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hul\Port\"/>
    </mc:Choice>
  </mc:AlternateContent>
  <bookViews>
    <workbookView xWindow="0" yWindow="0" windowWidth="19200" windowHeight="6180"/>
  </bookViews>
  <sheets>
    <sheet name="Allocations and Results" sheetId="4" r:id="rId1"/>
    <sheet name="Setup" sheetId="3" r:id="rId2"/>
    <sheet name="CMA" sheetId="1" r:id="rId3"/>
    <sheet name="CC Sce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4" l="1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CD4" i="3"/>
  <c r="CE4" i="3"/>
  <c r="CF4" i="3"/>
  <c r="CG4" i="3"/>
  <c r="CD5" i="3"/>
  <c r="CE5" i="3"/>
  <c r="CF5" i="3"/>
  <c r="CG5" i="3"/>
  <c r="CD6" i="3"/>
  <c r="CE6" i="3"/>
  <c r="CF6" i="3"/>
  <c r="CG6" i="3"/>
  <c r="CD7" i="3"/>
  <c r="CE7" i="3"/>
  <c r="CF7" i="3"/>
  <c r="CG7" i="3"/>
  <c r="CD8" i="3"/>
  <c r="CE8" i="3"/>
  <c r="CF8" i="3"/>
  <c r="CG8" i="3"/>
  <c r="CD9" i="3"/>
  <c r="CE9" i="3"/>
  <c r="CF9" i="3"/>
  <c r="CG9" i="3"/>
  <c r="CD10" i="3"/>
  <c r="CE10" i="3"/>
  <c r="CF10" i="3"/>
  <c r="CG10" i="3"/>
  <c r="CD11" i="3"/>
  <c r="CE11" i="3"/>
  <c r="CF11" i="3"/>
  <c r="CG11" i="3"/>
  <c r="CD12" i="3"/>
  <c r="CE12" i="3"/>
  <c r="CF12" i="3"/>
  <c r="CG12" i="3"/>
  <c r="CD13" i="3"/>
  <c r="CE13" i="3"/>
  <c r="CF13" i="3"/>
  <c r="CG13" i="3"/>
  <c r="CD14" i="3"/>
  <c r="CE14" i="3"/>
  <c r="CF14" i="3"/>
  <c r="CG14" i="3"/>
  <c r="CD15" i="3"/>
  <c r="CE15" i="3"/>
  <c r="CF15" i="3"/>
  <c r="CG15" i="3"/>
  <c r="CD16" i="3"/>
  <c r="CE16" i="3"/>
  <c r="CF16" i="3"/>
  <c r="CG16" i="3"/>
  <c r="CD17" i="3"/>
  <c r="CE17" i="3"/>
  <c r="CF17" i="3"/>
  <c r="CG17" i="3"/>
  <c r="CD18" i="3"/>
  <c r="CE18" i="3"/>
  <c r="CF18" i="3"/>
  <c r="CG18" i="3"/>
  <c r="CD19" i="3"/>
  <c r="CE19" i="3"/>
  <c r="CF19" i="3"/>
  <c r="CG19" i="3"/>
  <c r="CD20" i="3"/>
  <c r="CE20" i="3"/>
  <c r="CF20" i="3"/>
  <c r="CG20" i="3"/>
  <c r="CD21" i="3"/>
  <c r="CE21" i="3"/>
  <c r="CF21" i="3"/>
  <c r="CG21" i="3"/>
  <c r="CD22" i="3"/>
  <c r="CE22" i="3"/>
  <c r="CF22" i="3"/>
  <c r="CG22" i="3"/>
  <c r="CD23" i="3"/>
  <c r="CE23" i="3"/>
  <c r="CF23" i="3"/>
  <c r="CG23" i="3"/>
  <c r="CD24" i="3"/>
  <c r="CE24" i="3"/>
  <c r="CF24" i="3"/>
  <c r="CG24" i="3"/>
  <c r="CD25" i="3"/>
  <c r="CE25" i="3"/>
  <c r="CF25" i="3"/>
  <c r="CG25" i="3"/>
  <c r="CD26" i="3"/>
  <c r="CE26" i="3"/>
  <c r="CF26" i="3"/>
  <c r="CG26" i="3"/>
  <c r="CD27" i="3"/>
  <c r="CE27" i="3"/>
  <c r="CF27" i="3"/>
  <c r="CG27" i="3"/>
  <c r="CD28" i="3"/>
  <c r="CE28" i="3"/>
  <c r="CF28" i="3"/>
  <c r="CG28" i="3"/>
  <c r="CD29" i="3"/>
  <c r="CE29" i="3"/>
  <c r="CF29" i="3"/>
  <c r="CG29" i="3"/>
  <c r="CD30" i="3"/>
  <c r="CE30" i="3"/>
  <c r="CF30" i="3"/>
  <c r="CG30" i="3"/>
  <c r="CG3" i="3"/>
  <c r="CF3" i="3"/>
  <c r="CE3" i="3"/>
  <c r="CD3" i="3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BZ5" i="3"/>
  <c r="CA5" i="3"/>
  <c r="CB5" i="3"/>
  <c r="CC5" i="3"/>
  <c r="BZ6" i="3"/>
  <c r="CA6" i="3"/>
  <c r="CB6" i="3"/>
  <c r="CC6" i="3"/>
  <c r="BZ7" i="3"/>
  <c r="CA7" i="3"/>
  <c r="CB7" i="3"/>
  <c r="CC7" i="3"/>
  <c r="BZ8" i="3"/>
  <c r="CA8" i="3"/>
  <c r="CB8" i="3"/>
  <c r="CC8" i="3"/>
  <c r="BZ9" i="3"/>
  <c r="CA9" i="3"/>
  <c r="CB9" i="3"/>
  <c r="CC9" i="3"/>
  <c r="BZ10" i="3"/>
  <c r="CA10" i="3"/>
  <c r="CB10" i="3"/>
  <c r="CC10" i="3"/>
  <c r="BZ11" i="3"/>
  <c r="CA11" i="3"/>
  <c r="CB11" i="3"/>
  <c r="CC11" i="3"/>
  <c r="BZ12" i="3"/>
  <c r="CA12" i="3"/>
  <c r="CB12" i="3"/>
  <c r="CC12" i="3"/>
  <c r="BZ13" i="3"/>
  <c r="CA13" i="3"/>
  <c r="CB13" i="3"/>
  <c r="CC13" i="3"/>
  <c r="BZ14" i="3"/>
  <c r="CA14" i="3"/>
  <c r="CB14" i="3"/>
  <c r="CC14" i="3"/>
  <c r="BZ15" i="3"/>
  <c r="CA15" i="3"/>
  <c r="CB15" i="3"/>
  <c r="CC15" i="3"/>
  <c r="BZ16" i="3"/>
  <c r="CA16" i="3"/>
  <c r="CB16" i="3"/>
  <c r="CC16" i="3"/>
  <c r="BZ17" i="3"/>
  <c r="CA17" i="3"/>
  <c r="CB17" i="3"/>
  <c r="CC17" i="3"/>
  <c r="BZ18" i="3"/>
  <c r="CA18" i="3"/>
  <c r="CB18" i="3"/>
  <c r="CC18" i="3"/>
  <c r="BZ19" i="3"/>
  <c r="CA19" i="3"/>
  <c r="CB19" i="3"/>
  <c r="CC19" i="3"/>
  <c r="BZ20" i="3"/>
  <c r="CA20" i="3"/>
  <c r="CB20" i="3"/>
  <c r="CC20" i="3"/>
  <c r="BZ21" i="3"/>
  <c r="CA21" i="3"/>
  <c r="CB21" i="3"/>
  <c r="CC21" i="3"/>
  <c r="BZ22" i="3"/>
  <c r="CA22" i="3"/>
  <c r="CB22" i="3"/>
  <c r="CC22" i="3"/>
  <c r="BZ23" i="3"/>
  <c r="CA23" i="3"/>
  <c r="CB23" i="3"/>
  <c r="CC23" i="3"/>
  <c r="BZ24" i="3"/>
  <c r="CA24" i="3"/>
  <c r="CB24" i="3"/>
  <c r="CC24" i="3"/>
  <c r="BZ25" i="3"/>
  <c r="CA25" i="3"/>
  <c r="CB25" i="3"/>
  <c r="CC25" i="3"/>
  <c r="BZ26" i="3"/>
  <c r="CA26" i="3"/>
  <c r="CB26" i="3"/>
  <c r="CC26" i="3"/>
  <c r="BZ27" i="3"/>
  <c r="CA27" i="3"/>
  <c r="CB27" i="3"/>
  <c r="CC27" i="3"/>
  <c r="BZ28" i="3"/>
  <c r="CA28" i="3"/>
  <c r="CB28" i="3"/>
  <c r="CC28" i="3"/>
  <c r="BZ29" i="3"/>
  <c r="CA29" i="3"/>
  <c r="CB29" i="3"/>
  <c r="CC29" i="3"/>
  <c r="BZ30" i="3"/>
  <c r="CA30" i="3"/>
  <c r="CB30" i="3"/>
  <c r="CC30" i="3"/>
  <c r="BZ4" i="3"/>
  <c r="CA4" i="3"/>
  <c r="CB4" i="3"/>
  <c r="CC4" i="3"/>
  <c r="CC3" i="3"/>
  <c r="CB3" i="3"/>
  <c r="CA3" i="3"/>
  <c r="BZ3" i="3"/>
  <c r="BY3" i="3"/>
  <c r="BY4" i="3"/>
  <c r="BY5" i="3"/>
  <c r="BY6" i="3"/>
  <c r="BY7" i="3"/>
  <c r="BY8" i="3"/>
  <c r="BY9" i="3"/>
  <c r="BY10" i="3"/>
  <c r="BY11" i="3"/>
  <c r="BY12" i="3"/>
  <c r="BY13" i="3"/>
  <c r="BY14" i="3"/>
  <c r="BY15" i="3"/>
  <c r="BY16" i="3"/>
  <c r="BY17" i="3"/>
  <c r="BY18" i="3"/>
  <c r="BY19" i="3"/>
  <c r="BY20" i="3"/>
  <c r="BY21" i="3"/>
  <c r="BY22" i="3"/>
  <c r="BY23" i="3"/>
  <c r="BY24" i="3"/>
  <c r="BY25" i="3"/>
  <c r="BY26" i="3"/>
  <c r="BY27" i="3"/>
  <c r="BY28" i="3"/>
  <c r="BY29" i="3"/>
  <c r="BY30" i="3"/>
  <c r="E60" i="4" l="1"/>
  <c r="C57" i="4"/>
  <c r="C58" i="4"/>
  <c r="C61" i="4"/>
  <c r="C54" i="4"/>
  <c r="D60" i="4"/>
  <c r="E58" i="4"/>
  <c r="D58" i="4"/>
  <c r="C60" i="4"/>
  <c r="E61" i="4"/>
  <c r="C55" i="4"/>
  <c r="D61" i="4"/>
  <c r="E57" i="4"/>
  <c r="D57" i="4"/>
  <c r="C52" i="4"/>
  <c r="E55" i="4"/>
  <c r="D55" i="4"/>
  <c r="C51" i="4"/>
  <c r="E54" i="4"/>
  <c r="D54" i="4"/>
  <c r="E52" i="4"/>
  <c r="D52" i="4"/>
  <c r="E51" i="4"/>
  <c r="D51" i="4"/>
  <c r="R61" i="4"/>
  <c r="J61" i="4"/>
  <c r="Q61" i="4"/>
  <c r="I61" i="4"/>
  <c r="P61" i="4"/>
  <c r="H61" i="4"/>
  <c r="W61" i="4"/>
  <c r="O61" i="4"/>
  <c r="G61" i="4"/>
  <c r="V61" i="4"/>
  <c r="N61" i="4"/>
  <c r="F61" i="4"/>
  <c r="U61" i="4"/>
  <c r="M61" i="4"/>
  <c r="T61" i="4"/>
  <c r="L61" i="4"/>
  <c r="S61" i="4"/>
  <c r="K61" i="4"/>
  <c r="R60" i="4"/>
  <c r="Q60" i="4"/>
  <c r="P60" i="4"/>
  <c r="H60" i="4"/>
  <c r="J60" i="4"/>
  <c r="W60" i="4"/>
  <c r="O60" i="4"/>
  <c r="G60" i="4"/>
  <c r="I60" i="4"/>
  <c r="V60" i="4"/>
  <c r="N60" i="4"/>
  <c r="F60" i="4"/>
  <c r="U60" i="4"/>
  <c r="M60" i="4"/>
  <c r="T60" i="4"/>
  <c r="L60" i="4"/>
  <c r="S60" i="4"/>
  <c r="K60" i="4"/>
  <c r="R58" i="4"/>
  <c r="Q58" i="4"/>
  <c r="I58" i="4"/>
  <c r="J58" i="4"/>
  <c r="P58" i="4"/>
  <c r="H58" i="4"/>
  <c r="W58" i="4"/>
  <c r="O58" i="4"/>
  <c r="G58" i="4"/>
  <c r="V58" i="4"/>
  <c r="N58" i="4"/>
  <c r="F58" i="4"/>
  <c r="U58" i="4"/>
  <c r="M58" i="4"/>
  <c r="T58" i="4"/>
  <c r="L58" i="4"/>
  <c r="S58" i="4"/>
  <c r="K58" i="4"/>
  <c r="Q57" i="4"/>
  <c r="I57" i="4"/>
  <c r="P57" i="4"/>
  <c r="H57" i="4"/>
  <c r="W57" i="4"/>
  <c r="O57" i="4"/>
  <c r="G57" i="4"/>
  <c r="J57" i="4"/>
  <c r="R55" i="4"/>
  <c r="V57" i="4"/>
  <c r="N57" i="4"/>
  <c r="F57" i="4"/>
  <c r="R57" i="4"/>
  <c r="U57" i="4"/>
  <c r="M57" i="4"/>
  <c r="T57" i="4"/>
  <c r="L57" i="4"/>
  <c r="S57" i="4"/>
  <c r="K57" i="4"/>
  <c r="J55" i="4"/>
  <c r="Q55" i="4"/>
  <c r="I55" i="4"/>
  <c r="P55" i="4"/>
  <c r="H55" i="4"/>
  <c r="W55" i="4"/>
  <c r="O55" i="4"/>
  <c r="G55" i="4"/>
  <c r="V55" i="4"/>
  <c r="N55" i="4"/>
  <c r="F55" i="4"/>
  <c r="U55" i="4"/>
  <c r="M55" i="4"/>
  <c r="T55" i="4"/>
  <c r="L55" i="4"/>
  <c r="S55" i="4"/>
  <c r="K55" i="4"/>
  <c r="Q54" i="4"/>
  <c r="I54" i="4"/>
  <c r="J54" i="4"/>
  <c r="P54" i="4"/>
  <c r="H54" i="4"/>
  <c r="R54" i="4"/>
  <c r="W54" i="4"/>
  <c r="O54" i="4"/>
  <c r="G54" i="4"/>
  <c r="V54" i="4"/>
  <c r="N54" i="4"/>
  <c r="F54" i="4"/>
  <c r="U54" i="4"/>
  <c r="M54" i="4"/>
  <c r="K51" i="4"/>
  <c r="T54" i="4"/>
  <c r="L54" i="4"/>
  <c r="S54" i="4"/>
  <c r="K54" i="4"/>
  <c r="R51" i="4"/>
  <c r="S52" i="4"/>
  <c r="K52" i="4"/>
  <c r="R52" i="4"/>
  <c r="J52" i="4"/>
  <c r="S51" i="4"/>
  <c r="Q52" i="4"/>
  <c r="I52" i="4"/>
  <c r="P52" i="4"/>
  <c r="H52" i="4"/>
  <c r="W52" i="4"/>
  <c r="O52" i="4"/>
  <c r="G52" i="4"/>
  <c r="V52" i="4"/>
  <c r="N52" i="4"/>
  <c r="F52" i="4"/>
  <c r="U52" i="4"/>
  <c r="M52" i="4"/>
  <c r="T52" i="4"/>
  <c r="L52" i="4"/>
  <c r="J51" i="4"/>
  <c r="Q51" i="4"/>
  <c r="I51" i="4"/>
  <c r="P51" i="4"/>
  <c r="H51" i="4"/>
  <c r="W51" i="4"/>
  <c r="O51" i="4"/>
  <c r="G51" i="4"/>
  <c r="V51" i="4"/>
  <c r="N51" i="4"/>
  <c r="F51" i="4"/>
  <c r="U51" i="4"/>
  <c r="M51" i="4"/>
  <c r="T51" i="4"/>
  <c r="L51" i="4"/>
  <c r="S235" i="5" l="1"/>
  <c r="S235" i="5" a="1"/>
  <c r="R235" i="5" a="1"/>
  <c r="R235" i="5" s="1"/>
  <c r="Q235" i="5"/>
  <c r="Q235" i="5" a="1"/>
  <c r="P235" i="5"/>
  <c r="C235" i="5"/>
  <c r="S234" i="5"/>
  <c r="S234" i="5" a="1"/>
  <c r="R234" i="5" a="1"/>
  <c r="R234" i="5" s="1"/>
  <c r="Q234" i="5"/>
  <c r="Q234" i="5" a="1"/>
  <c r="P234" i="5"/>
  <c r="C234" i="5"/>
  <c r="S233" i="5"/>
  <c r="S233" i="5" a="1"/>
  <c r="R233" i="5" a="1"/>
  <c r="R233" i="5" s="1"/>
  <c r="Q233" i="5"/>
  <c r="Q233" i="5" a="1"/>
  <c r="P233" i="5"/>
  <c r="C233" i="5"/>
  <c r="S232" i="5"/>
  <c r="S232" i="5" a="1"/>
  <c r="R232" i="5" a="1"/>
  <c r="R232" i="5" s="1"/>
  <c r="Q232" i="5"/>
  <c r="Q232" i="5" a="1"/>
  <c r="P232" i="5"/>
  <c r="C232" i="5"/>
  <c r="S231" i="5" a="1"/>
  <c r="S231" i="5" s="1"/>
  <c r="R231" i="5" a="1"/>
  <c r="R231" i="5" s="1"/>
  <c r="Q231" i="5"/>
  <c r="Q231" i="5" a="1"/>
  <c r="P231" i="5"/>
  <c r="C231" i="5"/>
  <c r="S230" i="5" a="1"/>
  <c r="S230" i="5" s="1"/>
  <c r="R230" i="5" a="1"/>
  <c r="R230" i="5" s="1"/>
  <c r="Q230" i="5" a="1"/>
  <c r="Q230" i="5" s="1"/>
  <c r="P230" i="5"/>
  <c r="C230" i="5"/>
  <c r="S229" i="5" a="1"/>
  <c r="S229" i="5" s="1"/>
  <c r="R229" i="5" a="1"/>
  <c r="R229" i="5" s="1"/>
  <c r="Q229" i="5"/>
  <c r="Q229" i="5" a="1"/>
  <c r="P229" i="5"/>
  <c r="C229" i="5"/>
  <c r="S228" i="5"/>
  <c r="S228" i="5" a="1"/>
  <c r="R228" i="5" a="1"/>
  <c r="R228" i="5" s="1"/>
  <c r="Q228" i="5" a="1"/>
  <c r="Q228" i="5" s="1"/>
  <c r="P228" i="5"/>
  <c r="C228" i="5"/>
  <c r="S227" i="5" a="1"/>
  <c r="S227" i="5" s="1"/>
  <c r="R227" i="5" a="1"/>
  <c r="R227" i="5" s="1"/>
  <c r="Q227" i="5" a="1"/>
  <c r="Q227" i="5" s="1"/>
  <c r="P227" i="5"/>
  <c r="C227" i="5"/>
  <c r="S226" i="5"/>
  <c r="S226" i="5" a="1"/>
  <c r="R226" i="5" a="1"/>
  <c r="R226" i="5" s="1"/>
  <c r="Q226" i="5" a="1"/>
  <c r="Q226" i="5" s="1"/>
  <c r="P226" i="5"/>
  <c r="C226" i="5"/>
  <c r="S225" i="5" a="1"/>
  <c r="S225" i="5" s="1"/>
  <c r="R225" i="5" a="1"/>
  <c r="R225" i="5" s="1"/>
  <c r="Q225" i="5"/>
  <c r="Q225" i="5" a="1"/>
  <c r="P225" i="5"/>
  <c r="C225" i="5"/>
  <c r="S224" i="5"/>
  <c r="S224" i="5" a="1"/>
  <c r="R224" i="5" a="1"/>
  <c r="R224" i="5" s="1"/>
  <c r="Q224" i="5" a="1"/>
  <c r="Q224" i="5" s="1"/>
  <c r="P224" i="5"/>
  <c r="C224" i="5"/>
  <c r="S223" i="5" a="1"/>
  <c r="S223" i="5" s="1"/>
  <c r="R223" i="5" a="1"/>
  <c r="R223" i="5" s="1"/>
  <c r="Q223" i="5"/>
  <c r="Q223" i="5" a="1"/>
  <c r="P223" i="5"/>
  <c r="C223" i="5"/>
  <c r="S222" i="5" a="1"/>
  <c r="S222" i="5" s="1"/>
  <c r="R222" i="5" a="1"/>
  <c r="R222" i="5" s="1"/>
  <c r="Q222" i="5" a="1"/>
  <c r="Q222" i="5" s="1"/>
  <c r="P222" i="5"/>
  <c r="C222" i="5"/>
  <c r="S221" i="5"/>
  <c r="S221" i="5" a="1"/>
  <c r="R221" i="5" a="1"/>
  <c r="R221" i="5" s="1"/>
  <c r="Q221" i="5"/>
  <c r="Q221" i="5" a="1"/>
  <c r="P221" i="5"/>
  <c r="C221" i="5"/>
  <c r="S220" i="5"/>
  <c r="S220" i="5" a="1"/>
  <c r="R220" i="5" a="1"/>
  <c r="R220" i="5" s="1"/>
  <c r="Q220" i="5" a="1"/>
  <c r="Q220" i="5" s="1"/>
  <c r="P220" i="5"/>
  <c r="C220" i="5"/>
  <c r="S219" i="5" a="1"/>
  <c r="S219" i="5" s="1"/>
  <c r="R219" i="5" a="1"/>
  <c r="R219" i="5" s="1"/>
  <c r="Q219" i="5" a="1"/>
  <c r="Q219" i="5" s="1"/>
  <c r="P219" i="5"/>
  <c r="C219" i="5"/>
  <c r="S218" i="5"/>
  <c r="S218" i="5" a="1"/>
  <c r="R218" i="5" a="1"/>
  <c r="R218" i="5" s="1"/>
  <c r="Q218" i="5"/>
  <c r="Q218" i="5" a="1"/>
  <c r="P218" i="5"/>
  <c r="C218" i="5"/>
  <c r="S217" i="5" a="1"/>
  <c r="S217" i="5" s="1"/>
  <c r="R217" i="5" a="1"/>
  <c r="R217" i="5" s="1"/>
  <c r="Q217" i="5"/>
  <c r="Q217" i="5" a="1"/>
  <c r="P217" i="5"/>
  <c r="C217" i="5"/>
  <c r="S216" i="5"/>
  <c r="S216" i="5" a="1"/>
  <c r="R216" i="5" a="1"/>
  <c r="R216" i="5" s="1"/>
  <c r="Q216" i="5" a="1"/>
  <c r="Q216" i="5" s="1"/>
  <c r="P216" i="5"/>
  <c r="C216" i="5"/>
  <c r="S215" i="5" a="1"/>
  <c r="S215" i="5" s="1"/>
  <c r="R215" i="5" a="1"/>
  <c r="R215" i="5" s="1"/>
  <c r="Q215" i="5"/>
  <c r="Q215" i="5" a="1"/>
  <c r="P215" i="5"/>
  <c r="C215" i="5"/>
  <c r="S214" i="5" a="1"/>
  <c r="S214" i="5" s="1"/>
  <c r="R214" i="5" a="1"/>
  <c r="R214" i="5" s="1"/>
  <c r="Q214" i="5" a="1"/>
  <c r="Q214" i="5" s="1"/>
  <c r="P214" i="5"/>
  <c r="C214" i="5"/>
  <c r="S213" i="5"/>
  <c r="S213" i="5" a="1"/>
  <c r="R213" i="5" a="1"/>
  <c r="R213" i="5" s="1"/>
  <c r="Q213" i="5"/>
  <c r="Q213" i="5" a="1"/>
  <c r="P213" i="5"/>
  <c r="C213" i="5"/>
  <c r="S212" i="5"/>
  <c r="S212" i="5" a="1"/>
  <c r="R212" i="5" a="1"/>
  <c r="R212" i="5" s="1"/>
  <c r="Q212" i="5" a="1"/>
  <c r="Q212" i="5" s="1"/>
  <c r="P212" i="5"/>
  <c r="C212" i="5"/>
  <c r="S211" i="5" a="1"/>
  <c r="S211" i="5" s="1"/>
  <c r="R211" i="5" a="1"/>
  <c r="R211" i="5" s="1"/>
  <c r="Q211" i="5" a="1"/>
  <c r="Q211" i="5" s="1"/>
  <c r="P211" i="5"/>
  <c r="C211" i="5"/>
  <c r="S210" i="5"/>
  <c r="S210" i="5" a="1"/>
  <c r="R210" i="5" a="1"/>
  <c r="R210" i="5" s="1"/>
  <c r="Q210" i="5"/>
  <c r="Q210" i="5" a="1"/>
  <c r="P210" i="5"/>
  <c r="C210" i="5"/>
  <c r="S209" i="5" a="1"/>
  <c r="S209" i="5" s="1"/>
  <c r="R209" i="5" a="1"/>
  <c r="R209" i="5" s="1"/>
  <c r="Q209" i="5"/>
  <c r="Q209" i="5" a="1"/>
  <c r="P209" i="5"/>
  <c r="C209" i="5"/>
  <c r="S208" i="5"/>
  <c r="S208" i="5" a="1"/>
  <c r="R208" i="5" a="1"/>
  <c r="R208" i="5" s="1"/>
  <c r="Q208" i="5" a="1"/>
  <c r="Q208" i="5" s="1"/>
  <c r="P208" i="5"/>
  <c r="C208" i="5"/>
  <c r="S207" i="5" a="1"/>
  <c r="S207" i="5" s="1"/>
  <c r="R207" i="5" a="1"/>
  <c r="R207" i="5" s="1"/>
  <c r="Q207" i="5"/>
  <c r="Q207" i="5" a="1"/>
  <c r="P207" i="5"/>
  <c r="C207" i="5"/>
  <c r="S206" i="5" a="1"/>
  <c r="S206" i="5" s="1"/>
  <c r="R206" i="5" a="1"/>
  <c r="R206" i="5" s="1"/>
  <c r="Q206" i="5" a="1"/>
  <c r="Q206" i="5" s="1"/>
  <c r="P206" i="5"/>
  <c r="C206" i="5"/>
  <c r="S205" i="5"/>
  <c r="S205" i="5" a="1"/>
  <c r="R205" i="5" a="1"/>
  <c r="R205" i="5" s="1"/>
  <c r="Q205" i="5"/>
  <c r="Q205" i="5" a="1"/>
  <c r="P205" i="5"/>
  <c r="C205" i="5"/>
  <c r="S204" i="5"/>
  <c r="S204" i="5" a="1"/>
  <c r="R204" i="5" a="1"/>
  <c r="R204" i="5" s="1"/>
  <c r="Q204" i="5" a="1"/>
  <c r="Q204" i="5" s="1"/>
  <c r="P204" i="5"/>
  <c r="C204" i="5"/>
  <c r="S203" i="5" a="1"/>
  <c r="S203" i="5" s="1"/>
  <c r="R203" i="5" a="1"/>
  <c r="R203" i="5" s="1"/>
  <c r="Q203" i="5" a="1"/>
  <c r="Q203" i="5" s="1"/>
  <c r="P203" i="5"/>
  <c r="C203" i="5"/>
  <c r="S202" i="5"/>
  <c r="S202" i="5" a="1"/>
  <c r="R202" i="5" a="1"/>
  <c r="R202" i="5" s="1"/>
  <c r="Q202" i="5"/>
  <c r="Q202" i="5" a="1"/>
  <c r="P202" i="5"/>
  <c r="C202" i="5"/>
  <c r="S201" i="5" a="1"/>
  <c r="S201" i="5" s="1"/>
  <c r="R201" i="5" a="1"/>
  <c r="R201" i="5" s="1"/>
  <c r="Q201" i="5"/>
  <c r="Q201" i="5" a="1"/>
  <c r="P201" i="5"/>
  <c r="C201" i="5"/>
  <c r="S200" i="5"/>
  <c r="S200" i="5" a="1"/>
  <c r="R200" i="5" a="1"/>
  <c r="R200" i="5" s="1"/>
  <c r="Q200" i="5" a="1"/>
  <c r="Q200" i="5" s="1"/>
  <c r="P200" i="5"/>
  <c r="C200" i="5"/>
  <c r="S199" i="5" a="1"/>
  <c r="S199" i="5" s="1"/>
  <c r="R199" i="5" a="1"/>
  <c r="R199" i="5" s="1"/>
  <c r="Q199" i="5"/>
  <c r="Q199" i="5" a="1"/>
  <c r="P199" i="5"/>
  <c r="C199" i="5"/>
  <c r="S198" i="5" a="1"/>
  <c r="S198" i="5" s="1"/>
  <c r="R198" i="5" a="1"/>
  <c r="R198" i="5" s="1"/>
  <c r="Q198" i="5" a="1"/>
  <c r="Q198" i="5" s="1"/>
  <c r="P198" i="5"/>
  <c r="C198" i="5"/>
  <c r="S197" i="5"/>
  <c r="S197" i="5" a="1"/>
  <c r="R197" i="5" a="1"/>
  <c r="R197" i="5" s="1"/>
  <c r="Q197" i="5"/>
  <c r="Q197" i="5" a="1"/>
  <c r="P197" i="5"/>
  <c r="C197" i="5"/>
  <c r="S196" i="5"/>
  <c r="S196" i="5" a="1"/>
  <c r="R196" i="5" a="1"/>
  <c r="R196" i="5" s="1"/>
  <c r="Q196" i="5" a="1"/>
  <c r="Q196" i="5" s="1"/>
  <c r="P196" i="5"/>
  <c r="C196" i="5"/>
  <c r="S195" i="5" a="1"/>
  <c r="S195" i="5" s="1"/>
  <c r="R195" i="5" a="1"/>
  <c r="R195" i="5" s="1"/>
  <c r="Q195" i="5" a="1"/>
  <c r="Q195" i="5" s="1"/>
  <c r="P195" i="5"/>
  <c r="C195" i="5"/>
  <c r="S194" i="5"/>
  <c r="S194" i="5" a="1"/>
  <c r="R194" i="5" a="1"/>
  <c r="R194" i="5" s="1"/>
  <c r="Q194" i="5"/>
  <c r="Q194" i="5" a="1"/>
  <c r="P194" i="5"/>
  <c r="C194" i="5"/>
  <c r="S193" i="5" a="1"/>
  <c r="S193" i="5" s="1"/>
  <c r="R193" i="5" a="1"/>
  <c r="R193" i="5" s="1"/>
  <c r="Q193" i="5"/>
  <c r="Q193" i="5" a="1"/>
  <c r="P193" i="5"/>
  <c r="C193" i="5"/>
  <c r="S192" i="5"/>
  <c r="S192" i="5" a="1"/>
  <c r="R192" i="5" a="1"/>
  <c r="R192" i="5" s="1"/>
  <c r="Q192" i="5" a="1"/>
  <c r="Q192" i="5" s="1"/>
  <c r="P192" i="5"/>
  <c r="C192" i="5"/>
  <c r="S191" i="5" a="1"/>
  <c r="S191" i="5" s="1"/>
  <c r="R191" i="5" a="1"/>
  <c r="R191" i="5" s="1"/>
  <c r="Q191" i="5"/>
  <c r="Q191" i="5" a="1"/>
  <c r="P191" i="5"/>
  <c r="C191" i="5"/>
  <c r="S190" i="5" a="1"/>
  <c r="S190" i="5" s="1"/>
  <c r="R190" i="5" a="1"/>
  <c r="R190" i="5" s="1"/>
  <c r="Q190" i="5" a="1"/>
  <c r="Q190" i="5" s="1"/>
  <c r="P190" i="5"/>
  <c r="C190" i="5"/>
  <c r="S189" i="5"/>
  <c r="S189" i="5" a="1"/>
  <c r="R189" i="5" a="1"/>
  <c r="R189" i="5" s="1"/>
  <c r="Q189" i="5"/>
  <c r="Q189" i="5" a="1"/>
  <c r="P189" i="5"/>
  <c r="C189" i="5"/>
  <c r="S188" i="5"/>
  <c r="S188" i="5" a="1"/>
  <c r="R188" i="5" a="1"/>
  <c r="R188" i="5" s="1"/>
  <c r="Q188" i="5" a="1"/>
  <c r="Q188" i="5" s="1"/>
  <c r="P188" i="5"/>
  <c r="C188" i="5"/>
  <c r="S187" i="5" a="1"/>
  <c r="S187" i="5" s="1"/>
  <c r="R187" i="5" a="1"/>
  <c r="R187" i="5" s="1"/>
  <c r="Q187" i="5" a="1"/>
  <c r="Q187" i="5" s="1"/>
  <c r="P187" i="5"/>
  <c r="C187" i="5"/>
  <c r="S186" i="5"/>
  <c r="S186" i="5" a="1"/>
  <c r="R186" i="5" a="1"/>
  <c r="R186" i="5" s="1"/>
  <c r="Q186" i="5"/>
  <c r="Q186" i="5" a="1"/>
  <c r="P186" i="5"/>
  <c r="C186" i="5"/>
  <c r="S185" i="5" a="1"/>
  <c r="S185" i="5" s="1"/>
  <c r="R185" i="5" a="1"/>
  <c r="R185" i="5" s="1"/>
  <c r="Q185" i="5"/>
  <c r="Q185" i="5" a="1"/>
  <c r="P185" i="5"/>
  <c r="C185" i="5"/>
  <c r="S184" i="5"/>
  <c r="S184" i="5" a="1"/>
  <c r="R184" i="5" a="1"/>
  <c r="R184" i="5" s="1"/>
  <c r="Q184" i="5" a="1"/>
  <c r="Q184" i="5" s="1"/>
  <c r="P184" i="5"/>
  <c r="C184" i="5"/>
  <c r="S183" i="5" a="1"/>
  <c r="S183" i="5" s="1"/>
  <c r="R183" i="5" a="1"/>
  <c r="R183" i="5" s="1"/>
  <c r="Q183" i="5"/>
  <c r="Q183" i="5" a="1"/>
  <c r="P183" i="5"/>
  <c r="C183" i="5"/>
  <c r="S182" i="5" a="1"/>
  <c r="S182" i="5" s="1"/>
  <c r="R182" i="5" a="1"/>
  <c r="R182" i="5" s="1"/>
  <c r="Q182" i="5" a="1"/>
  <c r="Q182" i="5" s="1"/>
  <c r="P182" i="5"/>
  <c r="C182" i="5"/>
  <c r="S181" i="5"/>
  <c r="S181" i="5" a="1"/>
  <c r="R181" i="5" a="1"/>
  <c r="R181" i="5" s="1"/>
  <c r="Q181" i="5"/>
  <c r="Q181" i="5" a="1"/>
  <c r="P181" i="5"/>
  <c r="C181" i="5"/>
  <c r="S180" i="5"/>
  <c r="S180" i="5" a="1"/>
  <c r="R180" i="5" a="1"/>
  <c r="R180" i="5" s="1"/>
  <c r="Q180" i="5" a="1"/>
  <c r="Q180" i="5" s="1"/>
  <c r="P180" i="5"/>
  <c r="C180" i="5"/>
  <c r="S179" i="5" a="1"/>
  <c r="S179" i="5" s="1"/>
  <c r="R179" i="5" a="1"/>
  <c r="R179" i="5" s="1"/>
  <c r="Q179" i="5" a="1"/>
  <c r="Q179" i="5" s="1"/>
  <c r="P179" i="5"/>
  <c r="C179" i="5"/>
  <c r="S178" i="5"/>
  <c r="S178" i="5" a="1"/>
  <c r="R178" i="5" a="1"/>
  <c r="R178" i="5" s="1"/>
  <c r="Q178" i="5"/>
  <c r="Q178" i="5" a="1"/>
  <c r="P178" i="5"/>
  <c r="C178" i="5"/>
  <c r="S177" i="5" a="1"/>
  <c r="S177" i="5" s="1"/>
  <c r="R177" i="5" a="1"/>
  <c r="R177" i="5" s="1"/>
  <c r="Q177" i="5"/>
  <c r="Q177" i="5" a="1"/>
  <c r="P177" i="5"/>
  <c r="C177" i="5"/>
  <c r="S176" i="5"/>
  <c r="S176" i="5" a="1"/>
  <c r="R176" i="5" a="1"/>
  <c r="R176" i="5" s="1"/>
  <c r="Q176" i="5" a="1"/>
  <c r="Q176" i="5" s="1"/>
  <c r="P176" i="5"/>
  <c r="C176" i="5"/>
  <c r="S175" i="5" a="1"/>
  <c r="S175" i="5" s="1"/>
  <c r="R175" i="5" a="1"/>
  <c r="R175" i="5" s="1"/>
  <c r="Q175" i="5"/>
  <c r="Q175" i="5" a="1"/>
  <c r="P175" i="5"/>
  <c r="C175" i="5"/>
  <c r="S174" i="5" a="1"/>
  <c r="S174" i="5" s="1"/>
  <c r="R174" i="5" a="1"/>
  <c r="R174" i="5" s="1"/>
  <c r="Q174" i="5" a="1"/>
  <c r="Q174" i="5" s="1"/>
  <c r="P174" i="5"/>
  <c r="C174" i="5"/>
  <c r="S173" i="5"/>
  <c r="S173" i="5" a="1"/>
  <c r="R173" i="5" a="1"/>
  <c r="R173" i="5" s="1"/>
  <c r="Q173" i="5"/>
  <c r="Q173" i="5" a="1"/>
  <c r="P173" i="5"/>
  <c r="C173" i="5"/>
  <c r="S172" i="5"/>
  <c r="S172" i="5" a="1"/>
  <c r="R172" i="5" a="1"/>
  <c r="R172" i="5" s="1"/>
  <c r="Q172" i="5" a="1"/>
  <c r="Q172" i="5" s="1"/>
  <c r="P172" i="5"/>
  <c r="C172" i="5"/>
  <c r="S171" i="5" a="1"/>
  <c r="S171" i="5" s="1"/>
  <c r="R171" i="5" a="1"/>
  <c r="R171" i="5" s="1"/>
  <c r="Q171" i="5" a="1"/>
  <c r="Q171" i="5" s="1"/>
  <c r="P171" i="5"/>
  <c r="C171" i="5"/>
  <c r="S170" i="5"/>
  <c r="S170" i="5" a="1"/>
  <c r="R170" i="5" a="1"/>
  <c r="R170" i="5" s="1"/>
  <c r="Q170" i="5" a="1"/>
  <c r="Q170" i="5" s="1"/>
  <c r="P170" i="5"/>
  <c r="C170" i="5"/>
  <c r="S169" i="5" a="1"/>
  <c r="S169" i="5" s="1"/>
  <c r="R169" i="5" a="1"/>
  <c r="R169" i="5" s="1"/>
  <c r="Q169" i="5"/>
  <c r="Q169" i="5" a="1"/>
  <c r="P169" i="5"/>
  <c r="C169" i="5"/>
  <c r="S168" i="5"/>
  <c r="S168" i="5" a="1"/>
  <c r="R168" i="5" a="1"/>
  <c r="R168" i="5" s="1"/>
  <c r="Q168" i="5" a="1"/>
  <c r="Q168" i="5" s="1"/>
  <c r="P168" i="5"/>
  <c r="C168" i="5"/>
  <c r="S167" i="5" a="1"/>
  <c r="S167" i="5" s="1"/>
  <c r="R167" i="5" a="1"/>
  <c r="R167" i="5" s="1"/>
  <c r="Q167" i="5"/>
  <c r="Q167" i="5" a="1"/>
  <c r="P167" i="5"/>
  <c r="C167" i="5"/>
  <c r="S166" i="5" a="1"/>
  <c r="S166" i="5" s="1"/>
  <c r="R166" i="5" a="1"/>
  <c r="R166" i="5" s="1"/>
  <c r="Q166" i="5" a="1"/>
  <c r="Q166" i="5" s="1"/>
  <c r="P166" i="5"/>
  <c r="C166" i="5"/>
  <c r="S165" i="5" a="1"/>
  <c r="S165" i="5" s="1"/>
  <c r="R165" i="5" a="1"/>
  <c r="R165" i="5" s="1"/>
  <c r="Q165" i="5"/>
  <c r="Q165" i="5" a="1"/>
  <c r="P165" i="5"/>
  <c r="C165" i="5"/>
  <c r="S164" i="5"/>
  <c r="S164" i="5" a="1"/>
  <c r="R164" i="5" a="1"/>
  <c r="R164" i="5" s="1"/>
  <c r="Q164" i="5" a="1"/>
  <c r="Q164" i="5" s="1"/>
  <c r="P164" i="5"/>
  <c r="C164" i="5"/>
  <c r="S163" i="5" a="1"/>
  <c r="S163" i="5" s="1"/>
  <c r="R163" i="5" a="1"/>
  <c r="R163" i="5" s="1"/>
  <c r="Q163" i="5" a="1"/>
  <c r="Q163" i="5" s="1"/>
  <c r="P163" i="5"/>
  <c r="C163" i="5"/>
  <c r="S162" i="5"/>
  <c r="S162" i="5" a="1"/>
  <c r="R162" i="5" a="1"/>
  <c r="R162" i="5" s="1"/>
  <c r="Q162" i="5" a="1"/>
  <c r="Q162" i="5" s="1"/>
  <c r="P162" i="5"/>
  <c r="C162" i="5"/>
  <c r="S161" i="5" a="1"/>
  <c r="S161" i="5" s="1"/>
  <c r="R161" i="5" a="1"/>
  <c r="R161" i="5" s="1"/>
  <c r="Q161" i="5"/>
  <c r="Q161" i="5" a="1"/>
  <c r="P161" i="5"/>
  <c r="C161" i="5"/>
  <c r="S160" i="5"/>
  <c r="S160" i="5" a="1"/>
  <c r="R160" i="5" a="1"/>
  <c r="R160" i="5" s="1"/>
  <c r="Q160" i="5" a="1"/>
  <c r="Q160" i="5" s="1"/>
  <c r="P160" i="5"/>
  <c r="C160" i="5"/>
  <c r="S159" i="5" a="1"/>
  <c r="S159" i="5" s="1"/>
  <c r="R159" i="5" a="1"/>
  <c r="R159" i="5" s="1"/>
  <c r="Q159" i="5"/>
  <c r="Q159" i="5" a="1"/>
  <c r="P159" i="5"/>
  <c r="C159" i="5"/>
  <c r="S158" i="5" a="1"/>
  <c r="S158" i="5" s="1"/>
  <c r="R158" i="5" a="1"/>
  <c r="R158" i="5" s="1"/>
  <c r="Q158" i="5" a="1"/>
  <c r="Q158" i="5" s="1"/>
  <c r="P158" i="5"/>
  <c r="C158" i="5"/>
  <c r="S157" i="5" a="1"/>
  <c r="S157" i="5" s="1"/>
  <c r="R157" i="5" a="1"/>
  <c r="R157" i="5" s="1"/>
  <c r="Q157" i="5"/>
  <c r="Q157" i="5" a="1"/>
  <c r="P157" i="5"/>
  <c r="C157" i="5"/>
  <c r="S156" i="5"/>
  <c r="S156" i="5" a="1"/>
  <c r="R156" i="5" a="1"/>
  <c r="R156" i="5" s="1"/>
  <c r="Q156" i="5" a="1"/>
  <c r="Q156" i="5" s="1"/>
  <c r="P156" i="5"/>
  <c r="C156" i="5"/>
  <c r="S155" i="5" a="1"/>
  <c r="S155" i="5" s="1"/>
  <c r="R155" i="5" a="1"/>
  <c r="R155" i="5" s="1"/>
  <c r="Q155" i="5" a="1"/>
  <c r="Q155" i="5" s="1"/>
  <c r="P155" i="5"/>
  <c r="C155" i="5"/>
  <c r="S154" i="5"/>
  <c r="S154" i="5" a="1"/>
  <c r="R154" i="5" a="1"/>
  <c r="R154" i="5" s="1"/>
  <c r="Q154" i="5" a="1"/>
  <c r="Q154" i="5" s="1"/>
  <c r="P154" i="5"/>
  <c r="C154" i="5"/>
  <c r="S153" i="5" a="1"/>
  <c r="S153" i="5" s="1"/>
  <c r="R153" i="5" a="1"/>
  <c r="R153" i="5" s="1"/>
  <c r="Q153" i="5"/>
  <c r="Q153" i="5" a="1"/>
  <c r="P153" i="5"/>
  <c r="C153" i="5"/>
  <c r="S152" i="5"/>
  <c r="S152" i="5" a="1"/>
  <c r="R152" i="5" a="1"/>
  <c r="R152" i="5" s="1"/>
  <c r="Q152" i="5" a="1"/>
  <c r="Q152" i="5" s="1"/>
  <c r="P152" i="5"/>
  <c r="C152" i="5"/>
  <c r="S151" i="5" a="1"/>
  <c r="S151" i="5" s="1"/>
  <c r="R151" i="5" a="1"/>
  <c r="R151" i="5" s="1"/>
  <c r="Q151" i="5"/>
  <c r="Q151" i="5" a="1"/>
  <c r="P151" i="5"/>
  <c r="C151" i="5"/>
  <c r="S150" i="5" a="1"/>
  <c r="S150" i="5" s="1"/>
  <c r="R150" i="5"/>
  <c r="R150" i="5" a="1"/>
  <c r="Q150" i="5"/>
  <c r="Q150" i="5" a="1"/>
  <c r="P150" i="5"/>
  <c r="C150" i="5"/>
  <c r="S149" i="5" a="1"/>
  <c r="S149" i="5" s="1"/>
  <c r="R149" i="5"/>
  <c r="R149" i="5" a="1"/>
  <c r="Q149" i="5"/>
  <c r="Q149" i="5" a="1"/>
  <c r="P149" i="5"/>
  <c r="C149" i="5"/>
  <c r="S148" i="5" a="1"/>
  <c r="S148" i="5" s="1"/>
  <c r="R148" i="5"/>
  <c r="R148" i="5" a="1"/>
  <c r="Q148" i="5"/>
  <c r="Q148" i="5" a="1"/>
  <c r="P148" i="5"/>
  <c r="C148" i="5"/>
  <c r="S147" i="5" a="1"/>
  <c r="S147" i="5" s="1"/>
  <c r="R147" i="5"/>
  <c r="R147" i="5" a="1"/>
  <c r="Q147" i="5"/>
  <c r="Q147" i="5" a="1"/>
  <c r="P147" i="5"/>
  <c r="C147" i="5"/>
  <c r="S146" i="5" a="1"/>
  <c r="S146" i="5" s="1"/>
  <c r="R146" i="5"/>
  <c r="R146" i="5" a="1"/>
  <c r="Q146" i="5"/>
  <c r="Q146" i="5" a="1"/>
  <c r="P146" i="5"/>
  <c r="C146" i="5"/>
  <c r="S145" i="5" a="1"/>
  <c r="S145" i="5" s="1"/>
  <c r="R145" i="5"/>
  <c r="R145" i="5" a="1"/>
  <c r="Q145" i="5"/>
  <c r="Q145" i="5" a="1"/>
  <c r="P145" i="5"/>
  <c r="C145" i="5"/>
  <c r="S144" i="5" a="1"/>
  <c r="S144" i="5" s="1"/>
  <c r="R144" i="5" a="1"/>
  <c r="R144" i="5" s="1"/>
  <c r="Q144" i="5"/>
  <c r="Q144" i="5" a="1"/>
  <c r="P144" i="5"/>
  <c r="C144" i="5"/>
  <c r="S143" i="5" a="1"/>
  <c r="S143" i="5" s="1"/>
  <c r="R143" i="5"/>
  <c r="R143" i="5" a="1"/>
  <c r="Q143" i="5"/>
  <c r="Q143" i="5" a="1"/>
  <c r="P143" i="5"/>
  <c r="C143" i="5"/>
  <c r="S142" i="5" a="1"/>
  <c r="S142" i="5" s="1"/>
  <c r="R142" i="5" a="1"/>
  <c r="R142" i="5" s="1"/>
  <c r="Q142" i="5" a="1"/>
  <c r="Q142" i="5" s="1"/>
  <c r="P142" i="5"/>
  <c r="C142" i="5"/>
  <c r="S141" i="5" a="1"/>
  <c r="S141" i="5" s="1"/>
  <c r="R141" i="5"/>
  <c r="R141" i="5" a="1"/>
  <c r="Q141" i="5"/>
  <c r="Q141" i="5" a="1"/>
  <c r="P141" i="5"/>
  <c r="C141" i="5"/>
  <c r="S140" i="5" a="1"/>
  <c r="S140" i="5" s="1"/>
  <c r="R140" i="5" a="1"/>
  <c r="R140" i="5" s="1"/>
  <c r="Q140" i="5" a="1"/>
  <c r="Q140" i="5" s="1"/>
  <c r="P140" i="5"/>
  <c r="C140" i="5"/>
  <c r="S139" i="5" a="1"/>
  <c r="S139" i="5" s="1"/>
  <c r="R139" i="5"/>
  <c r="R139" i="5" a="1"/>
  <c r="Q139" i="5"/>
  <c r="Q139" i="5" a="1"/>
  <c r="P139" i="5"/>
  <c r="C139" i="5"/>
  <c r="S138" i="5" a="1"/>
  <c r="S138" i="5" s="1"/>
  <c r="R138" i="5" a="1"/>
  <c r="R138" i="5" s="1"/>
  <c r="Q138" i="5" a="1"/>
  <c r="Q138" i="5" s="1"/>
  <c r="P138" i="5"/>
  <c r="C138" i="5"/>
  <c r="S137" i="5" a="1"/>
  <c r="S137" i="5" s="1"/>
  <c r="R137" i="5"/>
  <c r="R137" i="5" a="1"/>
  <c r="Q137" i="5"/>
  <c r="Q137" i="5" a="1"/>
  <c r="P137" i="5"/>
  <c r="C137" i="5"/>
  <c r="S136" i="5" a="1"/>
  <c r="S136" i="5" s="1"/>
  <c r="R136" i="5" a="1"/>
  <c r="R136" i="5" s="1"/>
  <c r="Q136" i="5" a="1"/>
  <c r="Q136" i="5" s="1"/>
  <c r="P136" i="5"/>
  <c r="C136" i="5"/>
  <c r="S135" i="5" a="1"/>
  <c r="S135" i="5" s="1"/>
  <c r="R135" i="5"/>
  <c r="R135" i="5" a="1"/>
  <c r="Q135" i="5"/>
  <c r="Q135" i="5" a="1"/>
  <c r="P135" i="5"/>
  <c r="C135" i="5"/>
  <c r="S134" i="5" a="1"/>
  <c r="S134" i="5" s="1"/>
  <c r="R134" i="5" a="1"/>
  <c r="R134" i="5" s="1"/>
  <c r="Q134" i="5" a="1"/>
  <c r="Q134" i="5" s="1"/>
  <c r="P134" i="5"/>
  <c r="C134" i="5"/>
  <c r="S133" i="5" a="1"/>
  <c r="S133" i="5" s="1"/>
  <c r="R133" i="5"/>
  <c r="R133" i="5" a="1"/>
  <c r="Q133" i="5"/>
  <c r="Q133" i="5" a="1"/>
  <c r="P133" i="5"/>
  <c r="C133" i="5"/>
  <c r="S132" i="5" a="1"/>
  <c r="S132" i="5" s="1"/>
  <c r="R132" i="5" a="1"/>
  <c r="R132" i="5" s="1"/>
  <c r="Q132" i="5" a="1"/>
  <c r="Q132" i="5" s="1"/>
  <c r="P132" i="5"/>
  <c r="C132" i="5"/>
  <c r="S131" i="5" a="1"/>
  <c r="S131" i="5" s="1"/>
  <c r="R131" i="5"/>
  <c r="R131" i="5" a="1"/>
  <c r="Q131" i="5"/>
  <c r="Q131" i="5" a="1"/>
  <c r="P131" i="5"/>
  <c r="C131" i="5"/>
  <c r="S130" i="5" a="1"/>
  <c r="S130" i="5" s="1"/>
  <c r="R130" i="5" a="1"/>
  <c r="R130" i="5" s="1"/>
  <c r="Q130" i="5" a="1"/>
  <c r="Q130" i="5" s="1"/>
  <c r="P130" i="5"/>
  <c r="C130" i="5"/>
  <c r="S129" i="5" a="1"/>
  <c r="S129" i="5" s="1"/>
  <c r="R129" i="5"/>
  <c r="R129" i="5" a="1"/>
  <c r="Q129" i="5"/>
  <c r="Q129" i="5" a="1"/>
  <c r="P129" i="5"/>
  <c r="C129" i="5"/>
  <c r="S128" i="5" a="1"/>
  <c r="S128" i="5" s="1"/>
  <c r="R128" i="5" a="1"/>
  <c r="R128" i="5" s="1"/>
  <c r="Q128" i="5" a="1"/>
  <c r="Q128" i="5" s="1"/>
  <c r="P128" i="5"/>
  <c r="C128" i="5"/>
  <c r="S127" i="5" a="1"/>
  <c r="S127" i="5" s="1"/>
  <c r="R127" i="5"/>
  <c r="R127" i="5" a="1"/>
  <c r="Q127" i="5"/>
  <c r="Q127" i="5" a="1"/>
  <c r="P127" i="5"/>
  <c r="C127" i="5"/>
  <c r="S126" i="5" a="1"/>
  <c r="S126" i="5" s="1"/>
  <c r="R126" i="5" a="1"/>
  <c r="R126" i="5" s="1"/>
  <c r="Q126" i="5" a="1"/>
  <c r="Q126" i="5" s="1"/>
  <c r="P126" i="5"/>
  <c r="C126" i="5"/>
  <c r="S125" i="5" a="1"/>
  <c r="S125" i="5" s="1"/>
  <c r="R125" i="5"/>
  <c r="R125" i="5" a="1"/>
  <c r="Q125" i="5"/>
  <c r="Q125" i="5" a="1"/>
  <c r="P125" i="5"/>
  <c r="C125" i="5"/>
  <c r="S124" i="5" a="1"/>
  <c r="S124" i="5" s="1"/>
  <c r="R124" i="5" a="1"/>
  <c r="R124" i="5" s="1"/>
  <c r="Q124" i="5" a="1"/>
  <c r="Q124" i="5" s="1"/>
  <c r="P124" i="5"/>
  <c r="C124" i="5"/>
  <c r="S123" i="5" a="1"/>
  <c r="S123" i="5" s="1"/>
  <c r="R123" i="5"/>
  <c r="R123" i="5" a="1"/>
  <c r="Q123" i="5"/>
  <c r="Q123" i="5" a="1"/>
  <c r="P123" i="5"/>
  <c r="C123" i="5"/>
  <c r="S122" i="5" a="1"/>
  <c r="S122" i="5" s="1"/>
  <c r="R122" i="5" a="1"/>
  <c r="R122" i="5" s="1"/>
  <c r="Q122" i="5" a="1"/>
  <c r="Q122" i="5" s="1"/>
  <c r="P122" i="5"/>
  <c r="C122" i="5"/>
  <c r="S121" i="5" a="1"/>
  <c r="S121" i="5" s="1"/>
  <c r="R121" i="5"/>
  <c r="R121" i="5" a="1"/>
  <c r="Q121" i="5"/>
  <c r="Q121" i="5" a="1"/>
  <c r="P121" i="5"/>
  <c r="C121" i="5"/>
  <c r="S120" i="5" a="1"/>
  <c r="S120" i="5" s="1"/>
  <c r="R120" i="5" a="1"/>
  <c r="R120" i="5" s="1"/>
  <c r="Q120" i="5" a="1"/>
  <c r="Q120" i="5" s="1"/>
  <c r="P120" i="5"/>
  <c r="C120" i="5"/>
  <c r="S119" i="5" a="1"/>
  <c r="S119" i="5" s="1"/>
  <c r="R119" i="5"/>
  <c r="R119" i="5" a="1"/>
  <c r="Q119" i="5"/>
  <c r="Q119" i="5" a="1"/>
  <c r="P119" i="5"/>
  <c r="C119" i="5"/>
  <c r="S118" i="5" a="1"/>
  <c r="S118" i="5" s="1"/>
  <c r="R118" i="5" a="1"/>
  <c r="R118" i="5" s="1"/>
  <c r="Q118" i="5" a="1"/>
  <c r="Q118" i="5" s="1"/>
  <c r="P118" i="5"/>
  <c r="C118" i="5"/>
  <c r="S117" i="5" a="1"/>
  <c r="S117" i="5" s="1"/>
  <c r="R117" i="5"/>
  <c r="R117" i="5" a="1"/>
  <c r="Q117" i="5"/>
  <c r="Q117" i="5" a="1"/>
  <c r="P117" i="5"/>
  <c r="C117" i="5"/>
  <c r="S116" i="5" a="1"/>
  <c r="S116" i="5" s="1"/>
  <c r="R116" i="5" a="1"/>
  <c r="R116" i="5" s="1"/>
  <c r="Q116" i="5" a="1"/>
  <c r="Q116" i="5" s="1"/>
  <c r="P116" i="5"/>
  <c r="C116" i="5"/>
  <c r="S115" i="5" a="1"/>
  <c r="S115" i="5" s="1"/>
  <c r="R115" i="5"/>
  <c r="R115" i="5" a="1"/>
  <c r="Q115" i="5"/>
  <c r="Q115" i="5" a="1"/>
  <c r="P115" i="5"/>
  <c r="C115" i="5"/>
  <c r="S114" i="5" a="1"/>
  <c r="S114" i="5" s="1"/>
  <c r="R114" i="5" a="1"/>
  <c r="R114" i="5" s="1"/>
  <c r="Q114" i="5" a="1"/>
  <c r="Q114" i="5" s="1"/>
  <c r="P114" i="5"/>
  <c r="C114" i="5"/>
  <c r="S113" i="5" a="1"/>
  <c r="S113" i="5" s="1"/>
  <c r="R113" i="5"/>
  <c r="R113" i="5" a="1"/>
  <c r="Q113" i="5"/>
  <c r="Q113" i="5" a="1"/>
  <c r="P113" i="5"/>
  <c r="C113" i="5"/>
  <c r="S112" i="5" a="1"/>
  <c r="S112" i="5" s="1"/>
  <c r="R112" i="5" a="1"/>
  <c r="R112" i="5" s="1"/>
  <c r="Q112" i="5" a="1"/>
  <c r="Q112" i="5" s="1"/>
  <c r="P112" i="5"/>
  <c r="C112" i="5"/>
  <c r="S111" i="5" a="1"/>
  <c r="S111" i="5" s="1"/>
  <c r="R111" i="5"/>
  <c r="R111" i="5" a="1"/>
  <c r="Q111" i="5"/>
  <c r="Q111" i="5" a="1"/>
  <c r="P111" i="5"/>
  <c r="C111" i="5"/>
  <c r="S110" i="5" a="1"/>
  <c r="S110" i="5" s="1"/>
  <c r="R110" i="5" a="1"/>
  <c r="R110" i="5" s="1"/>
  <c r="Q110" i="5" a="1"/>
  <c r="Q110" i="5" s="1"/>
  <c r="P110" i="5"/>
  <c r="C110" i="5"/>
  <c r="S109" i="5" a="1"/>
  <c r="S109" i="5" s="1"/>
  <c r="R109" i="5"/>
  <c r="R109" i="5" a="1"/>
  <c r="Q109" i="5"/>
  <c r="Q109" i="5" a="1"/>
  <c r="P109" i="5"/>
  <c r="C109" i="5"/>
  <c r="S108" i="5" a="1"/>
  <c r="S108" i="5" s="1"/>
  <c r="R108" i="5" a="1"/>
  <c r="R108" i="5" s="1"/>
  <c r="Q108" i="5" a="1"/>
  <c r="Q108" i="5" s="1"/>
  <c r="P108" i="5"/>
  <c r="C108" i="5"/>
  <c r="S107" i="5" a="1"/>
  <c r="S107" i="5" s="1"/>
  <c r="R107" i="5"/>
  <c r="R107" i="5" a="1"/>
  <c r="Q107" i="5"/>
  <c r="Q107" i="5" a="1"/>
  <c r="P107" i="5"/>
  <c r="C107" i="5"/>
  <c r="S106" i="5" a="1"/>
  <c r="S106" i="5" s="1"/>
  <c r="R106" i="5" a="1"/>
  <c r="R106" i="5" s="1"/>
  <c r="Q106" i="5" a="1"/>
  <c r="Q106" i="5" s="1"/>
  <c r="P106" i="5"/>
  <c r="C106" i="5"/>
  <c r="S105" i="5" a="1"/>
  <c r="S105" i="5" s="1"/>
  <c r="R105" i="5"/>
  <c r="R105" i="5" a="1"/>
  <c r="Q105" i="5"/>
  <c r="Q105" i="5" a="1"/>
  <c r="P105" i="5"/>
  <c r="C105" i="5"/>
  <c r="S104" i="5" a="1"/>
  <c r="S104" i="5" s="1"/>
  <c r="R104" i="5" a="1"/>
  <c r="R104" i="5" s="1"/>
  <c r="Q104" i="5" a="1"/>
  <c r="Q104" i="5" s="1"/>
  <c r="P104" i="5"/>
  <c r="C104" i="5"/>
  <c r="S103" i="5" a="1"/>
  <c r="S103" i="5" s="1"/>
  <c r="R103" i="5"/>
  <c r="R103" i="5" a="1"/>
  <c r="Q103" i="5"/>
  <c r="Q103" i="5" a="1"/>
  <c r="P103" i="5"/>
  <c r="C103" i="5"/>
  <c r="S102" i="5" a="1"/>
  <c r="S102" i="5" s="1"/>
  <c r="R102" i="5" a="1"/>
  <c r="R102" i="5" s="1"/>
  <c r="Q102" i="5" a="1"/>
  <c r="Q102" i="5" s="1"/>
  <c r="P102" i="5"/>
  <c r="C102" i="5"/>
  <c r="S101" i="5" a="1"/>
  <c r="S101" i="5" s="1"/>
  <c r="R101" i="5"/>
  <c r="R101" i="5" a="1"/>
  <c r="Q101" i="5"/>
  <c r="Q101" i="5" a="1"/>
  <c r="P101" i="5"/>
  <c r="C101" i="5"/>
  <c r="S100" i="5" a="1"/>
  <c r="S100" i="5" s="1"/>
  <c r="R100" i="5" a="1"/>
  <c r="R100" i="5" s="1"/>
  <c r="Q100" i="5" a="1"/>
  <c r="Q100" i="5" s="1"/>
  <c r="P100" i="5"/>
  <c r="C100" i="5"/>
  <c r="S99" i="5" a="1"/>
  <c r="S99" i="5" s="1"/>
  <c r="R99" i="5"/>
  <c r="R99" i="5" a="1"/>
  <c r="Q99" i="5"/>
  <c r="Q99" i="5" a="1"/>
  <c r="P99" i="5"/>
  <c r="C99" i="5"/>
  <c r="S98" i="5" a="1"/>
  <c r="S98" i="5" s="1"/>
  <c r="R98" i="5" a="1"/>
  <c r="R98" i="5" s="1"/>
  <c r="Q98" i="5" a="1"/>
  <c r="Q98" i="5" s="1"/>
  <c r="P98" i="5"/>
  <c r="C98" i="5"/>
  <c r="S97" i="5" a="1"/>
  <c r="S97" i="5" s="1"/>
  <c r="R97" i="5"/>
  <c r="R97" i="5" a="1"/>
  <c r="Q97" i="5"/>
  <c r="Q97" i="5" a="1"/>
  <c r="P97" i="5"/>
  <c r="C97" i="5"/>
  <c r="S96" i="5" a="1"/>
  <c r="S96" i="5" s="1"/>
  <c r="R96" i="5" a="1"/>
  <c r="R96" i="5" s="1"/>
  <c r="Q96" i="5" a="1"/>
  <c r="Q96" i="5" s="1"/>
  <c r="P96" i="5"/>
  <c r="C96" i="5"/>
  <c r="S95" i="5" a="1"/>
  <c r="S95" i="5" s="1"/>
  <c r="R95" i="5"/>
  <c r="R95" i="5" a="1"/>
  <c r="Q95" i="5"/>
  <c r="Q95" i="5" a="1"/>
  <c r="P95" i="5"/>
  <c r="C95" i="5"/>
  <c r="S94" i="5" a="1"/>
  <c r="S94" i="5" s="1"/>
  <c r="R94" i="5" a="1"/>
  <c r="R94" i="5" s="1"/>
  <c r="Q94" i="5" a="1"/>
  <c r="Q94" i="5" s="1"/>
  <c r="P94" i="5"/>
  <c r="C94" i="5"/>
  <c r="S93" i="5" a="1"/>
  <c r="S93" i="5" s="1"/>
  <c r="R93" i="5"/>
  <c r="R93" i="5" a="1"/>
  <c r="Q93" i="5"/>
  <c r="Q93" i="5" a="1"/>
  <c r="P93" i="5"/>
  <c r="C93" i="5"/>
  <c r="S92" i="5" a="1"/>
  <c r="S92" i="5" s="1"/>
  <c r="R92" i="5" a="1"/>
  <c r="R92" i="5" s="1"/>
  <c r="Q92" i="5" a="1"/>
  <c r="Q92" i="5" s="1"/>
  <c r="P92" i="5"/>
  <c r="C92" i="5"/>
  <c r="S91" i="5" a="1"/>
  <c r="S91" i="5" s="1"/>
  <c r="R91" i="5"/>
  <c r="R91" i="5" a="1"/>
  <c r="Q91" i="5"/>
  <c r="Q91" i="5" a="1"/>
  <c r="P91" i="5"/>
  <c r="C91" i="5"/>
  <c r="S90" i="5" a="1"/>
  <c r="S90" i="5" s="1"/>
  <c r="R90" i="5" a="1"/>
  <c r="R90" i="5" s="1"/>
  <c r="Q90" i="5" a="1"/>
  <c r="Q90" i="5" s="1"/>
  <c r="P90" i="5"/>
  <c r="C90" i="5"/>
  <c r="S89" i="5" a="1"/>
  <c r="S89" i="5" s="1"/>
  <c r="R89" i="5"/>
  <c r="R89" i="5" a="1"/>
  <c r="Q89" i="5"/>
  <c r="Q89" i="5" a="1"/>
  <c r="P89" i="5"/>
  <c r="C89" i="5"/>
  <c r="S88" i="5" a="1"/>
  <c r="S88" i="5" s="1"/>
  <c r="R88" i="5" a="1"/>
  <c r="R88" i="5" s="1"/>
  <c r="Q88" i="5"/>
  <c r="Q88" i="5" a="1"/>
  <c r="P88" i="5"/>
  <c r="C88" i="5"/>
  <c r="S87" i="5" a="1"/>
  <c r="S87" i="5" s="1"/>
  <c r="R87" i="5"/>
  <c r="R87" i="5" a="1"/>
  <c r="Q87" i="5"/>
  <c r="Q87" i="5" a="1"/>
  <c r="P87" i="5"/>
  <c r="C87" i="5"/>
  <c r="S86" i="5" a="1"/>
  <c r="S86" i="5" s="1"/>
  <c r="R86" i="5" a="1"/>
  <c r="R86" i="5" s="1"/>
  <c r="Q86" i="5"/>
  <c r="Q86" i="5" a="1"/>
  <c r="P86" i="5"/>
  <c r="C86" i="5"/>
  <c r="S85" i="5" a="1"/>
  <c r="S85" i="5" s="1"/>
  <c r="R85" i="5" a="1"/>
  <c r="R85" i="5" s="1"/>
  <c r="Q85" i="5"/>
  <c r="Q85" i="5" a="1"/>
  <c r="P85" i="5"/>
  <c r="C85" i="5"/>
  <c r="S84" i="5" a="1"/>
  <c r="S84" i="5" s="1"/>
  <c r="R84" i="5" a="1"/>
  <c r="R84" i="5" s="1"/>
  <c r="Q84" i="5" a="1"/>
  <c r="Q84" i="5" s="1"/>
  <c r="P84" i="5"/>
  <c r="C84" i="5"/>
  <c r="S83" i="5" a="1"/>
  <c r="S83" i="5" s="1"/>
  <c r="R83" i="5" a="1"/>
  <c r="R83" i="5" s="1"/>
  <c r="Q83" i="5"/>
  <c r="Q83" i="5" a="1"/>
  <c r="P83" i="5"/>
  <c r="C83" i="5"/>
  <c r="S82" i="5" a="1"/>
  <c r="S82" i="5" s="1"/>
  <c r="R82" i="5" a="1"/>
  <c r="R82" i="5" s="1"/>
  <c r="Q82" i="5"/>
  <c r="Q82" i="5" a="1"/>
  <c r="P82" i="5"/>
  <c r="C82" i="5"/>
  <c r="S81" i="5" a="1"/>
  <c r="S81" i="5" s="1"/>
  <c r="R81" i="5" a="1"/>
  <c r="R81" i="5" s="1"/>
  <c r="Q81" i="5"/>
  <c r="Q81" i="5" a="1"/>
  <c r="P81" i="5"/>
  <c r="C81" i="5"/>
  <c r="S80" i="5" a="1"/>
  <c r="S80" i="5" s="1"/>
  <c r="R80" i="5" a="1"/>
  <c r="R80" i="5" s="1"/>
  <c r="Q80" i="5" a="1"/>
  <c r="Q80" i="5" s="1"/>
  <c r="P80" i="5"/>
  <c r="C80" i="5"/>
  <c r="S79" i="5" a="1"/>
  <c r="S79" i="5" s="1"/>
  <c r="R79" i="5" a="1"/>
  <c r="R79" i="5" s="1"/>
  <c r="Q79" i="5"/>
  <c r="Q79" i="5" a="1"/>
  <c r="P79" i="5"/>
  <c r="C79" i="5"/>
  <c r="S78" i="5" a="1"/>
  <c r="S78" i="5" s="1"/>
  <c r="R78" i="5" a="1"/>
  <c r="R78" i="5" s="1"/>
  <c r="Q78" i="5"/>
  <c r="Q78" i="5" a="1"/>
  <c r="P78" i="5"/>
  <c r="C78" i="5"/>
  <c r="S77" i="5" a="1"/>
  <c r="S77" i="5" s="1"/>
  <c r="R77" i="5" a="1"/>
  <c r="R77" i="5" s="1"/>
  <c r="Q77" i="5"/>
  <c r="Q77" i="5" a="1"/>
  <c r="P77" i="5"/>
  <c r="C77" i="5"/>
  <c r="S76" i="5" a="1"/>
  <c r="S76" i="5" s="1"/>
  <c r="R76" i="5" a="1"/>
  <c r="R76" i="5" s="1"/>
  <c r="Q76" i="5" a="1"/>
  <c r="Q76" i="5" s="1"/>
  <c r="P76" i="5"/>
  <c r="C76" i="5"/>
  <c r="S75" i="5" a="1"/>
  <c r="S75" i="5" s="1"/>
  <c r="R75" i="5" a="1"/>
  <c r="R75" i="5" s="1"/>
  <c r="Q75" i="5"/>
  <c r="Q75" i="5" a="1"/>
  <c r="P75" i="5"/>
  <c r="C75" i="5"/>
  <c r="S74" i="5" a="1"/>
  <c r="S74" i="5" s="1"/>
  <c r="R74" i="5" a="1"/>
  <c r="R74" i="5" s="1"/>
  <c r="Q74" i="5"/>
  <c r="Q74" i="5" a="1"/>
  <c r="P74" i="5"/>
  <c r="C74" i="5"/>
  <c r="S73" i="5" a="1"/>
  <c r="S73" i="5" s="1"/>
  <c r="R73" i="5" a="1"/>
  <c r="R73" i="5" s="1"/>
  <c r="Q73" i="5"/>
  <c r="Q73" i="5" a="1"/>
  <c r="P73" i="5"/>
  <c r="C73" i="5"/>
  <c r="S72" i="5" a="1"/>
  <c r="S72" i="5" s="1"/>
  <c r="R72" i="5" a="1"/>
  <c r="R72" i="5" s="1"/>
  <c r="Q72" i="5" a="1"/>
  <c r="Q72" i="5" s="1"/>
  <c r="P72" i="5"/>
  <c r="C72" i="5"/>
  <c r="S71" i="5" a="1"/>
  <c r="S71" i="5" s="1"/>
  <c r="R71" i="5" a="1"/>
  <c r="R71" i="5" s="1"/>
  <c r="Q71" i="5"/>
  <c r="Q71" i="5" a="1"/>
  <c r="P71" i="5"/>
  <c r="C71" i="5"/>
  <c r="S70" i="5" a="1"/>
  <c r="S70" i="5" s="1"/>
  <c r="R70" i="5" a="1"/>
  <c r="R70" i="5" s="1"/>
  <c r="Q70" i="5"/>
  <c r="Q70" i="5" a="1"/>
  <c r="P70" i="5"/>
  <c r="C70" i="5"/>
  <c r="S69" i="5" a="1"/>
  <c r="S69" i="5" s="1"/>
  <c r="R69" i="5" a="1"/>
  <c r="R69" i="5" s="1"/>
  <c r="Q69" i="5"/>
  <c r="Q69" i="5" a="1"/>
  <c r="P69" i="5"/>
  <c r="C69" i="5"/>
  <c r="S68" i="5" a="1"/>
  <c r="S68" i="5" s="1"/>
  <c r="R68" i="5" a="1"/>
  <c r="R68" i="5" s="1"/>
  <c r="Q68" i="5" a="1"/>
  <c r="Q68" i="5" s="1"/>
  <c r="P68" i="5"/>
  <c r="C68" i="5"/>
  <c r="S67" i="5" a="1"/>
  <c r="S67" i="5" s="1"/>
  <c r="R67" i="5" a="1"/>
  <c r="R67" i="5" s="1"/>
  <c r="Q67" i="5"/>
  <c r="Q67" i="5" a="1"/>
  <c r="P67" i="5"/>
  <c r="C67" i="5"/>
  <c r="S66" i="5" a="1"/>
  <c r="S66" i="5" s="1"/>
  <c r="R66" i="5" a="1"/>
  <c r="R66" i="5" s="1"/>
  <c r="Q66" i="5"/>
  <c r="Q66" i="5" a="1"/>
  <c r="P66" i="5"/>
  <c r="C66" i="5"/>
  <c r="S65" i="5" a="1"/>
  <c r="S65" i="5" s="1"/>
  <c r="R65" i="5" a="1"/>
  <c r="R65" i="5" s="1"/>
  <c r="Q65" i="5"/>
  <c r="Q65" i="5" a="1"/>
  <c r="P65" i="5"/>
  <c r="C65" i="5"/>
  <c r="S64" i="5" a="1"/>
  <c r="S64" i="5" s="1"/>
  <c r="R64" i="5" a="1"/>
  <c r="R64" i="5" s="1"/>
  <c r="Q64" i="5" a="1"/>
  <c r="Q64" i="5" s="1"/>
  <c r="P64" i="5"/>
  <c r="C64" i="5"/>
  <c r="S63" i="5" a="1"/>
  <c r="S63" i="5" s="1"/>
  <c r="R63" i="5" a="1"/>
  <c r="R63" i="5" s="1"/>
  <c r="Q63" i="5"/>
  <c r="Q63" i="5" a="1"/>
  <c r="P63" i="5"/>
  <c r="C63" i="5"/>
  <c r="S62" i="5" a="1"/>
  <c r="S62" i="5" s="1"/>
  <c r="R62" i="5" a="1"/>
  <c r="R62" i="5" s="1"/>
  <c r="Q62" i="5"/>
  <c r="Q62" i="5" a="1"/>
  <c r="P62" i="5"/>
  <c r="C62" i="5"/>
  <c r="S61" i="5" a="1"/>
  <c r="S61" i="5" s="1"/>
  <c r="R61" i="5" a="1"/>
  <c r="R61" i="5" s="1"/>
  <c r="Q61" i="5"/>
  <c r="Q61" i="5" a="1"/>
  <c r="P61" i="5"/>
  <c r="C61" i="5"/>
  <c r="S60" i="5" a="1"/>
  <c r="S60" i="5" s="1"/>
  <c r="R60" i="5" a="1"/>
  <c r="R60" i="5" s="1"/>
  <c r="Q60" i="5" a="1"/>
  <c r="Q60" i="5" s="1"/>
  <c r="P60" i="5"/>
  <c r="C60" i="5"/>
  <c r="S59" i="5" a="1"/>
  <c r="S59" i="5" s="1"/>
  <c r="R59" i="5" a="1"/>
  <c r="R59" i="5" s="1"/>
  <c r="Q59" i="5"/>
  <c r="Q59" i="5" a="1"/>
  <c r="P59" i="5"/>
  <c r="C59" i="5"/>
  <c r="S58" i="5" a="1"/>
  <c r="S58" i="5" s="1"/>
  <c r="R58" i="5" a="1"/>
  <c r="R58" i="5" s="1"/>
  <c r="Q58" i="5"/>
  <c r="Q58" i="5" a="1"/>
  <c r="P58" i="5"/>
  <c r="C58" i="5"/>
  <c r="S57" i="5" a="1"/>
  <c r="S57" i="5" s="1"/>
  <c r="R57" i="5" a="1"/>
  <c r="R57" i="5" s="1"/>
  <c r="Q57" i="5"/>
  <c r="Q57" i="5" a="1"/>
  <c r="P57" i="5"/>
  <c r="C57" i="5"/>
  <c r="S56" i="5" a="1"/>
  <c r="S56" i="5" s="1"/>
  <c r="R56" i="5" a="1"/>
  <c r="R56" i="5" s="1"/>
  <c r="Q56" i="5" a="1"/>
  <c r="Q56" i="5" s="1"/>
  <c r="P56" i="5"/>
  <c r="C56" i="5"/>
  <c r="S55" i="5" a="1"/>
  <c r="S55" i="5" s="1"/>
  <c r="R55" i="5" a="1"/>
  <c r="R55" i="5" s="1"/>
  <c r="Q55" i="5"/>
  <c r="Q55" i="5" a="1"/>
  <c r="P55" i="5"/>
  <c r="C55" i="5"/>
  <c r="S54" i="5" a="1"/>
  <c r="S54" i="5" s="1"/>
  <c r="R54" i="5" a="1"/>
  <c r="R54" i="5" s="1"/>
  <c r="Q54" i="5"/>
  <c r="Q54" i="5" a="1"/>
  <c r="P54" i="5"/>
  <c r="C54" i="5"/>
  <c r="S53" i="5" a="1"/>
  <c r="S53" i="5" s="1"/>
  <c r="R53" i="5" a="1"/>
  <c r="R53" i="5" s="1"/>
  <c r="Q53" i="5"/>
  <c r="Q53" i="5" a="1"/>
  <c r="P53" i="5"/>
  <c r="C53" i="5"/>
  <c r="S52" i="5" a="1"/>
  <c r="S52" i="5" s="1"/>
  <c r="R52" i="5" a="1"/>
  <c r="R52" i="5" s="1"/>
  <c r="Q52" i="5" a="1"/>
  <c r="Q52" i="5" s="1"/>
  <c r="P52" i="5"/>
  <c r="C52" i="5"/>
  <c r="S51" i="5" a="1"/>
  <c r="S51" i="5" s="1"/>
  <c r="R51" i="5" a="1"/>
  <c r="R51" i="5" s="1"/>
  <c r="Q51" i="5"/>
  <c r="Q51" i="5" a="1"/>
  <c r="P51" i="5"/>
  <c r="C51" i="5"/>
  <c r="S50" i="5" a="1"/>
  <c r="S50" i="5" s="1"/>
  <c r="R50" i="5" a="1"/>
  <c r="R50" i="5" s="1"/>
  <c r="Q50" i="5"/>
  <c r="Q50" i="5" a="1"/>
  <c r="P50" i="5"/>
  <c r="C50" i="5"/>
  <c r="S49" i="5" a="1"/>
  <c r="S49" i="5" s="1"/>
  <c r="R49" i="5" a="1"/>
  <c r="R49" i="5" s="1"/>
  <c r="Q49" i="5"/>
  <c r="Q49" i="5" a="1"/>
  <c r="P49" i="5"/>
  <c r="C49" i="5"/>
  <c r="S48" i="5" a="1"/>
  <c r="S48" i="5" s="1"/>
  <c r="R48" i="5" a="1"/>
  <c r="R48" i="5" s="1"/>
  <c r="Q48" i="5" a="1"/>
  <c r="Q48" i="5" s="1"/>
  <c r="P48" i="5"/>
  <c r="C48" i="5"/>
  <c r="S47" i="5" a="1"/>
  <c r="S47" i="5" s="1"/>
  <c r="R47" i="5" a="1"/>
  <c r="R47" i="5" s="1"/>
  <c r="Q47" i="5"/>
  <c r="Q47" i="5" a="1"/>
  <c r="P47" i="5"/>
  <c r="C47" i="5"/>
  <c r="S46" i="5" a="1"/>
  <c r="S46" i="5" s="1"/>
  <c r="R46" i="5" a="1"/>
  <c r="R46" i="5" s="1"/>
  <c r="Q46" i="5"/>
  <c r="Q46" i="5" a="1"/>
  <c r="P46" i="5"/>
  <c r="C46" i="5"/>
  <c r="S45" i="5" a="1"/>
  <c r="S45" i="5" s="1"/>
  <c r="R45" i="5" a="1"/>
  <c r="R45" i="5" s="1"/>
  <c r="Q45" i="5"/>
  <c r="Q45" i="5" a="1"/>
  <c r="P45" i="5"/>
  <c r="C45" i="5"/>
  <c r="S44" i="5" a="1"/>
  <c r="S44" i="5" s="1"/>
  <c r="R44" i="5" a="1"/>
  <c r="R44" i="5" s="1"/>
  <c r="Q44" i="5" a="1"/>
  <c r="Q44" i="5" s="1"/>
  <c r="P44" i="5"/>
  <c r="C44" i="5"/>
  <c r="S43" i="5" a="1"/>
  <c r="S43" i="5" s="1"/>
  <c r="R43" i="5" a="1"/>
  <c r="R43" i="5" s="1"/>
  <c r="Q43" i="5"/>
  <c r="Q43" i="5" a="1"/>
  <c r="P43" i="5"/>
  <c r="C43" i="5"/>
  <c r="S42" i="5" a="1"/>
  <c r="S42" i="5" s="1"/>
  <c r="R42" i="5" a="1"/>
  <c r="R42" i="5" s="1"/>
  <c r="Q42" i="5"/>
  <c r="Q42" i="5" a="1"/>
  <c r="P42" i="5"/>
  <c r="C42" i="5"/>
  <c r="S41" i="5" a="1"/>
  <c r="S41" i="5" s="1"/>
  <c r="R41" i="5" a="1"/>
  <c r="R41" i="5" s="1"/>
  <c r="Q41" i="5"/>
  <c r="Q41" i="5" a="1"/>
  <c r="P41" i="5"/>
  <c r="C41" i="5"/>
  <c r="S40" i="5" a="1"/>
  <c r="S40" i="5" s="1"/>
  <c r="R40" i="5" a="1"/>
  <c r="R40" i="5" s="1"/>
  <c r="Q40" i="5" a="1"/>
  <c r="Q40" i="5" s="1"/>
  <c r="P40" i="5"/>
  <c r="C40" i="5"/>
  <c r="S39" i="5" a="1"/>
  <c r="S39" i="5" s="1"/>
  <c r="R39" i="5" a="1"/>
  <c r="R39" i="5" s="1"/>
  <c r="Q39" i="5"/>
  <c r="Q39" i="5" a="1"/>
  <c r="P39" i="5"/>
  <c r="C39" i="5"/>
  <c r="S38" i="5" a="1"/>
  <c r="S38" i="5" s="1"/>
  <c r="R38" i="5" a="1"/>
  <c r="R38" i="5" s="1"/>
  <c r="Q38" i="5"/>
  <c r="Q38" i="5" a="1"/>
  <c r="P38" i="5"/>
  <c r="C38" i="5"/>
  <c r="S37" i="5" a="1"/>
  <c r="S37" i="5" s="1"/>
  <c r="R37" i="5" a="1"/>
  <c r="R37" i="5" s="1"/>
  <c r="Q37" i="5"/>
  <c r="Q37" i="5" a="1"/>
  <c r="P37" i="5"/>
  <c r="C37" i="5"/>
  <c r="S36" i="5" a="1"/>
  <c r="S36" i="5" s="1"/>
  <c r="R36" i="5" a="1"/>
  <c r="R36" i="5" s="1"/>
  <c r="Q36" i="5" a="1"/>
  <c r="Q36" i="5" s="1"/>
  <c r="P36" i="5"/>
  <c r="C36" i="5"/>
  <c r="S35" i="5" a="1"/>
  <c r="S35" i="5" s="1"/>
  <c r="R35" i="5" a="1"/>
  <c r="R35" i="5" s="1"/>
  <c r="Q35" i="5"/>
  <c r="Q35" i="5" a="1"/>
  <c r="P35" i="5"/>
  <c r="C35" i="5"/>
  <c r="S34" i="5" a="1"/>
  <c r="S34" i="5" s="1"/>
  <c r="R34" i="5" a="1"/>
  <c r="R34" i="5" s="1"/>
  <c r="Q34" i="5"/>
  <c r="Q34" i="5" a="1"/>
  <c r="P34" i="5"/>
  <c r="C34" i="5"/>
  <c r="S33" i="5" a="1"/>
  <c r="S33" i="5" s="1"/>
  <c r="R33" i="5" a="1"/>
  <c r="R33" i="5" s="1"/>
  <c r="Q33" i="5"/>
  <c r="Q33" i="5" a="1"/>
  <c r="P33" i="5"/>
  <c r="C33" i="5"/>
  <c r="S32" i="5" a="1"/>
  <c r="S32" i="5" s="1"/>
  <c r="R32" i="5" a="1"/>
  <c r="R32" i="5" s="1"/>
  <c r="Q32" i="5" a="1"/>
  <c r="Q32" i="5" s="1"/>
  <c r="P32" i="5"/>
  <c r="C32" i="5"/>
  <c r="S31" i="5" a="1"/>
  <c r="S31" i="5" s="1"/>
  <c r="R31" i="5" a="1"/>
  <c r="R31" i="5" s="1"/>
  <c r="Q31" i="5"/>
  <c r="Q31" i="5" a="1"/>
  <c r="P31" i="5"/>
  <c r="C31" i="5"/>
  <c r="S30" i="5" a="1"/>
  <c r="S30" i="5" s="1"/>
  <c r="R30" i="5" a="1"/>
  <c r="R30" i="5" s="1"/>
  <c r="Q30" i="5"/>
  <c r="Q30" i="5" a="1"/>
  <c r="P30" i="5"/>
  <c r="C30" i="5"/>
  <c r="S29" i="5" a="1"/>
  <c r="S29" i="5" s="1"/>
  <c r="R29" i="5" a="1"/>
  <c r="R29" i="5" s="1"/>
  <c r="Q29" i="5"/>
  <c r="Q29" i="5" a="1"/>
  <c r="P29" i="5"/>
  <c r="C29" i="5"/>
  <c r="S28" i="5" a="1"/>
  <c r="S28" i="5" s="1"/>
  <c r="R28" i="5" a="1"/>
  <c r="R28" i="5" s="1"/>
  <c r="Q28" i="5" a="1"/>
  <c r="Q28" i="5" s="1"/>
  <c r="P28" i="5"/>
  <c r="C28" i="5"/>
  <c r="S27" i="5" a="1"/>
  <c r="S27" i="5" s="1"/>
  <c r="R27" i="5" a="1"/>
  <c r="R27" i="5" s="1"/>
  <c r="Q27" i="5"/>
  <c r="Q27" i="5" a="1"/>
  <c r="P27" i="5"/>
  <c r="C27" i="5"/>
  <c r="S26" i="5" a="1"/>
  <c r="S26" i="5" s="1"/>
  <c r="R26" i="5" a="1"/>
  <c r="R26" i="5" s="1"/>
  <c r="Q26" i="5"/>
  <c r="Q26" i="5" a="1"/>
  <c r="P26" i="5"/>
  <c r="C26" i="5"/>
  <c r="S25" i="5" a="1"/>
  <c r="S25" i="5" s="1"/>
  <c r="R25" i="5" a="1"/>
  <c r="R25" i="5" s="1"/>
  <c r="Q25" i="5"/>
  <c r="Q25" i="5" a="1"/>
  <c r="P25" i="5"/>
  <c r="C25" i="5"/>
  <c r="S24" i="5" a="1"/>
  <c r="S24" i="5" s="1"/>
  <c r="R24" i="5" a="1"/>
  <c r="R24" i="5" s="1"/>
  <c r="Q24" i="5" a="1"/>
  <c r="Q24" i="5" s="1"/>
  <c r="P24" i="5"/>
  <c r="C24" i="5"/>
  <c r="S23" i="5" a="1"/>
  <c r="S23" i="5" s="1"/>
  <c r="R23" i="5" a="1"/>
  <c r="R23" i="5" s="1"/>
  <c r="Q23" i="5"/>
  <c r="Q23" i="5" a="1"/>
  <c r="P23" i="5"/>
  <c r="C23" i="5"/>
  <c r="S22" i="5" a="1"/>
  <c r="S22" i="5" s="1"/>
  <c r="R22" i="5" a="1"/>
  <c r="R22" i="5" s="1"/>
  <c r="Q22" i="5"/>
  <c r="Q22" i="5" a="1"/>
  <c r="P22" i="5"/>
  <c r="C22" i="5"/>
  <c r="S21" i="5" a="1"/>
  <c r="S21" i="5" s="1"/>
  <c r="R21" i="5" a="1"/>
  <c r="R21" i="5" s="1"/>
  <c r="Q21" i="5"/>
  <c r="Q21" i="5" a="1"/>
  <c r="P21" i="5"/>
  <c r="C21" i="5"/>
  <c r="S20" i="5" a="1"/>
  <c r="S20" i="5" s="1"/>
  <c r="R20" i="5" a="1"/>
  <c r="R20" i="5" s="1"/>
  <c r="Q20" i="5" a="1"/>
  <c r="Q20" i="5" s="1"/>
  <c r="P20" i="5"/>
  <c r="C20" i="5"/>
  <c r="S19" i="5" a="1"/>
  <c r="S19" i="5" s="1"/>
  <c r="R19" i="5" a="1"/>
  <c r="R19" i="5" s="1"/>
  <c r="Q19" i="5"/>
  <c r="Q19" i="5" a="1"/>
  <c r="P19" i="5"/>
  <c r="C19" i="5"/>
  <c r="S18" i="5" a="1"/>
  <c r="S18" i="5" s="1"/>
  <c r="R18" i="5" a="1"/>
  <c r="R18" i="5" s="1"/>
  <c r="Q18" i="5"/>
  <c r="Q18" i="5" a="1"/>
  <c r="P18" i="5"/>
  <c r="C18" i="5"/>
  <c r="S17" i="5" a="1"/>
  <c r="S17" i="5" s="1"/>
  <c r="R17" i="5" a="1"/>
  <c r="R17" i="5" s="1"/>
  <c r="Q17" i="5"/>
  <c r="Q17" i="5" a="1"/>
  <c r="P17" i="5"/>
  <c r="C17" i="5"/>
  <c r="S16" i="5" a="1"/>
  <c r="S16" i="5" s="1"/>
  <c r="R16" i="5" a="1"/>
  <c r="R16" i="5" s="1"/>
  <c r="Q16" i="5" a="1"/>
  <c r="Q16" i="5" s="1"/>
  <c r="P16" i="5"/>
  <c r="C16" i="5"/>
  <c r="S15" i="5" a="1"/>
  <c r="S15" i="5" s="1"/>
  <c r="R15" i="5"/>
  <c r="R15" i="5" a="1"/>
  <c r="Q15" i="5"/>
  <c r="Q15" i="5" a="1"/>
  <c r="P15" i="5"/>
  <c r="C15" i="5"/>
  <c r="S14" i="5" a="1"/>
  <c r="S14" i="5" s="1"/>
  <c r="R14" i="5"/>
  <c r="R14" i="5" a="1"/>
  <c r="Q14" i="5"/>
  <c r="Q14" i="5" a="1"/>
  <c r="P14" i="5"/>
  <c r="C14" i="5"/>
  <c r="S13" i="5" a="1"/>
  <c r="S13" i="5" s="1"/>
  <c r="R13" i="5"/>
  <c r="R13" i="5" a="1"/>
  <c r="Q13" i="5"/>
  <c r="Q13" i="5" a="1"/>
  <c r="P13" i="5"/>
  <c r="C13" i="5"/>
  <c r="S12" i="5" a="1"/>
  <c r="S12" i="5" s="1"/>
  <c r="R12" i="5"/>
  <c r="R12" i="5" a="1"/>
  <c r="Q12" i="5"/>
  <c r="Q12" i="5" a="1"/>
  <c r="P12" i="5"/>
  <c r="C12" i="5"/>
  <c r="S11" i="5" a="1"/>
  <c r="S11" i="5" s="1"/>
  <c r="R11" i="5"/>
  <c r="R11" i="5" a="1"/>
  <c r="Q11" i="5"/>
  <c r="Q11" i="5" a="1"/>
  <c r="P11" i="5"/>
  <c r="C11" i="5"/>
  <c r="S10" i="5" a="1"/>
  <c r="S10" i="5" s="1"/>
  <c r="R10" i="5"/>
  <c r="R10" i="5" a="1"/>
  <c r="Q10" i="5"/>
  <c r="Q10" i="5" a="1"/>
  <c r="P10" i="5"/>
  <c r="C10" i="5"/>
  <c r="S9" i="5" a="1"/>
  <c r="S9" i="5" s="1"/>
  <c r="R9" i="5"/>
  <c r="R9" i="5" a="1"/>
  <c r="Q9" i="5"/>
  <c r="Q9" i="5" a="1"/>
  <c r="P9" i="5"/>
  <c r="C9" i="5"/>
  <c r="S8" i="5" a="1"/>
  <c r="S8" i="5" s="1"/>
  <c r="R8" i="5"/>
  <c r="R8" i="5" a="1"/>
  <c r="Q8" i="5"/>
  <c r="Q8" i="5" a="1"/>
  <c r="P8" i="5"/>
  <c r="C8" i="5"/>
  <c r="S7" i="5" a="1"/>
  <c r="S7" i="5" s="1"/>
  <c r="R7" i="5"/>
  <c r="R7" i="5" a="1"/>
  <c r="Q7" i="5"/>
  <c r="Q7" i="5" a="1"/>
  <c r="P7" i="5"/>
  <c r="C7" i="5"/>
  <c r="S6" i="5" a="1"/>
  <c r="S6" i="5" s="1"/>
  <c r="R6" i="5"/>
  <c r="R6" i="5" a="1"/>
  <c r="Q6" i="5"/>
  <c r="Q6" i="5" a="1"/>
  <c r="P6" i="5"/>
  <c r="C6" i="5"/>
  <c r="C42" i="4"/>
  <c r="D42" i="4"/>
  <c r="E42" i="4"/>
  <c r="G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BY36" i="3"/>
  <c r="BY37" i="3"/>
  <c r="BY38" i="3"/>
  <c r="BY39" i="3"/>
  <c r="BY40" i="3"/>
  <c r="BY41" i="3"/>
  <c r="BY42" i="3"/>
  <c r="BY43" i="3"/>
  <c r="BY44" i="3"/>
  <c r="BY45" i="3"/>
  <c r="BY46" i="3"/>
  <c r="BY47" i="3"/>
  <c r="BY48" i="3"/>
  <c r="BY49" i="3"/>
  <c r="BY50" i="3"/>
  <c r="BY51" i="3"/>
  <c r="BY52" i="3"/>
  <c r="BY53" i="3"/>
  <c r="BY54" i="3"/>
  <c r="BY55" i="3"/>
  <c r="BY56" i="3"/>
  <c r="BY57" i="3"/>
  <c r="BY58" i="3"/>
  <c r="BY59" i="3"/>
  <c r="BY60" i="3"/>
  <c r="BY61" i="3"/>
  <c r="BY62" i="3"/>
  <c r="BY63" i="3"/>
  <c r="AU36" i="3"/>
  <c r="AU37" i="3"/>
  <c r="AU38" i="3"/>
  <c r="AU39" i="3"/>
  <c r="AU40" i="3"/>
  <c r="AU41" i="3"/>
  <c r="AU42" i="3"/>
  <c r="AU43" i="3"/>
  <c r="AU44" i="3"/>
  <c r="AU45" i="3"/>
  <c r="AU46" i="3"/>
  <c r="AU47" i="3"/>
  <c r="AU48" i="3"/>
  <c r="AU49" i="3"/>
  <c r="AU50" i="3"/>
  <c r="AU51" i="3"/>
  <c r="AU52" i="3"/>
  <c r="AU53" i="3"/>
  <c r="AU54" i="3"/>
  <c r="AU55" i="3"/>
  <c r="AU56" i="3"/>
  <c r="AU57" i="3"/>
  <c r="AU58" i="3"/>
  <c r="AU59" i="3"/>
  <c r="AU60" i="3"/>
  <c r="AU61" i="3"/>
  <c r="AU62" i="3"/>
  <c r="AU63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AU4" i="3" l="1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P18" i="3" s="1"/>
  <c r="Q19" i="3"/>
  <c r="Q20" i="3"/>
  <c r="Q21" i="3"/>
  <c r="Q22" i="3"/>
  <c r="Q23" i="3"/>
  <c r="Q24" i="3"/>
  <c r="Q25" i="3"/>
  <c r="Q26" i="3"/>
  <c r="P26" i="3" s="1"/>
  <c r="Q27" i="3"/>
  <c r="Q28" i="3"/>
  <c r="Q29" i="3"/>
  <c r="Q30" i="3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3" i="1"/>
  <c r="P4" i="3"/>
  <c r="P5" i="3"/>
  <c r="P6" i="3"/>
  <c r="P7" i="3"/>
  <c r="P8" i="3"/>
  <c r="P9" i="3"/>
  <c r="P11" i="3"/>
  <c r="P12" i="3"/>
  <c r="P13" i="3"/>
  <c r="P14" i="3"/>
  <c r="P15" i="3"/>
  <c r="P16" i="3"/>
  <c r="P17" i="3"/>
  <c r="P19" i="3"/>
  <c r="P20" i="3"/>
  <c r="P21" i="3"/>
  <c r="P22" i="3"/>
  <c r="P23" i="3"/>
  <c r="P24" i="3"/>
  <c r="P25" i="3"/>
  <c r="P27" i="3"/>
  <c r="P28" i="3"/>
  <c r="P29" i="3"/>
  <c r="P30" i="3"/>
  <c r="P3" i="3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5" i="4"/>
  <c r="H24" i="4"/>
  <c r="H23" i="4"/>
  <c r="H22" i="4"/>
  <c r="H21" i="4"/>
  <c r="H20" i="4"/>
  <c r="H19" i="4"/>
  <c r="F19" i="4"/>
  <c r="H18" i="4"/>
  <c r="F18" i="4"/>
  <c r="H17" i="4"/>
  <c r="F17" i="4"/>
  <c r="F42" i="4" s="1"/>
  <c r="H16" i="4"/>
  <c r="H15" i="4"/>
  <c r="H14" i="4"/>
  <c r="H13" i="4"/>
  <c r="H12" i="4"/>
  <c r="H11" i="4"/>
  <c r="H10" i="4"/>
  <c r="H9" i="4"/>
  <c r="H8" i="4"/>
  <c r="H7" i="4"/>
  <c r="H6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H5" i="4"/>
  <c r="K4" i="4"/>
  <c r="J4" i="4"/>
  <c r="I4" i="4"/>
  <c r="K3" i="4"/>
  <c r="L3" i="4" s="1"/>
  <c r="L4" i="4" s="1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G2" i="4"/>
  <c r="E2" i="4"/>
  <c r="D2" i="4"/>
  <c r="C2" i="4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" i="3"/>
  <c r="EC4" i="1"/>
  <c r="EC5" i="1"/>
  <c r="EC6" i="1"/>
  <c r="EC7" i="1"/>
  <c r="EC8" i="1"/>
  <c r="EC9" i="1"/>
  <c r="EC10" i="1"/>
  <c r="EC11" i="1"/>
  <c r="EC12" i="1"/>
  <c r="EC13" i="1"/>
  <c r="EC14" i="1"/>
  <c r="EC15" i="1"/>
  <c r="EC16" i="1"/>
  <c r="EC17" i="1"/>
  <c r="EC18" i="1"/>
  <c r="EC19" i="1"/>
  <c r="EC20" i="1"/>
  <c r="EC21" i="1"/>
  <c r="EC22" i="1"/>
  <c r="EC23" i="1"/>
  <c r="EC24" i="1"/>
  <c r="EC25" i="1"/>
  <c r="EC26" i="1"/>
  <c r="EC27" i="1"/>
  <c r="EC28" i="1"/>
  <c r="EC29" i="1"/>
  <c r="EC30" i="1"/>
  <c r="EC31" i="1"/>
  <c r="EC32" i="1"/>
  <c r="EC33" i="1"/>
  <c r="EC34" i="1"/>
  <c r="EC35" i="1"/>
  <c r="EC36" i="1"/>
  <c r="EC37" i="1"/>
  <c r="EC38" i="1"/>
  <c r="EC39" i="1"/>
  <c r="EC40" i="1"/>
  <c r="EC41" i="1"/>
  <c r="EC42" i="1"/>
  <c r="EC43" i="1"/>
  <c r="EC44" i="1"/>
  <c r="EC45" i="1"/>
  <c r="EC46" i="1"/>
  <c r="EC3" i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H2" i="4" l="1"/>
  <c r="H42" i="4"/>
  <c r="C43" i="4"/>
  <c r="D43" i="4"/>
  <c r="L43" i="4"/>
  <c r="T43" i="4"/>
  <c r="R43" i="4"/>
  <c r="E43" i="4"/>
  <c r="M43" i="4"/>
  <c r="U43" i="4"/>
  <c r="K43" i="4"/>
  <c r="F43" i="4"/>
  <c r="N43" i="4"/>
  <c r="V43" i="4"/>
  <c r="P43" i="4"/>
  <c r="G43" i="4"/>
  <c r="O43" i="4"/>
  <c r="W43" i="4"/>
  <c r="H43" i="4"/>
  <c r="I43" i="4"/>
  <c r="Q43" i="4"/>
  <c r="J43" i="4"/>
  <c r="S43" i="4"/>
  <c r="AI1" i="3"/>
  <c r="AI34" i="3" s="1"/>
  <c r="BM34" i="3" s="1"/>
  <c r="CQ34" i="3" s="1"/>
  <c r="AI35" i="3"/>
  <c r="BM35" i="3" s="1"/>
  <c r="CQ35" i="3" s="1"/>
  <c r="S1" i="3"/>
  <c r="S34" i="3" s="1"/>
  <c r="AW34" i="3" s="1"/>
  <c r="CA34" i="3" s="1"/>
  <c r="S35" i="3"/>
  <c r="AW35" i="3" s="1"/>
  <c r="CA35" i="3" s="1"/>
  <c r="AP1" i="3"/>
  <c r="AP34" i="3" s="1"/>
  <c r="BT34" i="3" s="1"/>
  <c r="CX34" i="3" s="1"/>
  <c r="AP35" i="3"/>
  <c r="BT35" i="3" s="1"/>
  <c r="CX35" i="3" s="1"/>
  <c r="AV2" i="3"/>
  <c r="AV28" i="3" s="1"/>
  <c r="R35" i="3"/>
  <c r="AV35" i="3" s="1"/>
  <c r="BZ35" i="3" s="1"/>
  <c r="AO1" i="3"/>
  <c r="AO34" i="3" s="1"/>
  <c r="BS34" i="3" s="1"/>
  <c r="CW34" i="3" s="1"/>
  <c r="AO35" i="3"/>
  <c r="BS35" i="3" s="1"/>
  <c r="CW35" i="3" s="1"/>
  <c r="AG1" i="3"/>
  <c r="AG34" i="3" s="1"/>
  <c r="BK34" i="3" s="1"/>
  <c r="CO34" i="3" s="1"/>
  <c r="AG35" i="3"/>
  <c r="BK35" i="3" s="1"/>
  <c r="CO35" i="3" s="1"/>
  <c r="Y1" i="3"/>
  <c r="Y34" i="3" s="1"/>
  <c r="BC34" i="3" s="1"/>
  <c r="CG34" i="3" s="1"/>
  <c r="Y35" i="3"/>
  <c r="BC35" i="3" s="1"/>
  <c r="CG35" i="3" s="1"/>
  <c r="AH1" i="3"/>
  <c r="AH34" i="3" s="1"/>
  <c r="BL34" i="3" s="1"/>
  <c r="CP34" i="3" s="1"/>
  <c r="AH35" i="3"/>
  <c r="BL35" i="3" s="1"/>
  <c r="CP35" i="3" s="1"/>
  <c r="Z1" i="3"/>
  <c r="Z34" i="3" s="1"/>
  <c r="BD34" i="3" s="1"/>
  <c r="CH34" i="3" s="1"/>
  <c r="Z35" i="3"/>
  <c r="BD35" i="3" s="1"/>
  <c r="CH35" i="3" s="1"/>
  <c r="AN1" i="3"/>
  <c r="AN34" i="3" s="1"/>
  <c r="BR34" i="3" s="1"/>
  <c r="CV34" i="3" s="1"/>
  <c r="AN35" i="3"/>
  <c r="BR35" i="3" s="1"/>
  <c r="CV35" i="3" s="1"/>
  <c r="AF1" i="3"/>
  <c r="AF34" i="3" s="1"/>
  <c r="BJ34" i="3" s="1"/>
  <c r="CN34" i="3" s="1"/>
  <c r="AF35" i="3"/>
  <c r="BJ35" i="3" s="1"/>
  <c r="CN35" i="3" s="1"/>
  <c r="X1" i="3"/>
  <c r="X34" i="3" s="1"/>
  <c r="BB34" i="3" s="1"/>
  <c r="CF34" i="3" s="1"/>
  <c r="X35" i="3"/>
  <c r="BB35" i="3" s="1"/>
  <c r="CF35" i="3" s="1"/>
  <c r="AQ1" i="3"/>
  <c r="AQ34" i="3" s="1"/>
  <c r="BU34" i="3" s="1"/>
  <c r="CY34" i="3" s="1"/>
  <c r="AQ35" i="3"/>
  <c r="BU35" i="3" s="1"/>
  <c r="CY35" i="3" s="1"/>
  <c r="AA1" i="3"/>
  <c r="AA34" i="3" s="1"/>
  <c r="BE34" i="3" s="1"/>
  <c r="CI34" i="3" s="1"/>
  <c r="AA35" i="3"/>
  <c r="BE35" i="3" s="1"/>
  <c r="CI35" i="3" s="1"/>
  <c r="AM1" i="3"/>
  <c r="AM34" i="3" s="1"/>
  <c r="BQ34" i="3" s="1"/>
  <c r="CU34" i="3" s="1"/>
  <c r="AM35" i="3"/>
  <c r="BQ35" i="3" s="1"/>
  <c r="CU35" i="3" s="1"/>
  <c r="AE1" i="3"/>
  <c r="AE34" i="3" s="1"/>
  <c r="BI34" i="3" s="1"/>
  <c r="CM34" i="3" s="1"/>
  <c r="AE35" i="3"/>
  <c r="BI35" i="3" s="1"/>
  <c r="CM35" i="3" s="1"/>
  <c r="BA2" i="3"/>
  <c r="BA13" i="3" s="1"/>
  <c r="W35" i="3"/>
  <c r="BA35" i="3" s="1"/>
  <c r="CE35" i="3" s="1"/>
  <c r="AL1" i="3"/>
  <c r="AL34" i="3" s="1"/>
  <c r="BP34" i="3" s="1"/>
  <c r="CT34" i="3" s="1"/>
  <c r="AL35" i="3"/>
  <c r="BP35" i="3" s="1"/>
  <c r="CT35" i="3" s="1"/>
  <c r="BH2" i="3"/>
  <c r="BH21" i="3" s="1"/>
  <c r="AD35" i="3"/>
  <c r="BH35" i="3" s="1"/>
  <c r="CL35" i="3" s="1"/>
  <c r="V1" i="3"/>
  <c r="V34" i="3" s="1"/>
  <c r="AZ34" i="3" s="1"/>
  <c r="CD34" i="3" s="1"/>
  <c r="V35" i="3"/>
  <c r="AZ35" i="3" s="1"/>
  <c r="CD35" i="3" s="1"/>
  <c r="AS1" i="3"/>
  <c r="AS34" i="3" s="1"/>
  <c r="BW34" i="3" s="1"/>
  <c r="DA34" i="3" s="1"/>
  <c r="AS35" i="3"/>
  <c r="BW35" i="3" s="1"/>
  <c r="DA35" i="3" s="1"/>
  <c r="AK1" i="3"/>
  <c r="AK34" i="3" s="1"/>
  <c r="BO34" i="3" s="1"/>
  <c r="CS34" i="3" s="1"/>
  <c r="AK35" i="3"/>
  <c r="BO35" i="3" s="1"/>
  <c r="CS35" i="3" s="1"/>
  <c r="BG2" i="3"/>
  <c r="BG21" i="3" s="1"/>
  <c r="AC35" i="3"/>
  <c r="BG35" i="3" s="1"/>
  <c r="CK35" i="3" s="1"/>
  <c r="U1" i="3"/>
  <c r="U34" i="3" s="1"/>
  <c r="AY34" i="3" s="1"/>
  <c r="CC34" i="3" s="1"/>
  <c r="U35" i="3"/>
  <c r="AY35" i="3" s="1"/>
  <c r="CC35" i="3" s="1"/>
  <c r="AR1" i="3"/>
  <c r="AR34" i="3" s="1"/>
  <c r="BV34" i="3" s="1"/>
  <c r="CZ34" i="3" s="1"/>
  <c r="AR35" i="3"/>
  <c r="BV35" i="3" s="1"/>
  <c r="CZ35" i="3" s="1"/>
  <c r="AJ1" i="3"/>
  <c r="AJ34" i="3" s="1"/>
  <c r="BN34" i="3" s="1"/>
  <c r="CR34" i="3" s="1"/>
  <c r="AJ35" i="3"/>
  <c r="BN35" i="3" s="1"/>
  <c r="CR35" i="3" s="1"/>
  <c r="AB1" i="3"/>
  <c r="AB34" i="3" s="1"/>
  <c r="BF34" i="3" s="1"/>
  <c r="CJ34" i="3" s="1"/>
  <c r="AB35" i="3"/>
  <c r="BF35" i="3" s="1"/>
  <c r="CJ35" i="3" s="1"/>
  <c r="T1" i="3"/>
  <c r="T34" i="3" s="1"/>
  <c r="AX34" i="3" s="1"/>
  <c r="CB34" i="3" s="1"/>
  <c r="T35" i="3"/>
  <c r="AX35" i="3" s="1"/>
  <c r="CB35" i="3" s="1"/>
  <c r="W1" i="3"/>
  <c r="W19" i="3" s="1"/>
  <c r="AC1" i="3"/>
  <c r="AC28" i="3" s="1"/>
  <c r="BK2" i="3"/>
  <c r="R1" i="3"/>
  <c r="R17" i="3" s="1"/>
  <c r="BI2" i="3"/>
  <c r="BE2" i="3"/>
  <c r="BD2" i="3"/>
  <c r="BC2" i="3"/>
  <c r="BT2" i="3"/>
  <c r="BS2" i="3"/>
  <c r="AW2" i="3"/>
  <c r="BL2" i="3"/>
  <c r="BR2" i="3"/>
  <c r="BJ2" i="3"/>
  <c r="BB2" i="3"/>
  <c r="BQ2" i="3"/>
  <c r="AD1" i="3"/>
  <c r="AD24" i="3" s="1"/>
  <c r="BP2" i="3"/>
  <c r="AZ2" i="3"/>
  <c r="BW2" i="3"/>
  <c r="BO2" i="3"/>
  <c r="AY2" i="3"/>
  <c r="BV2" i="3"/>
  <c r="BN2" i="3"/>
  <c r="BF2" i="3"/>
  <c r="AX2" i="3"/>
  <c r="BU2" i="3"/>
  <c r="BM2" i="3"/>
  <c r="P10" i="3"/>
  <c r="F2" i="4"/>
  <c r="N28" i="3"/>
  <c r="N20" i="3"/>
  <c r="N12" i="3"/>
  <c r="N4" i="3"/>
  <c r="M3" i="4"/>
  <c r="N25" i="3"/>
  <c r="N17" i="3"/>
  <c r="N9" i="3"/>
  <c r="N27" i="3"/>
  <c r="N19" i="3"/>
  <c r="N11" i="3"/>
  <c r="N23" i="3"/>
  <c r="N15" i="3"/>
  <c r="N7" i="3"/>
  <c r="N29" i="3"/>
  <c r="N21" i="3"/>
  <c r="N13" i="3"/>
  <c r="N5" i="3"/>
  <c r="N30" i="3"/>
  <c r="N22" i="3"/>
  <c r="N14" i="3"/>
  <c r="N6" i="3"/>
  <c r="N26" i="3"/>
  <c r="N18" i="3"/>
  <c r="N10" i="3"/>
  <c r="N24" i="3"/>
  <c r="N16" i="3"/>
  <c r="N8" i="3"/>
  <c r="N3" i="3"/>
  <c r="J30" i="3"/>
  <c r="J22" i="3"/>
  <c r="J14" i="3"/>
  <c r="J6" i="3"/>
  <c r="J23" i="3"/>
  <c r="J15" i="3"/>
  <c r="J7" i="3"/>
  <c r="J25" i="3"/>
  <c r="J17" i="3"/>
  <c r="J9" i="3"/>
  <c r="J26" i="3"/>
  <c r="J18" i="3"/>
  <c r="J10" i="3"/>
  <c r="J27" i="3"/>
  <c r="J19" i="3"/>
  <c r="J11" i="3"/>
  <c r="J28" i="3"/>
  <c r="J20" i="3"/>
  <c r="J12" i="3"/>
  <c r="J4" i="3"/>
  <c r="J24" i="3"/>
  <c r="J16" i="3"/>
  <c r="J8" i="3"/>
  <c r="J29" i="3"/>
  <c r="J21" i="3"/>
  <c r="J13" i="3"/>
  <c r="J5" i="3"/>
  <c r="J3" i="3"/>
  <c r="F30" i="3"/>
  <c r="L30" i="3" s="1"/>
  <c r="F22" i="3"/>
  <c r="L22" i="3" s="1"/>
  <c r="F14" i="3"/>
  <c r="L14" i="3" s="1"/>
  <c r="F6" i="3"/>
  <c r="L6" i="3" s="1"/>
  <c r="F29" i="3"/>
  <c r="L29" i="3" s="1"/>
  <c r="F21" i="3"/>
  <c r="L21" i="3" s="1"/>
  <c r="F13" i="3"/>
  <c r="L13" i="3" s="1"/>
  <c r="F5" i="3"/>
  <c r="L5" i="3" s="1"/>
  <c r="F26" i="3"/>
  <c r="L26" i="3" s="1"/>
  <c r="F18" i="3"/>
  <c r="L18" i="3" s="1"/>
  <c r="F10" i="3"/>
  <c r="L10" i="3" s="1"/>
  <c r="F27" i="3"/>
  <c r="L27" i="3" s="1"/>
  <c r="F19" i="3"/>
  <c r="L19" i="3" s="1"/>
  <c r="F11" i="3"/>
  <c r="L11" i="3" s="1"/>
  <c r="F3" i="3"/>
  <c r="F25" i="3"/>
  <c r="L25" i="3" s="1"/>
  <c r="F17" i="3"/>
  <c r="L17" i="3" s="1"/>
  <c r="F9" i="3"/>
  <c r="L9" i="3" s="1"/>
  <c r="F23" i="3"/>
  <c r="L23" i="3" s="1"/>
  <c r="M23" i="3" s="1"/>
  <c r="F15" i="3"/>
  <c r="L15" i="3" s="1"/>
  <c r="M15" i="3" s="1"/>
  <c r="F7" i="3"/>
  <c r="L7" i="3" s="1"/>
  <c r="M7" i="3" s="1"/>
  <c r="F28" i="3"/>
  <c r="L28" i="3" s="1"/>
  <c r="F20" i="3"/>
  <c r="L20" i="3" s="1"/>
  <c r="F12" i="3"/>
  <c r="L12" i="3" s="1"/>
  <c r="F4" i="3"/>
  <c r="L4" i="3" s="1"/>
  <c r="F24" i="3"/>
  <c r="L24" i="3" s="1"/>
  <c r="F16" i="3"/>
  <c r="L16" i="3" s="1"/>
  <c r="F8" i="3"/>
  <c r="L8" i="3" s="1"/>
  <c r="C40" i="4" l="1"/>
  <c r="C39" i="4" s="1"/>
  <c r="D40" i="4"/>
  <c r="D39" i="4" s="1"/>
  <c r="L40" i="4"/>
  <c r="T40" i="4"/>
  <c r="W40" i="4"/>
  <c r="E40" i="4"/>
  <c r="E39" i="4" s="1"/>
  <c r="M40" i="4"/>
  <c r="M39" i="4" s="1"/>
  <c r="U40" i="4"/>
  <c r="O40" i="4"/>
  <c r="F40" i="4"/>
  <c r="F39" i="4" s="1"/>
  <c r="N40" i="4"/>
  <c r="V40" i="4"/>
  <c r="G40" i="4"/>
  <c r="G39" i="4" s="1"/>
  <c r="H40" i="4"/>
  <c r="H39" i="4" s="1"/>
  <c r="P40" i="4"/>
  <c r="R40" i="4"/>
  <c r="S40" i="4"/>
  <c r="I40" i="4"/>
  <c r="Q40" i="4"/>
  <c r="J40" i="4"/>
  <c r="K40" i="4"/>
  <c r="K39" i="4" s="1"/>
  <c r="L3" i="3"/>
  <c r="K35" i="4" s="1"/>
  <c r="AG3" i="3"/>
  <c r="AN13" i="3"/>
  <c r="AG7" i="3"/>
  <c r="S24" i="3"/>
  <c r="S3" i="3"/>
  <c r="AN20" i="3"/>
  <c r="S17" i="3"/>
  <c r="AG27" i="3"/>
  <c r="AN28" i="3"/>
  <c r="AG11" i="3"/>
  <c r="S7" i="3"/>
  <c r="S25" i="3"/>
  <c r="AG22" i="3"/>
  <c r="S6" i="3"/>
  <c r="AN17" i="3"/>
  <c r="AA28" i="3"/>
  <c r="AA12" i="3"/>
  <c r="AK24" i="3"/>
  <c r="Z6" i="3"/>
  <c r="AI30" i="3"/>
  <c r="AO8" i="3"/>
  <c r="AO19" i="3"/>
  <c r="AI20" i="3"/>
  <c r="AI3" i="3"/>
  <c r="AI19" i="3"/>
  <c r="Z13" i="3"/>
  <c r="BA14" i="3"/>
  <c r="AA30" i="3"/>
  <c r="S19" i="3"/>
  <c r="AA26" i="3"/>
  <c r="S23" i="3"/>
  <c r="AN26" i="3"/>
  <c r="AN11" i="3"/>
  <c r="AK7" i="3"/>
  <c r="AA21" i="3"/>
  <c r="AA16" i="3"/>
  <c r="AA29" i="3"/>
  <c r="AN22" i="3"/>
  <c r="AA19" i="3"/>
  <c r="S11" i="3"/>
  <c r="AG23" i="3"/>
  <c r="AL25" i="3"/>
  <c r="S20" i="3"/>
  <c r="AA8" i="3"/>
  <c r="AL20" i="3"/>
  <c r="AN8" i="3"/>
  <c r="AA13" i="3"/>
  <c r="AG17" i="3"/>
  <c r="AA27" i="3"/>
  <c r="S18" i="3"/>
  <c r="S13" i="3"/>
  <c r="AN4" i="3"/>
  <c r="AG8" i="3"/>
  <c r="AG16" i="3"/>
  <c r="AG13" i="3"/>
  <c r="AN29" i="3"/>
  <c r="S14" i="3"/>
  <c r="S27" i="3"/>
  <c r="AN27" i="3"/>
  <c r="AL3" i="3"/>
  <c r="AK5" i="3"/>
  <c r="AL15" i="3"/>
  <c r="AJ25" i="3"/>
  <c r="AA7" i="3"/>
  <c r="Y29" i="3"/>
  <c r="AK23" i="3"/>
  <c r="AK11" i="3"/>
  <c r="AK25" i="3"/>
  <c r="AR30" i="3"/>
  <c r="Y24" i="3"/>
  <c r="Z12" i="3"/>
  <c r="AQ25" i="3"/>
  <c r="AP16" i="3"/>
  <c r="Z29" i="3"/>
  <c r="AP23" i="3"/>
  <c r="Y23" i="3"/>
  <c r="AP3" i="3"/>
  <c r="Y13" i="3"/>
  <c r="AO23" i="3"/>
  <c r="AI13" i="3"/>
  <c r="AI24" i="3"/>
  <c r="AL30" i="3"/>
  <c r="AK6" i="3"/>
  <c r="Y7" i="3"/>
  <c r="AM11" i="3"/>
  <c r="AQ21" i="3"/>
  <c r="AO7" i="3"/>
  <c r="Z17" i="3"/>
  <c r="AL19" i="3"/>
  <c r="AI6" i="3"/>
  <c r="AJ9" i="3"/>
  <c r="AL6" i="3"/>
  <c r="AA23" i="3"/>
  <c r="AJ13" i="3"/>
  <c r="AK12" i="3"/>
  <c r="AS28" i="3"/>
  <c r="AJ20" i="3"/>
  <c r="AL24" i="3"/>
  <c r="AJ3" i="3"/>
  <c r="Y9" i="3"/>
  <c r="AP25" i="3"/>
  <c r="AM14" i="3"/>
  <c r="AM8" i="3"/>
  <c r="AM29" i="3"/>
  <c r="AP13" i="3"/>
  <c r="T21" i="3"/>
  <c r="AJ16" i="3"/>
  <c r="AF8" i="3"/>
  <c r="AV11" i="3"/>
  <c r="X24" i="3"/>
  <c r="AP9" i="3"/>
  <c r="AB25" i="3"/>
  <c r="AE22" i="3"/>
  <c r="AF4" i="3"/>
  <c r="BH26" i="3"/>
  <c r="AP7" i="3"/>
  <c r="AB15" i="3"/>
  <c r="AR26" i="3"/>
  <c r="Y26" i="3"/>
  <c r="AF13" i="3"/>
  <c r="Y25" i="3"/>
  <c r="AM22" i="3"/>
  <c r="AP6" i="3"/>
  <c r="AB16" i="3"/>
  <c r="Z27" i="3"/>
  <c r="Z4" i="3"/>
  <c r="AI18" i="3"/>
  <c r="AQ20" i="3"/>
  <c r="AO6" i="3"/>
  <c r="AJ23" i="3"/>
  <c r="AJ7" i="3"/>
  <c r="AJ14" i="3"/>
  <c r="AR22" i="3"/>
  <c r="AL23" i="3"/>
  <c r="AK22" i="3"/>
  <c r="AK4" i="3"/>
  <c r="AL18" i="3"/>
  <c r="AL13" i="3"/>
  <c r="AI9" i="3"/>
  <c r="AI15" i="3"/>
  <c r="AQ27" i="3"/>
  <c r="AQ30" i="3"/>
  <c r="AG25" i="3"/>
  <c r="AG9" i="3"/>
  <c r="AO15" i="3"/>
  <c r="AG14" i="3"/>
  <c r="AG26" i="3"/>
  <c r="Z25" i="3"/>
  <c r="Z9" i="3"/>
  <c r="Z3" i="3"/>
  <c r="AL17" i="3"/>
  <c r="AG20" i="3"/>
  <c r="AG29" i="3"/>
  <c r="S16" i="3"/>
  <c r="AA24" i="3"/>
  <c r="AA6" i="3"/>
  <c r="AI16" i="3"/>
  <c r="AQ18" i="3"/>
  <c r="AG12" i="3"/>
  <c r="AJ21" i="3"/>
  <c r="AJ5" i="3"/>
  <c r="AJ12" i="3"/>
  <c r="AN30" i="3"/>
  <c r="AG24" i="3"/>
  <c r="AK20" i="3"/>
  <c r="AK3" i="3"/>
  <c r="AL16" i="3"/>
  <c r="AL11" i="3"/>
  <c r="AQ11" i="3"/>
  <c r="AG28" i="3"/>
  <c r="AN18" i="3"/>
  <c r="AN25" i="3"/>
  <c r="AN9" i="3"/>
  <c r="S21" i="3"/>
  <c r="AG18" i="3"/>
  <c r="AO17" i="3"/>
  <c r="Z11" i="3"/>
  <c r="AO13" i="3"/>
  <c r="AK15" i="3"/>
  <c r="AI5" i="3"/>
  <c r="AI14" i="3"/>
  <c r="AL14" i="3"/>
  <c r="AG5" i="3"/>
  <c r="AK19" i="3"/>
  <c r="AK30" i="3"/>
  <c r="AA20" i="3"/>
  <c r="AA3" i="3"/>
  <c r="AI12" i="3"/>
  <c r="AQ4" i="3"/>
  <c r="AJ17" i="3"/>
  <c r="AJ24" i="3"/>
  <c r="AJ6" i="3"/>
  <c r="AI11" i="3"/>
  <c r="AI27" i="3"/>
  <c r="AK16" i="3"/>
  <c r="AS12" i="3"/>
  <c r="AL12" i="3"/>
  <c r="AL7" i="3"/>
  <c r="AA15" i="3"/>
  <c r="AK29" i="3"/>
  <c r="AN14" i="3"/>
  <c r="AN21" i="3"/>
  <c r="AN5" i="3"/>
  <c r="AL29" i="3"/>
  <c r="S28" i="3"/>
  <c r="AO3" i="3"/>
  <c r="Z23" i="3"/>
  <c r="Z7" i="3"/>
  <c r="AO29" i="3"/>
  <c r="AA22" i="3"/>
  <c r="AA4" i="3"/>
  <c r="AQ12" i="3"/>
  <c r="AK13" i="3"/>
  <c r="AJ19" i="3"/>
  <c r="AJ26" i="3"/>
  <c r="AJ8" i="3"/>
  <c r="AA25" i="3"/>
  <c r="AK18" i="3"/>
  <c r="AS14" i="3"/>
  <c r="AL9" i="3"/>
  <c r="AO28" i="3"/>
  <c r="AN16" i="3"/>
  <c r="AN23" i="3"/>
  <c r="AN7" i="3"/>
  <c r="AO27" i="3"/>
  <c r="AG6" i="3"/>
  <c r="AA5" i="3"/>
  <c r="AA17" i="3"/>
  <c r="AI28" i="3"/>
  <c r="AG21" i="3"/>
  <c r="AO11" i="3"/>
  <c r="AJ28" i="3"/>
  <c r="Z21" i="3"/>
  <c r="Z5" i="3"/>
  <c r="S9" i="3"/>
  <c r="AO22" i="3"/>
  <c r="S12" i="3"/>
  <c r="AO14" i="3"/>
  <c r="AI7" i="3"/>
  <c r="AO18" i="3"/>
  <c r="AQ28" i="3"/>
  <c r="AG19" i="3"/>
  <c r="AO25" i="3"/>
  <c r="AO9" i="3"/>
  <c r="AS21" i="3"/>
  <c r="AR28" i="3"/>
  <c r="Z19" i="3"/>
  <c r="Z14" i="3"/>
  <c r="AA11" i="3"/>
  <c r="AI23" i="3"/>
  <c r="S26" i="3"/>
  <c r="S8" i="3"/>
  <c r="AA18" i="3"/>
  <c r="AI26" i="3"/>
  <c r="AI8" i="3"/>
  <c r="AQ3" i="3"/>
  <c r="AO16" i="3"/>
  <c r="AB18" i="3"/>
  <c r="AJ15" i="3"/>
  <c r="AJ22" i="3"/>
  <c r="AJ4" i="3"/>
  <c r="S15" i="3"/>
  <c r="S29" i="3"/>
  <c r="AK14" i="3"/>
  <c r="AL26" i="3"/>
  <c r="AL8" i="3"/>
  <c r="AL5" i="3"/>
  <c r="Z16" i="3"/>
  <c r="AG30" i="3"/>
  <c r="AN12" i="3"/>
  <c r="AN19" i="3"/>
  <c r="AN3" i="3"/>
  <c r="AO12" i="3"/>
  <c r="AO20" i="3"/>
  <c r="AQ9" i="3"/>
  <c r="Z20" i="3"/>
  <c r="S30" i="3"/>
  <c r="AG15" i="3"/>
  <c r="AO21" i="3"/>
  <c r="AO5" i="3"/>
  <c r="AJ30" i="3"/>
  <c r="Z15" i="3"/>
  <c r="Z8" i="3"/>
  <c r="AK28" i="3"/>
  <c r="S22" i="3"/>
  <c r="S4" i="3"/>
  <c r="AA14" i="3"/>
  <c r="AI22" i="3"/>
  <c r="AI4" i="3"/>
  <c r="AG4" i="3"/>
  <c r="AL28" i="3"/>
  <c r="AJ27" i="3"/>
  <c r="AJ11" i="3"/>
  <c r="AJ18" i="3"/>
  <c r="AR5" i="3"/>
  <c r="AK17" i="3"/>
  <c r="AK26" i="3"/>
  <c r="AK8" i="3"/>
  <c r="AL22" i="3"/>
  <c r="AL4" i="3"/>
  <c r="S5" i="3"/>
  <c r="AM24" i="3"/>
  <c r="AM27" i="3"/>
  <c r="AN24" i="3"/>
  <c r="AN6" i="3"/>
  <c r="AN15" i="3"/>
  <c r="AK27" i="3"/>
  <c r="AL21" i="3"/>
  <c r="Z24" i="3"/>
  <c r="V22" i="3"/>
  <c r="AH25" i="3"/>
  <c r="T19" i="3"/>
  <c r="AO30" i="3"/>
  <c r="X22" i="3"/>
  <c r="AK9" i="3"/>
  <c r="AI21" i="3"/>
  <c r="Z22" i="3"/>
  <c r="AI17" i="3"/>
  <c r="AV7" i="3"/>
  <c r="V20" i="3"/>
  <c r="AH23" i="3"/>
  <c r="AH20" i="3"/>
  <c r="T5" i="3"/>
  <c r="AE8" i="3"/>
  <c r="X6" i="3"/>
  <c r="U15" i="3"/>
  <c r="AV30" i="3"/>
  <c r="V4" i="3"/>
  <c r="AH9" i="3"/>
  <c r="T28" i="3"/>
  <c r="AE18" i="3"/>
  <c r="AE15" i="3"/>
  <c r="X4" i="3"/>
  <c r="V15" i="3"/>
  <c r="T30" i="3"/>
  <c r="AH7" i="3"/>
  <c r="T14" i="3"/>
  <c r="V19" i="3"/>
  <c r="U22" i="3"/>
  <c r="AE13" i="3"/>
  <c r="X15" i="3"/>
  <c r="U7" i="3"/>
  <c r="AV24" i="3"/>
  <c r="AE6" i="3"/>
  <c r="AH3" i="3"/>
  <c r="U9" i="3"/>
  <c r="T12" i="3"/>
  <c r="U20" i="3"/>
  <c r="X13" i="3"/>
  <c r="AH29" i="3"/>
  <c r="U4" i="3"/>
  <c r="U29" i="3"/>
  <c r="AV22" i="3"/>
  <c r="U3" i="3"/>
  <c r="AV19" i="3"/>
  <c r="AS9" i="3"/>
  <c r="AQ22" i="3"/>
  <c r="Z18" i="3"/>
  <c r="AB22" i="3"/>
  <c r="AR8" i="3"/>
  <c r="AS3" i="3"/>
  <c r="AF11" i="3"/>
  <c r="AI25" i="3"/>
  <c r="AR4" i="3"/>
  <c r="AC12" i="3"/>
  <c r="AQ19" i="3"/>
  <c r="AS27" i="3"/>
  <c r="AS30" i="3"/>
  <c r="AQ14" i="3"/>
  <c r="AS25" i="3"/>
  <c r="AR21" i="3"/>
  <c r="AQ5" i="3"/>
  <c r="AS19" i="3"/>
  <c r="AQ17" i="3"/>
  <c r="AF26" i="3"/>
  <c r="AP26" i="3"/>
  <c r="AL27" i="3"/>
  <c r="BA27" i="3"/>
  <c r="AR19" i="3"/>
  <c r="Y22" i="3"/>
  <c r="AQ29" i="3"/>
  <c r="Z30" i="3"/>
  <c r="AF22" i="3"/>
  <c r="AO4" i="3"/>
  <c r="Y14" i="3"/>
  <c r="BA3" i="3"/>
  <c r="AQ15" i="3"/>
  <c r="AQ16" i="3"/>
  <c r="AS15" i="3"/>
  <c r="AB27" i="3"/>
  <c r="AB4" i="3"/>
  <c r="AR12" i="3"/>
  <c r="AQ13" i="3"/>
  <c r="AI29" i="3"/>
  <c r="AF20" i="3"/>
  <c r="AO24" i="3"/>
  <c r="Y4" i="3"/>
  <c r="BG10" i="3"/>
  <c r="BA12" i="3"/>
  <c r="AQ23" i="3"/>
  <c r="BG17" i="3"/>
  <c r="BA20" i="3"/>
  <c r="AQ7" i="3"/>
  <c r="AQ26" i="3"/>
  <c r="AQ8" i="3"/>
  <c r="AS7" i="3"/>
  <c r="AB11" i="3"/>
  <c r="AR15" i="3"/>
  <c r="AS20" i="3"/>
  <c r="AP20" i="3"/>
  <c r="AM17" i="3"/>
  <c r="AF27" i="3"/>
  <c r="Z28" i="3"/>
  <c r="BA19" i="3"/>
  <c r="AQ24" i="3"/>
  <c r="AQ6" i="3"/>
  <c r="AB9" i="3"/>
  <c r="AR13" i="3"/>
  <c r="AM4" i="3"/>
  <c r="AO26" i="3"/>
  <c r="AS18" i="3"/>
  <c r="Y30" i="3"/>
  <c r="AM13" i="3"/>
  <c r="AF17" i="3"/>
  <c r="AB29" i="3"/>
  <c r="AJ29" i="3"/>
  <c r="BA6" i="3"/>
  <c r="AK21" i="3"/>
  <c r="AA9" i="3"/>
  <c r="BH3" i="3"/>
  <c r="W29" i="3"/>
  <c r="AR17" i="3"/>
  <c r="AR24" i="3"/>
  <c r="AR6" i="3"/>
  <c r="AS16" i="3"/>
  <c r="W17" i="3"/>
  <c r="BA15" i="3"/>
  <c r="W24" i="3"/>
  <c r="AR20" i="3"/>
  <c r="AR3" i="3"/>
  <c r="BA23" i="3"/>
  <c r="BA26" i="3"/>
  <c r="W3" i="3"/>
  <c r="AR27" i="3"/>
  <c r="AR11" i="3"/>
  <c r="AR18" i="3"/>
  <c r="AS26" i="3"/>
  <c r="AS8" i="3"/>
  <c r="AS29" i="3"/>
  <c r="Z26" i="3"/>
  <c r="AS11" i="3"/>
  <c r="BG7" i="3"/>
  <c r="BH8" i="3"/>
  <c r="BA22" i="3"/>
  <c r="AR25" i="3"/>
  <c r="AR9" i="3"/>
  <c r="AR16" i="3"/>
  <c r="AS24" i="3"/>
  <c r="AS6" i="3"/>
  <c r="AS5" i="3"/>
  <c r="AS17" i="3"/>
  <c r="BA17" i="3"/>
  <c r="BA24" i="3"/>
  <c r="AR23" i="3"/>
  <c r="AR7" i="3"/>
  <c r="AR14" i="3"/>
  <c r="AS22" i="3"/>
  <c r="AS4" i="3"/>
  <c r="AS23" i="3"/>
  <c r="BG16" i="3"/>
  <c r="BA25" i="3"/>
  <c r="BA5" i="3"/>
  <c r="BA30" i="3"/>
  <c r="BG8" i="3"/>
  <c r="BG11" i="3"/>
  <c r="BH12" i="3"/>
  <c r="BH7" i="3"/>
  <c r="Y27" i="3"/>
  <c r="Y11" i="3"/>
  <c r="AB28" i="3"/>
  <c r="AP27" i="3"/>
  <c r="AP11" i="3"/>
  <c r="AP4" i="3"/>
  <c r="AP29" i="3"/>
  <c r="AB13" i="3"/>
  <c r="AB20" i="3"/>
  <c r="AB3" i="3"/>
  <c r="AM15" i="3"/>
  <c r="AP30" i="3"/>
  <c r="AF24" i="3"/>
  <c r="AF6" i="3"/>
  <c r="AF15" i="3"/>
  <c r="AR29" i="3"/>
  <c r="BG3" i="3"/>
  <c r="BG24" i="3"/>
  <c r="BG18" i="3"/>
  <c r="BG25" i="3"/>
  <c r="BH10" i="3"/>
  <c r="BG29" i="3"/>
  <c r="BH17" i="3"/>
  <c r="BH6" i="3"/>
  <c r="BH30" i="3"/>
  <c r="AP24" i="3"/>
  <c r="Y21" i="3"/>
  <c r="Y5" i="3"/>
  <c r="AF28" i="3"/>
  <c r="Y12" i="3"/>
  <c r="AF29" i="3"/>
  <c r="AP21" i="3"/>
  <c r="AP5" i="3"/>
  <c r="AM16" i="3"/>
  <c r="AB23" i="3"/>
  <c r="AB7" i="3"/>
  <c r="AB14" i="3"/>
  <c r="W30" i="3"/>
  <c r="AM25" i="3"/>
  <c r="AM9" i="3"/>
  <c r="AF18" i="3"/>
  <c r="AF25" i="3"/>
  <c r="AF9" i="3"/>
  <c r="Y16" i="3"/>
  <c r="AS13" i="3"/>
  <c r="AP22" i="3"/>
  <c r="AM3" i="3"/>
  <c r="BG26" i="3"/>
  <c r="BG5" i="3"/>
  <c r="BG4" i="3"/>
  <c r="BH18" i="3"/>
  <c r="BH9" i="3"/>
  <c r="BA29" i="3"/>
  <c r="BA18" i="3"/>
  <c r="BH23" i="3"/>
  <c r="BA10" i="3"/>
  <c r="Y19" i="3"/>
  <c r="AP19" i="3"/>
  <c r="AP14" i="3"/>
  <c r="AM6" i="3"/>
  <c r="Y18" i="3"/>
  <c r="AM26" i="3"/>
  <c r="AB21" i="3"/>
  <c r="AB5" i="3"/>
  <c r="AB12" i="3"/>
  <c r="AM30" i="3"/>
  <c r="Y28" i="3"/>
  <c r="AM23" i="3"/>
  <c r="AM7" i="3"/>
  <c r="AF16" i="3"/>
  <c r="AF23" i="3"/>
  <c r="AF7" i="3"/>
  <c r="BG22" i="3"/>
  <c r="BG19" i="3"/>
  <c r="BH24" i="3"/>
  <c r="BH4" i="3"/>
  <c r="Y17" i="3"/>
  <c r="AP17" i="3"/>
  <c r="AP12" i="3"/>
  <c r="AF30" i="3"/>
  <c r="AB19" i="3"/>
  <c r="AB26" i="3"/>
  <c r="AB8" i="3"/>
  <c r="Y3" i="3"/>
  <c r="AM21" i="3"/>
  <c r="AM5" i="3"/>
  <c r="AF14" i="3"/>
  <c r="AF21" i="3"/>
  <c r="AF5" i="3"/>
  <c r="Y20" i="3"/>
  <c r="Y8" i="3"/>
  <c r="AP28" i="3"/>
  <c r="BG15" i="3"/>
  <c r="BG12" i="3"/>
  <c r="BH19" i="3"/>
  <c r="BH15" i="3"/>
  <c r="BA21" i="3"/>
  <c r="BA7" i="3"/>
  <c r="BH27" i="3"/>
  <c r="BG13" i="3"/>
  <c r="Y15" i="3"/>
  <c r="AP18" i="3"/>
  <c r="AB30" i="3"/>
  <c r="AP15" i="3"/>
  <c r="AP8" i="3"/>
  <c r="AB17" i="3"/>
  <c r="AB24" i="3"/>
  <c r="AB6" i="3"/>
  <c r="AM12" i="3"/>
  <c r="AM20" i="3"/>
  <c r="AM28" i="3"/>
  <c r="W6" i="3"/>
  <c r="AM19" i="3"/>
  <c r="AF12" i="3"/>
  <c r="AF19" i="3"/>
  <c r="AF3" i="3"/>
  <c r="Y6" i="3"/>
  <c r="BG6" i="3"/>
  <c r="BG23" i="3"/>
  <c r="BH14" i="3"/>
  <c r="BH11" i="3"/>
  <c r="BH29" i="3"/>
  <c r="AH21" i="3"/>
  <c r="X30" i="3"/>
  <c r="V30" i="3"/>
  <c r="T26" i="3"/>
  <c r="V23" i="3"/>
  <c r="X20" i="3"/>
  <c r="X27" i="3"/>
  <c r="V17" i="3"/>
  <c r="AH26" i="3"/>
  <c r="U5" i="3"/>
  <c r="AV16" i="3"/>
  <c r="AV13" i="3"/>
  <c r="V18" i="3"/>
  <c r="AH5" i="3"/>
  <c r="AE24" i="3"/>
  <c r="U18" i="3"/>
  <c r="X11" i="3"/>
  <c r="V11" i="3"/>
  <c r="U11" i="3"/>
  <c r="AH19" i="3"/>
  <c r="AH14" i="3"/>
  <c r="V25" i="3"/>
  <c r="T15" i="3"/>
  <c r="T24" i="3"/>
  <c r="T6" i="3"/>
  <c r="U28" i="3"/>
  <c r="AE30" i="3"/>
  <c r="U16" i="3"/>
  <c r="AE25" i="3"/>
  <c r="AE9" i="3"/>
  <c r="X18" i="3"/>
  <c r="X25" i="3"/>
  <c r="X9" i="3"/>
  <c r="V29" i="3"/>
  <c r="AE3" i="3"/>
  <c r="U13" i="3"/>
  <c r="U23" i="3"/>
  <c r="AV8" i="3"/>
  <c r="AV17" i="3"/>
  <c r="AV9" i="3"/>
  <c r="AE29" i="3"/>
  <c r="T17" i="3"/>
  <c r="T8" i="3"/>
  <c r="AE27" i="3"/>
  <c r="AE11" i="3"/>
  <c r="AE26" i="3"/>
  <c r="V16" i="3"/>
  <c r="V27" i="3"/>
  <c r="V14" i="3"/>
  <c r="V9" i="3"/>
  <c r="AH17" i="3"/>
  <c r="AH12" i="3"/>
  <c r="AE4" i="3"/>
  <c r="T13" i="3"/>
  <c r="T22" i="3"/>
  <c r="T4" i="3"/>
  <c r="AE28" i="3"/>
  <c r="U14" i="3"/>
  <c r="AE23" i="3"/>
  <c r="AE7" i="3"/>
  <c r="AH30" i="3"/>
  <c r="X16" i="3"/>
  <c r="X23" i="3"/>
  <c r="X7" i="3"/>
  <c r="AM18" i="3"/>
  <c r="U27" i="3"/>
  <c r="BH22" i="3"/>
  <c r="BG28" i="3"/>
  <c r="BG9" i="3"/>
  <c r="AV20" i="3"/>
  <c r="AV5" i="3"/>
  <c r="BH20" i="3"/>
  <c r="BH13" i="3"/>
  <c r="BH25" i="3"/>
  <c r="BA11" i="3"/>
  <c r="BA8" i="3"/>
  <c r="AV27" i="3"/>
  <c r="AV12" i="3"/>
  <c r="BG27" i="3"/>
  <c r="AE20" i="3"/>
  <c r="V28" i="3"/>
  <c r="V12" i="3"/>
  <c r="V7" i="3"/>
  <c r="AH15" i="3"/>
  <c r="AH8" i="3"/>
  <c r="T27" i="3"/>
  <c r="T11" i="3"/>
  <c r="T20" i="3"/>
  <c r="T3" i="3"/>
  <c r="U12" i="3"/>
  <c r="AE21" i="3"/>
  <c r="AE5" i="3"/>
  <c r="X14" i="3"/>
  <c r="X21" i="3"/>
  <c r="X5" i="3"/>
  <c r="AH28" i="3"/>
  <c r="V21" i="3"/>
  <c r="AV23" i="3"/>
  <c r="AV10" i="3"/>
  <c r="AV18" i="3"/>
  <c r="AV4" i="3"/>
  <c r="AV21" i="3"/>
  <c r="V13" i="3"/>
  <c r="AE12" i="3"/>
  <c r="AE14" i="3"/>
  <c r="V26" i="3"/>
  <c r="V8" i="3"/>
  <c r="V5" i="3"/>
  <c r="X29" i="3"/>
  <c r="AH13" i="3"/>
  <c r="AH6" i="3"/>
  <c r="U25" i="3"/>
  <c r="U30" i="3"/>
  <c r="T25" i="3"/>
  <c r="T9" i="3"/>
  <c r="T18" i="3"/>
  <c r="U26" i="3"/>
  <c r="U8" i="3"/>
  <c r="AE19" i="3"/>
  <c r="X28" i="3"/>
  <c r="X12" i="3"/>
  <c r="X19" i="3"/>
  <c r="X3" i="3"/>
  <c r="AE16" i="3"/>
  <c r="BG30" i="3"/>
  <c r="BG20" i="3"/>
  <c r="BG14" i="3"/>
  <c r="AV14" i="3"/>
  <c r="AV6" i="3"/>
  <c r="BH16" i="3"/>
  <c r="BH5" i="3"/>
  <c r="BH28" i="3"/>
  <c r="BA16" i="3"/>
  <c r="BA4" i="3"/>
  <c r="AV25" i="3"/>
  <c r="BA9" i="3"/>
  <c r="BA28" i="3"/>
  <c r="U21" i="3"/>
  <c r="AH22" i="3"/>
  <c r="V24" i="3"/>
  <c r="V6" i="3"/>
  <c r="V3" i="3"/>
  <c r="AH16" i="3"/>
  <c r="AH27" i="3"/>
  <c r="AH11" i="3"/>
  <c r="AH4" i="3"/>
  <c r="U19" i="3"/>
  <c r="T23" i="3"/>
  <c r="T7" i="3"/>
  <c r="T16" i="3"/>
  <c r="U24" i="3"/>
  <c r="U6" i="3"/>
  <c r="AH18" i="3"/>
  <c r="AE17" i="3"/>
  <c r="X26" i="3"/>
  <c r="X8" i="3"/>
  <c r="X17" i="3"/>
  <c r="AH24" i="3"/>
  <c r="U17" i="3"/>
  <c r="T29" i="3"/>
  <c r="AV3" i="3"/>
  <c r="AV26" i="3"/>
  <c r="AV15" i="3"/>
  <c r="AV29" i="3"/>
  <c r="R22" i="3"/>
  <c r="R34" i="3"/>
  <c r="R14" i="3"/>
  <c r="AD25" i="3"/>
  <c r="AD34" i="3"/>
  <c r="BH34" i="3" s="1"/>
  <c r="CL34" i="3" s="1"/>
  <c r="AC15" i="3"/>
  <c r="AC34" i="3"/>
  <c r="BG34" i="3" s="1"/>
  <c r="CK34" i="3" s="1"/>
  <c r="W28" i="3"/>
  <c r="W34" i="3"/>
  <c r="BA34" i="3" s="1"/>
  <c r="CE34" i="3" s="1"/>
  <c r="R30" i="3"/>
  <c r="AC9" i="3"/>
  <c r="BS5" i="3"/>
  <c r="BS6" i="3"/>
  <c r="BS8" i="3"/>
  <c r="BS10" i="3"/>
  <c r="BS12" i="3"/>
  <c r="BS14" i="3"/>
  <c r="BS18" i="3"/>
  <c r="BS19" i="3"/>
  <c r="BS4" i="3"/>
  <c r="BS7" i="3"/>
  <c r="BS9" i="3"/>
  <c r="BS11" i="3"/>
  <c r="BS13" i="3"/>
  <c r="BS15" i="3"/>
  <c r="BS16" i="3"/>
  <c r="BS21" i="3"/>
  <c r="BS25" i="3"/>
  <c r="BS22" i="3"/>
  <c r="BS26" i="3"/>
  <c r="BS30" i="3"/>
  <c r="BS17" i="3"/>
  <c r="BS20" i="3"/>
  <c r="BS24" i="3"/>
  <c r="BS28" i="3"/>
  <c r="BS23" i="3"/>
  <c r="BS27" i="3"/>
  <c r="BS29" i="3"/>
  <c r="AC26" i="3"/>
  <c r="BN4" i="3"/>
  <c r="BN8" i="3"/>
  <c r="BN12" i="3"/>
  <c r="BN5" i="3"/>
  <c r="BN6" i="3"/>
  <c r="BN10" i="3"/>
  <c r="BN14" i="3"/>
  <c r="BN7" i="3"/>
  <c r="BN9" i="3"/>
  <c r="BN11" i="3"/>
  <c r="BN13" i="3"/>
  <c r="BN15" i="3"/>
  <c r="BN17" i="3"/>
  <c r="BN16" i="3"/>
  <c r="BN21" i="3"/>
  <c r="BN25" i="3"/>
  <c r="BN19" i="3"/>
  <c r="BN20" i="3"/>
  <c r="BN23" i="3"/>
  <c r="BN27" i="3"/>
  <c r="BN29" i="3"/>
  <c r="BN22" i="3"/>
  <c r="BN18" i="3"/>
  <c r="BN24" i="3"/>
  <c r="BN26" i="3"/>
  <c r="BN28" i="3"/>
  <c r="BN30" i="3"/>
  <c r="BT4" i="3"/>
  <c r="BT5" i="3"/>
  <c r="BT9" i="3"/>
  <c r="BT13" i="3"/>
  <c r="BT7" i="3"/>
  <c r="BT11" i="3"/>
  <c r="BT15" i="3"/>
  <c r="BT6" i="3"/>
  <c r="BT8" i="3"/>
  <c r="BT10" i="3"/>
  <c r="BT12" i="3"/>
  <c r="BT14" i="3"/>
  <c r="BT18" i="3"/>
  <c r="BT22" i="3"/>
  <c r="BT19" i="3"/>
  <c r="BT21" i="3"/>
  <c r="BT25" i="3"/>
  <c r="BT16" i="3"/>
  <c r="BT20" i="3"/>
  <c r="BT24" i="3"/>
  <c r="BT26" i="3"/>
  <c r="BT28" i="3"/>
  <c r="BT30" i="3"/>
  <c r="BT23" i="3"/>
  <c r="BT17" i="3"/>
  <c r="BT27" i="3"/>
  <c r="BT29" i="3"/>
  <c r="AC5" i="3"/>
  <c r="AC11" i="3"/>
  <c r="AD21" i="3"/>
  <c r="AC24" i="3"/>
  <c r="AC6" i="3"/>
  <c r="W15" i="3"/>
  <c r="BV4" i="3"/>
  <c r="BV8" i="3"/>
  <c r="BV12" i="3"/>
  <c r="BV5" i="3"/>
  <c r="BV6" i="3"/>
  <c r="BV10" i="3"/>
  <c r="BV14" i="3"/>
  <c r="BV17" i="3"/>
  <c r="BV7" i="3"/>
  <c r="BV19" i="3"/>
  <c r="BV18" i="3"/>
  <c r="BV21" i="3"/>
  <c r="BV25" i="3"/>
  <c r="BV15" i="3"/>
  <c r="BV11" i="3"/>
  <c r="BV13" i="3"/>
  <c r="BV27" i="3"/>
  <c r="BV29" i="3"/>
  <c r="BV23" i="3"/>
  <c r="BV26" i="3"/>
  <c r="BV28" i="3"/>
  <c r="BV9" i="3"/>
  <c r="BV20" i="3"/>
  <c r="BV24" i="3"/>
  <c r="BV30" i="3"/>
  <c r="BV16" i="3"/>
  <c r="BV22" i="3"/>
  <c r="BC5" i="3"/>
  <c r="BC4" i="3"/>
  <c r="BC7" i="3"/>
  <c r="BC9" i="3"/>
  <c r="BC11" i="3"/>
  <c r="BC13" i="3"/>
  <c r="BC15" i="3"/>
  <c r="BC18" i="3"/>
  <c r="BC19" i="3"/>
  <c r="BC6" i="3"/>
  <c r="BC8" i="3"/>
  <c r="BC10" i="3"/>
  <c r="BC12" i="3"/>
  <c r="BC14" i="3"/>
  <c r="BC16" i="3"/>
  <c r="BC21" i="3"/>
  <c r="BC25" i="3"/>
  <c r="BC22" i="3"/>
  <c r="BC26" i="3"/>
  <c r="BC30" i="3"/>
  <c r="BC17" i="3"/>
  <c r="BC20" i="3"/>
  <c r="BC24" i="3"/>
  <c r="BC28" i="3"/>
  <c r="BC27" i="3"/>
  <c r="BC29" i="3"/>
  <c r="BC23" i="3"/>
  <c r="W12" i="3"/>
  <c r="AC17" i="3"/>
  <c r="AC21" i="3"/>
  <c r="W16" i="3"/>
  <c r="AC22" i="3"/>
  <c r="AC4" i="3"/>
  <c r="W20" i="3"/>
  <c r="W13" i="3"/>
  <c r="AY4" i="3"/>
  <c r="AY5" i="3"/>
  <c r="AY8" i="3"/>
  <c r="AY10" i="3"/>
  <c r="AY12" i="3"/>
  <c r="AY14" i="3"/>
  <c r="AY16" i="3"/>
  <c r="AY6" i="3"/>
  <c r="AY17" i="3"/>
  <c r="AY18" i="3"/>
  <c r="AY23" i="3"/>
  <c r="AY24" i="3"/>
  <c r="AY28" i="3"/>
  <c r="AY15" i="3"/>
  <c r="AY20" i="3"/>
  <c r="AY13" i="3"/>
  <c r="AY9" i="3"/>
  <c r="AY22" i="3"/>
  <c r="AY26" i="3"/>
  <c r="AY30" i="3"/>
  <c r="AY7" i="3"/>
  <c r="AY19" i="3"/>
  <c r="AY21" i="3"/>
  <c r="AY25" i="3"/>
  <c r="AY11" i="3"/>
  <c r="AY27" i="3"/>
  <c r="AY29" i="3"/>
  <c r="BB6" i="3"/>
  <c r="BB10" i="3"/>
  <c r="BB14" i="3"/>
  <c r="BB4" i="3"/>
  <c r="BB8" i="3"/>
  <c r="BB12" i="3"/>
  <c r="BB16" i="3"/>
  <c r="BB19" i="3"/>
  <c r="BB9" i="3"/>
  <c r="BB5" i="3"/>
  <c r="BB7" i="3"/>
  <c r="BB18" i="3"/>
  <c r="BB17" i="3"/>
  <c r="BB23" i="3"/>
  <c r="BB13" i="3"/>
  <c r="BB11" i="3"/>
  <c r="BB22" i="3"/>
  <c r="BB24" i="3"/>
  <c r="BB27" i="3"/>
  <c r="BB29" i="3"/>
  <c r="BB20" i="3"/>
  <c r="BB15" i="3"/>
  <c r="BB26" i="3"/>
  <c r="BB28" i="3"/>
  <c r="BB30" i="3"/>
  <c r="BB21" i="3"/>
  <c r="BB25" i="3"/>
  <c r="BD4" i="3"/>
  <c r="BD5" i="3"/>
  <c r="BD9" i="3"/>
  <c r="BD13" i="3"/>
  <c r="BD7" i="3"/>
  <c r="BD11" i="3"/>
  <c r="BD15" i="3"/>
  <c r="BD18" i="3"/>
  <c r="BD10" i="3"/>
  <c r="BD8" i="3"/>
  <c r="BD6" i="3"/>
  <c r="BD22" i="3"/>
  <c r="BD14" i="3"/>
  <c r="BD12" i="3"/>
  <c r="BD21" i="3"/>
  <c r="BD25" i="3"/>
  <c r="BD17" i="3"/>
  <c r="BD24" i="3"/>
  <c r="BD16" i="3"/>
  <c r="BD27" i="3"/>
  <c r="BD29" i="3"/>
  <c r="BD20" i="3"/>
  <c r="BD23" i="3"/>
  <c r="BD19" i="3"/>
  <c r="BD26" i="3"/>
  <c r="BD28" i="3"/>
  <c r="BD30" i="3"/>
  <c r="BF4" i="3"/>
  <c r="BF8" i="3"/>
  <c r="BF12" i="3"/>
  <c r="BF5" i="3"/>
  <c r="BF6" i="3"/>
  <c r="BF10" i="3"/>
  <c r="BF14" i="3"/>
  <c r="BF17" i="3"/>
  <c r="BF7" i="3"/>
  <c r="BF9" i="3"/>
  <c r="BF11" i="3"/>
  <c r="BF13" i="3"/>
  <c r="BF15" i="3"/>
  <c r="BF19" i="3"/>
  <c r="BF18" i="3"/>
  <c r="BF21" i="3"/>
  <c r="BF25" i="3"/>
  <c r="BF26" i="3"/>
  <c r="BF28" i="3"/>
  <c r="BF30" i="3"/>
  <c r="BF23" i="3"/>
  <c r="BF24" i="3"/>
  <c r="BF16" i="3"/>
  <c r="BF27" i="3"/>
  <c r="BF29" i="3"/>
  <c r="BF20" i="3"/>
  <c r="BF22" i="3"/>
  <c r="BQ19" i="3"/>
  <c r="BQ5" i="3"/>
  <c r="BQ7" i="3"/>
  <c r="BQ9" i="3"/>
  <c r="BQ11" i="3"/>
  <c r="BQ13" i="3"/>
  <c r="BQ15" i="3"/>
  <c r="BQ16" i="3"/>
  <c r="BQ17" i="3"/>
  <c r="BQ6" i="3"/>
  <c r="BQ22" i="3"/>
  <c r="BQ4" i="3"/>
  <c r="BQ18" i="3"/>
  <c r="BQ23" i="3"/>
  <c r="BQ27" i="3"/>
  <c r="BQ14" i="3"/>
  <c r="BQ20" i="3"/>
  <c r="BQ10" i="3"/>
  <c r="BQ21" i="3"/>
  <c r="BQ25" i="3"/>
  <c r="BQ29" i="3"/>
  <c r="BQ24" i="3"/>
  <c r="BQ12" i="3"/>
  <c r="BQ26" i="3"/>
  <c r="BQ28" i="3"/>
  <c r="BQ30" i="3"/>
  <c r="BQ8" i="3"/>
  <c r="W4" i="3"/>
  <c r="W18" i="3"/>
  <c r="W22" i="3"/>
  <c r="AC20" i="3"/>
  <c r="AC3" i="3"/>
  <c r="W27" i="3"/>
  <c r="W11" i="3"/>
  <c r="BO4" i="3"/>
  <c r="BO16" i="3"/>
  <c r="BO5" i="3"/>
  <c r="BO7" i="3"/>
  <c r="BO9" i="3"/>
  <c r="BO11" i="3"/>
  <c r="BO13" i="3"/>
  <c r="BO15" i="3"/>
  <c r="BO17" i="3"/>
  <c r="BO18" i="3"/>
  <c r="BO23" i="3"/>
  <c r="BO14" i="3"/>
  <c r="BO20" i="3"/>
  <c r="BO24" i="3"/>
  <c r="BO28" i="3"/>
  <c r="BO12" i="3"/>
  <c r="BO10" i="3"/>
  <c r="BO6" i="3"/>
  <c r="BO22" i="3"/>
  <c r="BO26" i="3"/>
  <c r="BO30" i="3"/>
  <c r="BO8" i="3"/>
  <c r="BO25" i="3"/>
  <c r="BO27" i="3"/>
  <c r="BO29" i="3"/>
  <c r="BO21" i="3"/>
  <c r="BO19" i="3"/>
  <c r="BJ6" i="3"/>
  <c r="BJ10" i="3"/>
  <c r="BJ14" i="3"/>
  <c r="BJ4" i="3"/>
  <c r="BJ8" i="3"/>
  <c r="BJ12" i="3"/>
  <c r="BJ19" i="3"/>
  <c r="BJ13" i="3"/>
  <c r="BJ16" i="3"/>
  <c r="BJ11" i="3"/>
  <c r="BJ9" i="3"/>
  <c r="BJ7" i="3"/>
  <c r="BJ23" i="3"/>
  <c r="BJ5" i="3"/>
  <c r="BJ18" i="3"/>
  <c r="BJ22" i="3"/>
  <c r="BJ24" i="3"/>
  <c r="BJ21" i="3"/>
  <c r="BJ25" i="3"/>
  <c r="BJ15" i="3"/>
  <c r="BJ26" i="3"/>
  <c r="BJ28" i="3"/>
  <c r="BJ30" i="3"/>
  <c r="BJ17" i="3"/>
  <c r="BJ20" i="3"/>
  <c r="BJ27" i="3"/>
  <c r="BJ29" i="3"/>
  <c r="BE4" i="3"/>
  <c r="BE17" i="3"/>
  <c r="BE7" i="3"/>
  <c r="BE9" i="3"/>
  <c r="BE11" i="3"/>
  <c r="BE13" i="3"/>
  <c r="BE15" i="3"/>
  <c r="BE18" i="3"/>
  <c r="BE5" i="3"/>
  <c r="BE19" i="3"/>
  <c r="BE12" i="3"/>
  <c r="BE20" i="3"/>
  <c r="BE24" i="3"/>
  <c r="BE10" i="3"/>
  <c r="BE8" i="3"/>
  <c r="BE21" i="3"/>
  <c r="BE25" i="3"/>
  <c r="BE29" i="3"/>
  <c r="BE6" i="3"/>
  <c r="BE16" i="3"/>
  <c r="BE23" i="3"/>
  <c r="BE27" i="3"/>
  <c r="BE26" i="3"/>
  <c r="BE28" i="3"/>
  <c r="BE30" i="3"/>
  <c r="BE14" i="3"/>
  <c r="BE22" i="3"/>
  <c r="AD8" i="3"/>
  <c r="AC18" i="3"/>
  <c r="W25" i="3"/>
  <c r="W9" i="3"/>
  <c r="W26" i="3"/>
  <c r="BM4" i="3"/>
  <c r="BM5" i="3"/>
  <c r="BM17" i="3"/>
  <c r="BM18" i="3"/>
  <c r="BM6" i="3"/>
  <c r="BM8" i="3"/>
  <c r="BM10" i="3"/>
  <c r="BM12" i="3"/>
  <c r="BM14" i="3"/>
  <c r="BM19" i="3"/>
  <c r="BM20" i="3"/>
  <c r="BM24" i="3"/>
  <c r="BM15" i="3"/>
  <c r="BM13" i="3"/>
  <c r="BM16" i="3"/>
  <c r="BM21" i="3"/>
  <c r="BM25" i="3"/>
  <c r="BM29" i="3"/>
  <c r="BM11" i="3"/>
  <c r="BM9" i="3"/>
  <c r="BM23" i="3"/>
  <c r="BM27" i="3"/>
  <c r="BM7" i="3"/>
  <c r="BM22" i="3"/>
  <c r="BM26" i="3"/>
  <c r="BM28" i="3"/>
  <c r="BM30" i="3"/>
  <c r="BW4" i="3"/>
  <c r="BW16" i="3"/>
  <c r="BW17" i="3"/>
  <c r="BW18" i="3"/>
  <c r="BW8" i="3"/>
  <c r="BW9" i="3"/>
  <c r="BW23" i="3"/>
  <c r="BW6" i="3"/>
  <c r="BW7" i="3"/>
  <c r="BW19" i="3"/>
  <c r="BW20" i="3"/>
  <c r="BW24" i="3"/>
  <c r="BW28" i="3"/>
  <c r="BW5" i="3"/>
  <c r="BW12" i="3"/>
  <c r="BW13" i="3"/>
  <c r="BW22" i="3"/>
  <c r="BW26" i="3"/>
  <c r="BW21" i="3"/>
  <c r="BW25" i="3"/>
  <c r="BW27" i="3"/>
  <c r="BW29" i="3"/>
  <c r="BW10" i="3"/>
  <c r="BW11" i="3"/>
  <c r="BW15" i="3"/>
  <c r="BW30" i="3"/>
  <c r="BW14" i="3"/>
  <c r="BR6" i="3"/>
  <c r="BR10" i="3"/>
  <c r="BR14" i="3"/>
  <c r="BR4" i="3"/>
  <c r="BR8" i="3"/>
  <c r="BR12" i="3"/>
  <c r="BR19" i="3"/>
  <c r="BR15" i="3"/>
  <c r="BR18" i="3"/>
  <c r="BR13" i="3"/>
  <c r="BR17" i="3"/>
  <c r="BR23" i="3"/>
  <c r="BR11" i="3"/>
  <c r="BR16" i="3"/>
  <c r="BR7" i="3"/>
  <c r="BR27" i="3"/>
  <c r="BR9" i="3"/>
  <c r="BR20" i="3"/>
  <c r="BR24" i="3"/>
  <c r="BR26" i="3"/>
  <c r="BR28" i="3"/>
  <c r="BR30" i="3"/>
  <c r="BR29" i="3"/>
  <c r="BR22" i="3"/>
  <c r="BR5" i="3"/>
  <c r="BR21" i="3"/>
  <c r="BR25" i="3"/>
  <c r="BI19" i="3"/>
  <c r="BI4" i="3"/>
  <c r="BI6" i="3"/>
  <c r="BI8" i="3"/>
  <c r="BI10" i="3"/>
  <c r="BI12" i="3"/>
  <c r="BI14" i="3"/>
  <c r="BI16" i="3"/>
  <c r="BI7" i="3"/>
  <c r="BI9" i="3"/>
  <c r="BI11" i="3"/>
  <c r="BI13" i="3"/>
  <c r="BI15" i="3"/>
  <c r="BI17" i="3"/>
  <c r="BI22" i="3"/>
  <c r="BI23" i="3"/>
  <c r="BI27" i="3"/>
  <c r="BI5" i="3"/>
  <c r="BI20" i="3"/>
  <c r="BI21" i="3"/>
  <c r="BI25" i="3"/>
  <c r="BI29" i="3"/>
  <c r="BI26" i="3"/>
  <c r="BI28" i="3"/>
  <c r="BI30" i="3"/>
  <c r="BI24" i="3"/>
  <c r="BI18" i="3"/>
  <c r="W8" i="3"/>
  <c r="AC16" i="3"/>
  <c r="W14" i="3"/>
  <c r="W23" i="3"/>
  <c r="W7" i="3"/>
  <c r="AC10" i="3"/>
  <c r="AC19" i="3"/>
  <c r="BU4" i="3"/>
  <c r="BU17" i="3"/>
  <c r="BU6" i="3"/>
  <c r="BU8" i="3"/>
  <c r="BU10" i="3"/>
  <c r="BU12" i="3"/>
  <c r="BU14" i="3"/>
  <c r="BU18" i="3"/>
  <c r="BU5" i="3"/>
  <c r="BU19" i="3"/>
  <c r="BU20" i="3"/>
  <c r="BU24" i="3"/>
  <c r="BU21" i="3"/>
  <c r="BU25" i="3"/>
  <c r="BU29" i="3"/>
  <c r="BU15" i="3"/>
  <c r="BU13" i="3"/>
  <c r="BU9" i="3"/>
  <c r="BU16" i="3"/>
  <c r="BU23" i="3"/>
  <c r="BU27" i="3"/>
  <c r="BU11" i="3"/>
  <c r="BU7" i="3"/>
  <c r="BU26" i="3"/>
  <c r="BU28" i="3"/>
  <c r="BU30" i="3"/>
  <c r="BU22" i="3"/>
  <c r="AZ7" i="3"/>
  <c r="AZ11" i="3"/>
  <c r="AZ15" i="3"/>
  <c r="AZ4" i="3"/>
  <c r="AZ5" i="3"/>
  <c r="AZ9" i="3"/>
  <c r="AZ13" i="3"/>
  <c r="AZ20" i="3"/>
  <c r="AZ8" i="3"/>
  <c r="AZ10" i="3"/>
  <c r="AZ12" i="3"/>
  <c r="AZ14" i="3"/>
  <c r="AZ16" i="3"/>
  <c r="AZ18" i="3"/>
  <c r="AZ6" i="3"/>
  <c r="AZ17" i="3"/>
  <c r="AZ24" i="3"/>
  <c r="AZ19" i="3"/>
  <c r="AZ27" i="3"/>
  <c r="AZ29" i="3"/>
  <c r="AZ23" i="3"/>
  <c r="AZ22" i="3"/>
  <c r="AZ26" i="3"/>
  <c r="AZ28" i="3"/>
  <c r="AZ30" i="3"/>
  <c r="AZ21" i="3"/>
  <c r="AZ25" i="3"/>
  <c r="BL4" i="3"/>
  <c r="BL5" i="3"/>
  <c r="BL9" i="3"/>
  <c r="BL13" i="3"/>
  <c r="BL7" i="3"/>
  <c r="BL11" i="3"/>
  <c r="BL15" i="3"/>
  <c r="BL18" i="3"/>
  <c r="BL14" i="3"/>
  <c r="BL16" i="3"/>
  <c r="BL17" i="3"/>
  <c r="BL12" i="3"/>
  <c r="BL10" i="3"/>
  <c r="BL19" i="3"/>
  <c r="BL22" i="3"/>
  <c r="BL8" i="3"/>
  <c r="BL23" i="3"/>
  <c r="BL30" i="3"/>
  <c r="BL6" i="3"/>
  <c r="BL27" i="3"/>
  <c r="BL29" i="3"/>
  <c r="BL26" i="3"/>
  <c r="BL21" i="3"/>
  <c r="BL25" i="3"/>
  <c r="BL28" i="3"/>
  <c r="BL24" i="3"/>
  <c r="BL20" i="3"/>
  <c r="AC7" i="3"/>
  <c r="AC8" i="3"/>
  <c r="AC23" i="3"/>
  <c r="AC13" i="3"/>
  <c r="AC27" i="3"/>
  <c r="AC30" i="3"/>
  <c r="AC14" i="3"/>
  <c r="W21" i="3"/>
  <c r="W5" i="3"/>
  <c r="AX4" i="3"/>
  <c r="AX8" i="3"/>
  <c r="AX12" i="3"/>
  <c r="AX16" i="3"/>
  <c r="AX5" i="3"/>
  <c r="AX6" i="3"/>
  <c r="AX10" i="3"/>
  <c r="AX14" i="3"/>
  <c r="AX17" i="3"/>
  <c r="AX7" i="3"/>
  <c r="AX9" i="3"/>
  <c r="AX11" i="3"/>
  <c r="AX13" i="3"/>
  <c r="AX15" i="3"/>
  <c r="AX20" i="3"/>
  <c r="AX21" i="3"/>
  <c r="AX25" i="3"/>
  <c r="AX19" i="3"/>
  <c r="AX23" i="3"/>
  <c r="AX22" i="3"/>
  <c r="AX26" i="3"/>
  <c r="AX28" i="3"/>
  <c r="AX30" i="3"/>
  <c r="AX18" i="3"/>
  <c r="AX27" i="3"/>
  <c r="AX29" i="3"/>
  <c r="AX24" i="3"/>
  <c r="BP7" i="3"/>
  <c r="BP11" i="3"/>
  <c r="BP15" i="3"/>
  <c r="BP4" i="3"/>
  <c r="BP5" i="3"/>
  <c r="BP9" i="3"/>
  <c r="BP13" i="3"/>
  <c r="BP16" i="3"/>
  <c r="BP18" i="3"/>
  <c r="BP17" i="3"/>
  <c r="BP14" i="3"/>
  <c r="BP20" i="3"/>
  <c r="BP24" i="3"/>
  <c r="BP12" i="3"/>
  <c r="BP8" i="3"/>
  <c r="BP19" i="3"/>
  <c r="BP26" i="3"/>
  <c r="BP28" i="3"/>
  <c r="BP30" i="3"/>
  <c r="BP10" i="3"/>
  <c r="BP6" i="3"/>
  <c r="BP23" i="3"/>
  <c r="BP22" i="3"/>
  <c r="BP27" i="3"/>
  <c r="BP29" i="3"/>
  <c r="BP21" i="3"/>
  <c r="BP25" i="3"/>
  <c r="AW4" i="3"/>
  <c r="AW5" i="3"/>
  <c r="AW8" i="3"/>
  <c r="AW10" i="3"/>
  <c r="AW12" i="3"/>
  <c r="AW14" i="3"/>
  <c r="AW16" i="3"/>
  <c r="AW17" i="3"/>
  <c r="AW6" i="3"/>
  <c r="AW18" i="3"/>
  <c r="AW19" i="3"/>
  <c r="AW24" i="3"/>
  <c r="AW15" i="3"/>
  <c r="AW21" i="3"/>
  <c r="AW25" i="3"/>
  <c r="AW29" i="3"/>
  <c r="AW13" i="3"/>
  <c r="AW11" i="3"/>
  <c r="AW7" i="3"/>
  <c r="AW23" i="3"/>
  <c r="AW27" i="3"/>
  <c r="AW20" i="3"/>
  <c r="AW22" i="3"/>
  <c r="AW26" i="3"/>
  <c r="AW28" i="3"/>
  <c r="AW30" i="3"/>
  <c r="AW9" i="3"/>
  <c r="BK5" i="3"/>
  <c r="BK18" i="3"/>
  <c r="BK4" i="3"/>
  <c r="BK6" i="3"/>
  <c r="BK8" i="3"/>
  <c r="BK10" i="3"/>
  <c r="BK12" i="3"/>
  <c r="BK14" i="3"/>
  <c r="BK19" i="3"/>
  <c r="BK16" i="3"/>
  <c r="BK15" i="3"/>
  <c r="BK17" i="3"/>
  <c r="BK21" i="3"/>
  <c r="BK25" i="3"/>
  <c r="BK13" i="3"/>
  <c r="BK11" i="3"/>
  <c r="BK22" i="3"/>
  <c r="BK26" i="3"/>
  <c r="BK30" i="3"/>
  <c r="BK9" i="3"/>
  <c r="BK7" i="3"/>
  <c r="BK20" i="3"/>
  <c r="BK24" i="3"/>
  <c r="BK28" i="3"/>
  <c r="BK27" i="3"/>
  <c r="BK29" i="3"/>
  <c r="BK23" i="3"/>
  <c r="BU3" i="3"/>
  <c r="AZ3" i="3"/>
  <c r="BL3" i="3"/>
  <c r="R18" i="3"/>
  <c r="R15" i="3"/>
  <c r="R12" i="3"/>
  <c r="AX3" i="3"/>
  <c r="BP3" i="3"/>
  <c r="AW3" i="3"/>
  <c r="BK3" i="3"/>
  <c r="R13" i="3"/>
  <c r="R8" i="3"/>
  <c r="R28" i="3"/>
  <c r="BF3" i="3"/>
  <c r="BS3" i="3"/>
  <c r="R27" i="3"/>
  <c r="R11" i="3"/>
  <c r="R6" i="3"/>
  <c r="AC25" i="3"/>
  <c r="BN3" i="3"/>
  <c r="BQ3" i="3"/>
  <c r="BT3" i="3"/>
  <c r="R25" i="3"/>
  <c r="R9" i="3"/>
  <c r="R4" i="3"/>
  <c r="AC29" i="3"/>
  <c r="BV3" i="3"/>
  <c r="BC3" i="3"/>
  <c r="R23" i="3"/>
  <c r="R7" i="3"/>
  <c r="R3" i="3"/>
  <c r="R26" i="3"/>
  <c r="AY3" i="3"/>
  <c r="BB3" i="3"/>
  <c r="BD3" i="3"/>
  <c r="R21" i="3"/>
  <c r="R5" i="3"/>
  <c r="R29" i="3"/>
  <c r="R20" i="3"/>
  <c r="BO3" i="3"/>
  <c r="BJ3" i="3"/>
  <c r="BE3" i="3"/>
  <c r="R19" i="3"/>
  <c r="R16" i="3"/>
  <c r="BM3" i="3"/>
  <c r="BW3" i="3"/>
  <c r="BR3" i="3"/>
  <c r="BI3" i="3"/>
  <c r="R24" i="3"/>
  <c r="AD20" i="3"/>
  <c r="AD4" i="3"/>
  <c r="AD5" i="3"/>
  <c r="AD23" i="3"/>
  <c r="AD28" i="3"/>
  <c r="AO10" i="3"/>
  <c r="L39" i="4"/>
  <c r="AB10" i="3"/>
  <c r="AD22" i="3"/>
  <c r="AD6" i="3"/>
  <c r="AD3" i="3"/>
  <c r="R10" i="3"/>
  <c r="AQ10" i="3"/>
  <c r="AJ10" i="3"/>
  <c r="AR10" i="3"/>
  <c r="AD18" i="3"/>
  <c r="AD15" i="3"/>
  <c r="V10" i="3"/>
  <c r="AD16" i="3"/>
  <c r="AD13" i="3"/>
  <c r="Z10" i="3"/>
  <c r="AD17" i="3"/>
  <c r="AI10" i="3"/>
  <c r="AD29" i="3"/>
  <c r="S10" i="3"/>
  <c r="AD14" i="3"/>
  <c r="AD11" i="3"/>
  <c r="W10" i="3"/>
  <c r="AD19" i="3"/>
  <c r="AD12" i="3"/>
  <c r="AD9" i="3"/>
  <c r="Y10" i="3"/>
  <c r="AP10" i="3"/>
  <c r="AD26" i="3"/>
  <c r="AD10" i="3"/>
  <c r="AD7" i="3"/>
  <c r="AH10" i="3"/>
  <c r="AA10" i="3"/>
  <c r="AD27" i="3"/>
  <c r="AD30" i="3"/>
  <c r="T10" i="3"/>
  <c r="AK10" i="3"/>
  <c r="AF10" i="3"/>
  <c r="AG10" i="3"/>
  <c r="AS10" i="3"/>
  <c r="AN10" i="3"/>
  <c r="AE10" i="3"/>
  <c r="U10" i="3"/>
  <c r="X10" i="3"/>
  <c r="AL10" i="3"/>
  <c r="AM10" i="3"/>
  <c r="J39" i="4"/>
  <c r="M4" i="3"/>
  <c r="M12" i="3"/>
  <c r="M20" i="3"/>
  <c r="M13" i="3"/>
  <c r="M28" i="3"/>
  <c r="M19" i="3"/>
  <c r="M24" i="3"/>
  <c r="M27" i="3"/>
  <c r="M10" i="3"/>
  <c r="M4" i="4"/>
  <c r="N3" i="4"/>
  <c r="M17" i="3"/>
  <c r="M26" i="3"/>
  <c r="M29" i="3"/>
  <c r="M8" i="3"/>
  <c r="M9" i="3"/>
  <c r="M18" i="3"/>
  <c r="M22" i="3"/>
  <c r="M14" i="3"/>
  <c r="M21" i="3"/>
  <c r="M6" i="3"/>
  <c r="M16" i="3"/>
  <c r="M25" i="3"/>
  <c r="M5" i="3"/>
  <c r="M30" i="3"/>
  <c r="M11" i="3"/>
  <c r="C35" i="4" l="1"/>
  <c r="M3" i="3"/>
  <c r="H35" i="4"/>
  <c r="W35" i="4"/>
  <c r="U35" i="4"/>
  <c r="M35" i="4"/>
  <c r="E35" i="4"/>
  <c r="L35" i="4"/>
  <c r="O35" i="4"/>
  <c r="G35" i="4"/>
  <c r="J35" i="4"/>
  <c r="R35" i="4"/>
  <c r="D35" i="4"/>
  <c r="Q35" i="4"/>
  <c r="N35" i="4"/>
  <c r="S35" i="4"/>
  <c r="T35" i="4"/>
  <c r="P35" i="4"/>
  <c r="V35" i="4"/>
  <c r="I35" i="4"/>
  <c r="F35" i="4"/>
  <c r="AV36" i="3" a="1"/>
  <c r="AV38" i="3" s="1"/>
  <c r="AV34" i="3"/>
  <c r="BZ34" i="3" s="1"/>
  <c r="R36" i="3" a="1"/>
  <c r="W39" i="4"/>
  <c r="O39" i="4"/>
  <c r="V39" i="4"/>
  <c r="T39" i="4"/>
  <c r="P39" i="4"/>
  <c r="U39" i="4"/>
  <c r="R39" i="4"/>
  <c r="Q39" i="4"/>
  <c r="N39" i="4"/>
  <c r="S39" i="4"/>
  <c r="I39" i="4"/>
  <c r="O3" i="4"/>
  <c r="N4" i="4"/>
  <c r="BW42" i="3" l="1"/>
  <c r="BF61" i="3"/>
  <c r="BS49" i="3"/>
  <c r="BI39" i="3"/>
  <c r="BA61" i="3"/>
  <c r="BU39" i="3"/>
  <c r="BP51" i="3"/>
  <c r="BF43" i="3"/>
  <c r="BI37" i="3"/>
  <c r="BC60" i="3"/>
  <c r="BG59" i="3"/>
  <c r="AW42" i="3"/>
  <c r="BF63" i="3"/>
  <c r="BH52" i="3"/>
  <c r="BE61" i="3"/>
  <c r="BE42" i="3"/>
  <c r="BW60" i="3"/>
  <c r="BS57" i="3"/>
  <c r="BC46" i="3"/>
  <c r="BS55" i="3"/>
  <c r="BI54" i="3"/>
  <c r="BA36" i="3"/>
  <c r="AX42" i="3"/>
  <c r="AV48" i="3"/>
  <c r="BH63" i="3"/>
  <c r="BC44" i="3"/>
  <c r="BR48" i="3"/>
  <c r="BU44" i="3"/>
  <c r="BJ59" i="3"/>
  <c r="BD62" i="3"/>
  <c r="BR60" i="3"/>
  <c r="BH62" i="3"/>
  <c r="BT63" i="3"/>
  <c r="AX61" i="3"/>
  <c r="BH42" i="3"/>
  <c r="BJ46" i="3"/>
  <c r="BW56" i="3"/>
  <c r="BO38" i="3"/>
  <c r="BI55" i="3"/>
  <c r="AX39" i="3"/>
  <c r="BW38" i="3"/>
  <c r="BJ48" i="3"/>
  <c r="BU49" i="3"/>
  <c r="BR55" i="3"/>
  <c r="BJ37" i="3"/>
  <c r="BH43" i="3"/>
  <c r="AX41" i="3"/>
  <c r="BK47" i="3"/>
  <c r="BS53" i="3"/>
  <c r="BW45" i="3"/>
  <c r="BS61" i="3"/>
  <c r="BB52" i="3"/>
  <c r="BA58" i="3"/>
  <c r="BR45" i="3"/>
  <c r="AW36" i="3"/>
  <c r="BB40" i="3"/>
  <c r="BQ57" i="3"/>
  <c r="BB41" i="3"/>
  <c r="BB56" i="3"/>
  <c r="BN61" i="3"/>
  <c r="BI57" i="3"/>
  <c r="BW63" i="3"/>
  <c r="BD63" i="3"/>
  <c r="BU48" i="3"/>
  <c r="BD59" i="3"/>
  <c r="AY45" i="3"/>
  <c r="BO54" i="3"/>
  <c r="BH60" i="3"/>
  <c r="AY54" i="3"/>
  <c r="BO37" i="3"/>
  <c r="BL37" i="3"/>
  <c r="AY47" i="3"/>
  <c r="AW49" i="3"/>
  <c r="BV54" i="3"/>
  <c r="BN36" i="3"/>
  <c r="BL42" i="3"/>
  <c r="BC50" i="3"/>
  <c r="BU42" i="3"/>
  <c r="BS38" i="3"/>
  <c r="BH58" i="3"/>
  <c r="BS37" i="3"/>
  <c r="BL53" i="3"/>
  <c r="BA45" i="3"/>
  <c r="BQ62" i="3"/>
  <c r="AW40" i="3"/>
  <c r="BL41" i="3"/>
  <c r="BK57" i="3"/>
  <c r="BO55" i="3"/>
  <c r="BQ59" i="3"/>
  <c r="BJ60" i="3"/>
  <c r="BV37" i="3"/>
  <c r="AY51" i="3"/>
  <c r="BI41" i="3"/>
  <c r="BD53" i="3"/>
  <c r="BG51" i="3"/>
  <c r="AZ48" i="3"/>
  <c r="BN60" i="3"/>
  <c r="BW50" i="3"/>
  <c r="BA41" i="3"/>
  <c r="BE45" i="3"/>
  <c r="BB51" i="3"/>
  <c r="AZ57" i="3"/>
  <c r="BT38" i="3"/>
  <c r="BE54" i="3"/>
  <c r="BS54" i="3"/>
  <c r="AY56" i="3"/>
  <c r="BF47" i="3"/>
  <c r="BC63" i="3"/>
  <c r="BS40" i="3"/>
  <c r="AW62" i="3"/>
  <c r="AW59" i="3"/>
  <c r="BQ40" i="3"/>
  <c r="BN46" i="3"/>
  <c r="BL52" i="3"/>
  <c r="BQ39" i="3"/>
  <c r="BG53" i="3"/>
  <c r="BI60" i="3"/>
  <c r="AZ54" i="3"/>
  <c r="BH54" i="3"/>
  <c r="BM53" i="3"/>
  <c r="AZ47" i="3"/>
  <c r="AY36" i="3"/>
  <c r="AY52" i="3"/>
  <c r="BG48" i="3"/>
  <c r="BD55" i="3"/>
  <c r="BO56" i="3"/>
  <c r="BS48" i="3"/>
  <c r="BN45" i="3"/>
  <c r="BA39" i="3"/>
  <c r="BN49" i="3"/>
  <c r="BD47" i="3"/>
  <c r="BR46" i="3"/>
  <c r="BK59" i="3"/>
  <c r="BS46" i="3"/>
  <c r="BS39" i="3"/>
  <c r="BI44" i="3"/>
  <c r="BF50" i="3"/>
  <c r="BD56" i="3"/>
  <c r="AV36" i="3"/>
  <c r="BD38" i="3"/>
  <c r="BL40" i="3"/>
  <c r="BT42" i="3"/>
  <c r="AZ45" i="3"/>
  <c r="BH47" i="3"/>
  <c r="BP49" i="3"/>
  <c r="AV52" i="3"/>
  <c r="BD54" i="3"/>
  <c r="BL56" i="3"/>
  <c r="BT58" i="3"/>
  <c r="BV36" i="3"/>
  <c r="BB39" i="3"/>
  <c r="BJ41" i="3"/>
  <c r="BR43" i="3"/>
  <c r="AX46" i="3"/>
  <c r="BF48" i="3"/>
  <c r="BN50" i="3"/>
  <c r="BV52" i="3"/>
  <c r="BB55" i="3"/>
  <c r="BJ57" i="3"/>
  <c r="BR59" i="3"/>
  <c r="BU37" i="3"/>
  <c r="BA40" i="3"/>
  <c r="BI42" i="3"/>
  <c r="BQ44" i="3"/>
  <c r="AW47" i="3"/>
  <c r="BE49" i="3"/>
  <c r="BM51" i="3"/>
  <c r="BU53" i="3"/>
  <c r="BA56" i="3"/>
  <c r="BI58" i="3"/>
  <c r="BM36" i="3"/>
  <c r="BC40" i="3"/>
  <c r="BV43" i="3"/>
  <c r="BL47" i="3"/>
  <c r="BC51" i="3"/>
  <c r="BU54" i="3"/>
  <c r="BK58" i="3"/>
  <c r="BI61" i="3"/>
  <c r="BQ63" i="3"/>
  <c r="BB48" i="3"/>
  <c r="BC58" i="3"/>
  <c r="AW38" i="3"/>
  <c r="BO41" i="3"/>
  <c r="BF45" i="3"/>
  <c r="AV49" i="3"/>
  <c r="BO52" i="3"/>
  <c r="BE56" i="3"/>
  <c r="BW59" i="3"/>
  <c r="BF62" i="3"/>
  <c r="AZ38" i="3"/>
  <c r="AV45" i="3"/>
  <c r="BK55" i="3"/>
  <c r="BC36" i="3"/>
  <c r="BV39" i="3"/>
  <c r="BL43" i="3"/>
  <c r="BC47" i="3"/>
  <c r="BU50" i="3"/>
  <c r="BK54" i="3"/>
  <c r="BB58" i="3"/>
  <c r="BC61" i="3"/>
  <c r="BK63" i="3"/>
  <c r="BO48" i="3"/>
  <c r="BD61" i="3"/>
  <c r="AY39" i="3"/>
  <c r="BR42" i="3"/>
  <c r="BH46" i="3"/>
  <c r="AY50" i="3"/>
  <c r="BQ53" i="3"/>
  <c r="BG57" i="3"/>
  <c r="BQ60" i="3"/>
  <c r="AW63" i="3"/>
  <c r="BC38" i="3"/>
  <c r="BV41" i="3"/>
  <c r="BL45" i="3"/>
  <c r="BC49" i="3"/>
  <c r="BU52" i="3"/>
  <c r="BK56" i="3"/>
  <c r="BI47" i="3"/>
  <c r="BD60" i="3"/>
  <c r="AY46" i="3"/>
  <c r="AV37" i="3"/>
  <c r="BL60" i="3"/>
  <c r="BG43" i="3"/>
  <c r="BD36" i="3"/>
  <c r="BL38" i="3"/>
  <c r="BT40" i="3"/>
  <c r="AZ43" i="3"/>
  <c r="BH45" i="3"/>
  <c r="BP47" i="3"/>
  <c r="AV50" i="3"/>
  <c r="BD52" i="3"/>
  <c r="BL54" i="3"/>
  <c r="BT56" i="3"/>
  <c r="AZ59" i="3"/>
  <c r="BB37" i="3"/>
  <c r="BJ39" i="3"/>
  <c r="BR41" i="3"/>
  <c r="AX44" i="3"/>
  <c r="BF46" i="3"/>
  <c r="BN48" i="3"/>
  <c r="BV50" i="3"/>
  <c r="BB53" i="3"/>
  <c r="BJ55" i="3"/>
  <c r="BR57" i="3"/>
  <c r="AX60" i="3"/>
  <c r="BA38" i="3"/>
  <c r="BI40" i="3"/>
  <c r="BQ42" i="3"/>
  <c r="AW45" i="3"/>
  <c r="BE47" i="3"/>
  <c r="BM49" i="3"/>
  <c r="BU51" i="3"/>
  <c r="BA54" i="3"/>
  <c r="BI56" i="3"/>
  <c r="BQ58" i="3"/>
  <c r="AX37" i="3"/>
  <c r="BP40" i="3"/>
  <c r="BG44" i="3"/>
  <c r="AW48" i="3"/>
  <c r="BO51" i="3"/>
  <c r="BF55" i="3"/>
  <c r="AV59" i="3"/>
  <c r="BQ61" i="3"/>
  <c r="BC37" i="3"/>
  <c r="BL49" i="3"/>
  <c r="BN59" i="3"/>
  <c r="BJ38" i="3"/>
  <c r="AZ42" i="3"/>
  <c r="BS45" i="3"/>
  <c r="BI49" i="3"/>
  <c r="AY53" i="3"/>
  <c r="BR56" i="3"/>
  <c r="BF60" i="3"/>
  <c r="BN62" i="3"/>
  <c r="BM38" i="3"/>
  <c r="BG46" i="3"/>
  <c r="BH56" i="3"/>
  <c r="BP36" i="3"/>
  <c r="BG40" i="3"/>
  <c r="AW44" i="3"/>
  <c r="BO47" i="3"/>
  <c r="BF51" i="3"/>
  <c r="AV55" i="3"/>
  <c r="BO58" i="3"/>
  <c r="BK61" i="3"/>
  <c r="BS63" i="3"/>
  <c r="AW50" i="3"/>
  <c r="AZ62" i="3"/>
  <c r="BL39" i="3"/>
  <c r="BC43" i="3"/>
  <c r="BU46" i="3"/>
  <c r="BK50" i="3"/>
  <c r="BB54" i="3"/>
  <c r="BT57" i="3"/>
  <c r="AW61" i="3"/>
  <c r="BE63" i="3"/>
  <c r="BP38" i="3"/>
  <c r="BG42" i="3"/>
  <c r="AW46" i="3"/>
  <c r="BO49" i="3"/>
  <c r="BF53" i="3"/>
  <c r="AV57" i="3"/>
  <c r="BD49" i="3"/>
  <c r="AY61" i="3"/>
  <c r="BQ49" i="3"/>
  <c r="BH37" i="3"/>
  <c r="BP39" i="3"/>
  <c r="AV42" i="3"/>
  <c r="BD44" i="3"/>
  <c r="BL46" i="3"/>
  <c r="BT48" i="3"/>
  <c r="AZ51" i="3"/>
  <c r="BH53" i="3"/>
  <c r="BP55" i="3"/>
  <c r="AV58" i="3"/>
  <c r="AX36" i="3"/>
  <c r="BF38" i="3"/>
  <c r="BN40" i="3"/>
  <c r="BV42" i="3"/>
  <c r="BB45" i="3"/>
  <c r="BJ47" i="3"/>
  <c r="BR49" i="3"/>
  <c r="AX52" i="3"/>
  <c r="BF54" i="3"/>
  <c r="BN56" i="3"/>
  <c r="BV58" i="3"/>
  <c r="AW37" i="3"/>
  <c r="BE39" i="3"/>
  <c r="BM41" i="3"/>
  <c r="BU43" i="3"/>
  <c r="BA46" i="3"/>
  <c r="BI48" i="3"/>
  <c r="BQ50" i="3"/>
  <c r="AW53" i="3"/>
  <c r="BE55" i="3"/>
  <c r="BM57" i="3"/>
  <c r="BU59" i="3"/>
  <c r="BU38" i="3"/>
  <c r="BK42" i="3"/>
  <c r="BB46" i="3"/>
  <c r="BT49" i="3"/>
  <c r="BK53" i="3"/>
  <c r="BA57" i="3"/>
  <c r="BM60" i="3"/>
  <c r="BU62" i="3"/>
  <c r="AY44" i="3"/>
  <c r="BM54" i="3"/>
  <c r="BO36" i="3"/>
  <c r="BE40" i="3"/>
  <c r="BW43" i="3"/>
  <c r="BN47" i="3"/>
  <c r="BD51" i="3"/>
  <c r="BW54" i="3"/>
  <c r="BM58" i="3"/>
  <c r="BJ61" i="3"/>
  <c r="BR63" i="3"/>
  <c r="BF41" i="3"/>
  <c r="BT51" i="3"/>
  <c r="AV61" i="3"/>
  <c r="BK38" i="3"/>
  <c r="BB42" i="3"/>
  <c r="BT45" i="3"/>
  <c r="BK49" i="3"/>
  <c r="BA53" i="3"/>
  <c r="BS56" i="3"/>
  <c r="BG60" i="3"/>
  <c r="BO62" i="3"/>
  <c r="BK44" i="3"/>
  <c r="BU56" i="3"/>
  <c r="BQ37" i="3"/>
  <c r="BG41" i="3"/>
  <c r="AX45" i="3"/>
  <c r="BP48" i="3"/>
  <c r="BG52" i="3"/>
  <c r="AW56" i="3"/>
  <c r="BO59" i="3"/>
  <c r="BA62" i="3"/>
  <c r="BU36" i="3"/>
  <c r="BK40" i="3"/>
  <c r="BB44" i="3"/>
  <c r="BT47" i="3"/>
  <c r="BK51" i="3"/>
  <c r="BA55" i="3"/>
  <c r="BW41" i="3"/>
  <c r="BM56" i="3"/>
  <c r="BP63" i="3"/>
  <c r="BK60" i="3"/>
  <c r="BI53" i="3"/>
  <c r="BP37" i="3"/>
  <c r="AV40" i="3"/>
  <c r="BD42" i="3"/>
  <c r="BL44" i="3"/>
  <c r="BT46" i="3"/>
  <c r="AZ49" i="3"/>
  <c r="BH51" i="3"/>
  <c r="BP53" i="3"/>
  <c r="AV56" i="3"/>
  <c r="BD58" i="3"/>
  <c r="BF36" i="3"/>
  <c r="BN38" i="3"/>
  <c r="BV40" i="3"/>
  <c r="BB43" i="3"/>
  <c r="BJ45" i="3"/>
  <c r="BR47" i="3"/>
  <c r="AX50" i="3"/>
  <c r="BF52" i="3"/>
  <c r="BN54" i="3"/>
  <c r="BV56" i="3"/>
  <c r="BB59" i="3"/>
  <c r="BE37" i="3"/>
  <c r="BM39" i="3"/>
  <c r="BU41" i="3"/>
  <c r="BA44" i="3"/>
  <c r="BI46" i="3"/>
  <c r="BQ48" i="3"/>
  <c r="AW51" i="3"/>
  <c r="BE53" i="3"/>
  <c r="BM55" i="3"/>
  <c r="BU57" i="3"/>
  <c r="BA60" i="3"/>
  <c r="BF39" i="3"/>
  <c r="AV43" i="3"/>
  <c r="BO46" i="3"/>
  <c r="BE50" i="3"/>
  <c r="BW53" i="3"/>
  <c r="BN57" i="3"/>
  <c r="BU60" i="3"/>
  <c r="BA63" i="3"/>
  <c r="BI45" i="3"/>
  <c r="BW55" i="3"/>
  <c r="AY37" i="3"/>
  <c r="BR40" i="3"/>
  <c r="BH44" i="3"/>
  <c r="AY48" i="3"/>
  <c r="BQ51" i="3"/>
  <c r="BG55" i="3"/>
  <c r="AX59" i="3"/>
  <c r="BR61" i="3"/>
  <c r="BR36" i="3"/>
  <c r="BC42" i="3"/>
  <c r="BR52" i="3"/>
  <c r="BT61" i="3"/>
  <c r="AV39" i="3"/>
  <c r="BO42" i="3"/>
  <c r="BE46" i="3"/>
  <c r="BW49" i="3"/>
  <c r="BN53" i="3"/>
  <c r="BD57" i="3"/>
  <c r="BO60" i="3"/>
  <c r="BW62" i="3"/>
  <c r="BV45" i="3"/>
  <c r="BP58" i="3"/>
  <c r="BB38" i="3"/>
  <c r="BT41" i="3"/>
  <c r="BK45" i="3"/>
  <c r="BA49" i="3"/>
  <c r="BS52" i="3"/>
  <c r="BJ56" i="3"/>
  <c r="AZ60" i="3"/>
  <c r="BI62" i="3"/>
  <c r="BF37" i="3"/>
  <c r="AV41" i="3"/>
  <c r="BO44" i="3"/>
  <c r="BE48" i="3"/>
  <c r="BW51" i="3"/>
  <c r="BN55" i="3"/>
  <c r="BS43" i="3"/>
  <c r="BW57" i="3"/>
  <c r="BR38" i="3"/>
  <c r="AV62" i="3"/>
  <c r="AY57" i="3"/>
  <c r="BP50" i="3"/>
  <c r="BJ52" i="3"/>
  <c r="BL63" i="3"/>
  <c r="BQ55" i="3"/>
  <c r="AY41" i="3"/>
  <c r="BS59" i="3"/>
  <c r="BK46" i="3"/>
  <c r="BG54" i="3"/>
  <c r="BS62" i="3"/>
  <c r="BV63" i="3"/>
  <c r="BM40" i="3"/>
  <c r="BF59" i="3"/>
  <c r="BO45" i="3"/>
  <c r="BV57" i="3"/>
  <c r="BG63" i="3"/>
  <c r="BG58" i="3"/>
  <c r="BR54" i="3"/>
  <c r="BP54" i="3"/>
  <c r="BG47" i="3"/>
  <c r="AY40" i="3"/>
  <c r="BU61" i="3"/>
  <c r="BL55" i="3"/>
  <c r="BC48" i="3"/>
  <c r="BW40" i="3"/>
  <c r="AX55" i="3"/>
  <c r="BG62" i="3"/>
  <c r="BG56" i="3"/>
  <c r="AX49" i="3"/>
  <c r="BQ41" i="3"/>
  <c r="AY60" i="3"/>
  <c r="BH40" i="3"/>
  <c r="BB61" i="3"/>
  <c r="BJ54" i="3"/>
  <c r="BA47" i="3"/>
  <c r="BT39" i="3"/>
  <c r="BO53" i="3"/>
  <c r="BM62" i="3"/>
  <c r="BP56" i="3"/>
  <c r="BG49" i="3"/>
  <c r="AY42" i="3"/>
  <c r="BM59" i="3"/>
  <c r="AW55" i="3"/>
  <c r="BI50" i="3"/>
  <c r="BU45" i="3"/>
  <c r="BE41" i="3"/>
  <c r="BQ36" i="3"/>
  <c r="BF56" i="3"/>
  <c r="BR51" i="3"/>
  <c r="BB47" i="3"/>
  <c r="BN42" i="3"/>
  <c r="AX38" i="3"/>
  <c r="BP57" i="3"/>
  <c r="AZ53" i="3"/>
  <c r="BL48" i="3"/>
  <c r="AV44" i="3"/>
  <c r="BH39" i="3"/>
  <c r="BH50" i="3"/>
  <c r="AY43" i="3"/>
  <c r="BP62" i="3"/>
  <c r="BN43" i="3"/>
  <c r="AX62" i="3"/>
  <c r="BT55" i="3"/>
  <c r="BK48" i="3"/>
  <c r="BC41" i="3"/>
  <c r="BF57" i="3"/>
  <c r="BI63" i="3"/>
  <c r="AY58" i="3"/>
  <c r="BR50" i="3"/>
  <c r="BI43" i="3"/>
  <c r="AZ36" i="3"/>
  <c r="BU55" i="3"/>
  <c r="BE51" i="3"/>
  <c r="BQ46" i="3"/>
  <c r="BA42" i="3"/>
  <c r="BM37" i="3"/>
  <c r="BB57" i="3"/>
  <c r="BN52" i="3"/>
  <c r="AX48" i="3"/>
  <c r="BJ43" i="3"/>
  <c r="BV38" i="3"/>
  <c r="BL58" i="3"/>
  <c r="AV54" i="3"/>
  <c r="BH49" i="3"/>
  <c r="BT44" i="3"/>
  <c r="BD40" i="3"/>
  <c r="BC45" i="3"/>
  <c r="BO50" i="3"/>
  <c r="AV63" i="3"/>
  <c r="BV53" i="3"/>
  <c r="BD39" i="3"/>
  <c r="BJ58" i="3"/>
  <c r="BP44" i="3"/>
  <c r="AX47" i="3"/>
  <c r="BG61" i="3"/>
  <c r="BR62" i="3"/>
  <c r="BW36" i="3"/>
  <c r="AW58" i="3"/>
  <c r="BT43" i="3"/>
  <c r="BK52" i="3"/>
  <c r="BB62" i="3"/>
  <c r="AX57" i="3"/>
  <c r="BW52" i="3"/>
  <c r="BC54" i="3"/>
  <c r="BW46" i="3"/>
  <c r="BN39" i="3"/>
  <c r="BM61" i="3"/>
  <c r="AY55" i="3"/>
  <c r="BS47" i="3"/>
  <c r="BJ40" i="3"/>
  <c r="BC53" i="3"/>
  <c r="AY62" i="3"/>
  <c r="BV55" i="3"/>
  <c r="BM48" i="3"/>
  <c r="BD41" i="3"/>
  <c r="BA59" i="3"/>
  <c r="BK39" i="3"/>
  <c r="BV60" i="3"/>
  <c r="AW54" i="3"/>
  <c r="BP46" i="3"/>
  <c r="BG39" i="3"/>
  <c r="BE52" i="3"/>
  <c r="BE62" i="3"/>
  <c r="BC56" i="3"/>
  <c r="BW48" i="3"/>
  <c r="BN41" i="3"/>
  <c r="BE59" i="3"/>
  <c r="BQ54" i="3"/>
  <c r="BA50" i="3"/>
  <c r="BM45" i="3"/>
  <c r="AW41" i="3"/>
  <c r="BI36" i="3"/>
  <c r="AX56" i="3"/>
  <c r="BJ51" i="3"/>
  <c r="BV46" i="3"/>
  <c r="BF42" i="3"/>
  <c r="BR37" i="3"/>
  <c r="BH57" i="3"/>
  <c r="BT52" i="3"/>
  <c r="BD48" i="3"/>
  <c r="BP43" i="3"/>
  <c r="AZ39" i="3"/>
  <c r="AX63" i="3"/>
  <c r="BS60" i="3"/>
  <c r="BT62" i="3"/>
  <c r="BC39" i="3"/>
  <c r="BN51" i="3"/>
  <c r="BL62" i="3"/>
  <c r="BG38" i="3"/>
  <c r="AZ46" i="3"/>
  <c r="AZ40" i="3"/>
  <c r="BQ43" i="3"/>
  <c r="BC59" i="3"/>
  <c r="BM44" i="3"/>
  <c r="BP42" i="3"/>
  <c r="BP52" i="3"/>
  <c r="AY38" i="3"/>
  <c r="AZ58" i="3"/>
  <c r="BK43" i="3"/>
  <c r="BA43" i="3"/>
  <c r="AX53" i="3"/>
  <c r="BE57" i="3"/>
  <c r="BM43" i="3"/>
  <c r="BJ49" i="3"/>
  <c r="BP41" i="3"/>
  <c r="BP61" i="3"/>
  <c r="BT60" i="3"/>
  <c r="BO39" i="3"/>
  <c r="BT59" i="3"/>
  <c r="BM46" i="3"/>
  <c r="BC62" i="3"/>
  <c r="AW52" i="3"/>
  <c r="BG37" i="3"/>
  <c r="AZ56" i="3"/>
  <c r="BW47" i="3"/>
  <c r="BL51" i="3"/>
  <c r="BW61" i="3"/>
  <c r="BA51" i="3"/>
  <c r="BK36" i="3"/>
  <c r="BO61" i="3"/>
  <c r="BJ42" i="3"/>
  <c r="BK62" i="3"/>
  <c r="BE38" i="3"/>
  <c r="BM50" i="3"/>
  <c r="BD43" i="3"/>
  <c r="BU63" i="3"/>
  <c r="BR58" i="3"/>
  <c r="BI51" i="3"/>
  <c r="AZ44" i="3"/>
  <c r="BS36" i="3"/>
  <c r="BU40" i="3"/>
  <c r="BL59" i="3"/>
  <c r="BC52" i="3"/>
  <c r="BW44" i="3"/>
  <c r="BN37" i="3"/>
  <c r="AY49" i="3"/>
  <c r="BB63" i="3"/>
  <c r="BO57" i="3"/>
  <c r="BG50" i="3"/>
  <c r="AX43" i="3"/>
  <c r="BL61" i="3"/>
  <c r="BS41" i="3"/>
  <c r="BV59" i="3"/>
  <c r="BM52" i="3"/>
  <c r="BD45" i="3"/>
  <c r="BW37" i="3"/>
  <c r="AW57" i="3"/>
  <c r="BI52" i="3"/>
  <c r="BU47" i="3"/>
  <c r="BE43" i="3"/>
  <c r="BQ38" i="3"/>
  <c r="BF58" i="3"/>
  <c r="BR53" i="3"/>
  <c r="BB49" i="3"/>
  <c r="BN44" i="3"/>
  <c r="AX40" i="3"/>
  <c r="BP59" i="3"/>
  <c r="AZ55" i="3"/>
  <c r="BL50" i="3"/>
  <c r="AV46" i="3"/>
  <c r="BH41" i="3"/>
  <c r="BT36" i="3"/>
  <c r="BO63" i="3"/>
  <c r="BK41" i="3"/>
  <c r="BH48" i="3"/>
  <c r="BT53" i="3"/>
  <c r="BB60" i="3"/>
  <c r="BC55" i="3"/>
  <c r="AV53" i="3"/>
  <c r="BN63" i="3"/>
  <c r="AZ63" i="3"/>
  <c r="AX51" i="3"/>
  <c r="BH36" i="3"/>
  <c r="BV51" i="3"/>
  <c r="BD37" i="3"/>
  <c r="AW60" i="3"/>
  <c r="BG45" i="3"/>
  <c r="BJ50" i="3"/>
  <c r="BJ63" i="3"/>
  <c r="BS50" i="3"/>
  <c r="BB36" i="3"/>
  <c r="BE60" i="3"/>
  <c r="BQ45" i="3"/>
  <c r="BH38" i="3"/>
  <c r="BQ52" i="3"/>
  <c r="BA48" i="3"/>
  <c r="AW39" i="3"/>
  <c r="BN58" i="3"/>
  <c r="AX54" i="3"/>
  <c r="BV44" i="3"/>
  <c r="BF40" i="3"/>
  <c r="AV60" i="3"/>
  <c r="BH55" i="3"/>
  <c r="BT50" i="3"/>
  <c r="BD46" i="3"/>
  <c r="AZ37" i="3"/>
  <c r="BW58" i="3"/>
  <c r="BL57" i="3"/>
  <c r="BT37" i="3"/>
  <c r="BS58" i="3"/>
  <c r="BR44" i="3"/>
  <c r="BH61" i="3"/>
  <c r="BB50" i="3"/>
  <c r="BJ62" i="3"/>
  <c r="AV47" i="3"/>
  <c r="BE44" i="3"/>
  <c r="BV47" i="3"/>
  <c r="AZ61" i="3"/>
  <c r="BF49" i="3"/>
  <c r="AY63" i="3"/>
  <c r="BU58" i="3"/>
  <c r="BO40" i="3"/>
  <c r="BV61" i="3"/>
  <c r="BJ36" i="3"/>
  <c r="AZ50" i="3"/>
  <c r="BS42" i="3"/>
  <c r="BM63" i="3"/>
  <c r="BE58" i="3"/>
  <c r="AV51" i="3"/>
  <c r="BO43" i="3"/>
  <c r="BG36" i="3"/>
  <c r="BE36" i="3"/>
  <c r="AY59" i="3"/>
  <c r="BS51" i="3"/>
  <c r="BJ44" i="3"/>
  <c r="BA37" i="3"/>
  <c r="BQ47" i="3"/>
  <c r="BV62" i="3"/>
  <c r="BC57" i="3"/>
  <c r="BV49" i="3"/>
  <c r="BM42" i="3"/>
  <c r="BP60" i="3"/>
  <c r="BW39" i="3"/>
  <c r="BI59" i="3"/>
  <c r="AZ52" i="3"/>
  <c r="BS44" i="3"/>
  <c r="BK37" i="3"/>
  <c r="BQ56" i="3"/>
  <c r="BA52" i="3"/>
  <c r="BM47" i="3"/>
  <c r="AW43" i="3"/>
  <c r="BI38" i="3"/>
  <c r="AX58" i="3"/>
  <c r="BJ53" i="3"/>
  <c r="BV48" i="3"/>
  <c r="BF44" i="3"/>
  <c r="BR39" i="3"/>
  <c r="BH59" i="3"/>
  <c r="BT54" i="3"/>
  <c r="BD50" i="3"/>
  <c r="BP45" i="3"/>
  <c r="AZ41" i="3"/>
  <c r="BL36" i="3"/>
  <c r="S36" i="3"/>
  <c r="AA36" i="3"/>
  <c r="AI36" i="3"/>
  <c r="AQ36" i="3"/>
  <c r="W37" i="3"/>
  <c r="AE37" i="3"/>
  <c r="AM37" i="3"/>
  <c r="S38" i="3"/>
  <c r="AA38" i="3"/>
  <c r="AI38" i="3"/>
  <c r="AQ38" i="3"/>
  <c r="CY38" i="3" s="1"/>
  <c r="W39" i="3"/>
  <c r="AE39" i="3"/>
  <c r="AM39" i="3"/>
  <c r="S40" i="3"/>
  <c r="AA40" i="3"/>
  <c r="AI40" i="3"/>
  <c r="AQ40" i="3"/>
  <c r="W41" i="3"/>
  <c r="AE41" i="3"/>
  <c r="AM41" i="3"/>
  <c r="CU41" i="3" s="1"/>
  <c r="S42" i="3"/>
  <c r="AA42" i="3"/>
  <c r="AI42" i="3"/>
  <c r="AQ42" i="3"/>
  <c r="W43" i="3"/>
  <c r="AE43" i="3"/>
  <c r="AM43" i="3"/>
  <c r="S44" i="3"/>
  <c r="AA44" i="3"/>
  <c r="AI44" i="3"/>
  <c r="AQ44" i="3"/>
  <c r="W45" i="3"/>
  <c r="AE45" i="3"/>
  <c r="AM45" i="3"/>
  <c r="S46" i="3"/>
  <c r="CA46" i="3" s="1"/>
  <c r="AA46" i="3"/>
  <c r="AI46" i="3"/>
  <c r="AQ46" i="3"/>
  <c r="W47" i="3"/>
  <c r="AE47" i="3"/>
  <c r="AM47" i="3"/>
  <c r="S48" i="3"/>
  <c r="AA48" i="3"/>
  <c r="AI48" i="3"/>
  <c r="AQ48" i="3"/>
  <c r="W49" i="3"/>
  <c r="AE49" i="3"/>
  <c r="AM49" i="3"/>
  <c r="S50" i="3"/>
  <c r="AA50" i="3"/>
  <c r="AI50" i="3"/>
  <c r="AQ50" i="3"/>
  <c r="W51" i="3"/>
  <c r="AE51" i="3"/>
  <c r="AM51" i="3"/>
  <c r="S52" i="3"/>
  <c r="AA52" i="3"/>
  <c r="AI52" i="3"/>
  <c r="CQ52" i="3" s="1"/>
  <c r="AQ52" i="3"/>
  <c r="W53" i="3"/>
  <c r="CE53" i="3" s="1"/>
  <c r="AE53" i="3"/>
  <c r="AM53" i="3"/>
  <c r="S54" i="3"/>
  <c r="AA54" i="3"/>
  <c r="AI54" i="3"/>
  <c r="AQ54" i="3"/>
  <c r="W55" i="3"/>
  <c r="AE55" i="3"/>
  <c r="AM55" i="3"/>
  <c r="S56" i="3"/>
  <c r="AA56" i="3"/>
  <c r="AI56" i="3"/>
  <c r="AQ56" i="3"/>
  <c r="CY56" i="3" s="1"/>
  <c r="W57" i="3"/>
  <c r="AE57" i="3"/>
  <c r="AM57" i="3"/>
  <c r="S58" i="3"/>
  <c r="AA58" i="3"/>
  <c r="AI58" i="3"/>
  <c r="AQ58" i="3"/>
  <c r="W59" i="3"/>
  <c r="AE59" i="3"/>
  <c r="AM59" i="3"/>
  <c r="S60" i="3"/>
  <c r="U36" i="3"/>
  <c r="AC36" i="3"/>
  <c r="AK36" i="3"/>
  <c r="AS36" i="3"/>
  <c r="Y37" i="3"/>
  <c r="AG37" i="3"/>
  <c r="AO37" i="3"/>
  <c r="U38" i="3"/>
  <c r="AC38" i="3"/>
  <c r="AK38" i="3"/>
  <c r="AS38" i="3"/>
  <c r="Y39" i="3"/>
  <c r="AG39" i="3"/>
  <c r="AO39" i="3"/>
  <c r="U40" i="3"/>
  <c r="CC40" i="3" s="1"/>
  <c r="AC40" i="3"/>
  <c r="AK40" i="3"/>
  <c r="AS40" i="3"/>
  <c r="Y41" i="3"/>
  <c r="CG41" i="3" s="1"/>
  <c r="AG41" i="3"/>
  <c r="AO41" i="3"/>
  <c r="U42" i="3"/>
  <c r="AC42" i="3"/>
  <c r="AK42" i="3"/>
  <c r="CS42" i="3" s="1"/>
  <c r="AS42" i="3"/>
  <c r="Y43" i="3"/>
  <c r="AG43" i="3"/>
  <c r="AO43" i="3"/>
  <c r="U44" i="3"/>
  <c r="AC44" i="3"/>
  <c r="CK44" i="3" s="1"/>
  <c r="AK44" i="3"/>
  <c r="AS44" i="3"/>
  <c r="Y45" i="3"/>
  <c r="CG45" i="3" s="1"/>
  <c r="AG45" i="3"/>
  <c r="AO45" i="3"/>
  <c r="U46" i="3"/>
  <c r="AC46" i="3"/>
  <c r="AK46" i="3"/>
  <c r="AS46" i="3"/>
  <c r="Y47" i="3"/>
  <c r="AG47" i="3"/>
  <c r="AO47" i="3"/>
  <c r="U48" i="3"/>
  <c r="AC48" i="3"/>
  <c r="AK48" i="3"/>
  <c r="AS48" i="3"/>
  <c r="Y49" i="3"/>
  <c r="AG49" i="3"/>
  <c r="AO49" i="3"/>
  <c r="U50" i="3"/>
  <c r="AC50" i="3"/>
  <c r="AK50" i="3"/>
  <c r="AS50" i="3"/>
  <c r="Y51" i="3"/>
  <c r="AG51" i="3"/>
  <c r="AO51" i="3"/>
  <c r="U52" i="3"/>
  <c r="AC52" i="3"/>
  <c r="AK52" i="3"/>
  <c r="AS52" i="3"/>
  <c r="Y53" i="3"/>
  <c r="AG53" i="3"/>
  <c r="AO53" i="3"/>
  <c r="U54" i="3"/>
  <c r="AC54" i="3"/>
  <c r="AK54" i="3"/>
  <c r="AS54" i="3"/>
  <c r="Y55" i="3"/>
  <c r="AG55" i="3"/>
  <c r="AO55" i="3"/>
  <c r="U56" i="3"/>
  <c r="AC56" i="3"/>
  <c r="AK56" i="3"/>
  <c r="AS56" i="3"/>
  <c r="Y57" i="3"/>
  <c r="CG57" i="3" s="1"/>
  <c r="AG57" i="3"/>
  <c r="AO57" i="3"/>
  <c r="U58" i="3"/>
  <c r="AC58" i="3"/>
  <c r="AK58" i="3"/>
  <c r="CS58" i="3" s="1"/>
  <c r="AS58" i="3"/>
  <c r="Y59" i="3"/>
  <c r="AG59" i="3"/>
  <c r="AO59" i="3"/>
  <c r="U60" i="3"/>
  <c r="V36" i="3"/>
  <c r="AD36" i="3"/>
  <c r="AL36" i="3"/>
  <c r="R37" i="3"/>
  <c r="Z37" i="3"/>
  <c r="AH37" i="3"/>
  <c r="CP37" i="3" s="1"/>
  <c r="AP37" i="3"/>
  <c r="V38" i="3"/>
  <c r="AD38" i="3"/>
  <c r="AL38" i="3"/>
  <c r="R39" i="3"/>
  <c r="Z39" i="3"/>
  <c r="AH39" i="3"/>
  <c r="AP39" i="3"/>
  <c r="V40" i="3"/>
  <c r="AD40" i="3"/>
  <c r="AL40" i="3"/>
  <c r="R41" i="3"/>
  <c r="Z41" i="3"/>
  <c r="AH41" i="3"/>
  <c r="AP41" i="3"/>
  <c r="CX41" i="3" s="1"/>
  <c r="V42" i="3"/>
  <c r="AD42" i="3"/>
  <c r="AL42" i="3"/>
  <c r="CT42" i="3" s="1"/>
  <c r="R43" i="3"/>
  <c r="Z43" i="3"/>
  <c r="AH43" i="3"/>
  <c r="AP43" i="3"/>
  <c r="V44" i="3"/>
  <c r="AD44" i="3"/>
  <c r="AL44" i="3"/>
  <c r="R45" i="3"/>
  <c r="Z45" i="3"/>
  <c r="AH45" i="3"/>
  <c r="AP45" i="3"/>
  <c r="V46" i="3"/>
  <c r="AD46" i="3"/>
  <c r="CL46" i="3" s="1"/>
  <c r="AL46" i="3"/>
  <c r="R47" i="3"/>
  <c r="Z47" i="3"/>
  <c r="AH47" i="3"/>
  <c r="AP47" i="3"/>
  <c r="V48" i="3"/>
  <c r="AD48" i="3"/>
  <c r="AL48" i="3"/>
  <c r="R49" i="3"/>
  <c r="Z49" i="3"/>
  <c r="AH49" i="3"/>
  <c r="CP49" i="3" s="1"/>
  <c r="AP49" i="3"/>
  <c r="V50" i="3"/>
  <c r="AD50" i="3"/>
  <c r="AL50" i="3"/>
  <c r="R51" i="3"/>
  <c r="Z51" i="3"/>
  <c r="AH51" i="3"/>
  <c r="AP51" i="3"/>
  <c r="V52" i="3"/>
  <c r="AD52" i="3"/>
  <c r="AL52" i="3"/>
  <c r="R53" i="3"/>
  <c r="Z53" i="3"/>
  <c r="CH53" i="3" s="1"/>
  <c r="AH53" i="3"/>
  <c r="AP53" i="3"/>
  <c r="V54" i="3"/>
  <c r="AD54" i="3"/>
  <c r="AL54" i="3"/>
  <c r="R55" i="3"/>
  <c r="Z55" i="3"/>
  <c r="CH55" i="3" s="1"/>
  <c r="AH55" i="3"/>
  <c r="AP55" i="3"/>
  <c r="V56" i="3"/>
  <c r="AD56" i="3"/>
  <c r="AL56" i="3"/>
  <c r="R57" i="3"/>
  <c r="Z57" i="3"/>
  <c r="AH57" i="3"/>
  <c r="AP57" i="3"/>
  <c r="CX57" i="3" s="1"/>
  <c r="V58" i="3"/>
  <c r="AD58" i="3"/>
  <c r="CL58" i="3" s="1"/>
  <c r="AL58" i="3"/>
  <c r="R59" i="3"/>
  <c r="Z59" i="3"/>
  <c r="AH59" i="3"/>
  <c r="AP59" i="3"/>
  <c r="V60" i="3"/>
  <c r="W36" i="3"/>
  <c r="AE36" i="3"/>
  <c r="AM36" i="3"/>
  <c r="S37" i="3"/>
  <c r="AA37" i="3"/>
  <c r="AI37" i="3"/>
  <c r="AQ37" i="3"/>
  <c r="W38" i="3"/>
  <c r="AE38" i="3"/>
  <c r="AM38" i="3"/>
  <c r="S39" i="3"/>
  <c r="AA39" i="3"/>
  <c r="AI39" i="3"/>
  <c r="CQ39" i="3" s="1"/>
  <c r="AQ39" i="3"/>
  <c r="W40" i="3"/>
  <c r="AE40" i="3"/>
  <c r="AM40" i="3"/>
  <c r="S41" i="3"/>
  <c r="AA41" i="3"/>
  <c r="AI41" i="3"/>
  <c r="AQ41" i="3"/>
  <c r="W42" i="3"/>
  <c r="AE42" i="3"/>
  <c r="AM42" i="3"/>
  <c r="S43" i="3"/>
  <c r="AA43" i="3"/>
  <c r="CI43" i="3" s="1"/>
  <c r="AI43" i="3"/>
  <c r="CQ43" i="3" s="1"/>
  <c r="AQ43" i="3"/>
  <c r="CY43" i="3" s="1"/>
  <c r="W44" i="3"/>
  <c r="AE44" i="3"/>
  <c r="AM44" i="3"/>
  <c r="S45" i="3"/>
  <c r="AA45" i="3"/>
  <c r="AI45" i="3"/>
  <c r="CQ45" i="3" s="1"/>
  <c r="AQ45" i="3"/>
  <c r="W46" i="3"/>
  <c r="AE46" i="3"/>
  <c r="AM46" i="3"/>
  <c r="S47" i="3"/>
  <c r="CA47" i="3" s="1"/>
  <c r="AA47" i="3"/>
  <c r="AI47" i="3"/>
  <c r="AQ47" i="3"/>
  <c r="W48" i="3"/>
  <c r="AE48" i="3"/>
  <c r="AM48" i="3"/>
  <c r="S49" i="3"/>
  <c r="AA49" i="3"/>
  <c r="AI49" i="3"/>
  <c r="AQ49" i="3"/>
  <c r="W50" i="3"/>
  <c r="AE50" i="3"/>
  <c r="AM50" i="3"/>
  <c r="S51" i="3"/>
  <c r="AA51" i="3"/>
  <c r="AI51" i="3"/>
  <c r="AQ51" i="3"/>
  <c r="W52" i="3"/>
  <c r="AE52" i="3"/>
  <c r="AM52" i="3"/>
  <c r="S53" i="3"/>
  <c r="AA53" i="3"/>
  <c r="AI53" i="3"/>
  <c r="AQ53" i="3"/>
  <c r="W54" i="3"/>
  <c r="AE54" i="3"/>
  <c r="AM54" i="3"/>
  <c r="S55" i="3"/>
  <c r="CA55" i="3" s="1"/>
  <c r="AA55" i="3"/>
  <c r="AI55" i="3"/>
  <c r="AQ55" i="3"/>
  <c r="W56" i="3"/>
  <c r="AE56" i="3"/>
  <c r="CM56" i="3" s="1"/>
  <c r="AM56" i="3"/>
  <c r="S57" i="3"/>
  <c r="AA57" i="3"/>
  <c r="AI57" i="3"/>
  <c r="AQ57" i="3"/>
  <c r="CY57" i="3" s="1"/>
  <c r="W58" i="3"/>
  <c r="AE58" i="3"/>
  <c r="AM58" i="3"/>
  <c r="S59" i="3"/>
  <c r="CA59" i="3" s="1"/>
  <c r="AA59" i="3"/>
  <c r="AI59" i="3"/>
  <c r="AQ59" i="3"/>
  <c r="W60" i="3"/>
  <c r="X36" i="3"/>
  <c r="AN36" i="3"/>
  <c r="AB37" i="3"/>
  <c r="AR37" i="3"/>
  <c r="AF38" i="3"/>
  <c r="T39" i="3"/>
  <c r="AJ39" i="3"/>
  <c r="X40" i="3"/>
  <c r="AN40" i="3"/>
  <c r="AB41" i="3"/>
  <c r="AR41" i="3"/>
  <c r="AF42" i="3"/>
  <c r="T43" i="3"/>
  <c r="AJ43" i="3"/>
  <c r="X44" i="3"/>
  <c r="AN44" i="3"/>
  <c r="CV44" i="3" s="1"/>
  <c r="AB45" i="3"/>
  <c r="AR45" i="3"/>
  <c r="AF46" i="3"/>
  <c r="T47" i="3"/>
  <c r="AJ47" i="3"/>
  <c r="X48" i="3"/>
  <c r="AN48" i="3"/>
  <c r="AB49" i="3"/>
  <c r="CJ49" i="3" s="1"/>
  <c r="AR49" i="3"/>
  <c r="AF50" i="3"/>
  <c r="T51" i="3"/>
  <c r="CB51" i="3" s="1"/>
  <c r="AJ51" i="3"/>
  <c r="X52" i="3"/>
  <c r="AN52" i="3"/>
  <c r="CV52" i="3" s="1"/>
  <c r="AB53" i="3"/>
  <c r="AR53" i="3"/>
  <c r="AF54" i="3"/>
  <c r="T55" i="3"/>
  <c r="AJ55" i="3"/>
  <c r="X56" i="3"/>
  <c r="AN56" i="3"/>
  <c r="CV56" i="3" s="1"/>
  <c r="AB57" i="3"/>
  <c r="AR57" i="3"/>
  <c r="AF58" i="3"/>
  <c r="T59" i="3"/>
  <c r="AJ59" i="3"/>
  <c r="X60" i="3"/>
  <c r="AF60" i="3"/>
  <c r="AN60" i="3"/>
  <c r="T61" i="3"/>
  <c r="AB61" i="3"/>
  <c r="CJ61" i="3" s="1"/>
  <c r="AJ61" i="3"/>
  <c r="AR61" i="3"/>
  <c r="X62" i="3"/>
  <c r="AF62" i="3"/>
  <c r="AN62" i="3"/>
  <c r="T63" i="3"/>
  <c r="AB63" i="3"/>
  <c r="AJ63" i="3"/>
  <c r="AR63" i="3"/>
  <c r="Y36" i="3"/>
  <c r="AO36" i="3"/>
  <c r="AC37" i="3"/>
  <c r="AS37" i="3"/>
  <c r="AG38" i="3"/>
  <c r="CO38" i="3" s="1"/>
  <c r="U39" i="3"/>
  <c r="AK39" i="3"/>
  <c r="Y40" i="3"/>
  <c r="AO40" i="3"/>
  <c r="AC41" i="3"/>
  <c r="AS41" i="3"/>
  <c r="AG42" i="3"/>
  <c r="U43" i="3"/>
  <c r="AK43" i="3"/>
  <c r="Y44" i="3"/>
  <c r="CG44" i="3" s="1"/>
  <c r="AO44" i="3"/>
  <c r="AC45" i="3"/>
  <c r="AS45" i="3"/>
  <c r="AG46" i="3"/>
  <c r="CO46" i="3" s="1"/>
  <c r="U47" i="3"/>
  <c r="AK47" i="3"/>
  <c r="Y48" i="3"/>
  <c r="AO48" i="3"/>
  <c r="AC49" i="3"/>
  <c r="AS49" i="3"/>
  <c r="AG50" i="3"/>
  <c r="U51" i="3"/>
  <c r="AK51" i="3"/>
  <c r="Y52" i="3"/>
  <c r="AO52" i="3"/>
  <c r="CW52" i="3" s="1"/>
  <c r="AC53" i="3"/>
  <c r="AS53" i="3"/>
  <c r="AG54" i="3"/>
  <c r="U55" i="3"/>
  <c r="AK55" i="3"/>
  <c r="Y56" i="3"/>
  <c r="Z36" i="3"/>
  <c r="CH36" i="3" s="1"/>
  <c r="AP36" i="3"/>
  <c r="AD37" i="3"/>
  <c r="CL37" i="3" s="1"/>
  <c r="R38" i="3"/>
  <c r="BZ38" i="3" s="1"/>
  <c r="AH38" i="3"/>
  <c r="V39" i="3"/>
  <c r="AL39" i="3"/>
  <c r="Z40" i="3"/>
  <c r="AP40" i="3"/>
  <c r="AD41" i="3"/>
  <c r="R42" i="3"/>
  <c r="AH42" i="3"/>
  <c r="V43" i="3"/>
  <c r="AL43" i="3"/>
  <c r="Z44" i="3"/>
  <c r="AP44" i="3"/>
  <c r="AD45" i="3"/>
  <c r="R46" i="3"/>
  <c r="AH46" i="3"/>
  <c r="V47" i="3"/>
  <c r="AL47" i="3"/>
  <c r="Z48" i="3"/>
  <c r="AP48" i="3"/>
  <c r="AD49" i="3"/>
  <c r="R50" i="3"/>
  <c r="AH50" i="3"/>
  <c r="CP50" i="3" s="1"/>
  <c r="V51" i="3"/>
  <c r="AL51" i="3"/>
  <c r="Z52" i="3"/>
  <c r="AP52" i="3"/>
  <c r="AD53" i="3"/>
  <c r="R54" i="3"/>
  <c r="AH54" i="3"/>
  <c r="CP54" i="3" s="1"/>
  <c r="V55" i="3"/>
  <c r="AL55" i="3"/>
  <c r="CT55" i="3" s="1"/>
  <c r="Z56" i="3"/>
  <c r="AP56" i="3"/>
  <c r="AD57" i="3"/>
  <c r="R58" i="3"/>
  <c r="AH58" i="3"/>
  <c r="V59" i="3"/>
  <c r="AL59" i="3"/>
  <c r="Z60" i="3"/>
  <c r="AH60" i="3"/>
  <c r="AP60" i="3"/>
  <c r="V61" i="3"/>
  <c r="AD61" i="3"/>
  <c r="AL61" i="3"/>
  <c r="R62" i="3"/>
  <c r="Z62" i="3"/>
  <c r="AH62" i="3"/>
  <c r="CP62" i="3" s="1"/>
  <c r="AP62" i="3"/>
  <c r="V63" i="3"/>
  <c r="AD63" i="3"/>
  <c r="AL63" i="3"/>
  <c r="AB36" i="3"/>
  <c r="CJ36" i="3" s="1"/>
  <c r="AR36" i="3"/>
  <c r="AF37" i="3"/>
  <c r="T38" i="3"/>
  <c r="CB38" i="3" s="1"/>
  <c r="AJ38" i="3"/>
  <c r="X39" i="3"/>
  <c r="AN39" i="3"/>
  <c r="AB40" i="3"/>
  <c r="AR40" i="3"/>
  <c r="AF41" i="3"/>
  <c r="CN41" i="3" s="1"/>
  <c r="T42" i="3"/>
  <c r="AJ42" i="3"/>
  <c r="X43" i="3"/>
  <c r="AN43" i="3"/>
  <c r="AB44" i="3"/>
  <c r="AR44" i="3"/>
  <c r="AF45" i="3"/>
  <c r="T46" i="3"/>
  <c r="AJ46" i="3"/>
  <c r="CR46" i="3" s="1"/>
  <c r="X47" i="3"/>
  <c r="AN47" i="3"/>
  <c r="AB48" i="3"/>
  <c r="AR48" i="3"/>
  <c r="AF49" i="3"/>
  <c r="T50" i="3"/>
  <c r="AJ50" i="3"/>
  <c r="X51" i="3"/>
  <c r="AN51" i="3"/>
  <c r="AB52" i="3"/>
  <c r="AR52" i="3"/>
  <c r="AF36" i="3"/>
  <c r="T37" i="3"/>
  <c r="AJ37" i="3"/>
  <c r="X38" i="3"/>
  <c r="AN38" i="3"/>
  <c r="AB39" i="3"/>
  <c r="AR39" i="3"/>
  <c r="AF40" i="3"/>
  <c r="CN40" i="3" s="1"/>
  <c r="T41" i="3"/>
  <c r="AJ41" i="3"/>
  <c r="X42" i="3"/>
  <c r="AN42" i="3"/>
  <c r="AB43" i="3"/>
  <c r="AR43" i="3"/>
  <c r="AF44" i="3"/>
  <c r="CN44" i="3" s="1"/>
  <c r="T45" i="3"/>
  <c r="CB45" i="3" s="1"/>
  <c r="AJ45" i="3"/>
  <c r="X46" i="3"/>
  <c r="AN46" i="3"/>
  <c r="AB47" i="3"/>
  <c r="AR47" i="3"/>
  <c r="CZ47" i="3" s="1"/>
  <c r="AF48" i="3"/>
  <c r="CN48" i="3" s="1"/>
  <c r="T49" i="3"/>
  <c r="CB49" i="3" s="1"/>
  <c r="AJ49" i="3"/>
  <c r="X50" i="3"/>
  <c r="CF50" i="3" s="1"/>
  <c r="AN50" i="3"/>
  <c r="AB51" i="3"/>
  <c r="AR51" i="3"/>
  <c r="CZ51" i="3" s="1"/>
  <c r="AF52" i="3"/>
  <c r="CN52" i="3" s="1"/>
  <c r="T53" i="3"/>
  <c r="AJ53" i="3"/>
  <c r="X54" i="3"/>
  <c r="AN54" i="3"/>
  <c r="AB55" i="3"/>
  <c r="AR55" i="3"/>
  <c r="CZ55" i="3" s="1"/>
  <c r="AF56" i="3"/>
  <c r="T57" i="3"/>
  <c r="AJ57" i="3"/>
  <c r="CR57" i="3" s="1"/>
  <c r="X58" i="3"/>
  <c r="AN58" i="3"/>
  <c r="AB59" i="3"/>
  <c r="AR59" i="3"/>
  <c r="AB60" i="3"/>
  <c r="AJ60" i="3"/>
  <c r="AR60" i="3"/>
  <c r="X61" i="3"/>
  <c r="AF61" i="3"/>
  <c r="CN61" i="3" s="1"/>
  <c r="AN61" i="3"/>
  <c r="T62" i="3"/>
  <c r="AB62" i="3"/>
  <c r="AJ62" i="3"/>
  <c r="AR62" i="3"/>
  <c r="X63" i="3"/>
  <c r="AF63" i="3"/>
  <c r="AN63" i="3"/>
  <c r="AG36" i="3"/>
  <c r="U37" i="3"/>
  <c r="AK37" i="3"/>
  <c r="CS37" i="3" s="1"/>
  <c r="Y38" i="3"/>
  <c r="AO38" i="3"/>
  <c r="AC39" i="3"/>
  <c r="AS39" i="3"/>
  <c r="AG40" i="3"/>
  <c r="CO40" i="3" s="1"/>
  <c r="U41" i="3"/>
  <c r="CC41" i="3" s="1"/>
  <c r="AK41" i="3"/>
  <c r="Y42" i="3"/>
  <c r="AO42" i="3"/>
  <c r="AC43" i="3"/>
  <c r="AS43" i="3"/>
  <c r="AG44" i="3"/>
  <c r="U45" i="3"/>
  <c r="AK45" i="3"/>
  <c r="CS45" i="3" s="1"/>
  <c r="Y46" i="3"/>
  <c r="AO46" i="3"/>
  <c r="CW46" i="3" s="1"/>
  <c r="AC47" i="3"/>
  <c r="AS47" i="3"/>
  <c r="AG48" i="3"/>
  <c r="U49" i="3"/>
  <c r="CC49" i="3" s="1"/>
  <c r="AK49" i="3"/>
  <c r="Y50" i="3"/>
  <c r="AO50" i="3"/>
  <c r="AC51" i="3"/>
  <c r="AS51" i="3"/>
  <c r="AG52" i="3"/>
  <c r="U53" i="3"/>
  <c r="R36" i="3"/>
  <c r="Z38" i="3"/>
  <c r="AH40" i="3"/>
  <c r="AP42" i="3"/>
  <c r="V45" i="3"/>
  <c r="AD47" i="3"/>
  <c r="AL49" i="3"/>
  <c r="R52" i="3"/>
  <c r="AL53" i="3"/>
  <c r="AP54" i="3"/>
  <c r="R56" i="3"/>
  <c r="U57" i="3"/>
  <c r="AS57" i="3"/>
  <c r="AP58" i="3"/>
  <c r="AN59" i="3"/>
  <c r="CV59" i="3" s="1"/>
  <c r="AE60" i="3"/>
  <c r="AS60" i="3"/>
  <c r="AC61" i="3"/>
  <c r="AP61" i="3"/>
  <c r="AA62" i="3"/>
  <c r="AM62" i="3"/>
  <c r="Y63" i="3"/>
  <c r="AK63" i="3"/>
  <c r="T36" i="3"/>
  <c r="AB38" i="3"/>
  <c r="AJ40" i="3"/>
  <c r="AR42" i="3"/>
  <c r="X45" i="3"/>
  <c r="AF47" i="3"/>
  <c r="AN49" i="3"/>
  <c r="T52" i="3"/>
  <c r="AN53" i="3"/>
  <c r="AR54" i="3"/>
  <c r="CZ54" i="3" s="1"/>
  <c r="T56" i="3"/>
  <c r="CB56" i="3" s="1"/>
  <c r="V57" i="3"/>
  <c r="T58" i="3"/>
  <c r="CB58" i="3" s="1"/>
  <c r="AR58" i="3"/>
  <c r="CZ58" i="3" s="1"/>
  <c r="AS59" i="3"/>
  <c r="AG60" i="3"/>
  <c r="R61" i="3"/>
  <c r="AE61" i="3"/>
  <c r="CM61" i="3" s="1"/>
  <c r="AQ61" i="3"/>
  <c r="AC62" i="3"/>
  <c r="AO62" i="3"/>
  <c r="Z63" i="3"/>
  <c r="AM63" i="3"/>
  <c r="AC57" i="3"/>
  <c r="T60" i="3"/>
  <c r="U61" i="3"/>
  <c r="S62" i="3"/>
  <c r="AS62" i="3"/>
  <c r="AR56" i="3"/>
  <c r="AO61" i="3"/>
  <c r="AH36" i="3"/>
  <c r="CP36" i="3" s="1"/>
  <c r="AP38" i="3"/>
  <c r="V41" i="3"/>
  <c r="AD43" i="3"/>
  <c r="AL45" i="3"/>
  <c r="R48" i="3"/>
  <c r="Z50" i="3"/>
  <c r="AH52" i="3"/>
  <c r="T54" i="3"/>
  <c r="CB54" i="3" s="1"/>
  <c r="X55" i="3"/>
  <c r="AB56" i="3"/>
  <c r="X57" i="3"/>
  <c r="Y58" i="3"/>
  <c r="U59" i="3"/>
  <c r="R60" i="3"/>
  <c r="AI60" i="3"/>
  <c r="S61" i="3"/>
  <c r="CA61" i="3" s="1"/>
  <c r="AG61" i="3"/>
  <c r="AS61" i="3"/>
  <c r="AD62" i="3"/>
  <c r="AQ62" i="3"/>
  <c r="AA63" i="3"/>
  <c r="AO63" i="3"/>
  <c r="AJ36" i="3"/>
  <c r="AR38" i="3"/>
  <c r="CZ38" i="3" s="1"/>
  <c r="X41" i="3"/>
  <c r="AF43" i="3"/>
  <c r="AN45" i="3"/>
  <c r="T48" i="3"/>
  <c r="AB50" i="3"/>
  <c r="AJ52" i="3"/>
  <c r="Y54" i="3"/>
  <c r="CG54" i="3" s="1"/>
  <c r="AC55" i="3"/>
  <c r="AG56" i="3"/>
  <c r="Z58" i="3"/>
  <c r="X59" i="3"/>
  <c r="AK60" i="3"/>
  <c r="AH61" i="3"/>
  <c r="AE62" i="3"/>
  <c r="AC63" i="3"/>
  <c r="CK63" i="3" s="1"/>
  <c r="AP63" i="3"/>
  <c r="AN57" i="3"/>
  <c r="AA61" i="3"/>
  <c r="AI63" i="3"/>
  <c r="V37" i="3"/>
  <c r="AD39" i="3"/>
  <c r="AL41" i="3"/>
  <c r="R44" i="3"/>
  <c r="BZ44" i="3" s="1"/>
  <c r="Z46" i="3"/>
  <c r="AH48" i="3"/>
  <c r="AP50" i="3"/>
  <c r="V53" i="3"/>
  <c r="Z54" i="3"/>
  <c r="CH54" i="3" s="1"/>
  <c r="AD55" i="3"/>
  <c r="AH56" i="3"/>
  <c r="AF57" i="3"/>
  <c r="AB58" i="3"/>
  <c r="AC59" i="3"/>
  <c r="Y60" i="3"/>
  <c r="AL60" i="3"/>
  <c r="CT60" i="3" s="1"/>
  <c r="W61" i="3"/>
  <c r="AI61" i="3"/>
  <c r="U62" i="3"/>
  <c r="AG62" i="3"/>
  <c r="R63" i="3"/>
  <c r="BZ63" i="3" s="1"/>
  <c r="AE63" i="3"/>
  <c r="AQ63" i="3"/>
  <c r="T40" i="3"/>
  <c r="AR46" i="3"/>
  <c r="AO54" i="3"/>
  <c r="AK59" i="3"/>
  <c r="Y62" i="3"/>
  <c r="X37" i="3"/>
  <c r="AF39" i="3"/>
  <c r="AN41" i="3"/>
  <c r="T44" i="3"/>
  <c r="AB46" i="3"/>
  <c r="AJ48" i="3"/>
  <c r="AR50" i="3"/>
  <c r="X53" i="3"/>
  <c r="AB54" i="3"/>
  <c r="AF55" i="3"/>
  <c r="AJ56" i="3"/>
  <c r="AK57" i="3"/>
  <c r="AG58" i="3"/>
  <c r="AD59" i="3"/>
  <c r="AA60" i="3"/>
  <c r="AM60" i="3"/>
  <c r="Y61" i="3"/>
  <c r="AK61" i="3"/>
  <c r="V62" i="3"/>
  <c r="AI62" i="3"/>
  <c r="S63" i="3"/>
  <c r="CA63" i="3" s="1"/>
  <c r="AG63" i="3"/>
  <c r="AS63" i="3"/>
  <c r="W62" i="3"/>
  <c r="U63" i="3"/>
  <c r="AN37" i="3"/>
  <c r="AJ44" i="3"/>
  <c r="AK53" i="3"/>
  <c r="AO58" i="3"/>
  <c r="AQ60" i="3"/>
  <c r="W63" i="3"/>
  <c r="AL37" i="3"/>
  <c r="R40" i="3"/>
  <c r="Z42" i="3"/>
  <c r="AH44" i="3"/>
  <c r="AP46" i="3"/>
  <c r="V49" i="3"/>
  <c r="AD51" i="3"/>
  <c r="AF53" i="3"/>
  <c r="AJ54" i="3"/>
  <c r="AN55" i="3"/>
  <c r="AO56" i="3"/>
  <c r="AL57" i="3"/>
  <c r="AJ58" i="3"/>
  <c r="AF59" i="3"/>
  <c r="AC60" i="3"/>
  <c r="AO60" i="3"/>
  <c r="Z61" i="3"/>
  <c r="AM61" i="3"/>
  <c r="CU61" i="3" s="1"/>
  <c r="AK62" i="3"/>
  <c r="AH63" i="3"/>
  <c r="AB42" i="3"/>
  <c r="X49" i="3"/>
  <c r="AF51" i="3"/>
  <c r="CN51" i="3" s="1"/>
  <c r="AS55" i="3"/>
  <c r="AD60" i="3"/>
  <c r="AL62" i="3"/>
  <c r="P3" i="4"/>
  <c r="O4" i="4"/>
  <c r="CM39" i="3" l="1"/>
  <c r="CX54" i="3"/>
  <c r="CE38" i="3"/>
  <c r="BZ37" i="3"/>
  <c r="CG47" i="3"/>
  <c r="CC58" i="3"/>
  <c r="CK52" i="3"/>
  <c r="CG39" i="3"/>
  <c r="CL38" i="3"/>
  <c r="CN62" i="3"/>
  <c r="CL45" i="3"/>
  <c r="CC46" i="3"/>
  <c r="CN39" i="3"/>
  <c r="CV57" i="3"/>
  <c r="CR50" i="3"/>
  <c r="CF52" i="3"/>
  <c r="CK48" i="3"/>
  <c r="CI54" i="3"/>
  <c r="CD56" i="3"/>
  <c r="CV55" i="3"/>
  <c r="CC63" i="3"/>
  <c r="CK55" i="3"/>
  <c r="DA59" i="3"/>
  <c r="CG63" i="3"/>
  <c r="CG38" i="3"/>
  <c r="CV46" i="3"/>
  <c r="CT61" i="3"/>
  <c r="CH40" i="3"/>
  <c r="CS51" i="3"/>
  <c r="DA37" i="3"/>
  <c r="CB47" i="3"/>
  <c r="CI45" i="3"/>
  <c r="CM38" i="3"/>
  <c r="CD58" i="3"/>
  <c r="CD42" i="3"/>
  <c r="CS36" i="3"/>
  <c r="CY44" i="3"/>
  <c r="CJ54" i="3"/>
  <c r="CT37" i="3"/>
  <c r="CU60" i="3"/>
  <c r="CF53" i="3"/>
  <c r="CP52" i="3"/>
  <c r="CJ62" i="3"/>
  <c r="CJ55" i="3"/>
  <c r="CN49" i="3"/>
  <c r="CT63" i="3"/>
  <c r="CH44" i="3"/>
  <c r="CZ41" i="3"/>
  <c r="CJ37" i="3"/>
  <c r="CE54" i="3"/>
  <c r="CP55" i="3"/>
  <c r="BZ51" i="3"/>
  <c r="CT48" i="3"/>
  <c r="DA56" i="3"/>
  <c r="CA40" i="3"/>
  <c r="CE37" i="3"/>
  <c r="CX53" i="3"/>
  <c r="D45" i="4" a="1"/>
  <c r="D45" i="4" s="1"/>
  <c r="D44" i="4" s="1"/>
  <c r="D46" i="4" s="1" a="1"/>
  <c r="D46" i="4" s="1"/>
  <c r="H45" i="4" a="1"/>
  <c r="H45" i="4" s="1"/>
  <c r="H44" i="4" s="1"/>
  <c r="H46" i="4" s="1" a="1"/>
  <c r="H46" i="4" s="1"/>
  <c r="I45" i="4" a="1"/>
  <c r="I45" i="4" s="1"/>
  <c r="I44" i="4" s="1"/>
  <c r="I46" i="4" s="1" a="1"/>
  <c r="I46" i="4" s="1"/>
  <c r="Q45" i="4" a="1"/>
  <c r="Q45" i="4" s="1"/>
  <c r="L45" i="4" a="1"/>
  <c r="L45" i="4" s="1"/>
  <c r="L44" i="4" s="1"/>
  <c r="L46" i="4" s="1" a="1"/>
  <c r="L46" i="4" s="1"/>
  <c r="E45" i="4" a="1"/>
  <c r="E45" i="4" s="1"/>
  <c r="E44" i="4" s="1"/>
  <c r="E46" i="4" s="1" a="1"/>
  <c r="E46" i="4" s="1"/>
  <c r="M45" i="4" a="1"/>
  <c r="M45" i="4" s="1"/>
  <c r="M44" i="4" s="1"/>
  <c r="M46" i="4" s="1" a="1"/>
  <c r="M46" i="4" s="1"/>
  <c r="U45" i="4" a="1"/>
  <c r="U45" i="4" s="1"/>
  <c r="J45" i="4" a="1"/>
  <c r="J45" i="4" s="1"/>
  <c r="J44" i="4" s="1"/>
  <c r="J46" i="4" s="1" a="1"/>
  <c r="J46" i="4" s="1"/>
  <c r="N45" i="4" a="1"/>
  <c r="N45" i="4" s="1"/>
  <c r="N44" i="4" s="1"/>
  <c r="N46" i="4" s="1" a="1"/>
  <c r="N46" i="4" s="1"/>
  <c r="V45" i="4" a="1"/>
  <c r="V45" i="4" s="1"/>
  <c r="F45" i="4" a="1"/>
  <c r="F45" i="4" s="1"/>
  <c r="F44" i="4" s="1"/>
  <c r="F46" i="4" s="1" a="1"/>
  <c r="F46" i="4" s="1"/>
  <c r="R45" i="4" a="1"/>
  <c r="R45" i="4" s="1"/>
  <c r="T45" i="4" a="1"/>
  <c r="T45" i="4" s="1"/>
  <c r="K45" i="4" a="1"/>
  <c r="K45" i="4" s="1"/>
  <c r="K44" i="4" s="1"/>
  <c r="K46" i="4" s="1" a="1"/>
  <c r="K46" i="4" s="1"/>
  <c r="S45" i="4" a="1"/>
  <c r="S45" i="4" s="1"/>
  <c r="P45" i="4" a="1"/>
  <c r="P45" i="4" s="1"/>
  <c r="G45" i="4" a="1"/>
  <c r="G45" i="4" s="1"/>
  <c r="G44" i="4" s="1"/>
  <c r="G46" i="4" s="1" a="1"/>
  <c r="G46" i="4" s="1"/>
  <c r="O45" i="4" a="1"/>
  <c r="O45" i="4" s="1"/>
  <c r="O44" i="4" s="1"/>
  <c r="O46" i="4" s="1" a="1"/>
  <c r="O46" i="4" s="1"/>
  <c r="W45" i="4" a="1"/>
  <c r="W45" i="4" s="1"/>
  <c r="C45" i="4" a="1"/>
  <c r="C45" i="4" s="1"/>
  <c r="C44" i="4" s="1"/>
  <c r="C46" i="4" s="1" a="1"/>
  <c r="C46" i="4" s="1"/>
  <c r="CU62" i="3"/>
  <c r="DA57" i="3"/>
  <c r="CF46" i="3"/>
  <c r="CR41" i="3"/>
  <c r="CL61" i="3"/>
  <c r="CC51" i="3"/>
  <c r="CN46" i="3"/>
  <c r="CY51" i="3"/>
  <c r="CI58" i="3"/>
  <c r="CL60" i="3"/>
  <c r="CO62" i="3"/>
  <c r="CE63" i="3"/>
  <c r="CP56" i="3"/>
  <c r="CM62" i="3"/>
  <c r="CR52" i="3"/>
  <c r="CH50" i="3"/>
  <c r="CB62" i="3"/>
  <c r="CD39" i="3"/>
  <c r="CO50" i="3"/>
  <c r="CW36" i="3"/>
  <c r="CN50" i="3"/>
  <c r="CU44" i="3"/>
  <c r="CD46" i="3"/>
  <c r="CM53" i="3"/>
  <c r="CA42" i="3"/>
  <c r="CY61" i="3"/>
  <c r="CS49" i="3"/>
  <c r="CV47" i="3"/>
  <c r="CP42" i="3"/>
  <c r="CG40" i="3"/>
  <c r="CR61" i="3"/>
  <c r="CE60" i="3"/>
  <c r="CY41" i="3"/>
  <c r="CH38" i="3"/>
  <c r="CV63" i="3"/>
  <c r="CQ62" i="3"/>
  <c r="CS57" i="3"/>
  <c r="CD53" i="3"/>
  <c r="CT53" i="3"/>
  <c r="BZ42" i="3"/>
  <c r="CK53" i="3"/>
  <c r="CR63" i="3"/>
  <c r="CF44" i="3"/>
  <c r="CM48" i="3"/>
  <c r="CW55" i="3"/>
  <c r="CF49" i="3"/>
  <c r="CX50" i="3"/>
  <c r="CB36" i="3"/>
  <c r="CZ60" i="3"/>
  <c r="CB57" i="3"/>
  <c r="CX36" i="3"/>
  <c r="CC39" i="3"/>
  <c r="CF48" i="3"/>
  <c r="CI41" i="3"/>
  <c r="CT58" i="3"/>
  <c r="CK46" i="3"/>
  <c r="D41" i="4" a="1"/>
  <c r="D41" i="4" s="1"/>
  <c r="H41" i="4" a="1"/>
  <c r="H41" i="4" s="1"/>
  <c r="T41" i="4" a="1"/>
  <c r="T41" i="4" s="1"/>
  <c r="I41" i="4" a="1"/>
  <c r="I41" i="4" s="1"/>
  <c r="M41" i="4" a="1"/>
  <c r="M41" i="4" s="1"/>
  <c r="U41" i="4" a="1"/>
  <c r="U41" i="4" s="1"/>
  <c r="E41" i="4" a="1"/>
  <c r="E41" i="4" s="1"/>
  <c r="Q41" i="4" a="1"/>
  <c r="Q41" i="4" s="1"/>
  <c r="P41" i="4" a="1"/>
  <c r="P41" i="4" s="1"/>
  <c r="F41" i="4" a="1"/>
  <c r="F41" i="4" s="1"/>
  <c r="N41" i="4" a="1"/>
  <c r="N41" i="4" s="1"/>
  <c r="V41" i="4" a="1"/>
  <c r="V41" i="4" s="1"/>
  <c r="J41" i="4" a="1"/>
  <c r="J41" i="4" s="1"/>
  <c r="R41" i="4" a="1"/>
  <c r="R41" i="4" s="1"/>
  <c r="K41" i="4" a="1"/>
  <c r="K41" i="4" s="1"/>
  <c r="O41" i="4" a="1"/>
  <c r="O41" i="4" s="1"/>
  <c r="W41" i="4" a="1"/>
  <c r="W41" i="4" s="1"/>
  <c r="G41" i="4" a="1"/>
  <c r="G41" i="4" s="1"/>
  <c r="S41" i="4" a="1"/>
  <c r="S41" i="4" s="1"/>
  <c r="L41" i="4" a="1"/>
  <c r="L41" i="4" s="1"/>
  <c r="CG60" i="3"/>
  <c r="CS62" i="3"/>
  <c r="CH42" i="3"/>
  <c r="CV37" i="3"/>
  <c r="CX38" i="3"/>
  <c r="CK43" i="3"/>
  <c r="CW38" i="3"/>
  <c r="CG52" i="3"/>
  <c r="CV60" i="3"/>
  <c r="CR47" i="3"/>
  <c r="CE50" i="3"/>
  <c r="CY47" i="3"/>
  <c r="CH49" i="3"/>
  <c r="BZ47" i="3"/>
  <c r="CO57" i="3"/>
  <c r="DA36" i="3"/>
  <c r="CA36" i="3"/>
  <c r="C41" i="4" a="1"/>
  <c r="C41" i="4" s="1"/>
  <c r="CK37" i="3"/>
  <c r="CN55" i="3"/>
  <c r="CK59" i="3"/>
  <c r="CO60" i="3"/>
  <c r="CT49" i="3"/>
  <c r="CR60" i="3"/>
  <c r="CJ47" i="3"/>
  <c r="CN38" i="3"/>
  <c r="CT44" i="3"/>
  <c r="CL42" i="3"/>
  <c r="CW43" i="3"/>
  <c r="CE45" i="3"/>
  <c r="CF37" i="3"/>
  <c r="CU63" i="3"/>
  <c r="CR55" i="3"/>
  <c r="CQ49" i="3"/>
  <c r="CD60" i="3"/>
  <c r="CD44" i="3"/>
  <c r="CS54" i="3"/>
  <c r="CW47" i="3"/>
  <c r="CY46" i="3"/>
  <c r="CW61" i="3"/>
  <c r="CV50" i="3"/>
  <c r="CG46" i="3"/>
  <c r="CJ59" i="3"/>
  <c r="CT43" i="3"/>
  <c r="CK41" i="3"/>
  <c r="CZ45" i="3"/>
  <c r="CC52" i="3"/>
  <c r="CW49" i="3"/>
  <c r="CU55" i="3"/>
  <c r="CU39" i="3"/>
  <c r="CO56" i="3"/>
  <c r="CK57" i="3"/>
  <c r="CB52" i="3"/>
  <c r="CS47" i="3"/>
  <c r="CH61" i="3"/>
  <c r="CR36" i="3"/>
  <c r="CN47" i="3"/>
  <c r="BZ58" i="3"/>
  <c r="CL53" i="3"/>
  <c r="CT39" i="3"/>
  <c r="CT41" i="3"/>
  <c r="CM42" i="3"/>
  <c r="CX46" i="3"/>
  <c r="CF59" i="3"/>
  <c r="DA60" i="3"/>
  <c r="CT40" i="3"/>
  <c r="CW56" i="3"/>
  <c r="CP48" i="3"/>
  <c r="CS63" i="3"/>
  <c r="DA47" i="3"/>
  <c r="CF38" i="3"/>
  <c r="CB63" i="3"/>
  <c r="CI59" i="3"/>
  <c r="CA57" i="3"/>
  <c r="CD40" i="3"/>
  <c r="CW59" i="3"/>
  <c r="DA52" i="3"/>
  <c r="CY58" i="3"/>
  <c r="CI38" i="3"/>
  <c r="CO61" i="3"/>
  <c r="CV42" i="3"/>
  <c r="CE48" i="3"/>
  <c r="CM63" i="3"/>
  <c r="CG62" i="3"/>
  <c r="CE62" i="3"/>
  <c r="CY59" i="3"/>
  <c r="CQ41" i="3"/>
  <c r="CM59" i="3"/>
  <c r="CM43" i="3"/>
  <c r="CS61" i="3"/>
  <c r="CF41" i="3"/>
  <c r="CB46" i="3"/>
  <c r="CD59" i="3"/>
  <c r="CX40" i="3"/>
  <c r="CN59" i="3"/>
  <c r="CP63" i="3"/>
  <c r="BZ52" i="3"/>
  <c r="BZ46" i="3"/>
  <c r="CB61" i="3"/>
  <c r="CM50" i="3"/>
  <c r="CW57" i="3"/>
  <c r="DA50" i="3"/>
  <c r="CS48" i="3"/>
  <c r="CC44" i="3"/>
  <c r="CE59" i="3"/>
  <c r="CF62" i="3"/>
  <c r="BZ53" i="3"/>
  <c r="CK38" i="3"/>
  <c r="CS38" i="3"/>
  <c r="CO52" i="3"/>
  <c r="CN56" i="3"/>
  <c r="CC43" i="3"/>
  <c r="CA41" i="3"/>
  <c r="CM36" i="3"/>
  <c r="CG55" i="3"/>
  <c r="CQ56" i="3"/>
  <c r="CA52" i="3"/>
  <c r="CU49" i="3"/>
  <c r="CM47" i="3"/>
  <c r="CQ40" i="3"/>
  <c r="CX63" i="3"/>
  <c r="CZ50" i="3"/>
  <c r="CL63" i="3"/>
  <c r="CJ41" i="3"/>
  <c r="CD49" i="3"/>
  <c r="CO58" i="3"/>
  <c r="CZ46" i="3"/>
  <c r="CE61" i="3"/>
  <c r="CB48" i="3"/>
  <c r="CG58" i="3"/>
  <c r="CT45" i="3"/>
  <c r="CK61" i="3"/>
  <c r="CH63" i="3"/>
  <c r="CK51" i="3"/>
  <c r="CG42" i="3"/>
  <c r="CB37" i="3"/>
  <c r="CZ44" i="3"/>
  <c r="CX48" i="3"/>
  <c r="CS55" i="3"/>
  <c r="DA41" i="3"/>
  <c r="CU58" i="3"/>
  <c r="CI47" i="3"/>
  <c r="CA45" i="3"/>
  <c r="CU42" i="3"/>
  <c r="CM40" i="3"/>
  <c r="CP39" i="3"/>
  <c r="CG59" i="3"/>
  <c r="CC50" i="3"/>
  <c r="CO45" i="3"/>
  <c r="CG43" i="3"/>
  <c r="DA40" i="3"/>
  <c r="CK36" i="3"/>
  <c r="CA56" i="3"/>
  <c r="CU53" i="3"/>
  <c r="CM51" i="3"/>
  <c r="CE49" i="3"/>
  <c r="CQ44" i="3"/>
  <c r="CI42" i="3"/>
  <c r="CU37" i="3"/>
  <c r="CQ60" i="3"/>
  <c r="CD45" i="3"/>
  <c r="CC57" i="3"/>
  <c r="CS41" i="3"/>
  <c r="CC37" i="3"/>
  <c r="CB41" i="3"/>
  <c r="CZ48" i="3"/>
  <c r="CD61" i="3"/>
  <c r="CH48" i="3"/>
  <c r="CC55" i="3"/>
  <c r="DA45" i="3"/>
  <c r="CR59" i="3"/>
  <c r="CV36" i="3"/>
  <c r="CM58" i="3"/>
  <c r="CE56" i="3"/>
  <c r="CQ51" i="3"/>
  <c r="CE40" i="3"/>
  <c r="CY37" i="3"/>
  <c r="CX59" i="3"/>
  <c r="CL48" i="3"/>
  <c r="DA58" i="3"/>
  <c r="CK54" i="3"/>
  <c r="DA42" i="3"/>
  <c r="CC36" i="3"/>
  <c r="CN57" i="3"/>
  <c r="BZ60" i="3"/>
  <c r="CO63" i="3"/>
  <c r="CW54" i="3"/>
  <c r="CL39" i="3"/>
  <c r="CP61" i="3"/>
  <c r="CZ42" i="3"/>
  <c r="CF39" i="3"/>
  <c r="CH52" i="3"/>
  <c r="CZ61" i="3"/>
  <c r="CF36" i="3"/>
  <c r="CI51" i="3"/>
  <c r="CK40" i="3"/>
  <c r="CM55" i="3"/>
  <c r="CR54" i="3"/>
  <c r="CJ46" i="3"/>
  <c r="CF58" i="3"/>
  <c r="CR53" i="3"/>
  <c r="CX62" i="3"/>
  <c r="CT51" i="3"/>
  <c r="CU48" i="3"/>
  <c r="CH43" i="3"/>
  <c r="CL36" i="3"/>
  <c r="CK58" i="3"/>
  <c r="CG49" i="3"/>
  <c r="DA46" i="3"/>
  <c r="CS44" i="3"/>
  <c r="CE55" i="3"/>
  <c r="CF61" i="3"/>
  <c r="CB53" i="3"/>
  <c r="CV51" i="3"/>
  <c r="CW48" i="3"/>
  <c r="CI55" i="3"/>
  <c r="CA37" i="3"/>
  <c r="CL54" i="3"/>
  <c r="CG51" i="3"/>
  <c r="CS46" i="3"/>
  <c r="CC42" i="3"/>
  <c r="CW39" i="3"/>
  <c r="CO37" i="3"/>
  <c r="CE57" i="3"/>
  <c r="CI61" i="3"/>
  <c r="DA61" i="3"/>
  <c r="BZ61" i="3"/>
  <c r="CC53" i="3"/>
  <c r="CK39" i="3"/>
  <c r="CB42" i="3"/>
  <c r="CT59" i="3"/>
  <c r="BZ45" i="3"/>
  <c r="CA50" i="3"/>
  <c r="CU38" i="3"/>
  <c r="CX37" i="3"/>
  <c r="CZ59" i="3"/>
  <c r="CI62" i="3"/>
  <c r="CV39" i="3"/>
  <c r="CX52" i="3"/>
  <c r="CX43" i="3"/>
  <c r="CH39" i="3"/>
  <c r="CF60" i="3"/>
  <c r="CJ40" i="3"/>
  <c r="CH37" i="3"/>
  <c r="CR42" i="3"/>
  <c r="CU45" i="3"/>
  <c r="CZ62" i="3"/>
  <c r="BZ50" i="3"/>
  <c r="CF55" i="3"/>
  <c r="CZ36" i="3"/>
  <c r="BZ62" i="3"/>
  <c r="CH46" i="3"/>
  <c r="CX58" i="3"/>
  <c r="CB50" i="3"/>
  <c r="CN45" i="3"/>
  <c r="CX44" i="3"/>
  <c r="CO42" i="3"/>
  <c r="CF56" i="3"/>
  <c r="CN42" i="3"/>
  <c r="CZ37" i="3"/>
  <c r="CM54" i="3"/>
  <c r="CY49" i="3"/>
  <c r="CA43" i="3"/>
  <c r="CI56" i="3"/>
  <c r="CU51" i="3"/>
  <c r="CL51" i="3"/>
  <c r="CY60" i="3"/>
  <c r="CL55" i="3"/>
  <c r="BZ56" i="3"/>
  <c r="CP40" i="3"/>
  <c r="CG50" i="3"/>
  <c r="CF54" i="3"/>
  <c r="CZ52" i="3"/>
  <c r="CJ48" i="3"/>
  <c r="CT47" i="3"/>
  <c r="CD43" i="3"/>
  <c r="CK45" i="3"/>
  <c r="CW40" i="3"/>
  <c r="BZ55" i="3"/>
  <c r="CP43" i="3"/>
  <c r="BZ39" i="3"/>
  <c r="CO49" i="3"/>
  <c r="CC38" i="3"/>
  <c r="CS53" i="3"/>
  <c r="CQ63" i="3"/>
  <c r="CF57" i="3"/>
  <c r="CJ38" i="3"/>
  <c r="BZ36" i="3"/>
  <c r="DA39" i="3"/>
  <c r="CN63" i="3"/>
  <c r="CZ43" i="3"/>
  <c r="CJ39" i="3"/>
  <c r="CH60" i="3"/>
  <c r="CV48" i="3"/>
  <c r="CE46" i="3"/>
  <c r="CH45" i="3"/>
  <c r="DA48" i="3"/>
  <c r="CA48" i="3"/>
  <c r="CE41" i="3"/>
  <c r="CQ36" i="3"/>
  <c r="CT57" i="3"/>
  <c r="CR44" i="3"/>
  <c r="CR56" i="3"/>
  <c r="CV41" i="3"/>
  <c r="CB60" i="3"/>
  <c r="CV53" i="3"/>
  <c r="CM60" i="3"/>
  <c r="CF63" i="3"/>
  <c r="CV38" i="3"/>
  <c r="CF51" i="3"/>
  <c r="CN37" i="3"/>
  <c r="CL41" i="3"/>
  <c r="CJ63" i="3"/>
  <c r="CR43" i="3"/>
  <c r="CU52" i="3"/>
  <c r="CY45" i="3"/>
  <c r="CH47" i="3"/>
  <c r="CO39" i="3"/>
  <c r="CQ54" i="3"/>
  <c r="CQ38" i="3"/>
  <c r="CO59" i="3"/>
  <c r="CR45" i="3"/>
  <c r="CI60" i="3"/>
  <c r="CF45" i="3"/>
  <c r="CD63" i="3"/>
  <c r="CX60" i="3"/>
  <c r="CB59" i="3"/>
  <c r="CE58" i="3"/>
  <c r="CC54" i="3"/>
  <c r="CE44" i="3"/>
  <c r="CX47" i="3"/>
  <c r="CM57" i="3"/>
  <c r="CS59" i="3"/>
  <c r="CZ56" i="3"/>
  <c r="CB44" i="3"/>
  <c r="CV45" i="3"/>
  <c r="CL62" i="3"/>
  <c r="CC61" i="3"/>
  <c r="CO44" i="3"/>
  <c r="CF47" i="3"/>
  <c r="CD51" i="3"/>
  <c r="CZ57" i="3"/>
  <c r="CJ53" i="3"/>
  <c r="CQ57" i="3"/>
  <c r="CU50" i="3"/>
  <c r="CT56" i="3"/>
  <c r="CD52" i="3"/>
  <c r="CX49" i="3"/>
  <c r="CD36" i="3"/>
  <c r="CP44" i="3"/>
  <c r="CD62" i="3"/>
  <c r="CY63" i="3"/>
  <c r="CJ43" i="3"/>
  <c r="CD55" i="3"/>
  <c r="CJ57" i="3"/>
  <c r="CB39" i="3"/>
  <c r="CA39" i="3"/>
  <c r="CU36" i="3"/>
  <c r="CL56" i="3"/>
  <c r="CC60" i="3"/>
  <c r="CG53" i="3"/>
  <c r="CU47" i="3"/>
  <c r="CM45" i="3"/>
  <c r="CY40" i="3"/>
  <c r="CB43" i="3"/>
  <c r="CU54" i="3"/>
  <c r="CM52" i="3"/>
  <c r="CP51" i="3"/>
  <c r="CS50" i="3"/>
  <c r="CO41" i="3"/>
  <c r="CY42" i="3"/>
  <c r="CT62" i="3"/>
  <c r="BZ40" i="3"/>
  <c r="CG61" i="3"/>
  <c r="CJ58" i="3"/>
  <c r="CV49" i="3"/>
  <c r="CL47" i="3"/>
  <c r="DA51" i="3"/>
  <c r="CK47" i="3"/>
  <c r="CW42" i="3"/>
  <c r="CR62" i="3"/>
  <c r="CJ60" i="3"/>
  <c r="CJ51" i="3"/>
  <c r="CF42" i="3"/>
  <c r="CR37" i="3"/>
  <c r="CZ40" i="3"/>
  <c r="CP58" i="3"/>
  <c r="BZ54" i="3"/>
  <c r="CL49" i="3"/>
  <c r="CG56" i="3"/>
  <c r="CC47" i="3"/>
  <c r="CV62" i="3"/>
  <c r="CN60" i="3"/>
  <c r="CR51" i="3"/>
  <c r="CU56" i="3"/>
  <c r="CE52" i="3"/>
  <c r="CQ47" i="3"/>
  <c r="CU40" i="3"/>
  <c r="CX55" i="3"/>
  <c r="CP53" i="3"/>
  <c r="CH51" i="3"/>
  <c r="BZ49" i="3"/>
  <c r="CT46" i="3"/>
  <c r="CL44" i="3"/>
  <c r="CX39" i="3"/>
  <c r="DA54" i="3"/>
  <c r="CS52" i="3"/>
  <c r="CK50" i="3"/>
  <c r="CC48" i="3"/>
  <c r="CW45" i="3"/>
  <c r="CO43" i="3"/>
  <c r="DA38" i="3"/>
  <c r="CQ58" i="3"/>
  <c r="CA54" i="3"/>
  <c r="CM49" i="3"/>
  <c r="CE47" i="3"/>
  <c r="CQ42" i="3"/>
  <c r="CI40" i="3"/>
  <c r="CA38" i="3"/>
  <c r="CL57" i="3"/>
  <c r="CY53" i="3"/>
  <c r="CI49" i="3"/>
  <c r="CT50" i="3"/>
  <c r="CP41" i="3"/>
  <c r="CS56" i="3"/>
  <c r="CO47" i="3"/>
  <c r="CS40" i="3"/>
  <c r="CA58" i="3"/>
  <c r="CE51" i="3"/>
  <c r="CY48" i="3"/>
  <c r="CQ46" i="3"/>
  <c r="CI44" i="3"/>
  <c r="CM37" i="3"/>
  <c r="CW60" i="3"/>
  <c r="CN53" i="3"/>
  <c r="DA63" i="3"/>
  <c r="CC62" i="3"/>
  <c r="CW50" i="3"/>
  <c r="CV54" i="3"/>
  <c r="CJ44" i="3"/>
  <c r="CB55" i="3"/>
  <c r="CP57" i="3"/>
  <c r="CK60" i="3"/>
  <c r="CL59" i="3"/>
  <c r="CR48" i="3"/>
  <c r="CQ61" i="3"/>
  <c r="CJ50" i="3"/>
  <c r="CI63" i="3"/>
  <c r="CC59" i="3"/>
  <c r="BZ48" i="3"/>
  <c r="DA62" i="3"/>
  <c r="CK62" i="3"/>
  <c r="CD57" i="3"/>
  <c r="CX61" i="3"/>
  <c r="CO36" i="3"/>
  <c r="CV61" i="3"/>
  <c r="CV58" i="3"/>
  <c r="CR49" i="3"/>
  <c r="CV43" i="3"/>
  <c r="CX56" i="3"/>
  <c r="CP38" i="3"/>
  <c r="CO54" i="3"/>
  <c r="DA49" i="3"/>
  <c r="CG36" i="3"/>
  <c r="CN54" i="3"/>
  <c r="CZ49" i="3"/>
  <c r="CJ45" i="3"/>
  <c r="CV40" i="3"/>
  <c r="CY55" i="3"/>
  <c r="CQ53" i="3"/>
  <c r="CA49" i="3"/>
  <c r="CU46" i="3"/>
  <c r="CM44" i="3"/>
  <c r="CE42" i="3"/>
  <c r="CY39" i="3"/>
  <c r="CQ37" i="3"/>
  <c r="CP59" i="3"/>
  <c r="CH57" i="3"/>
  <c r="CT52" i="3"/>
  <c r="CL50" i="3"/>
  <c r="CD48" i="3"/>
  <c r="CX45" i="3"/>
  <c r="CH41" i="3"/>
  <c r="CK56" i="3"/>
  <c r="CW51" i="3"/>
  <c r="DA44" i="3"/>
  <c r="CA60" i="3"/>
  <c r="CU57" i="3"/>
  <c r="CY50" i="3"/>
  <c r="CQ48" i="3"/>
  <c r="CI46" i="3"/>
  <c r="CA44" i="3"/>
  <c r="DA55" i="3"/>
  <c r="CW63" i="3"/>
  <c r="CW62" i="3"/>
  <c r="CX42" i="3"/>
  <c r="CW58" i="3"/>
  <c r="CD37" i="3"/>
  <c r="CS60" i="3"/>
  <c r="CY62" i="3"/>
  <c r="CA62" i="3"/>
  <c r="CR40" i="3"/>
  <c r="CC45" i="3"/>
  <c r="CZ39" i="3"/>
  <c r="CJ52" i="3"/>
  <c r="CF43" i="3"/>
  <c r="CR38" i="3"/>
  <c r="CP60" i="3"/>
  <c r="CH56" i="3"/>
  <c r="CD47" i="3"/>
  <c r="DA53" i="3"/>
  <c r="CK49" i="3"/>
  <c r="CW44" i="3"/>
  <c r="CZ63" i="3"/>
  <c r="CN58" i="3"/>
  <c r="CZ53" i="3"/>
  <c r="CF40" i="3"/>
  <c r="CQ55" i="3"/>
  <c r="CI53" i="3"/>
  <c r="CA51" i="3"/>
  <c r="CM46" i="3"/>
  <c r="CI37" i="3"/>
  <c r="CH59" i="3"/>
  <c r="BZ57" i="3"/>
  <c r="CT54" i="3"/>
  <c r="CL52" i="3"/>
  <c r="CD50" i="3"/>
  <c r="CP45" i="3"/>
  <c r="BZ41" i="3"/>
  <c r="CT38" i="3"/>
  <c r="CC56" i="3"/>
  <c r="CW53" i="3"/>
  <c r="CO51" i="3"/>
  <c r="CK42" i="3"/>
  <c r="CW37" i="3"/>
  <c r="CU59" i="3"/>
  <c r="CY52" i="3"/>
  <c r="CQ50" i="3"/>
  <c r="CI48" i="3"/>
  <c r="CU43" i="3"/>
  <c r="CM41" i="3"/>
  <c r="CE39" i="3"/>
  <c r="CY36" i="3"/>
  <c r="CJ42" i="3"/>
  <c r="CR58" i="3"/>
  <c r="CB40" i="3"/>
  <c r="CL43" i="3"/>
  <c r="CP46" i="3"/>
  <c r="CS39" i="3"/>
  <c r="CR39" i="3"/>
  <c r="CA53" i="3"/>
  <c r="CI39" i="3"/>
  <c r="BZ59" i="3"/>
  <c r="CP47" i="3"/>
  <c r="BZ43" i="3"/>
  <c r="CO53" i="3"/>
  <c r="CY54" i="3"/>
  <c r="CI50" i="3"/>
  <c r="CH58" i="3"/>
  <c r="CN43" i="3"/>
  <c r="CJ56" i="3"/>
  <c r="CD41" i="3"/>
  <c r="CO48" i="3"/>
  <c r="DA43" i="3"/>
  <c r="CH62" i="3"/>
  <c r="CG48" i="3"/>
  <c r="CS43" i="3"/>
  <c r="CQ59" i="3"/>
  <c r="CI57" i="3"/>
  <c r="CD54" i="3"/>
  <c r="CX51" i="3"/>
  <c r="CL40" i="3"/>
  <c r="CD38" i="3"/>
  <c r="CO55" i="3"/>
  <c r="CW41" i="3"/>
  <c r="CG37" i="3"/>
  <c r="CI52" i="3"/>
  <c r="CE43" i="3"/>
  <c r="CE36" i="3"/>
  <c r="CN36" i="3"/>
  <c r="CT36" i="3"/>
  <c r="CI36" i="3"/>
  <c r="Q3" i="4"/>
  <c r="P4" i="4"/>
  <c r="D37" i="4" l="1" a="1"/>
  <c r="D37" i="4" s="1"/>
  <c r="H37" i="4" a="1"/>
  <c r="H37" i="4" s="1"/>
  <c r="P37" i="4" a="1"/>
  <c r="P37" i="4" s="1"/>
  <c r="E37" i="4" a="1"/>
  <c r="E37" i="4" s="1"/>
  <c r="M37" i="4" a="1"/>
  <c r="M37" i="4" s="1"/>
  <c r="U37" i="4" a="1"/>
  <c r="U37" i="4" s="1"/>
  <c r="I37" i="4" a="1"/>
  <c r="I37" i="4" s="1"/>
  <c r="Q37" i="4" a="1"/>
  <c r="Q37" i="4" s="1"/>
  <c r="F37" i="4" a="1"/>
  <c r="F37" i="4" s="1"/>
  <c r="N37" i="4" a="1"/>
  <c r="N37" i="4" s="1"/>
  <c r="V37" i="4" a="1"/>
  <c r="V37" i="4" s="1"/>
  <c r="J37" i="4" a="1"/>
  <c r="J37" i="4" s="1"/>
  <c r="R37" i="4" a="1"/>
  <c r="R37" i="4" s="1"/>
  <c r="T37" i="4" a="1"/>
  <c r="T37" i="4" s="1"/>
  <c r="G37" i="4" a="1"/>
  <c r="G37" i="4" s="1"/>
  <c r="O37" i="4" a="1"/>
  <c r="O37" i="4" s="1"/>
  <c r="O38" i="4" s="1"/>
  <c r="W37" i="4" a="1"/>
  <c r="W37" i="4" s="1"/>
  <c r="K37" i="4" a="1"/>
  <c r="K37" i="4" s="1"/>
  <c r="S37" i="4" a="1"/>
  <c r="S37" i="4" s="1"/>
  <c r="L37" i="4" a="1"/>
  <c r="L37" i="4" s="1"/>
  <c r="C37" i="4" a="1"/>
  <c r="C37" i="4" s="1"/>
  <c r="C38" i="4" s="1"/>
  <c r="P44" i="4"/>
  <c r="P46" i="4" s="1" a="1"/>
  <c r="P46" i="4" s="1"/>
  <c r="R3" i="4"/>
  <c r="Q4" i="4"/>
  <c r="H36" i="4" l="1"/>
  <c r="H38" i="4"/>
  <c r="M38" i="4"/>
  <c r="M36" i="4"/>
  <c r="G38" i="4"/>
  <c r="G36" i="4"/>
  <c r="L36" i="4"/>
  <c r="L38" i="4"/>
  <c r="J38" i="4"/>
  <c r="J36" i="4"/>
  <c r="D36" i="4"/>
  <c r="D38" i="4"/>
  <c r="E36" i="4"/>
  <c r="E38" i="4"/>
  <c r="O36" i="4"/>
  <c r="I36" i="4"/>
  <c r="I38" i="4"/>
  <c r="N36" i="4"/>
  <c r="N38" i="4"/>
  <c r="K36" i="4"/>
  <c r="K38" i="4"/>
  <c r="F36" i="4"/>
  <c r="F38" i="4"/>
  <c r="C36" i="4"/>
  <c r="Q44" i="4"/>
  <c r="Q46" i="4" s="1" a="1"/>
  <c r="Q46" i="4" s="1"/>
  <c r="P38" i="4"/>
  <c r="P36" i="4"/>
  <c r="S3" i="4"/>
  <c r="R4" i="4"/>
  <c r="R44" i="4" l="1"/>
  <c r="R46" i="4" s="1" a="1"/>
  <c r="R46" i="4" s="1"/>
  <c r="Q36" i="4"/>
  <c r="Q38" i="4"/>
  <c r="T3" i="4"/>
  <c r="S4" i="4"/>
  <c r="S44" i="4" l="1"/>
  <c r="S46" i="4" s="1" a="1"/>
  <c r="S46" i="4" s="1"/>
  <c r="R38" i="4"/>
  <c r="R36" i="4"/>
  <c r="T4" i="4"/>
  <c r="U3" i="4"/>
  <c r="T44" i="4" l="1"/>
  <c r="T46" i="4" s="1" a="1"/>
  <c r="T46" i="4" s="1"/>
  <c r="S38" i="4"/>
  <c r="S36" i="4"/>
  <c r="U4" i="4"/>
  <c r="V3" i="4"/>
  <c r="U44" i="4" l="1"/>
  <c r="U46" i="4" s="1" a="1"/>
  <c r="U46" i="4" s="1"/>
  <c r="T36" i="4"/>
  <c r="T38" i="4"/>
  <c r="W3" i="4"/>
  <c r="W4" i="4" s="1"/>
  <c r="V4" i="4"/>
  <c r="U38" i="4" l="1"/>
  <c r="U36" i="4"/>
  <c r="V44" i="4"/>
  <c r="V46" i="4" s="1" a="1"/>
  <c r="V46" i="4" s="1"/>
  <c r="W44" i="4"/>
  <c r="W46" i="4" s="1" a="1"/>
  <c r="W46" i="4" s="1"/>
  <c r="W36" i="4" l="1"/>
  <c r="W38" i="4"/>
  <c r="V38" i="4"/>
  <c r="V36" i="4"/>
</calcChain>
</file>

<file path=xl/sharedStrings.xml><?xml version="1.0" encoding="utf-8"?>
<sst xmlns="http://schemas.openxmlformats.org/spreadsheetml/2006/main" count="1392" uniqueCount="189">
  <si>
    <t>US All Cap Equity</t>
  </si>
  <si>
    <t>US Large Cap Equity</t>
  </si>
  <si>
    <t>US Mid Cap Equity</t>
  </si>
  <si>
    <t>US Small Cap Equity</t>
  </si>
  <si>
    <t>US Micro Cap Equity</t>
  </si>
  <si>
    <t>US Small/Mid Cap Equity (Smid)</t>
  </si>
  <si>
    <t>US Defensive Equity</t>
  </si>
  <si>
    <t>Non-US Developed All Cap Equity Unhedged</t>
  </si>
  <si>
    <t>Non-US Developed All Cap Equity Hedged</t>
  </si>
  <si>
    <t>Non-US Developed Large Cap Equity Unhedged</t>
  </si>
  <si>
    <t>Non-US Developed Large Cap Equity Hedged</t>
  </si>
  <si>
    <t>Non-US Developed Small Cap Equity Unhedged</t>
  </si>
  <si>
    <t>Non-US Developed Small Cap Equity Hedged</t>
  </si>
  <si>
    <t>Emerging Markets Equity Unhedged</t>
  </si>
  <si>
    <t>AC World ex-US All Cap Equity Unhedged</t>
  </si>
  <si>
    <t>AC World ex-US All Cap Equity Hedged</t>
  </si>
  <si>
    <t>AC World ex-US Large Cap Equity Unhedged</t>
  </si>
  <si>
    <t>AC World ex-US Large Cap Equity Hedged</t>
  </si>
  <si>
    <t>Global AC All Cap Equity Unhedged</t>
  </si>
  <si>
    <t>Global AC All Cap Equity Hedged</t>
  </si>
  <si>
    <t>Global AC Large Cap Equity Unhedged</t>
  </si>
  <si>
    <t>Global AC Large Cap Equity Hedged</t>
  </si>
  <si>
    <t>Global AC Small Cap Equity Unhedged</t>
  </si>
  <si>
    <t>Global AC Small Cap Equity Hedged</t>
  </si>
  <si>
    <t>Global Developed Large Cap Unhedged</t>
  </si>
  <si>
    <t>Global Developed Large Cap Hedged</t>
  </si>
  <si>
    <t>Global Developed Small Cap Unhedged</t>
  </si>
  <si>
    <t>Global Developed Small Cap Hedged</t>
  </si>
  <si>
    <t>Global Defensive Equity Unhedged</t>
  </si>
  <si>
    <t>US Govt/Credit FI</t>
  </si>
  <si>
    <t>US Govt/Credit FI (Downgrade Tolerant)</t>
  </si>
  <si>
    <t>US Aggregate FI</t>
  </si>
  <si>
    <t>US Short G/C FI</t>
  </si>
  <si>
    <t>US Intermediate G/C FI</t>
  </si>
  <si>
    <t>US Long G/C FI</t>
  </si>
  <si>
    <t>US Long G/C FI (Downgrade Tolerant)</t>
  </si>
  <si>
    <t>US Very Long Govt FI (20+ STRIPS)</t>
  </si>
  <si>
    <t>US Government FI</t>
  </si>
  <si>
    <t>US Credit FI</t>
  </si>
  <si>
    <t>US Credit FI (Downgrade Tolerant)</t>
  </si>
  <si>
    <t>US Intermediate Government FI</t>
  </si>
  <si>
    <t>US Long Government FI</t>
  </si>
  <si>
    <t>US Intermediate Credit FI</t>
  </si>
  <si>
    <t>US Intermediate Credit FI (DT)</t>
  </si>
  <si>
    <t>US A-rated or Better Intermediate Credit FI  (DT)</t>
  </si>
  <si>
    <t>US Long Credit FI</t>
  </si>
  <si>
    <t>US Long Credit FI (Downgrade Tolerant)</t>
  </si>
  <si>
    <t>US Long A-rated or Better Credit FI (Downgrade Tolerant)</t>
  </si>
  <si>
    <t>US Mortgage-Backed FI</t>
  </si>
  <si>
    <t>US CMBS</t>
  </si>
  <si>
    <t>US High Yield FI</t>
  </si>
  <si>
    <t>US Municipal FI</t>
  </si>
  <si>
    <t>US Inflation Indexed FI</t>
  </si>
  <si>
    <t>US Intermediate Inflation Indexed FI</t>
  </si>
  <si>
    <t>US Long Inflation Indexed FI</t>
  </si>
  <si>
    <t>US Senior/Leveraged Loans</t>
  </si>
  <si>
    <t>Multi- Asset Credit</t>
  </si>
  <si>
    <t>Core Plus Fixed Income</t>
  </si>
  <si>
    <t>Unconstrained Fixed Income</t>
  </si>
  <si>
    <t>US Cash</t>
  </si>
  <si>
    <t>Non-US Govt FI Unhedged</t>
  </si>
  <si>
    <t xml:space="preserve">Non-US Govt FI Hedged </t>
  </si>
  <si>
    <t>Non-US Broad FI Unhedged</t>
  </si>
  <si>
    <t>Non-US Broad FI Hedged</t>
  </si>
  <si>
    <t>EM Govt FI - Hard Currency</t>
  </si>
  <si>
    <t>EM Govt FI - Local Currency</t>
  </si>
  <si>
    <t xml:space="preserve">Global Govt FI Unhedged </t>
  </si>
  <si>
    <t xml:space="preserve">Global Govt FI Hedged </t>
  </si>
  <si>
    <t xml:space="preserve">Global Broad FI Unhedged </t>
  </si>
  <si>
    <t xml:space="preserve">Global Broad FI Hedged </t>
  </si>
  <si>
    <t>Global Inflation Indexed FI - Hedged</t>
  </si>
  <si>
    <t>Global High Yield</t>
  </si>
  <si>
    <t>Convertibles</t>
  </si>
  <si>
    <t>Stable Value/GICs</t>
  </si>
  <si>
    <t>Company Stock - Large Cap</t>
  </si>
  <si>
    <t>Company Stock - Small Cap</t>
  </si>
  <si>
    <t>Global Cash - Currencies</t>
  </si>
  <si>
    <t>Non-US Currency Exposure (UIRP)</t>
  </si>
  <si>
    <t>US Real Estate - Unlevered</t>
  </si>
  <si>
    <t>US Real Estate - Core</t>
  </si>
  <si>
    <t>US Real Estate - Value-Added</t>
  </si>
  <si>
    <t>US Real Estate - Opportunisitic</t>
  </si>
  <si>
    <t>US Real Estate - REITS</t>
  </si>
  <si>
    <t>Non-US Real Estate - Private</t>
  </si>
  <si>
    <t>Non-US Real Estate - REITS</t>
  </si>
  <si>
    <t>Global Real Estate - Private</t>
  </si>
  <si>
    <t>Global Real Estate - REITS</t>
  </si>
  <si>
    <t>Timberland</t>
  </si>
  <si>
    <t>Distressed Debt</t>
  </si>
  <si>
    <t>Private Equity - Total</t>
  </si>
  <si>
    <t>Private Equity - LBO</t>
  </si>
  <si>
    <t>Private Equity - Venture Cap</t>
  </si>
  <si>
    <t>Private Equity - Mezzanine</t>
  </si>
  <si>
    <t>Private Equity - Special Situations</t>
  </si>
  <si>
    <t>Infrastructure - Listed</t>
  </si>
  <si>
    <t>Infrastructure - Core</t>
  </si>
  <si>
    <t>Infrastructure - Value Added</t>
  </si>
  <si>
    <t>MLPs</t>
  </si>
  <si>
    <t>Low-exposure Hedge Funds</t>
  </si>
  <si>
    <t>Diversified Hedge Funds</t>
  </si>
  <si>
    <t>Long-Biased Hedge Funds</t>
  </si>
  <si>
    <t>Alternative Risk Premia</t>
  </si>
  <si>
    <t>Hedge Funds - Macro</t>
  </si>
  <si>
    <t>Idiosyncratic Multi-Asset</t>
  </si>
  <si>
    <t>Risk Parity</t>
  </si>
  <si>
    <t>Volatility Risk Premia</t>
  </si>
  <si>
    <t>Commodities - Long Only</t>
  </si>
  <si>
    <t>Natural Resources- Listed</t>
  </si>
  <si>
    <t>Natural Resource Stocks - Private</t>
  </si>
  <si>
    <t>Private Debt</t>
  </si>
  <si>
    <t>Investment Grade Private Debt</t>
  </si>
  <si>
    <t>Infrastructure Private Debt</t>
  </si>
  <si>
    <t>Commercial Mortgage Loans</t>
  </si>
  <si>
    <t>Gold</t>
  </si>
  <si>
    <t>Inflation</t>
  </si>
  <si>
    <t>Geometric</t>
  </si>
  <si>
    <t>Arithmetic</t>
  </si>
  <si>
    <t>Beta</t>
  </si>
  <si>
    <t>Large Cap</t>
  </si>
  <si>
    <t>US</t>
  </si>
  <si>
    <t>NUS Dev</t>
  </si>
  <si>
    <t>EM</t>
  </si>
  <si>
    <t>TE</t>
  </si>
  <si>
    <t>IR (A Rated)</t>
  </si>
  <si>
    <t>Correlation (Nominal Terms)</t>
  </si>
  <si>
    <t>Asset Class</t>
  </si>
  <si>
    <t>Annual Return  Equivalent</t>
  </si>
  <si>
    <t>Expected  Annual Return</t>
  </si>
  <si>
    <t>Annual Standard Deviation</t>
  </si>
  <si>
    <t>Client Portfolio Name</t>
  </si>
  <si>
    <t>Display Name</t>
  </si>
  <si>
    <t>CMA Name</t>
  </si>
  <si>
    <t>Active Risk</t>
  </si>
  <si>
    <t>Info Ratio</t>
  </si>
  <si>
    <t>Active Return</t>
  </si>
  <si>
    <t>Fee</t>
  </si>
  <si>
    <t>#Mgrs</t>
  </si>
  <si>
    <t>Volatility - SD</t>
  </si>
  <si>
    <t>Total return</t>
  </si>
  <si>
    <t>ArIthmetic</t>
  </si>
  <si>
    <t>Allocation Total</t>
  </si>
  <si>
    <t>Portfolio Names-&gt;</t>
  </si>
  <si>
    <t>Unconstrained Growth</t>
  </si>
  <si>
    <t>Constrained Growth</t>
  </si>
  <si>
    <t>Balanced Unconstrained</t>
  </si>
  <si>
    <t>Balanced Constrained</t>
  </si>
  <si>
    <t>Traditional</t>
  </si>
  <si>
    <t>Sample LDI</t>
  </si>
  <si>
    <t>Total Return (Ann/Arith)</t>
  </si>
  <si>
    <t>Total Net Return (Compound/Geo)</t>
  </si>
  <si>
    <t>Total Risk</t>
  </si>
  <si>
    <t>Return/Risk</t>
  </si>
  <si>
    <t>Active Net Excess Return</t>
  </si>
  <si>
    <t>Active Return (Gross)</t>
  </si>
  <si>
    <t>Passive Return (Arith/Annual)</t>
  </si>
  <si>
    <t>Passive Return (Compound/Geo)</t>
  </si>
  <si>
    <t>Passive Risk</t>
  </si>
  <si>
    <t>Diversification Benefit</t>
  </si>
  <si>
    <t>Passive Correlation Table</t>
  </si>
  <si>
    <t>Active Correaltion Table</t>
  </si>
  <si>
    <t>Passive Covarience</t>
  </si>
  <si>
    <t>Passive Return</t>
  </si>
  <si>
    <t>Active Covarince</t>
  </si>
  <si>
    <t>Total Covarience</t>
  </si>
  <si>
    <t>Initial</t>
  </si>
  <si>
    <t>Cumulative Returns</t>
  </si>
  <si>
    <t>Scenario</t>
  </si>
  <si>
    <t>Value</t>
  </si>
  <si>
    <t>1yr</t>
  </si>
  <si>
    <t>3yrs</t>
  </si>
  <si>
    <t>5yrs</t>
  </si>
  <si>
    <t>10yrs</t>
  </si>
  <si>
    <t>Transition (2°C)</t>
  </si>
  <si>
    <t>Base Case - FSM (Calibrated)</t>
  </si>
  <si>
    <t>'Base Case - FSM (Calibrated)'!$L$219</t>
  </si>
  <si>
    <t>'Base Case - FSM (Calibrated)'!$L$298</t>
  </si>
  <si>
    <t>Static - FSM</t>
  </si>
  <si>
    <t>'Static - FSM'!$L$219</t>
  </si>
  <si>
    <t>'Static - FSM'!$L$298</t>
  </si>
  <si>
    <t>Low Mitigation (4°C)</t>
  </si>
  <si>
    <t>Balanced Growth - FSM</t>
  </si>
  <si>
    <t>'Balanced Growth - FSM'!$L$219</t>
  </si>
  <si>
    <t>'Balanced Growth - FSM'!$L$298</t>
  </si>
  <si>
    <t>Climate Change Stress Tests</t>
  </si>
  <si>
    <t>1 Year</t>
  </si>
  <si>
    <t>3 Years</t>
  </si>
  <si>
    <t>5 Years</t>
  </si>
  <si>
    <t>10 Years</t>
  </si>
  <si>
    <t>Risk - Return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</si>
</sst>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%"/>
    <numFmt numFmtId="165" formatCode="0.0"/>
    <numFmt numFmtId="166" formatCode="0.000"/>
    <numFmt numFmtId="167" formatCode="0.0000"/>
    <numFmt numFmtId="168" formatCode="0.0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color theme="5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91">
    <xf numFmtId="0" fontId="0" fillId="0" borderId="0" xfId="0"/>
    <xf numFmtId="0" fontId="2" fillId="0" borderId="0" xfId="3" applyFill="1" applyBorder="1"/>
    <xf numFmtId="0" fontId="2" fillId="0" borderId="1" xfId="3" applyFont="1" applyFill="1" applyBorder="1"/>
    <xf numFmtId="0" fontId="2" fillId="0" borderId="0" xfId="3" applyFont="1" applyFill="1" applyBorder="1"/>
    <xf numFmtId="0" fontId="2" fillId="0" borderId="2" xfId="3" applyFont="1" applyFill="1" applyBorder="1"/>
    <xf numFmtId="164" fontId="0" fillId="0" borderId="0" xfId="2" applyNumberFormat="1" applyFont="1"/>
    <xf numFmtId="164" fontId="2" fillId="0" borderId="0" xfId="4" applyNumberFormat="1" applyFont="1" applyFill="1" applyBorder="1" applyAlignment="1">
      <alignment horizontal="center"/>
    </xf>
    <xf numFmtId="164" fontId="2" fillId="0" borderId="2" xfId="4" applyNumberFormat="1" applyFont="1" applyFill="1" applyBorder="1" applyAlignment="1">
      <alignment horizontal="center"/>
    </xf>
    <xf numFmtId="164" fontId="2" fillId="0" borderId="1" xfId="4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2" xfId="0" applyFont="1" applyFill="1" applyBorder="1"/>
    <xf numFmtId="0" fontId="2" fillId="0" borderId="7" xfId="0" applyFont="1" applyFill="1" applyBorder="1"/>
    <xf numFmtId="164" fontId="2" fillId="0" borderId="0" xfId="2" applyNumberFormat="1" applyFont="1" applyFill="1" applyBorder="1"/>
    <xf numFmtId="10" fontId="2" fillId="0" borderId="0" xfId="2" applyNumberFormat="1" applyFont="1" applyFill="1" applyBorder="1"/>
    <xf numFmtId="165" fontId="2" fillId="0" borderId="0" xfId="3" applyNumberFormat="1" applyFill="1" applyBorder="1"/>
    <xf numFmtId="9" fontId="0" fillId="0" borderId="0" xfId="2" applyFont="1"/>
    <xf numFmtId="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0" fontId="3" fillId="2" borderId="8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164" fontId="2" fillId="0" borderId="10" xfId="2" applyNumberFormat="1" applyFont="1" applyBorder="1" applyAlignment="1">
      <alignment horizontal="center"/>
    </xf>
    <xf numFmtId="164" fontId="2" fillId="0" borderId="11" xfId="2" applyNumberFormat="1" applyFont="1" applyBorder="1" applyAlignment="1">
      <alignment horizontal="center"/>
    </xf>
    <xf numFmtId="164" fontId="0" fillId="0" borderId="11" xfId="2" applyNumberFormat="1" applyFont="1" applyBorder="1" applyAlignment="1">
      <alignment horizontal="center"/>
    </xf>
    <xf numFmtId="164" fontId="0" fillId="0" borderId="12" xfId="2" applyNumberFormat="1" applyFont="1" applyBorder="1" applyAlignment="1">
      <alignment horizontal="center"/>
    </xf>
    <xf numFmtId="164" fontId="0" fillId="0" borderId="14" xfId="2" applyNumberFormat="1" applyFont="1" applyBorder="1" applyAlignment="1">
      <alignment horizontal="center"/>
    </xf>
    <xf numFmtId="164" fontId="0" fillId="0" borderId="15" xfId="2" applyNumberFormat="1" applyFont="1" applyBorder="1" applyAlignment="1">
      <alignment horizontal="center"/>
    </xf>
    <xf numFmtId="164" fontId="0" fillId="0" borderId="16" xfId="2" applyNumberFormat="1" applyFont="1" applyBorder="1" applyAlignment="1">
      <alignment horizontal="center"/>
    </xf>
    <xf numFmtId="164" fontId="2" fillId="0" borderId="15" xfId="2" applyNumberFormat="1" applyFont="1" applyFill="1" applyBorder="1" applyAlignment="1">
      <alignment horizontal="center"/>
    </xf>
    <xf numFmtId="164" fontId="2" fillId="0" borderId="16" xfId="2" applyNumberFormat="1" applyFont="1" applyFill="1" applyBorder="1" applyAlignment="1">
      <alignment horizontal="center"/>
    </xf>
    <xf numFmtId="164" fontId="2" fillId="0" borderId="14" xfId="2" applyNumberFormat="1" applyFont="1" applyBorder="1" applyAlignment="1">
      <alignment horizontal="center"/>
    </xf>
    <xf numFmtId="164" fontId="2" fillId="0" borderId="15" xfId="2" applyNumberFormat="1" applyFont="1" applyBorder="1" applyAlignment="1">
      <alignment horizontal="center"/>
    </xf>
    <xf numFmtId="0" fontId="3" fillId="3" borderId="3" xfId="0" applyFont="1" applyFill="1" applyBorder="1"/>
    <xf numFmtId="0" fontId="0" fillId="3" borderId="4" xfId="0" applyFill="1" applyBorder="1"/>
    <xf numFmtId="0" fontId="0" fillId="3" borderId="17" xfId="0" applyFill="1" applyBorder="1"/>
    <xf numFmtId="167" fontId="0" fillId="0" borderId="0" xfId="0" applyNumberFormat="1"/>
    <xf numFmtId="0" fontId="3" fillId="2" borderId="5" xfId="0" applyFont="1" applyFill="1" applyBorder="1" applyAlignment="1">
      <alignment horizontal="center" vertical="top" wrapText="1"/>
    </xf>
    <xf numFmtId="0" fontId="2" fillId="0" borderId="0" xfId="5"/>
    <xf numFmtId="0" fontId="7" fillId="0" borderId="0" xfId="5" applyFont="1"/>
    <xf numFmtId="0" fontId="2" fillId="4" borderId="0" xfId="5" applyFill="1"/>
    <xf numFmtId="0" fontId="6" fillId="0" borderId="0" xfId="5" applyFont="1"/>
    <xf numFmtId="16" fontId="2" fillId="0" borderId="0" xfId="5" applyNumberFormat="1"/>
    <xf numFmtId="16" fontId="2" fillId="0" borderId="0" xfId="5" applyNumberFormat="1" applyAlignment="1">
      <alignment horizontal="centerContinuous"/>
    </xf>
    <xf numFmtId="0" fontId="3" fillId="0" borderId="0" xfId="5" applyFont="1" applyAlignment="1">
      <alignment horizontal="left"/>
    </xf>
    <xf numFmtId="0" fontId="2" fillId="0" borderId="0" xfId="5" applyFont="1"/>
    <xf numFmtId="0" fontId="8" fillId="0" borderId="0" xfId="5" applyFont="1"/>
    <xf numFmtId="0" fontId="9" fillId="0" borderId="0" xfId="5" applyFont="1" applyAlignment="1">
      <alignment horizontal="centerContinuous"/>
    </xf>
    <xf numFmtId="0" fontId="10" fillId="0" borderId="0" xfId="5" applyFont="1" applyAlignment="1">
      <alignment horizontal="center"/>
    </xf>
    <xf numFmtId="0" fontId="11" fillId="0" borderId="0" xfId="5" applyFont="1"/>
    <xf numFmtId="2" fontId="2" fillId="0" borderId="0" xfId="5" applyNumberFormat="1"/>
    <xf numFmtId="10" fontId="2" fillId="0" borderId="0" xfId="5" applyNumberFormat="1"/>
    <xf numFmtId="0" fontId="2" fillId="0" borderId="0" xfId="5" applyFont="1" applyFill="1"/>
    <xf numFmtId="168" fontId="2" fillId="0" borderId="0" xfId="5" applyNumberFormat="1"/>
    <xf numFmtId="0" fontId="12" fillId="4" borderId="0" xfId="5" applyFont="1" applyFill="1"/>
    <xf numFmtId="2" fontId="12" fillId="4" borderId="0" xfId="5" applyNumberFormat="1" applyFont="1" applyFill="1"/>
    <xf numFmtId="10" fontId="12" fillId="4" borderId="0" xfId="5" applyNumberFormat="1" applyFont="1" applyFill="1"/>
    <xf numFmtId="0" fontId="0" fillId="0" borderId="0" xfId="0" applyAlignment="1">
      <alignment horizontal="center"/>
    </xf>
    <xf numFmtId="10" fontId="0" fillId="0" borderId="0" xfId="2" applyNumberFormat="1" applyFont="1"/>
    <xf numFmtId="0" fontId="3" fillId="0" borderId="27" xfId="0" applyFont="1" applyBorder="1"/>
    <xf numFmtId="10" fontId="0" fillId="0" borderId="28" xfId="0" applyNumberFormat="1" applyBorder="1"/>
    <xf numFmtId="10" fontId="0" fillId="0" borderId="29" xfId="0" applyNumberFormat="1" applyBorder="1"/>
    <xf numFmtId="0" fontId="0" fillId="0" borderId="30" xfId="0" applyBorder="1"/>
    <xf numFmtId="10" fontId="0" fillId="0" borderId="15" xfId="0" applyNumberFormat="1" applyBorder="1"/>
    <xf numFmtId="0" fontId="3" fillId="0" borderId="30" xfId="0" applyFont="1" applyBorder="1"/>
    <xf numFmtId="0" fontId="0" fillId="0" borderId="31" xfId="0" applyBorder="1"/>
    <xf numFmtId="0" fontId="13" fillId="4" borderId="24" xfId="0" applyFont="1" applyFill="1" applyBorder="1"/>
    <xf numFmtId="0" fontId="3" fillId="5" borderId="18" xfId="0" applyFont="1" applyFill="1" applyBorder="1"/>
    <xf numFmtId="0" fontId="3" fillId="5" borderId="13" xfId="0" applyFont="1" applyFill="1" applyBorder="1"/>
    <xf numFmtId="0" fontId="4" fillId="5" borderId="22" xfId="0" applyFont="1" applyFill="1" applyBorder="1"/>
    <xf numFmtId="10" fontId="0" fillId="5" borderId="19" xfId="2" applyNumberFormat="1" applyFont="1" applyFill="1" applyBorder="1" applyAlignment="1">
      <alignment horizontal="center"/>
    </xf>
    <xf numFmtId="10" fontId="0" fillId="5" borderId="20" xfId="2" applyNumberFormat="1" applyFont="1" applyFill="1" applyBorder="1" applyAlignment="1">
      <alignment horizontal="center"/>
    </xf>
    <xf numFmtId="10" fontId="0" fillId="5" borderId="21" xfId="2" applyNumberFormat="1" applyFont="1" applyFill="1" applyBorder="1" applyAlignment="1">
      <alignment horizontal="center"/>
    </xf>
    <xf numFmtId="10" fontId="0" fillId="5" borderId="14" xfId="2" applyNumberFormat="1" applyFont="1" applyFill="1" applyBorder="1" applyAlignment="1">
      <alignment horizontal="center"/>
    </xf>
    <xf numFmtId="10" fontId="0" fillId="5" borderId="15" xfId="2" applyNumberFormat="1" applyFont="1" applyFill="1" applyBorder="1" applyAlignment="1">
      <alignment horizontal="center"/>
    </xf>
    <xf numFmtId="10" fontId="0" fillId="5" borderId="16" xfId="2" applyNumberFormat="1" applyFont="1" applyFill="1" applyBorder="1" applyAlignment="1">
      <alignment horizontal="center"/>
    </xf>
    <xf numFmtId="166" fontId="0" fillId="5" borderId="14" xfId="1" applyNumberFormat="1" applyFont="1" applyFill="1" applyBorder="1" applyAlignment="1">
      <alignment horizontal="center"/>
    </xf>
    <xf numFmtId="166" fontId="0" fillId="5" borderId="15" xfId="1" applyNumberFormat="1" applyFont="1" applyFill="1" applyBorder="1" applyAlignment="1">
      <alignment horizontal="center"/>
    </xf>
    <xf numFmtId="166" fontId="0" fillId="5" borderId="16" xfId="1" applyNumberFormat="1" applyFont="1" applyFill="1" applyBorder="1" applyAlignment="1">
      <alignment horizontal="center"/>
    </xf>
    <xf numFmtId="10" fontId="2" fillId="5" borderId="14" xfId="2" applyNumberFormat="1" applyFont="1" applyFill="1" applyBorder="1" applyAlignment="1">
      <alignment horizontal="center"/>
    </xf>
    <xf numFmtId="10" fontId="2" fillId="5" borderId="15" xfId="2" applyNumberFormat="1" applyFont="1" applyFill="1" applyBorder="1" applyAlignment="1">
      <alignment horizontal="center"/>
    </xf>
    <xf numFmtId="10" fontId="2" fillId="5" borderId="16" xfId="2" applyNumberFormat="1" applyFont="1" applyFill="1" applyBorder="1" applyAlignment="1">
      <alignment horizontal="center"/>
    </xf>
    <xf numFmtId="10" fontId="5" fillId="5" borderId="23" xfId="2" applyNumberFormat="1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 wrapText="1"/>
    </xf>
    <xf numFmtId="0" fontId="3" fillId="5" borderId="26" xfId="0" applyFont="1" applyFill="1" applyBorder="1" applyAlignment="1">
      <alignment horizontal="center" wrapText="1"/>
    </xf>
    <xf numFmtId="0" fontId="0" fillId="5" borderId="9" xfId="0" applyFill="1" applyBorder="1"/>
    <xf numFmtId="0" fontId="6" fillId="4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 2" xfId="5"/>
    <cellStyle name="Normal_CMO-Summary October 2009" xfId="3"/>
    <cellStyle name="Percent" xfId="2" builtinId="5"/>
    <cellStyle name="Standaard_CMO Draft July 201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>
      <selection activeCell="B10" sqref="B10"/>
    </sheetView>
  </sheetViews>
  <sheetFormatPr defaultRowHeight="14.5" x14ac:dyDescent="0.35"/>
  <cols>
    <col min="1" max="1" width="2.81640625" bestFit="1" customWidth="1"/>
    <col min="2" max="2" width="75.7265625" bestFit="1" customWidth="1"/>
    <col min="3" max="3" width="14.1796875" customWidth="1"/>
    <col min="4" max="4" width="12.81640625" customWidth="1"/>
    <col min="5" max="5" width="15.90625" customWidth="1"/>
    <col min="6" max="6" width="11.26953125" bestFit="1" customWidth="1"/>
    <col min="7" max="7" width="10.7265625" customWidth="1"/>
    <col min="8" max="8" width="7.453125" bestFit="1" customWidth="1"/>
    <col min="9" max="23" width="8.1796875" bestFit="1" customWidth="1"/>
  </cols>
  <sheetData>
    <row r="1" spans="1:23" s="17" customFormat="1" ht="15" thickBot="1" x14ac:dyDescent="0.4">
      <c r="A1"/>
      <c r="B1" s="34"/>
      <c r="C1" s="35"/>
      <c r="D1" s="35"/>
      <c r="E1" s="35"/>
      <c r="F1" s="36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s="17" customFormat="1" x14ac:dyDescent="0.35">
      <c r="A2"/>
      <c r="B2" s="19" t="s">
        <v>140</v>
      </c>
      <c r="C2" s="9">
        <f t="shared" ref="C2:W2" si="0">SUM(C5:C32)</f>
        <v>1</v>
      </c>
      <c r="D2" s="5">
        <f t="shared" si="0"/>
        <v>1.0000000000000002</v>
      </c>
      <c r="E2" s="5">
        <f t="shared" si="0"/>
        <v>1.0000000000000002</v>
      </c>
      <c r="F2" s="5">
        <f t="shared" si="0"/>
        <v>1.0000000000000002</v>
      </c>
      <c r="G2" s="5">
        <f t="shared" si="0"/>
        <v>1</v>
      </c>
      <c r="H2" s="5">
        <f t="shared" si="0"/>
        <v>-1.1102230246251565E-16</v>
      </c>
      <c r="I2" s="5">
        <f t="shared" si="0"/>
        <v>0</v>
      </c>
      <c r="J2" s="5">
        <f t="shared" si="0"/>
        <v>0</v>
      </c>
      <c r="K2" s="5">
        <f t="shared" si="0"/>
        <v>0</v>
      </c>
      <c r="L2" s="5">
        <f t="shared" si="0"/>
        <v>0</v>
      </c>
      <c r="M2" s="5">
        <f t="shared" si="0"/>
        <v>0</v>
      </c>
      <c r="N2" s="5">
        <f t="shared" si="0"/>
        <v>0</v>
      </c>
      <c r="O2" s="5">
        <f t="shared" si="0"/>
        <v>0</v>
      </c>
      <c r="P2" s="5">
        <f t="shared" si="0"/>
        <v>0</v>
      </c>
      <c r="Q2" s="5">
        <f t="shared" si="0"/>
        <v>0</v>
      </c>
      <c r="R2" s="5">
        <f t="shared" si="0"/>
        <v>0</v>
      </c>
      <c r="S2" s="5">
        <f t="shared" si="0"/>
        <v>0</v>
      </c>
      <c r="T2" s="5">
        <f t="shared" si="0"/>
        <v>0</v>
      </c>
      <c r="U2" s="5">
        <f t="shared" si="0"/>
        <v>0</v>
      </c>
      <c r="V2" s="5">
        <f t="shared" si="0"/>
        <v>0</v>
      </c>
      <c r="W2" s="5">
        <f t="shared" si="0"/>
        <v>1</v>
      </c>
    </row>
    <row r="3" spans="1:23" s="17" customFormat="1" ht="27" customHeight="1" x14ac:dyDescent="0.35">
      <c r="A3"/>
      <c r="B3"/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f t="shared" ref="K3:W3" si="1">J3+1</f>
        <v>9</v>
      </c>
      <c r="L3">
        <f t="shared" si="1"/>
        <v>10</v>
      </c>
      <c r="M3">
        <f t="shared" si="1"/>
        <v>11</v>
      </c>
      <c r="N3">
        <f t="shared" si="1"/>
        <v>12</v>
      </c>
      <c r="O3">
        <f t="shared" si="1"/>
        <v>13</v>
      </c>
      <c r="P3">
        <f t="shared" si="1"/>
        <v>14</v>
      </c>
      <c r="Q3">
        <f t="shared" si="1"/>
        <v>15</v>
      </c>
      <c r="R3">
        <f t="shared" si="1"/>
        <v>16</v>
      </c>
      <c r="S3">
        <f t="shared" si="1"/>
        <v>17</v>
      </c>
      <c r="T3">
        <f t="shared" si="1"/>
        <v>18</v>
      </c>
      <c r="U3">
        <f t="shared" si="1"/>
        <v>19</v>
      </c>
      <c r="V3">
        <f t="shared" si="1"/>
        <v>20</v>
      </c>
      <c r="W3">
        <f t="shared" si="1"/>
        <v>21</v>
      </c>
    </row>
    <row r="4" spans="1:23" s="17" customFormat="1" ht="27" customHeight="1" thickBot="1" x14ac:dyDescent="0.4">
      <c r="A4"/>
      <c r="B4" s="20" t="s">
        <v>141</v>
      </c>
      <c r="C4" s="38" t="s">
        <v>142</v>
      </c>
      <c r="D4" s="21" t="s">
        <v>143</v>
      </c>
      <c r="E4" s="21" t="s">
        <v>144</v>
      </c>
      <c r="F4" s="21" t="s">
        <v>145</v>
      </c>
      <c r="G4" s="21" t="s">
        <v>146</v>
      </c>
      <c r="H4" s="21" t="s">
        <v>147</v>
      </c>
      <c r="I4" s="21" t="str">
        <f t="shared" ref="I4:V4" si="2">"Portfolio "&amp;I3</f>
        <v>Portfolio 7</v>
      </c>
      <c r="J4" s="21" t="str">
        <f t="shared" si="2"/>
        <v>Portfolio 8</v>
      </c>
      <c r="K4" s="21" t="str">
        <f t="shared" si="2"/>
        <v>Portfolio 9</v>
      </c>
      <c r="L4" s="21" t="str">
        <f t="shared" si="2"/>
        <v>Portfolio 10</v>
      </c>
      <c r="M4" s="21" t="str">
        <f t="shared" si="2"/>
        <v>Portfolio 11</v>
      </c>
      <c r="N4" s="21" t="str">
        <f t="shared" si="2"/>
        <v>Portfolio 12</v>
      </c>
      <c r="O4" s="21" t="str">
        <f t="shared" si="2"/>
        <v>Portfolio 13</v>
      </c>
      <c r="P4" s="21" t="str">
        <f t="shared" si="2"/>
        <v>Portfolio 14</v>
      </c>
      <c r="Q4" s="21" t="str">
        <f t="shared" si="2"/>
        <v>Portfolio 15</v>
      </c>
      <c r="R4" s="21" t="str">
        <f t="shared" si="2"/>
        <v>Portfolio 16</v>
      </c>
      <c r="S4" s="21" t="str">
        <f t="shared" si="2"/>
        <v>Portfolio 17</v>
      </c>
      <c r="T4" s="21" t="str">
        <f t="shared" si="2"/>
        <v>Portfolio 18</v>
      </c>
      <c r="U4" s="21" t="str">
        <f t="shared" si="2"/>
        <v>Portfolio 19</v>
      </c>
      <c r="V4" s="22" t="str">
        <f t="shared" si="2"/>
        <v>Portfolio 20</v>
      </c>
      <c r="W4" s="22" t="str">
        <f>"Portfolio "&amp;W3</f>
        <v>Portfolio 21</v>
      </c>
    </row>
    <row r="5" spans="1:23" s="17" customFormat="1" ht="15" thickBot="1" x14ac:dyDescent="0.4">
      <c r="A5">
        <v>1</v>
      </c>
      <c r="B5" s="86" t="str">
        <f>IF(Setup!B3&lt;&gt;"",Setup!B3,"")</f>
        <v>Private Equity - Total</v>
      </c>
      <c r="C5" s="23">
        <v>0.15</v>
      </c>
      <c r="D5" s="23">
        <v>0</v>
      </c>
      <c r="E5" s="23">
        <v>0.05</v>
      </c>
      <c r="F5" s="23">
        <v>0</v>
      </c>
      <c r="G5" s="23">
        <v>0</v>
      </c>
      <c r="H5" s="24">
        <f>C5*0.65</f>
        <v>9.7500000000000003E-2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6">
        <v>0</v>
      </c>
      <c r="W5" s="26">
        <v>0.5</v>
      </c>
    </row>
    <row r="6" spans="1:23" s="17" customFormat="1" ht="15" thickBot="1" x14ac:dyDescent="0.4">
      <c r="A6">
        <f t="shared" ref="A6:A32" si="3">+A5+1</f>
        <v>2</v>
      </c>
      <c r="B6" s="86" t="str">
        <f>IF(Setup!B4&lt;&gt;"",Setup!B4,"")</f>
        <v>Global Developed Large Cap Unhedged</v>
      </c>
      <c r="C6" s="27">
        <v>0</v>
      </c>
      <c r="D6" s="27">
        <v>0</v>
      </c>
      <c r="E6" s="27">
        <v>0</v>
      </c>
      <c r="F6" s="27">
        <v>0</v>
      </c>
      <c r="G6" s="27">
        <v>0.7</v>
      </c>
      <c r="H6" s="28">
        <f t="shared" ref="H6:H24" si="4">C6*0.65</f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9">
        <v>0</v>
      </c>
      <c r="W6" s="29">
        <v>0.5</v>
      </c>
    </row>
    <row r="7" spans="1:23" s="17" customFormat="1" ht="15" thickBot="1" x14ac:dyDescent="0.4">
      <c r="A7">
        <f t="shared" si="3"/>
        <v>3</v>
      </c>
      <c r="B7" s="86" t="str">
        <f>IF(Setup!B5&lt;&gt;"",Setup!B5,"")</f>
        <v>Global Defensive Equity Unhedged</v>
      </c>
      <c r="C7" s="27">
        <v>0.05</v>
      </c>
      <c r="D7" s="27">
        <v>0.125</v>
      </c>
      <c r="E7" s="27">
        <v>0.05</v>
      </c>
      <c r="F7" s="27">
        <v>0.05</v>
      </c>
      <c r="G7" s="27">
        <v>0</v>
      </c>
      <c r="H7" s="28">
        <f t="shared" si="4"/>
        <v>3.2500000000000001E-2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9">
        <v>0</v>
      </c>
      <c r="W7" s="29">
        <v>0</v>
      </c>
    </row>
    <row r="8" spans="1:23" s="17" customFormat="1" ht="15" thickBot="1" x14ac:dyDescent="0.4">
      <c r="A8">
        <f t="shared" si="3"/>
        <v>4</v>
      </c>
      <c r="B8" s="86" t="str">
        <f>IF(Setup!B6&lt;&gt;"",Setup!B6,"")</f>
        <v>Emerging Markets Equity Unhedged</v>
      </c>
      <c r="C8" s="27">
        <v>7.4999999999999997E-2</v>
      </c>
      <c r="D8" s="27">
        <v>0.125</v>
      </c>
      <c r="E8" s="27">
        <v>2.5000000000000001E-2</v>
      </c>
      <c r="F8" s="27">
        <v>7.4999999999999997E-2</v>
      </c>
      <c r="G8" s="27">
        <v>0.3</v>
      </c>
      <c r="H8" s="28">
        <f t="shared" si="4"/>
        <v>4.8750000000000002E-2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9">
        <v>0</v>
      </c>
      <c r="W8" s="29">
        <v>0</v>
      </c>
    </row>
    <row r="9" spans="1:23" s="17" customFormat="1" ht="15" thickBot="1" x14ac:dyDescent="0.4">
      <c r="A9">
        <f t="shared" si="3"/>
        <v>5</v>
      </c>
      <c r="B9" s="86" t="str">
        <f>IF(Setup!B7&lt;&gt;"",Setup!B7,"")</f>
        <v>US Small Cap Equity</v>
      </c>
      <c r="C9" s="27">
        <v>0.03</v>
      </c>
      <c r="D9" s="27">
        <v>0.08</v>
      </c>
      <c r="E9" s="27">
        <v>1.4999999999999999E-2</v>
      </c>
      <c r="F9" s="27">
        <v>0.03</v>
      </c>
      <c r="G9" s="27">
        <v>0</v>
      </c>
      <c r="H9" s="28">
        <f t="shared" si="4"/>
        <v>1.95E-2</v>
      </c>
      <c r="I9" s="30">
        <v>0</v>
      </c>
      <c r="J9" s="30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9">
        <v>0</v>
      </c>
      <c r="W9" s="29">
        <v>0</v>
      </c>
    </row>
    <row r="10" spans="1:23" s="17" customFormat="1" ht="15" thickBot="1" x14ac:dyDescent="0.4">
      <c r="A10">
        <f t="shared" si="3"/>
        <v>6</v>
      </c>
      <c r="B10" s="86" t="str">
        <f>IF(Setup!B8&lt;&gt;"",Setup!B8,"")</f>
        <v>Non-US Developed Small Cap Equity Unhedged</v>
      </c>
      <c r="C10" s="27">
        <v>0.02</v>
      </c>
      <c r="D10" s="27">
        <v>4.4999999999999998E-2</v>
      </c>
      <c r="E10" s="27">
        <v>0.01</v>
      </c>
      <c r="F10" s="27">
        <v>0.02</v>
      </c>
      <c r="G10" s="27">
        <v>0</v>
      </c>
      <c r="H10" s="28">
        <f t="shared" si="4"/>
        <v>1.3000000000000001E-2</v>
      </c>
      <c r="I10" s="30">
        <v>0</v>
      </c>
      <c r="J10" s="30">
        <v>0</v>
      </c>
      <c r="K10" s="28">
        <v>0</v>
      </c>
      <c r="L10" s="28">
        <v>0</v>
      </c>
      <c r="M10" s="28">
        <v>0</v>
      </c>
      <c r="N10" s="28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1">
        <v>0</v>
      </c>
      <c r="W10" s="31">
        <v>0</v>
      </c>
    </row>
    <row r="11" spans="1:23" s="17" customFormat="1" ht="15" thickBot="1" x14ac:dyDescent="0.4">
      <c r="A11">
        <f t="shared" si="3"/>
        <v>7</v>
      </c>
      <c r="B11" s="86" t="str">
        <f>IF(Setup!B9&lt;&gt;"",Setup!B9,"")</f>
        <v>Global AC All Cap Equity Unhedged</v>
      </c>
      <c r="C11" s="27">
        <v>0.17499999999999999</v>
      </c>
      <c r="D11" s="28">
        <v>0.27500000000000002</v>
      </c>
      <c r="E11" s="28">
        <v>0.1</v>
      </c>
      <c r="F11" s="28">
        <v>0.1</v>
      </c>
      <c r="G11" s="28">
        <v>0</v>
      </c>
      <c r="H11" s="28">
        <f t="shared" si="4"/>
        <v>0.11374999999999999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1">
        <v>0</v>
      </c>
      <c r="W11" s="31">
        <v>0</v>
      </c>
    </row>
    <row r="12" spans="1:23" s="17" customFormat="1" ht="15" thickBot="1" x14ac:dyDescent="0.4">
      <c r="A12">
        <f t="shared" si="3"/>
        <v>8</v>
      </c>
      <c r="B12" s="86" t="str">
        <f>IF(Setup!B10&lt;&gt;"",Setup!B10,"")</f>
        <v>Global Real Estate - REITS</v>
      </c>
      <c r="C12" s="27">
        <v>0</v>
      </c>
      <c r="D12" s="28">
        <v>0.05</v>
      </c>
      <c r="E12" s="28">
        <v>0</v>
      </c>
      <c r="F12" s="28">
        <v>0.05</v>
      </c>
      <c r="G12" s="28">
        <v>0</v>
      </c>
      <c r="H12" s="28">
        <f t="shared" si="4"/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1">
        <v>0</v>
      </c>
      <c r="W12" s="31">
        <v>0</v>
      </c>
    </row>
    <row r="13" spans="1:23" s="17" customFormat="1" ht="15" thickBot="1" x14ac:dyDescent="0.4">
      <c r="A13">
        <f t="shared" si="3"/>
        <v>9</v>
      </c>
      <c r="B13" s="86" t="str">
        <f>IF(Setup!B11&lt;&gt;"",Setup!B11,"")</f>
        <v>US Real Estate - Core</v>
      </c>
      <c r="C13" s="27">
        <v>7.4999999999999997E-2</v>
      </c>
      <c r="D13" s="28">
        <v>0.05</v>
      </c>
      <c r="E13" s="28">
        <v>7.4999999999999997E-2</v>
      </c>
      <c r="F13" s="28">
        <v>2.5000000000000001E-2</v>
      </c>
      <c r="G13" s="28">
        <v>0</v>
      </c>
      <c r="H13" s="28">
        <f t="shared" si="4"/>
        <v>4.8750000000000002E-2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1">
        <v>0</v>
      </c>
      <c r="W13" s="31">
        <v>0</v>
      </c>
    </row>
    <row r="14" spans="1:23" s="17" customFormat="1" ht="15" thickBot="1" x14ac:dyDescent="0.4">
      <c r="A14">
        <f t="shared" si="3"/>
        <v>10</v>
      </c>
      <c r="B14" s="86" t="str">
        <f>IF(Setup!B12&lt;&gt;"",Setup!B12,"")</f>
        <v>Infrastructure - Core</v>
      </c>
      <c r="C14" s="27">
        <v>7.4999999999999997E-2</v>
      </c>
      <c r="D14" s="28">
        <v>0.05</v>
      </c>
      <c r="E14" s="28">
        <v>7.4999999999999997E-2</v>
      </c>
      <c r="F14" s="28">
        <v>2.5000000000000001E-2</v>
      </c>
      <c r="G14" s="28">
        <v>0</v>
      </c>
      <c r="H14" s="28">
        <f t="shared" si="4"/>
        <v>4.8750000000000002E-2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1">
        <v>0</v>
      </c>
      <c r="W14" s="31">
        <v>0</v>
      </c>
    </row>
    <row r="15" spans="1:23" s="17" customFormat="1" ht="15" thickBot="1" x14ac:dyDescent="0.4">
      <c r="A15">
        <f t="shared" si="3"/>
        <v>11</v>
      </c>
      <c r="B15" s="86" t="str">
        <f>IF(Setup!B13&lt;&gt;"",Setup!B13,"")</f>
        <v>Diversified Hedge Funds</v>
      </c>
      <c r="C15" s="27">
        <v>0.2</v>
      </c>
      <c r="D15" s="28">
        <v>0.1</v>
      </c>
      <c r="E15" s="28">
        <v>0.17499999999999999</v>
      </c>
      <c r="F15" s="28">
        <v>0.1</v>
      </c>
      <c r="G15" s="28">
        <v>0</v>
      </c>
      <c r="H15" s="28">
        <f t="shared" si="4"/>
        <v>0.13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1">
        <v>0</v>
      </c>
      <c r="W15" s="31">
        <v>0</v>
      </c>
    </row>
    <row r="16" spans="1:23" s="17" customFormat="1" ht="15" thickBot="1" x14ac:dyDescent="0.4">
      <c r="A16">
        <f t="shared" si="3"/>
        <v>12</v>
      </c>
      <c r="B16" s="86" t="str">
        <f>IF(Setup!B14&lt;&gt;"",Setup!B14,"")</f>
        <v>Private Debt</v>
      </c>
      <c r="C16" s="27">
        <v>0.05</v>
      </c>
      <c r="D16" s="28">
        <v>0</v>
      </c>
      <c r="E16" s="28">
        <v>0.05</v>
      </c>
      <c r="F16" s="28">
        <v>0</v>
      </c>
      <c r="G16" s="28">
        <v>0</v>
      </c>
      <c r="H16" s="28">
        <f t="shared" si="4"/>
        <v>3.2500000000000001E-2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1">
        <v>0</v>
      </c>
      <c r="W16" s="31">
        <v>0</v>
      </c>
    </row>
    <row r="17" spans="1:23" s="17" customFormat="1" ht="15" thickBot="1" x14ac:dyDescent="0.4">
      <c r="A17">
        <f t="shared" si="3"/>
        <v>13</v>
      </c>
      <c r="B17" s="86" t="str">
        <f>IF(Setup!B15&lt;&gt;"",Setup!B15,"")</f>
        <v>EM Govt FI - Local Currency</v>
      </c>
      <c r="C17" s="32">
        <v>0.05</v>
      </c>
      <c r="D17" s="28">
        <v>0.05</v>
      </c>
      <c r="E17" s="28">
        <v>0.05</v>
      </c>
      <c r="F17" s="28">
        <f>D17</f>
        <v>0.05</v>
      </c>
      <c r="G17" s="28">
        <v>0</v>
      </c>
      <c r="H17" s="28">
        <f t="shared" si="4"/>
        <v>3.2500000000000001E-2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1">
        <v>0</v>
      </c>
      <c r="W17" s="31">
        <v>0</v>
      </c>
    </row>
    <row r="18" spans="1:23" s="17" customFormat="1" ht="15" thickBot="1" x14ac:dyDescent="0.4">
      <c r="A18">
        <f t="shared" si="3"/>
        <v>14</v>
      </c>
      <c r="B18" s="86" t="str">
        <f>IF(Setup!B16&lt;&gt;"",Setup!B16,"")</f>
        <v>Multi- Asset Credit</v>
      </c>
      <c r="C18" s="27">
        <v>0.05</v>
      </c>
      <c r="D18" s="28">
        <v>0.05</v>
      </c>
      <c r="E18" s="28">
        <v>2.5000000000000001E-2</v>
      </c>
      <c r="F18" s="28">
        <f>D18</f>
        <v>0.05</v>
      </c>
      <c r="G18" s="28">
        <v>0</v>
      </c>
      <c r="H18" s="28">
        <f t="shared" si="4"/>
        <v>3.2500000000000001E-2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1">
        <v>0</v>
      </c>
      <c r="W18" s="31">
        <v>0</v>
      </c>
    </row>
    <row r="19" spans="1:23" s="17" customFormat="1" ht="15" thickBot="1" x14ac:dyDescent="0.4">
      <c r="A19">
        <f t="shared" si="3"/>
        <v>15</v>
      </c>
      <c r="B19" s="86" t="str">
        <f>IF(Setup!B17&lt;&gt;"",Setup!B17,"")</f>
        <v>US Mortgage-Backed FI</v>
      </c>
      <c r="C19" s="27">
        <v>0</v>
      </c>
      <c r="D19" s="28">
        <v>0</v>
      </c>
      <c r="E19" s="28">
        <v>0.05</v>
      </c>
      <c r="F19" s="28">
        <f>D19</f>
        <v>0</v>
      </c>
      <c r="G19" s="28">
        <v>0</v>
      </c>
      <c r="H19" s="28">
        <f t="shared" si="4"/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1">
        <v>0</v>
      </c>
      <c r="W19" s="31">
        <v>0</v>
      </c>
    </row>
    <row r="20" spans="1:23" s="17" customFormat="1" ht="15" thickBot="1" x14ac:dyDescent="0.4">
      <c r="A20">
        <f t="shared" si="3"/>
        <v>16</v>
      </c>
      <c r="B20" s="86" t="str">
        <f>IF(Setup!B18&lt;&gt;"",Setup!B18,"")</f>
        <v>US Aggregate FI</v>
      </c>
      <c r="C20" s="27">
        <v>0</v>
      </c>
      <c r="D20" s="28">
        <v>0</v>
      </c>
      <c r="E20" s="28">
        <v>0.05</v>
      </c>
      <c r="F20" s="28">
        <v>0.05</v>
      </c>
      <c r="G20" s="28">
        <v>0</v>
      </c>
      <c r="H20" s="28">
        <f t="shared" si="4"/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1">
        <v>0</v>
      </c>
      <c r="W20" s="31">
        <v>0</v>
      </c>
    </row>
    <row r="21" spans="1:23" s="17" customFormat="1" ht="15" thickBot="1" x14ac:dyDescent="0.4">
      <c r="A21">
        <f t="shared" si="3"/>
        <v>17</v>
      </c>
      <c r="B21" s="86" t="str">
        <f>IF(Setup!B19&lt;&gt;"",Setup!B19,"")</f>
        <v xml:space="preserve">Global Broad FI Hedged </v>
      </c>
      <c r="C21" s="27">
        <v>0</v>
      </c>
      <c r="D21" s="28">
        <v>0</v>
      </c>
      <c r="E21" s="28">
        <v>0.05</v>
      </c>
      <c r="F21" s="28">
        <v>0.1</v>
      </c>
      <c r="G21" s="28">
        <v>0</v>
      </c>
      <c r="H21" s="28">
        <f t="shared" si="4"/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1">
        <v>0</v>
      </c>
      <c r="W21" s="31">
        <v>0</v>
      </c>
    </row>
    <row r="22" spans="1:23" s="17" customFormat="1" ht="15" thickBot="1" x14ac:dyDescent="0.4">
      <c r="A22">
        <f t="shared" si="3"/>
        <v>18</v>
      </c>
      <c r="B22" s="86" t="str">
        <f>IF(Setup!B20&lt;&gt;"",Setup!B20,"")</f>
        <v>US Government FI</v>
      </c>
      <c r="C22" s="27">
        <v>0</v>
      </c>
      <c r="D22" s="28">
        <v>0</v>
      </c>
      <c r="E22" s="28">
        <v>0.05</v>
      </c>
      <c r="F22" s="28">
        <v>0.1</v>
      </c>
      <c r="G22" s="28">
        <v>0</v>
      </c>
      <c r="H22" s="28">
        <f t="shared" si="4"/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1">
        <v>0</v>
      </c>
      <c r="W22" s="31">
        <v>0</v>
      </c>
    </row>
    <row r="23" spans="1:23" s="17" customFormat="1" ht="15" thickBot="1" x14ac:dyDescent="0.4">
      <c r="A23">
        <f t="shared" si="3"/>
        <v>19</v>
      </c>
      <c r="B23" s="86" t="str">
        <f>IF(Setup!B21&lt;&gt;"",Setup!B21,"")</f>
        <v>US Inflation Indexed FI</v>
      </c>
      <c r="C23" s="27">
        <v>0</v>
      </c>
      <c r="D23" s="28">
        <v>0</v>
      </c>
      <c r="E23" s="28">
        <v>0.05</v>
      </c>
      <c r="F23" s="28">
        <v>7.4999999999999997E-2</v>
      </c>
      <c r="G23" s="28">
        <v>0</v>
      </c>
      <c r="H23" s="28">
        <f t="shared" si="4"/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1">
        <v>0</v>
      </c>
      <c r="W23" s="31">
        <v>0</v>
      </c>
    </row>
    <row r="24" spans="1:23" s="17" customFormat="1" ht="15" thickBot="1" x14ac:dyDescent="0.4">
      <c r="A24">
        <f t="shared" si="3"/>
        <v>20</v>
      </c>
      <c r="B24" s="86" t="str">
        <f>IF(Setup!B22&lt;&gt;"",Setup!B22,"")</f>
        <v>US Cash</v>
      </c>
      <c r="C24" s="27">
        <v>0</v>
      </c>
      <c r="D24" s="28">
        <v>0</v>
      </c>
      <c r="E24" s="28">
        <v>0.05</v>
      </c>
      <c r="F24" s="27">
        <v>0.1</v>
      </c>
      <c r="G24" s="28">
        <v>0</v>
      </c>
      <c r="H24" s="28">
        <f t="shared" si="4"/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1">
        <v>0</v>
      </c>
      <c r="W24" s="31">
        <v>0</v>
      </c>
    </row>
    <row r="25" spans="1:23" s="17" customFormat="1" ht="15" thickBot="1" x14ac:dyDescent="0.4">
      <c r="A25">
        <f t="shared" si="3"/>
        <v>21</v>
      </c>
      <c r="B25" s="86" t="str">
        <f>IF(Setup!B23&lt;&gt;"",Setup!B23,"")</f>
        <v>Natural Resource Stocks - Private</v>
      </c>
      <c r="C25" s="27">
        <v>0</v>
      </c>
      <c r="D25" s="28">
        <v>0</v>
      </c>
      <c r="E25" s="27">
        <v>0</v>
      </c>
      <c r="F25" s="30">
        <v>0</v>
      </c>
      <c r="G25" s="28">
        <v>0</v>
      </c>
      <c r="H25" s="28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1">
        <v>0</v>
      </c>
      <c r="W25" s="31">
        <v>0</v>
      </c>
    </row>
    <row r="26" spans="1:23" s="17" customFormat="1" ht="15" thickBot="1" x14ac:dyDescent="0.4">
      <c r="A26">
        <f t="shared" si="3"/>
        <v>22</v>
      </c>
      <c r="B26" s="86" t="str">
        <f>IF(Setup!B24&lt;&gt;"",Setup!B24,"")</f>
        <v>MLPs</v>
      </c>
      <c r="C26" s="27">
        <v>0</v>
      </c>
      <c r="D26" s="33">
        <v>0</v>
      </c>
      <c r="E26" s="33">
        <v>0</v>
      </c>
      <c r="F26" s="30">
        <v>0</v>
      </c>
      <c r="G26" s="28">
        <v>0</v>
      </c>
      <c r="H26" s="28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1">
        <v>0</v>
      </c>
      <c r="W26" s="31">
        <v>0</v>
      </c>
    </row>
    <row r="27" spans="1:23" s="17" customFormat="1" ht="15" thickBot="1" x14ac:dyDescent="0.4">
      <c r="A27">
        <f t="shared" si="3"/>
        <v>23</v>
      </c>
      <c r="B27" s="86" t="str">
        <f>IF(Setup!B25&lt;&gt;"",Setup!B25,"")</f>
        <v>US Long G/C FI</v>
      </c>
      <c r="C27" s="27">
        <v>0</v>
      </c>
      <c r="D27" s="28">
        <v>0</v>
      </c>
      <c r="E27" s="30">
        <v>0</v>
      </c>
      <c r="F27" s="30">
        <v>0</v>
      </c>
      <c r="G27" s="28">
        <v>0</v>
      </c>
      <c r="H27" s="28">
        <v>-1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1">
        <v>0</v>
      </c>
      <c r="W27" s="31">
        <v>0</v>
      </c>
    </row>
    <row r="28" spans="1:23" s="17" customFormat="1" ht="15" thickBot="1" x14ac:dyDescent="0.4">
      <c r="A28">
        <f t="shared" si="3"/>
        <v>24</v>
      </c>
      <c r="B28" s="86" t="str">
        <f>IF(Setup!B26&lt;&gt;"",Setup!B26,"")</f>
        <v>US Long G/C FI (Downgrade Tolerant)</v>
      </c>
      <c r="C28" s="27">
        <v>0</v>
      </c>
      <c r="D28" s="28">
        <v>0</v>
      </c>
      <c r="E28" s="30">
        <v>0</v>
      </c>
      <c r="F28" s="30">
        <v>0</v>
      </c>
      <c r="G28" s="28">
        <v>0</v>
      </c>
      <c r="H28" s="28">
        <v>0.35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1">
        <v>0</v>
      </c>
      <c r="W28" s="31">
        <v>0</v>
      </c>
    </row>
    <row r="29" spans="1:23" s="17" customFormat="1" ht="15" thickBot="1" x14ac:dyDescent="0.4">
      <c r="A29">
        <f t="shared" si="3"/>
        <v>25</v>
      </c>
      <c r="B29" s="86" t="str">
        <f>IF(Setup!B27&lt;&gt;"",Setup!B27,"")</f>
        <v>Commercial Mortgage Loans</v>
      </c>
      <c r="C29" s="27">
        <v>0</v>
      </c>
      <c r="D29" s="28">
        <v>0</v>
      </c>
      <c r="E29" s="30">
        <v>0</v>
      </c>
      <c r="F29" s="30">
        <v>0</v>
      </c>
      <c r="G29" s="28">
        <v>0</v>
      </c>
      <c r="H29" s="28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1">
        <v>0</v>
      </c>
      <c r="W29" s="31">
        <v>0</v>
      </c>
    </row>
    <row r="30" spans="1:23" s="17" customFormat="1" ht="15" thickBot="1" x14ac:dyDescent="0.4">
      <c r="A30">
        <f t="shared" si="3"/>
        <v>26</v>
      </c>
      <c r="B30" s="86" t="str">
        <f>IF(Setup!B28&lt;&gt;"",Setup!B28,"")</f>
        <v>Idiosyncratic Multi-Asset</v>
      </c>
      <c r="C30" s="27">
        <v>0</v>
      </c>
      <c r="D30" s="28">
        <v>0</v>
      </c>
      <c r="E30" s="30">
        <v>0</v>
      </c>
      <c r="F30" s="30">
        <v>0</v>
      </c>
      <c r="G30" s="28">
        <v>0</v>
      </c>
      <c r="H30" s="28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1">
        <v>0</v>
      </c>
      <c r="W30" s="31">
        <v>0</v>
      </c>
    </row>
    <row r="31" spans="1:23" s="17" customFormat="1" ht="15" thickBot="1" x14ac:dyDescent="0.4">
      <c r="A31">
        <f t="shared" si="3"/>
        <v>27</v>
      </c>
      <c r="B31" s="86" t="str">
        <f>IF(Setup!B29&lt;&gt;"",Setup!B29,"")</f>
        <v>Infrastructure - Value Added</v>
      </c>
      <c r="C31" s="27">
        <v>0</v>
      </c>
      <c r="D31" s="28">
        <v>0</v>
      </c>
      <c r="E31" s="30">
        <v>0</v>
      </c>
      <c r="F31" s="30">
        <v>0</v>
      </c>
      <c r="G31" s="28">
        <v>0</v>
      </c>
      <c r="H31" s="28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1">
        <v>0</v>
      </c>
      <c r="W31" s="31">
        <v>0</v>
      </c>
    </row>
    <row r="32" spans="1:23" s="17" customFormat="1" x14ac:dyDescent="0.35">
      <c r="A32">
        <f t="shared" si="3"/>
        <v>28</v>
      </c>
      <c r="B32" s="86" t="str">
        <f>IF(Setup!B30&lt;&gt;"",Setup!B30,"")</f>
        <v>Gold</v>
      </c>
      <c r="C32" s="27">
        <v>0</v>
      </c>
      <c r="D32" s="28">
        <v>0</v>
      </c>
      <c r="E32" s="30">
        <v>0</v>
      </c>
      <c r="F32" s="30">
        <v>0</v>
      </c>
      <c r="G32" s="28">
        <v>0</v>
      </c>
      <c r="H32" s="28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1">
        <v>0</v>
      </c>
      <c r="W32" s="31">
        <v>0</v>
      </c>
    </row>
    <row r="33" spans="1:23" s="17" customForma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s="17" customFormat="1" ht="29" x14ac:dyDescent="0.35">
      <c r="A34"/>
      <c r="B34" s="87" t="s">
        <v>188</v>
      </c>
      <c r="C34" s="89" t="str">
        <f t="shared" ref="C34:W34" si="5">C4</f>
        <v>Unconstrained Growth</v>
      </c>
      <c r="D34" s="89" t="str">
        <f t="shared" si="5"/>
        <v>Constrained Growth</v>
      </c>
      <c r="E34" s="89" t="str">
        <f t="shared" si="5"/>
        <v>Balanced Unconstrained</v>
      </c>
      <c r="F34" s="89" t="str">
        <f t="shared" si="5"/>
        <v>Balanced Constrained</v>
      </c>
      <c r="G34" s="89" t="str">
        <f t="shared" si="5"/>
        <v>Traditional</v>
      </c>
      <c r="H34" s="89" t="str">
        <f t="shared" si="5"/>
        <v>Sample LDI</v>
      </c>
      <c r="I34" s="89" t="str">
        <f t="shared" si="5"/>
        <v>Portfolio 7</v>
      </c>
      <c r="J34" s="89" t="str">
        <f t="shared" si="5"/>
        <v>Portfolio 8</v>
      </c>
      <c r="K34" s="89" t="str">
        <f t="shared" si="5"/>
        <v>Portfolio 9</v>
      </c>
      <c r="L34" s="89" t="str">
        <f t="shared" si="5"/>
        <v>Portfolio 10</v>
      </c>
      <c r="M34" s="89" t="str">
        <f t="shared" si="5"/>
        <v>Portfolio 11</v>
      </c>
      <c r="N34" s="89" t="str">
        <f t="shared" si="5"/>
        <v>Portfolio 12</v>
      </c>
      <c r="O34" s="89" t="str">
        <f t="shared" si="5"/>
        <v>Portfolio 13</v>
      </c>
      <c r="P34" s="89" t="str">
        <f t="shared" si="5"/>
        <v>Portfolio 14</v>
      </c>
      <c r="Q34" s="89" t="str">
        <f t="shared" si="5"/>
        <v>Portfolio 15</v>
      </c>
      <c r="R34" s="89" t="str">
        <f t="shared" si="5"/>
        <v>Portfolio 16</v>
      </c>
      <c r="S34" s="89" t="str">
        <f t="shared" si="5"/>
        <v>Portfolio 17</v>
      </c>
      <c r="T34" s="89" t="str">
        <f t="shared" si="5"/>
        <v>Portfolio 18</v>
      </c>
      <c r="U34" s="89" t="str">
        <f t="shared" si="5"/>
        <v>Portfolio 19</v>
      </c>
      <c r="V34" s="89" t="str">
        <f t="shared" si="5"/>
        <v>Portfolio 20</v>
      </c>
      <c r="W34" s="89" t="str">
        <f t="shared" si="5"/>
        <v>Portfolio 21</v>
      </c>
    </row>
    <row r="35" spans="1:23" s="17" customFormat="1" x14ac:dyDescent="0.35">
      <c r="A35"/>
      <c r="B35" s="68" t="s">
        <v>148</v>
      </c>
      <c r="C35" s="71">
        <f ca="1">SUMPRODUCT(C5:C32,Setup!$L3:$L30)</f>
        <v>5.9017634280669216E-2</v>
      </c>
      <c r="D35" s="72">
        <f ca="1">SUMPRODUCT(D5:D32,Setup!$L3:$L30)</f>
        <v>6.2258181246813427E-2</v>
      </c>
      <c r="E35" s="72">
        <f ca="1">SUMPRODUCT(E5:E32,Setup!$L3:$L30)</f>
        <v>3.779484512811359E-2</v>
      </c>
      <c r="F35" s="72">
        <f ca="1">SUMPRODUCT(F5:F32,Setup!$L3:$L30)</f>
        <v>3.5134814972169769E-2</v>
      </c>
      <c r="G35" s="72">
        <f ca="1">SUMPRODUCT(G5:G32,Setup!$L3:$L30)</f>
        <v>7.2738795790885671E-2</v>
      </c>
      <c r="H35" s="72">
        <f ca="1">SUMPRODUCT(H5:H32,Setup!$L3:$L30)</f>
        <v>3.3807587282434992E-2</v>
      </c>
      <c r="I35" s="72">
        <f ca="1">SUMPRODUCT(I5:I32,Setup!$L3:$L30)</f>
        <v>0</v>
      </c>
      <c r="J35" s="72">
        <f ca="1">SUMPRODUCT(J5:J32,Setup!$L3:$L30)</f>
        <v>0</v>
      </c>
      <c r="K35" s="72">
        <f ca="1">SUMPRODUCT(K5:K32,Setup!$L3:$L30)</f>
        <v>0</v>
      </c>
      <c r="L35" s="72">
        <f ca="1">SUMPRODUCT(L5:L32,Setup!$L3:$L30)</f>
        <v>0</v>
      </c>
      <c r="M35" s="72">
        <f ca="1">SUMPRODUCT(M5:M32,Setup!$L3:$L30)</f>
        <v>0</v>
      </c>
      <c r="N35" s="72">
        <f ca="1">SUMPRODUCT(N5:N32,Setup!$L3:$L30)</f>
        <v>0</v>
      </c>
      <c r="O35" s="72">
        <f ca="1">SUMPRODUCT(O5:O32,Setup!$L3:$L30)</f>
        <v>0</v>
      </c>
      <c r="P35" s="72">
        <f ca="1">SUMPRODUCT(P5:P32,Setup!$L3:$L30)</f>
        <v>0</v>
      </c>
      <c r="Q35" s="72">
        <f ca="1">SUMPRODUCT(Q5:Q32,Setup!$L3:$L30)</f>
        <v>0</v>
      </c>
      <c r="R35" s="72">
        <f ca="1">SUMPRODUCT(R5:R32,Setup!$L3:$L30)</f>
        <v>0</v>
      </c>
      <c r="S35" s="72">
        <f ca="1">SUMPRODUCT(S5:S32,Setup!$L3:$L30)</f>
        <v>0</v>
      </c>
      <c r="T35" s="72">
        <f ca="1">SUMPRODUCT(T5:T32,Setup!$L3:$L30)</f>
        <v>0</v>
      </c>
      <c r="U35" s="72">
        <f ca="1">SUMPRODUCT(U5:U32,Setup!$L3:$L30)</f>
        <v>0</v>
      </c>
      <c r="V35" s="73">
        <f ca="1">SUMPRODUCT(V5:V32,Setup!$L3:$L30)</f>
        <v>0</v>
      </c>
      <c r="W35" s="73">
        <f ca="1">SUMPRODUCT(W5:W32,Setup!$L3:$L30)</f>
        <v>7.64157393410166E-2</v>
      </c>
    </row>
    <row r="36" spans="1:23" s="17" customFormat="1" x14ac:dyDescent="0.35">
      <c r="A36"/>
      <c r="B36" s="69" t="s">
        <v>149</v>
      </c>
      <c r="C36" s="74">
        <f ca="1">+EXP(((LN(1+C35)-(LN(1+((C37^2)/((1+C35)^2))))/2)))-1-C42</f>
        <v>5.042878369321821E-2</v>
      </c>
      <c r="D36" s="75">
        <f t="shared" ref="D36:V36" ca="1" si="6">+EXP(((LN(1+D35)-(LN(1+((D37^2)/((1+D35)^2))))/2)))-1-D42</f>
        <v>4.8811761887143298E-2</v>
      </c>
      <c r="E36" s="75">
        <f t="shared" ca="1" si="6"/>
        <v>3.3503118149713421E-2</v>
      </c>
      <c r="F36" s="75">
        <f t="shared" ca="1" si="6"/>
        <v>2.9643256013858556E-2</v>
      </c>
      <c r="G36" s="75">
        <f t="shared" ca="1" si="6"/>
        <v>4.358174576358434E-2</v>
      </c>
      <c r="H36" s="75">
        <f t="shared" ca="1" si="6"/>
        <v>2.3520526022389632E-2</v>
      </c>
      <c r="I36" s="75">
        <f t="shared" ca="1" si="6"/>
        <v>0</v>
      </c>
      <c r="J36" s="75">
        <f t="shared" ca="1" si="6"/>
        <v>0</v>
      </c>
      <c r="K36" s="75">
        <f t="shared" ca="1" si="6"/>
        <v>0</v>
      </c>
      <c r="L36" s="75">
        <f t="shared" ca="1" si="6"/>
        <v>0</v>
      </c>
      <c r="M36" s="75">
        <f t="shared" ca="1" si="6"/>
        <v>0</v>
      </c>
      <c r="N36" s="75">
        <f t="shared" ca="1" si="6"/>
        <v>0</v>
      </c>
      <c r="O36" s="75">
        <f t="shared" ca="1" si="6"/>
        <v>0</v>
      </c>
      <c r="P36" s="75">
        <f t="shared" ca="1" si="6"/>
        <v>0</v>
      </c>
      <c r="Q36" s="75">
        <f t="shared" ca="1" si="6"/>
        <v>0</v>
      </c>
      <c r="R36" s="75">
        <f t="shared" ca="1" si="6"/>
        <v>0</v>
      </c>
      <c r="S36" s="75">
        <f t="shared" ca="1" si="6"/>
        <v>0</v>
      </c>
      <c r="T36" s="75">
        <f t="shared" ca="1" si="6"/>
        <v>0</v>
      </c>
      <c r="U36" s="75">
        <f t="shared" ca="1" si="6"/>
        <v>0</v>
      </c>
      <c r="V36" s="76">
        <f t="shared" ca="1" si="6"/>
        <v>0</v>
      </c>
      <c r="W36" s="76">
        <f ca="1">+EXP(((LN(1+W35)-(LN(1+((W37^2)/((1+W35)^2))))/2)))-1-W42</f>
        <v>5.4414324598078281E-2</v>
      </c>
    </row>
    <row r="37" spans="1:23" s="17" customFormat="1" x14ac:dyDescent="0.35">
      <c r="A37"/>
      <c r="B37" s="69" t="s">
        <v>150</v>
      </c>
      <c r="C37" s="74">
        <f t="array" aca="1" ref="C37" ca="1">SQRT(MMULT(MMULT(TRANSPOSE(C5:C32),Setup!$BZ36:$DA63),C5:C32))</f>
        <v>0.1145026221116372</v>
      </c>
      <c r="D37" s="74">
        <f t="array" aca="1" ref="D37" ca="1">SQRT(MMULT(MMULT(TRANSPOSE(D5:D32),Setup!$BZ36:$DA63),D5:D32))</f>
        <v>0.13962393769613554</v>
      </c>
      <c r="E37" s="74">
        <f t="array" aca="1" ref="E37" ca="1">SQRT(MMULT(MMULT(TRANSPOSE(E5:E32),Setup!$BZ36:$DA63),E5:E32))</f>
        <v>6.8016499509279252E-2</v>
      </c>
      <c r="F37" s="74">
        <f t="array" aca="1" ref="F37" ca="1">SQRT(MMULT(MMULT(TRANSPOSE(F5:F32),Setup!$BZ36:$DA63),F5:F32))</f>
        <v>7.0412784356831057E-2</v>
      </c>
      <c r="G37" s="74">
        <f t="array" aca="1" ref="G37" ca="1">SQRT(MMULT(MMULT(TRANSPOSE(G5:G32),Setup!$BZ36:$DA63),G5:G32))</f>
        <v>0.22206892735005027</v>
      </c>
      <c r="H37" s="74">
        <f t="array" aca="1" ref="H37" ca="1">SQRT(MMULT(MMULT(TRANSPOSE(H5:H32),Setup!$BZ36:$DA63),H5:H32))</f>
        <v>0.13491818634299979</v>
      </c>
      <c r="I37" s="74">
        <f t="array" aca="1" ref="I37" ca="1">SQRT(MMULT(MMULT(TRANSPOSE(I5:I32),Setup!$BZ36:$DA63),I5:I32))</f>
        <v>0</v>
      </c>
      <c r="J37" s="74">
        <f t="array" aca="1" ref="J37" ca="1">SQRT(MMULT(MMULT(TRANSPOSE(J5:J32),Setup!$BZ36:$DA63),J5:J32))</f>
        <v>0</v>
      </c>
      <c r="K37" s="74">
        <f t="array" aca="1" ref="K37" ca="1">SQRT(MMULT(MMULT(TRANSPOSE(K5:K32),Setup!$BZ36:$DA63),K5:K32))</f>
        <v>0</v>
      </c>
      <c r="L37" s="74">
        <f t="array" aca="1" ref="L37" ca="1">SQRT(MMULT(MMULT(TRANSPOSE(L5:L32),Setup!$BZ36:$DA63),L5:L32))</f>
        <v>0</v>
      </c>
      <c r="M37" s="74">
        <f t="array" aca="1" ref="M37" ca="1">SQRT(MMULT(MMULT(TRANSPOSE(M5:M32),Setup!$BZ36:$DA63),M5:M32))</f>
        <v>0</v>
      </c>
      <c r="N37" s="74">
        <f t="array" aca="1" ref="N37" ca="1">SQRT(MMULT(MMULT(TRANSPOSE(N5:N32),Setup!$BZ36:$DA63),N5:N32))</f>
        <v>0</v>
      </c>
      <c r="O37" s="74">
        <f t="array" aca="1" ref="O37" ca="1">SQRT(MMULT(MMULT(TRANSPOSE(O5:O32),Setup!$BZ36:$DA63),O5:O32))</f>
        <v>0</v>
      </c>
      <c r="P37" s="74">
        <f t="array" aca="1" ref="P37" ca="1">SQRT(MMULT(MMULT(TRANSPOSE(P5:P32),Setup!$BZ36:$DA63),P5:P32))</f>
        <v>0</v>
      </c>
      <c r="Q37" s="74">
        <f t="array" aca="1" ref="Q37" ca="1">SQRT(MMULT(MMULT(TRANSPOSE(Q5:Q32),Setup!$BZ36:$DA63),Q5:Q32))</f>
        <v>0</v>
      </c>
      <c r="R37" s="74">
        <f t="array" aca="1" ref="R37" ca="1">SQRT(MMULT(MMULT(TRANSPOSE(R5:R32),Setup!$BZ36:$DA63),R5:R32))</f>
        <v>0</v>
      </c>
      <c r="S37" s="74">
        <f t="array" aca="1" ref="S37" ca="1">SQRT(MMULT(MMULT(TRANSPOSE(S5:S32),Setup!$BZ36:$DA63),S5:S32))</f>
        <v>0</v>
      </c>
      <c r="T37" s="74">
        <f t="array" aca="1" ref="T37" ca="1">SQRT(MMULT(MMULT(TRANSPOSE(T5:T32),Setup!$BZ36:$DA63),T5:T32))</f>
        <v>0</v>
      </c>
      <c r="U37" s="74">
        <f t="array" aca="1" ref="U37" ca="1">SQRT(MMULT(MMULT(TRANSPOSE(U5:U32),Setup!$BZ36:$DA63),U5:U32))</f>
        <v>0</v>
      </c>
      <c r="V37" s="74">
        <f t="array" aca="1" ref="V37" ca="1">SQRT(MMULT(MMULT(TRANSPOSE(V5:V32),Setup!$BZ36:$DA63),V5:V32))</f>
        <v>0</v>
      </c>
      <c r="W37" s="74">
        <f t="array" aca="1" ref="W37" ca="1">SQRT(MMULT(MMULT(TRANSPOSE(W5:W32),Setup!$BZ36:$DA63),W5:W32))</f>
        <v>0.20289136647472519</v>
      </c>
    </row>
    <row r="38" spans="1:23" s="17" customFormat="1" x14ac:dyDescent="0.35">
      <c r="A38"/>
      <c r="B38" s="69" t="s">
        <v>151</v>
      </c>
      <c r="C38" s="77">
        <f t="shared" ref="C38:V38" ca="1" si="7">IFERROR(C35/C37,0)</f>
        <v>0.51542605044562639</v>
      </c>
      <c r="D38" s="78">
        <f t="shared" ca="1" si="7"/>
        <v>0.44589905050741585</v>
      </c>
      <c r="E38" s="78">
        <f t="shared" ca="1" si="7"/>
        <v>0.55567171790364445</v>
      </c>
      <c r="F38" s="78">
        <f t="shared" ca="1" si="7"/>
        <v>0.49898346291941775</v>
      </c>
      <c r="G38" s="78">
        <f t="shared" ca="1" si="7"/>
        <v>0.32755053423672603</v>
      </c>
      <c r="H38" s="78">
        <f t="shared" ca="1" si="7"/>
        <v>0.250578429778819</v>
      </c>
      <c r="I38" s="78">
        <f t="shared" ca="1" si="7"/>
        <v>0</v>
      </c>
      <c r="J38" s="78">
        <f t="shared" ca="1" si="7"/>
        <v>0</v>
      </c>
      <c r="K38" s="78">
        <f t="shared" ca="1" si="7"/>
        <v>0</v>
      </c>
      <c r="L38" s="78">
        <f t="shared" ca="1" si="7"/>
        <v>0</v>
      </c>
      <c r="M38" s="78">
        <f t="shared" ca="1" si="7"/>
        <v>0</v>
      </c>
      <c r="N38" s="78">
        <f t="shared" ca="1" si="7"/>
        <v>0</v>
      </c>
      <c r="O38" s="78">
        <f t="shared" ca="1" si="7"/>
        <v>0</v>
      </c>
      <c r="P38" s="78">
        <f t="shared" ca="1" si="7"/>
        <v>0</v>
      </c>
      <c r="Q38" s="78">
        <f t="shared" ca="1" si="7"/>
        <v>0</v>
      </c>
      <c r="R38" s="78">
        <f t="shared" ca="1" si="7"/>
        <v>0</v>
      </c>
      <c r="S38" s="78">
        <f t="shared" ca="1" si="7"/>
        <v>0</v>
      </c>
      <c r="T38" s="78">
        <f t="shared" ca="1" si="7"/>
        <v>0</v>
      </c>
      <c r="U38" s="78">
        <f t="shared" ca="1" si="7"/>
        <v>0</v>
      </c>
      <c r="V38" s="79">
        <f t="shared" ca="1" si="7"/>
        <v>0</v>
      </c>
      <c r="W38" s="79">
        <f ca="1">IFERROR(W35/W37,0)</f>
        <v>0.3766337654911302</v>
      </c>
    </row>
    <row r="39" spans="1:23" s="17" customFormat="1" x14ac:dyDescent="0.35">
      <c r="A39"/>
      <c r="B39" s="69" t="s">
        <v>152</v>
      </c>
      <c r="C39" s="80">
        <f ca="1">C40-C42</f>
        <v>1.5043499999999998E-3</v>
      </c>
      <c r="D39" s="81">
        <f t="shared" ref="D39:V39" ca="1" si="8">D40-D42</f>
        <v>2.3334749999999998E-3</v>
      </c>
      <c r="E39" s="81">
        <f t="shared" ca="1" si="8"/>
        <v>1.1588625000000003E-3</v>
      </c>
      <c r="F39" s="81">
        <f t="shared" ca="1" si="8"/>
        <v>1.940287499999999E-3</v>
      </c>
      <c r="G39" s="81">
        <f t="shared" ca="1" si="8"/>
        <v>1.7009999999999994E-3</v>
      </c>
      <c r="H39" s="81">
        <f t="shared" ca="1" si="8"/>
        <v>-2.5760475000000003E-3</v>
      </c>
      <c r="I39" s="81">
        <f t="shared" ca="1" si="8"/>
        <v>0</v>
      </c>
      <c r="J39" s="81">
        <f t="shared" ca="1" si="8"/>
        <v>0</v>
      </c>
      <c r="K39" s="81">
        <f t="shared" ca="1" si="8"/>
        <v>0</v>
      </c>
      <c r="L39" s="81">
        <f t="shared" ca="1" si="8"/>
        <v>0</v>
      </c>
      <c r="M39" s="81">
        <f t="shared" ca="1" si="8"/>
        <v>0</v>
      </c>
      <c r="N39" s="81">
        <f t="shared" ca="1" si="8"/>
        <v>0</v>
      </c>
      <c r="O39" s="81">
        <f t="shared" ca="1" si="8"/>
        <v>0</v>
      </c>
      <c r="P39" s="81">
        <f t="shared" ca="1" si="8"/>
        <v>0</v>
      </c>
      <c r="Q39" s="81">
        <f t="shared" ca="1" si="8"/>
        <v>0</v>
      </c>
      <c r="R39" s="81">
        <f t="shared" ca="1" si="8"/>
        <v>0</v>
      </c>
      <c r="S39" s="81">
        <f t="shared" ca="1" si="8"/>
        <v>0</v>
      </c>
      <c r="T39" s="81">
        <f t="shared" ca="1" si="8"/>
        <v>0</v>
      </c>
      <c r="U39" s="81">
        <f t="shared" ca="1" si="8"/>
        <v>0</v>
      </c>
      <c r="V39" s="82">
        <f t="shared" ca="1" si="8"/>
        <v>0</v>
      </c>
      <c r="W39" s="82">
        <f ca="1">W40-W42</f>
        <v>6.7500000000000069E-4</v>
      </c>
    </row>
    <row r="40" spans="1:23" s="17" customFormat="1" x14ac:dyDescent="0.35">
      <c r="A40"/>
      <c r="B40" s="69" t="s">
        <v>153</v>
      </c>
      <c r="C40" s="80">
        <f ca="1">SUMPRODUCT(C5:C32,Setup!$F$3:$F$30)</f>
        <v>3.9568499999999996E-3</v>
      </c>
      <c r="D40" s="81">
        <f ca="1">SUMPRODUCT(D5:D32,Setup!$F$3:$F$30)</f>
        <v>6.7209750000000006E-3</v>
      </c>
      <c r="E40" s="81">
        <f ca="1">SUMPRODUCT(E5:E32,Setup!$F$3:$F$30)</f>
        <v>3.2288625E-3</v>
      </c>
      <c r="F40" s="81">
        <f ca="1">SUMPRODUCT(F5:F32,Setup!$F$3:$F$30)</f>
        <v>5.0452874999999996E-3</v>
      </c>
      <c r="G40" s="81">
        <f ca="1">SUMPRODUCT(G5:G32,Setup!$F$3:$F$30)</f>
        <v>8.5859999999999999E-3</v>
      </c>
      <c r="H40" s="81">
        <f ca="1">SUMPRODUCT(H5:H32,Setup!$F$3:$F$30)</f>
        <v>-9.8192249999999983E-4</v>
      </c>
      <c r="I40" s="81">
        <f ca="1">SUMPRODUCT(I5:I32,Setup!$F$3:$F$30)</f>
        <v>0</v>
      </c>
      <c r="J40" s="81">
        <f ca="1">SUMPRODUCT(J5:J32,Setup!$F$3:$F$30)</f>
        <v>0</v>
      </c>
      <c r="K40" s="81">
        <f ca="1">SUMPRODUCT(K5:K32,Setup!$F$3:$F$30)</f>
        <v>0</v>
      </c>
      <c r="L40" s="81">
        <f ca="1">SUMPRODUCT(L5:L32,Setup!$F$3:$F$30)</f>
        <v>0</v>
      </c>
      <c r="M40" s="81">
        <f ca="1">SUMPRODUCT(M5:M32,Setup!$F$3:$F$30)</f>
        <v>0</v>
      </c>
      <c r="N40" s="81">
        <f ca="1">SUMPRODUCT(N5:N32,Setup!$F$3:$F$30)</f>
        <v>0</v>
      </c>
      <c r="O40" s="81">
        <f ca="1">SUMPRODUCT(O5:O32,Setup!$F$3:$F$30)</f>
        <v>0</v>
      </c>
      <c r="P40" s="81">
        <f ca="1">SUMPRODUCT(P5:P32,Setup!$F$3:$F$30)</f>
        <v>0</v>
      </c>
      <c r="Q40" s="81">
        <f ca="1">SUMPRODUCT(Q5:Q32,Setup!$F$3:$F$30)</f>
        <v>0</v>
      </c>
      <c r="R40" s="81">
        <f ca="1">SUMPRODUCT(R5:R32,Setup!$F$3:$F$30)</f>
        <v>0</v>
      </c>
      <c r="S40" s="81">
        <f ca="1">SUMPRODUCT(S5:S32,Setup!$F$3:$F$30)</f>
        <v>0</v>
      </c>
      <c r="T40" s="81">
        <f ca="1">SUMPRODUCT(T5:T32,Setup!$F$3:$F$30)</f>
        <v>0</v>
      </c>
      <c r="U40" s="81">
        <f ca="1">SUMPRODUCT(U5:U32,Setup!$F$3:$F$30)</f>
        <v>0</v>
      </c>
      <c r="V40" s="82">
        <f ca="1">SUMPRODUCT(V5:V32,Setup!$F$3:$F$30)</f>
        <v>0</v>
      </c>
      <c r="W40" s="82">
        <f ca="1">SUMPRODUCT(W5:W32,Setup!$F$3:$F$30)</f>
        <v>4.0500000000000006E-3</v>
      </c>
    </row>
    <row r="41" spans="1:23" s="17" customFormat="1" x14ac:dyDescent="0.35">
      <c r="A41"/>
      <c r="B41" s="69" t="s">
        <v>132</v>
      </c>
      <c r="C41" s="80">
        <f t="array" aca="1" ref="C41" ca="1">SQRT(MMULT(MMULT(TRANSPOSE(C5:C32),Setup!$AV$36:$BW$63),C5:C32))</f>
        <v>5.0566057920640575E-2</v>
      </c>
      <c r="D41" s="80">
        <f t="array" aca="1" ref="D41" ca="1">SQRT(MMULT(MMULT(TRANSPOSE(D5:D32),Setup!$AV$36:$BW$63),D5:D32))</f>
        <v>6.2776177794488894E-2</v>
      </c>
      <c r="E41" s="80">
        <f t="array" aca="1" ref="E41" ca="1">SQRT(MMULT(MMULT(TRANSPOSE(E5:E32),Setup!$AV$36:$BW$63),E5:E32))</f>
        <v>2.8335545725468377E-2</v>
      </c>
      <c r="F41" s="80">
        <f t="array" aca="1" ref="F41" ca="1">SQRT(MMULT(MMULT(TRANSPOSE(F5:F32),Setup!$AV$36:$BW$63),F5:F32))</f>
        <v>3.0641231368916139E-2</v>
      </c>
      <c r="G41" s="80">
        <f t="array" aca="1" ref="G41" ca="1">SQRT(MMULT(MMULT(TRANSPOSE(G5:G32),Setup!$AV$36:$BW$63),G5:G32))</f>
        <v>0.13499203094415679</v>
      </c>
      <c r="H41" s="80">
        <f t="array" aca="1" ref="H41" ca="1">SQRT(MMULT(MMULT(TRANSPOSE(H5:H32),Setup!$AV$36:$BW$63),H5:H32))</f>
        <v>0.10446660275091205</v>
      </c>
      <c r="I41" s="80">
        <f t="array" aca="1" ref="I41" ca="1">SQRT(MMULT(MMULT(TRANSPOSE(I5:I32),Setup!$AV$36:$BW$63),I5:I32))</f>
        <v>0</v>
      </c>
      <c r="J41" s="80">
        <f t="array" aca="1" ref="J41" ca="1">SQRT(MMULT(MMULT(TRANSPOSE(J5:J32),Setup!$AV$36:$BW$63),J5:J32))</f>
        <v>0</v>
      </c>
      <c r="K41" s="80">
        <f t="array" aca="1" ref="K41" ca="1">SQRT(MMULT(MMULT(TRANSPOSE(K5:K32),Setup!$AV$36:$BW$63),K5:K32))</f>
        <v>0</v>
      </c>
      <c r="L41" s="80">
        <f t="array" aca="1" ref="L41" ca="1">SQRT(MMULT(MMULT(TRANSPOSE(L5:L32),Setup!$AV$36:$BW$63),L5:L32))</f>
        <v>0</v>
      </c>
      <c r="M41" s="80">
        <f t="array" aca="1" ref="M41" ca="1">SQRT(MMULT(MMULT(TRANSPOSE(M5:M32),Setup!$AV$36:$BW$63),M5:M32))</f>
        <v>0</v>
      </c>
      <c r="N41" s="80">
        <f t="array" aca="1" ref="N41" ca="1">SQRT(MMULT(MMULT(TRANSPOSE(N5:N32),Setup!$AV$36:$BW$63),N5:N32))</f>
        <v>0</v>
      </c>
      <c r="O41" s="80">
        <f t="array" aca="1" ref="O41" ca="1">SQRT(MMULT(MMULT(TRANSPOSE(O5:O32),Setup!$AV$36:$BW$63),O5:O32))</f>
        <v>0</v>
      </c>
      <c r="P41" s="80">
        <f t="array" aca="1" ref="P41" ca="1">SQRT(MMULT(MMULT(TRANSPOSE(P5:P32),Setup!$AV$36:$BW$63),P5:P32))</f>
        <v>0</v>
      </c>
      <c r="Q41" s="80">
        <f t="array" aca="1" ref="Q41" ca="1">SQRT(MMULT(MMULT(TRANSPOSE(Q5:Q32),Setup!$AV$36:$BW$63),Q5:Q32))</f>
        <v>0</v>
      </c>
      <c r="R41" s="80">
        <f t="array" aca="1" ref="R41" ca="1">SQRT(MMULT(MMULT(TRANSPOSE(R5:R32),Setup!$AV$36:$BW$63),R5:R32))</f>
        <v>0</v>
      </c>
      <c r="S41" s="80">
        <f t="array" aca="1" ref="S41" ca="1">SQRT(MMULT(MMULT(TRANSPOSE(S5:S32),Setup!$AV$36:$BW$63),S5:S32))</f>
        <v>0</v>
      </c>
      <c r="T41" s="80">
        <f t="array" aca="1" ref="T41" ca="1">SQRT(MMULT(MMULT(TRANSPOSE(T5:T32),Setup!$AV$36:$BW$63),T5:T32))</f>
        <v>0</v>
      </c>
      <c r="U41" s="80">
        <f t="array" aca="1" ref="U41" ca="1">SQRT(MMULT(MMULT(TRANSPOSE(U5:U32),Setup!$AV$36:$BW$63),U5:U32))</f>
        <v>0</v>
      </c>
      <c r="V41" s="80">
        <f t="array" aca="1" ref="V41" ca="1">SQRT(MMULT(MMULT(TRANSPOSE(V5:V32),Setup!$AV$36:$BW$63),V5:V32))</f>
        <v>0</v>
      </c>
      <c r="W41" s="80">
        <f t="array" aca="1" ref="W41" ca="1">SQRT(MMULT(MMULT(TRANSPOSE(W5:W32),Setup!$AV$36:$BW$63),W5:W32))</f>
        <v>0.12792466171305669</v>
      </c>
    </row>
    <row r="42" spans="1:23" s="17" customFormat="1" x14ac:dyDescent="0.35">
      <c r="A42"/>
      <c r="B42" s="69" t="s">
        <v>135</v>
      </c>
      <c r="C42" s="80">
        <f>SUMPRODUCT(C5:C32,Setup!$G$3:$G$30)</f>
        <v>2.4524999999999998E-3</v>
      </c>
      <c r="D42" s="81">
        <f>SUMPRODUCT(D5:D32,Setup!$G$3:$G$30)</f>
        <v>4.3875000000000008E-3</v>
      </c>
      <c r="E42" s="81">
        <f>SUMPRODUCT(E5:E32,Setup!$G$3:$G$30)</f>
        <v>2.0699999999999998E-3</v>
      </c>
      <c r="F42" s="81">
        <f>SUMPRODUCT(F5:F32,Setup!$G$3:$G$30)</f>
        <v>3.1050000000000006E-3</v>
      </c>
      <c r="G42" s="81">
        <f>SUMPRODUCT(G5:G32,Setup!$G$3:$G$30)</f>
        <v>6.8850000000000005E-3</v>
      </c>
      <c r="H42" s="81">
        <f>SUMPRODUCT(H5:H32,Setup!$G$3:$G$30)</f>
        <v>1.5941250000000003E-3</v>
      </c>
      <c r="I42" s="81">
        <f>SUMPRODUCT(I5:I32,Setup!$G$3:$G$30)</f>
        <v>0</v>
      </c>
      <c r="J42" s="81">
        <f>SUMPRODUCT(J5:J32,Setup!$G$3:$G$30)</f>
        <v>0</v>
      </c>
      <c r="K42" s="81">
        <f>SUMPRODUCT(K5:K32,Setup!$G$3:$G$30)</f>
        <v>0</v>
      </c>
      <c r="L42" s="81">
        <f>SUMPRODUCT(L5:L32,Setup!$G$3:$G$30)</f>
        <v>0</v>
      </c>
      <c r="M42" s="81">
        <f>SUMPRODUCT(M5:M32,Setup!$G$3:$G$30)</f>
        <v>0</v>
      </c>
      <c r="N42" s="81">
        <f>SUMPRODUCT(N5:N32,Setup!$G$3:$G$30)</f>
        <v>0</v>
      </c>
      <c r="O42" s="81">
        <f>SUMPRODUCT(O5:O32,Setup!$G$3:$G$30)</f>
        <v>0</v>
      </c>
      <c r="P42" s="81">
        <f>SUMPRODUCT(P5:P32,Setup!$G$3:$G$30)</f>
        <v>0</v>
      </c>
      <c r="Q42" s="81">
        <f>SUMPRODUCT(Q5:Q32,Setup!$G$3:$G$30)</f>
        <v>0</v>
      </c>
      <c r="R42" s="81">
        <f>SUMPRODUCT(R5:R32,Setup!$G$3:$G$30)</f>
        <v>0</v>
      </c>
      <c r="S42" s="81">
        <f>SUMPRODUCT(S5:S32,Setup!$G$3:$G$30)</f>
        <v>0</v>
      </c>
      <c r="T42" s="81">
        <f>SUMPRODUCT(T5:T32,Setup!$G$3:$G$30)</f>
        <v>0</v>
      </c>
      <c r="U42" s="81">
        <f>SUMPRODUCT(U5:U32,Setup!$G$3:$G$30)</f>
        <v>0</v>
      </c>
      <c r="V42" s="82">
        <f>SUMPRODUCT(V5:V32,Setup!$G$3:$G$30)</f>
        <v>0</v>
      </c>
      <c r="W42" s="82">
        <f>SUMPRODUCT(W5:W32,Setup!$G$3:$G$30)</f>
        <v>3.375E-3</v>
      </c>
    </row>
    <row r="43" spans="1:23" s="17" customFormat="1" ht="14.25" customHeight="1" x14ac:dyDescent="0.35">
      <c r="A43"/>
      <c r="B43" s="69" t="s">
        <v>154</v>
      </c>
      <c r="C43" s="74">
        <f ca="1">SUMPRODUCT(C5:C32,Setup!$I$3:$I$30)</f>
        <v>5.5060784280669212E-2</v>
      </c>
      <c r="D43" s="75">
        <f ca="1">SUMPRODUCT(D5:D32,Setup!$I$3:$I$30)</f>
        <v>5.5537206246813423E-2</v>
      </c>
      <c r="E43" s="75">
        <f ca="1">SUMPRODUCT(E5:E32,Setup!$I$3:$I$30)</f>
        <v>3.4565982628113577E-2</v>
      </c>
      <c r="F43" s="75">
        <f ca="1">SUMPRODUCT(F5:F32,Setup!$I$3:$I$30)</f>
        <v>3.0089527472169753E-2</v>
      </c>
      <c r="G43" s="75">
        <f ca="1">SUMPRODUCT(G5:G32,Setup!$I$3:$I$30)</f>
        <v>6.4152795790885661E-2</v>
      </c>
      <c r="H43" s="75">
        <f ca="1">SUMPRODUCT(H5:H32,Setup!$I$3:$I$30)</f>
        <v>3.4789509782434988E-2</v>
      </c>
      <c r="I43" s="75">
        <f ca="1">SUMPRODUCT(I5:I32,Setup!$I$3:$I$30)</f>
        <v>0</v>
      </c>
      <c r="J43" s="75">
        <f ca="1">SUMPRODUCT(J5:J32,Setup!$I$3:$I$30)</f>
        <v>0</v>
      </c>
      <c r="K43" s="75">
        <f ca="1">SUMPRODUCT(K5:K32,Setup!$I$3:$I$30)</f>
        <v>0</v>
      </c>
      <c r="L43" s="75">
        <f ca="1">SUMPRODUCT(L5:L32,Setup!$I$3:$I$30)</f>
        <v>0</v>
      </c>
      <c r="M43" s="75">
        <f ca="1">SUMPRODUCT(M5:M32,Setup!$I$3:$I$30)</f>
        <v>0</v>
      </c>
      <c r="N43" s="75">
        <f ca="1">SUMPRODUCT(N5:N32,Setup!$I$3:$I$30)</f>
        <v>0</v>
      </c>
      <c r="O43" s="75">
        <f ca="1">SUMPRODUCT(O5:O32,Setup!$I$3:$I$30)</f>
        <v>0</v>
      </c>
      <c r="P43" s="75">
        <f ca="1">SUMPRODUCT(P5:P32,Setup!$I$3:$I$30)</f>
        <v>0</v>
      </c>
      <c r="Q43" s="75">
        <f ca="1">SUMPRODUCT(Q5:Q32,Setup!$I$3:$I$30)</f>
        <v>0</v>
      </c>
      <c r="R43" s="75">
        <f ca="1">SUMPRODUCT(R5:R32,Setup!$I$3:$I$30)</f>
        <v>0</v>
      </c>
      <c r="S43" s="75">
        <f ca="1">SUMPRODUCT(S5:S32,Setup!$I$3:$I$30)</f>
        <v>0</v>
      </c>
      <c r="T43" s="75">
        <f ca="1">SUMPRODUCT(T5:T32,Setup!$I$3:$I$30)</f>
        <v>0</v>
      </c>
      <c r="U43" s="75">
        <f ca="1">SUMPRODUCT(U5:U32,Setup!$I$3:$I$30)</f>
        <v>0</v>
      </c>
      <c r="V43" s="76">
        <f ca="1">SUMPRODUCT(V5:V32,Setup!$I$3:$I$30)</f>
        <v>0</v>
      </c>
      <c r="W43" s="76">
        <f ca="1">SUMPRODUCT(W5:W32,Setup!$I$3:$I$30)</f>
        <v>7.2365739341016588E-2</v>
      </c>
    </row>
    <row r="44" spans="1:23" s="17" customFormat="1" x14ac:dyDescent="0.35">
      <c r="A44"/>
      <c r="B44" s="69" t="s">
        <v>155</v>
      </c>
      <c r="C44" s="74">
        <f t="shared" ref="C44:V44" ca="1" si="9">+EXP(((LN(1+C43)-(LN(1+((C45^2)/((1+C43)^2))))/2)))-1</f>
        <v>5.0094499247734348E-2</v>
      </c>
      <c r="D44" s="75">
        <f t="shared" ca="1" si="9"/>
        <v>4.8245652131928329E-2</v>
      </c>
      <c r="E44" s="75">
        <f t="shared" ca="1" si="9"/>
        <v>3.2723118845093824E-2</v>
      </c>
      <c r="F44" s="75">
        <f t="shared" ca="1" si="9"/>
        <v>2.8144214152885594E-2</v>
      </c>
      <c r="G44" s="75">
        <f t="shared" ca="1" si="9"/>
        <v>4.9838204937483033E-2</v>
      </c>
      <c r="H44" s="75">
        <f t="shared" ca="1" si="9"/>
        <v>3.1285108024987185E-2</v>
      </c>
      <c r="I44" s="75">
        <f t="shared" ca="1" si="9"/>
        <v>0</v>
      </c>
      <c r="J44" s="75">
        <f t="shared" ca="1" si="9"/>
        <v>0</v>
      </c>
      <c r="K44" s="75">
        <f t="shared" ca="1" si="9"/>
        <v>0</v>
      </c>
      <c r="L44" s="75">
        <f t="shared" ca="1" si="9"/>
        <v>0</v>
      </c>
      <c r="M44" s="75">
        <f t="shared" ca="1" si="9"/>
        <v>0</v>
      </c>
      <c r="N44" s="75">
        <f t="shared" ca="1" si="9"/>
        <v>0</v>
      </c>
      <c r="O44" s="75">
        <f t="shared" ca="1" si="9"/>
        <v>0</v>
      </c>
      <c r="P44" s="75">
        <f t="shared" ca="1" si="9"/>
        <v>0</v>
      </c>
      <c r="Q44" s="75">
        <f t="shared" ca="1" si="9"/>
        <v>0</v>
      </c>
      <c r="R44" s="75">
        <f t="shared" ca="1" si="9"/>
        <v>0</v>
      </c>
      <c r="S44" s="75">
        <f t="shared" ca="1" si="9"/>
        <v>0</v>
      </c>
      <c r="T44" s="75">
        <f t="shared" ca="1" si="9"/>
        <v>0</v>
      </c>
      <c r="U44" s="75">
        <f t="shared" ca="1" si="9"/>
        <v>0</v>
      </c>
      <c r="V44" s="76">
        <f t="shared" ca="1" si="9"/>
        <v>0</v>
      </c>
      <c r="W44" s="76">
        <f ca="1">+EXP(((LN(1+W43)-(LN(1+((W45^2)/((1+W43)^2))))/2)))-1</f>
        <v>6.0986164271525034E-2</v>
      </c>
    </row>
    <row r="45" spans="1:23" s="17" customFormat="1" x14ac:dyDescent="0.35">
      <c r="A45"/>
      <c r="B45" s="69" t="s">
        <v>156</v>
      </c>
      <c r="C45" s="74">
        <f t="array" aca="1" ref="C45" ca="1">SQRT(MMULT(MMULT(TRANSPOSE(C5:C32),Setup!$R$36:$AS$63),C5:C32))</f>
        <v>0.10273229412802388</v>
      </c>
      <c r="D45" s="74">
        <f t="array" aca="1" ref="D45" ca="1">SQRT(MMULT(MMULT(TRANSPOSE(D5:D32),Setup!$R$36:$AS$63),D5:D32))</f>
        <v>0.12471565851684006</v>
      </c>
      <c r="E45" s="74">
        <f t="array" aca="1" ref="E45" ca="1">SQRT(MMULT(MMULT(TRANSPOSE(E5:E32),Setup!$R$36:$AS$63),E5:E32))</f>
        <v>6.183317114571818E-2</v>
      </c>
      <c r="F45" s="74">
        <f t="array" aca="1" ref="F45" ca="1">SQRT(MMULT(MMULT(TRANSPOSE(F5:F32),Setup!$R$36:$AS$63),F5:F32))</f>
        <v>6.3396176076149419E-2</v>
      </c>
      <c r="G45" s="74">
        <f t="array" aca="1" ref="G45" ca="1">SQRT(MMULT(MMULT(TRANSPOSE(G5:G32),Setup!$R$36:$AS$63),G5:G32))</f>
        <v>0.17632855717657794</v>
      </c>
      <c r="H45" s="74">
        <f t="array" aca="1" ref="H45" ca="1">SQRT(MMULT(MMULT(TRANSPOSE(H5:H32),Setup!$R$36:$AS$63),H5:H32))</f>
        <v>8.537942325740755E-2</v>
      </c>
      <c r="I45" s="74">
        <f t="array" aca="1" ref="I45" ca="1">SQRT(MMULT(MMULT(TRANSPOSE(I5:I32),Setup!$R$36:$AS$63),I5:I32))</f>
        <v>0</v>
      </c>
      <c r="J45" s="74">
        <f t="array" aca="1" ref="J45" ca="1">SQRT(MMULT(MMULT(TRANSPOSE(J5:J32),Setup!$R$36:$AS$63),J5:J32))</f>
        <v>0</v>
      </c>
      <c r="K45" s="74">
        <f t="array" aca="1" ref="K45" ca="1">SQRT(MMULT(MMULT(TRANSPOSE(K5:K32),Setup!$R$36:$AS$63),K5:K32))</f>
        <v>0</v>
      </c>
      <c r="L45" s="74">
        <f t="array" aca="1" ref="L45" ca="1">SQRT(MMULT(MMULT(TRANSPOSE(L5:L32),Setup!$R$36:$AS$63),L5:L32))</f>
        <v>0</v>
      </c>
      <c r="M45" s="74">
        <f t="array" aca="1" ref="M45" ca="1">SQRT(MMULT(MMULT(TRANSPOSE(M5:M32),Setup!$R$36:$AS$63),M5:M32))</f>
        <v>0</v>
      </c>
      <c r="N45" s="74">
        <f t="array" aca="1" ref="N45" ca="1">SQRT(MMULT(MMULT(TRANSPOSE(N5:N32),Setup!$R$36:$AS$63),N5:N32))</f>
        <v>0</v>
      </c>
      <c r="O45" s="74">
        <f t="array" aca="1" ref="O45" ca="1">SQRT(MMULT(MMULT(TRANSPOSE(O5:O32),Setup!$R$36:$AS$63),O5:O32))</f>
        <v>0</v>
      </c>
      <c r="P45" s="74">
        <f t="array" aca="1" ref="P45" ca="1">SQRT(MMULT(MMULT(TRANSPOSE(P5:P32),Setup!$R$36:$AS$63),P5:P32))</f>
        <v>0</v>
      </c>
      <c r="Q45" s="74">
        <f t="array" aca="1" ref="Q45" ca="1">SQRT(MMULT(MMULT(TRANSPOSE(Q5:Q32),Setup!$R$36:$AS$63),Q5:Q32))</f>
        <v>0</v>
      </c>
      <c r="R45" s="74">
        <f t="array" aca="1" ref="R45" ca="1">SQRT(MMULT(MMULT(TRANSPOSE(R5:R32),Setup!$R$36:$AS$63),R5:R32))</f>
        <v>0</v>
      </c>
      <c r="S45" s="74">
        <f t="array" aca="1" ref="S45" ca="1">SQRT(MMULT(MMULT(TRANSPOSE(S5:S32),Setup!$R$36:$AS$63),S5:S32))</f>
        <v>0</v>
      </c>
      <c r="T45" s="74">
        <f t="array" aca="1" ref="T45" ca="1">SQRT(MMULT(MMULT(TRANSPOSE(T5:T32),Setup!$R$36:$AS$63),T5:T32))</f>
        <v>0</v>
      </c>
      <c r="U45" s="74">
        <f t="array" aca="1" ref="U45" ca="1">SQRT(MMULT(MMULT(TRANSPOSE(U5:U32),Setup!$R$36:$AS$63),U5:U32))</f>
        <v>0</v>
      </c>
      <c r="V45" s="74">
        <f t="array" aca="1" ref="V45" ca="1">SQRT(MMULT(MMULT(TRANSPOSE(V5:V32),Setup!$R$36:$AS$63),V5:V32))</f>
        <v>0</v>
      </c>
      <c r="W45" s="74">
        <f t="array" aca="1" ref="W45" ca="1">SQRT(MMULT(MMULT(TRANSPOSE(W5:W32),Setup!$R$36:$AS$63),W5:W32))</f>
        <v>0.15748075284167665</v>
      </c>
    </row>
    <row r="46" spans="1:23" s="17" customFormat="1" x14ac:dyDescent="0.35">
      <c r="A46"/>
      <c r="B46" s="70" t="s">
        <v>157</v>
      </c>
      <c r="C46" s="83">
        <f t="array" aca="1" ref="C46" ca="1">C44-SUM(C5:C32*Setup!$J$3:$J$30)</f>
        <v>5.0239122421536497E-3</v>
      </c>
      <c r="D46" s="83">
        <f t="array" aca="1" ref="D46" ca="1">D44-SUM(D5:D32*Setup!$J$3:$J$30)</f>
        <v>4.5664989735268099E-3</v>
      </c>
      <c r="E46" s="83">
        <f t="array" aca="1" ref="E46" ca="1">E44-SUM(E5:E32*Setup!$J$3:$J$30)</f>
        <v>3.6887032146123294E-3</v>
      </c>
      <c r="F46" s="83">
        <f t="array" aca="1" ref="F46" ca="1">F44-SUM(F5:F32*Setup!$J$3:$J$30)</f>
        <v>4.3516468531756419E-3</v>
      </c>
      <c r="G46" s="83">
        <f t="array" aca="1" ref="G46" ca="1">G44-SUM(G5:G32*Setup!$J$3:$J$30)</f>
        <v>1.677906218649633E-3</v>
      </c>
      <c r="H46" s="83">
        <f t="array" aca="1" ref="H46" ca="1">H44-SUM(H5:H32*Setup!$J$3:$J$30)</f>
        <v>2.9308700124093187E-4</v>
      </c>
      <c r="I46" s="83">
        <f t="array" aca="1" ref="I46" ca="1">I44-SUM(I5:I32*Setup!$J$3:$J$30)</f>
        <v>0</v>
      </c>
      <c r="J46" s="83">
        <f t="array" aca="1" ref="J46" ca="1">J44-SUM(J5:J32*Setup!$J$3:$J$30)</f>
        <v>0</v>
      </c>
      <c r="K46" s="83">
        <f t="array" aca="1" ref="K46" ca="1">K44-SUM(K5:K32*Setup!$J$3:$J$30)</f>
        <v>0</v>
      </c>
      <c r="L46" s="83">
        <f t="array" aca="1" ref="L46" ca="1">L44-SUM(L5:L32*Setup!$J$3:$J$30)</f>
        <v>0</v>
      </c>
      <c r="M46" s="83">
        <f t="array" aca="1" ref="M46" ca="1">M44-SUM(M5:M32*Setup!$J$3:$J$30)</f>
        <v>0</v>
      </c>
      <c r="N46" s="83">
        <f t="array" aca="1" ref="N46" ca="1">N44-SUM(N5:N32*Setup!$J$3:$J$30)</f>
        <v>0</v>
      </c>
      <c r="O46" s="83">
        <f t="array" aca="1" ref="O46" ca="1">O44-SUM(O5:O32*Setup!$J$3:$J$30)</f>
        <v>0</v>
      </c>
      <c r="P46" s="83">
        <f t="array" aca="1" ref="P46" ca="1">P44-SUM(P5:P32*Setup!$J$3:$J$30)</f>
        <v>0</v>
      </c>
      <c r="Q46" s="83">
        <f t="array" aca="1" ref="Q46" ca="1">Q44-SUM(Q5:Q32*Setup!$J$3:$J$30)</f>
        <v>0</v>
      </c>
      <c r="R46" s="83">
        <f t="array" aca="1" ref="R46" ca="1">R44-SUM(R5:R32*Setup!$J$3:$J$30)</f>
        <v>0</v>
      </c>
      <c r="S46" s="83">
        <f t="array" aca="1" ref="S46" ca="1">S44-SUM(S5:S32*Setup!$J$3:$J$30)</f>
        <v>0</v>
      </c>
      <c r="T46" s="83">
        <f t="array" aca="1" ref="T46" ca="1">T44-SUM(T5:T32*Setup!$J$3:$J$30)</f>
        <v>0</v>
      </c>
      <c r="U46" s="83">
        <f t="array" aca="1" ref="U46" ca="1">U44-SUM(U5:U32*Setup!$J$3:$J$30)</f>
        <v>0</v>
      </c>
      <c r="V46" s="83">
        <f t="array" aca="1" ref="V46" ca="1">V44-SUM(V5:V32*Setup!$J$3:$J$30)</f>
        <v>0</v>
      </c>
      <c r="W46" s="83">
        <f t="array" aca="1" ref="W46" ca="1">W44-SUM(W5:W32*Setup!$J$3:$J$30)</f>
        <v>3.2075094613741584E-3</v>
      </c>
    </row>
    <row r="47" spans="1:23" s="17" customFormat="1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s="17" customFormat="1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2:23" ht="26.5" x14ac:dyDescent="0.35">
      <c r="B49" s="67" t="s">
        <v>183</v>
      </c>
      <c r="C49" s="84" t="str">
        <f t="shared" ref="C49:W49" si="10">C4</f>
        <v>Unconstrained Growth</v>
      </c>
      <c r="D49" s="84" t="str">
        <f t="shared" si="10"/>
        <v>Constrained Growth</v>
      </c>
      <c r="E49" s="84" t="str">
        <f t="shared" si="10"/>
        <v>Balanced Unconstrained</v>
      </c>
      <c r="F49" s="84" t="str">
        <f t="shared" si="10"/>
        <v>Balanced Constrained</v>
      </c>
      <c r="G49" s="84" t="str">
        <f t="shared" si="10"/>
        <v>Traditional</v>
      </c>
      <c r="H49" s="84" t="str">
        <f t="shared" si="10"/>
        <v>Sample LDI</v>
      </c>
      <c r="I49" s="84" t="str">
        <f t="shared" si="10"/>
        <v>Portfolio 7</v>
      </c>
      <c r="J49" s="84" t="str">
        <f t="shared" si="10"/>
        <v>Portfolio 8</v>
      </c>
      <c r="K49" s="84" t="str">
        <f t="shared" si="10"/>
        <v>Portfolio 9</v>
      </c>
      <c r="L49" s="84" t="str">
        <f t="shared" si="10"/>
        <v>Portfolio 10</v>
      </c>
      <c r="M49" s="84" t="str">
        <f t="shared" si="10"/>
        <v>Portfolio 11</v>
      </c>
      <c r="N49" s="84" t="str">
        <f t="shared" si="10"/>
        <v>Portfolio 12</v>
      </c>
      <c r="O49" s="84" t="str">
        <f t="shared" si="10"/>
        <v>Portfolio 13</v>
      </c>
      <c r="P49" s="84" t="str">
        <f t="shared" si="10"/>
        <v>Portfolio 14</v>
      </c>
      <c r="Q49" s="84" t="str">
        <f t="shared" si="10"/>
        <v>Portfolio 15</v>
      </c>
      <c r="R49" s="84" t="str">
        <f t="shared" si="10"/>
        <v>Portfolio 16</v>
      </c>
      <c r="S49" s="84" t="str">
        <f t="shared" si="10"/>
        <v>Portfolio 17</v>
      </c>
      <c r="T49" s="84" t="str">
        <f t="shared" si="10"/>
        <v>Portfolio 18</v>
      </c>
      <c r="U49" s="84" t="str">
        <f t="shared" si="10"/>
        <v>Portfolio 19</v>
      </c>
      <c r="V49" s="84" t="str">
        <f t="shared" si="10"/>
        <v>Portfolio 20</v>
      </c>
      <c r="W49" s="85" t="str">
        <f t="shared" si="10"/>
        <v>Portfolio 21</v>
      </c>
    </row>
    <row r="50" spans="2:23" x14ac:dyDescent="0.35">
      <c r="B50" s="60" t="s">
        <v>184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2"/>
      <c r="W50" s="62"/>
    </row>
    <row r="51" spans="2:23" x14ac:dyDescent="0.35">
      <c r="B51" s="63" t="s">
        <v>172</v>
      </c>
      <c r="C51" s="64">
        <f ca="1">SUMPRODUCT(C$5:C$32,Setup!$BZ$3:$BZ$30)</f>
        <v>4.4165799999999998E-3</v>
      </c>
      <c r="D51" s="64">
        <f ca="1">SUMPRODUCT(D$5:D$32,Setup!$BZ$3:$BZ$30)</f>
        <v>-5.8710700000000017E-3</v>
      </c>
      <c r="E51" s="64">
        <f ca="1">SUMPRODUCT(E$5:E$32,Setup!$BZ$3:$BZ$30)</f>
        <v>8.0404650000000001E-3</v>
      </c>
      <c r="F51" s="64">
        <f ca="1">SUMPRODUCT(F$5:F$32,Setup!$BZ$3:$BZ$30)</f>
        <v>-1.5122200000000012E-3</v>
      </c>
      <c r="G51" s="64">
        <f ca="1">SUMPRODUCT(G$5:G$32,Setup!$BZ$3:$BZ$30)</f>
        <v>-2.3530999999999996E-2</v>
      </c>
      <c r="H51" s="64">
        <f ca="1">SUMPRODUCT(H$5:H$32,Setup!$BZ$3:$BZ$30)</f>
        <v>2.2779770000000009E-3</v>
      </c>
      <c r="I51" s="64">
        <f ca="1">SUMPRODUCT(I$5:I$32,Setup!$BZ$3:$BZ$30)</f>
        <v>0</v>
      </c>
      <c r="J51" s="64">
        <f ca="1">SUMPRODUCT(J$5:J$32,Setup!$BZ$3:$BZ$30)</f>
        <v>0</v>
      </c>
      <c r="K51" s="64">
        <f ca="1">SUMPRODUCT(K$5:K$32,Setup!$BZ$3:$BZ$30)</f>
        <v>0</v>
      </c>
      <c r="L51" s="64">
        <f ca="1">SUMPRODUCT(L$5:L$32,Setup!$BZ$3:$BZ$30)</f>
        <v>0</v>
      </c>
      <c r="M51" s="64">
        <f ca="1">SUMPRODUCT(M$5:M$32,Setup!$BZ$3:$BZ$30)</f>
        <v>0</v>
      </c>
      <c r="N51" s="64">
        <f ca="1">SUMPRODUCT(N$5:N$32,Setup!$BZ$3:$BZ$30)</f>
        <v>0</v>
      </c>
      <c r="O51" s="64">
        <f ca="1">SUMPRODUCT(O$5:O$32,Setup!$BZ$3:$BZ$30)</f>
        <v>0</v>
      </c>
      <c r="P51" s="64">
        <f ca="1">SUMPRODUCT(P$5:P$32,Setup!$BZ$3:$BZ$30)</f>
        <v>0</v>
      </c>
      <c r="Q51" s="64">
        <f ca="1">SUMPRODUCT(Q$5:Q$32,Setup!$BZ$3:$BZ$30)</f>
        <v>0</v>
      </c>
      <c r="R51" s="64">
        <f ca="1">SUMPRODUCT(R$5:R$32,Setup!$BZ$3:$BZ$30)</f>
        <v>0</v>
      </c>
      <c r="S51" s="64">
        <f ca="1">SUMPRODUCT(S$5:S$32,Setup!$BZ$3:$BZ$30)</f>
        <v>0</v>
      </c>
      <c r="T51" s="64">
        <f ca="1">SUMPRODUCT(T$5:T$32,Setup!$BZ$3:$BZ$30)</f>
        <v>0</v>
      </c>
      <c r="U51" s="64">
        <f ca="1">SUMPRODUCT(U$5:U$32,Setup!$BZ$3:$BZ$30)</f>
        <v>0</v>
      </c>
      <c r="V51" s="64">
        <f ca="1">SUMPRODUCT(V$5:V$32,Setup!$BZ$3:$BZ$30)</f>
        <v>0</v>
      </c>
      <c r="W51" s="64">
        <f ca="1">SUMPRODUCT(W$5:W$32,Setup!$BZ$3:$BZ$30)</f>
        <v>-1.1901E-2</v>
      </c>
    </row>
    <row r="52" spans="2:23" x14ac:dyDescent="0.35">
      <c r="B52" s="63" t="s">
        <v>179</v>
      </c>
      <c r="C52" s="64">
        <f ca="1">SUMPRODUCT(C$5:C$32,Setup!$CD$3:$CD$30)</f>
        <v>-2.2191279999999994E-2</v>
      </c>
      <c r="D52" s="64">
        <f ca="1">SUMPRODUCT(D$5:D$32,Setup!$CD$3:$CD$30)</f>
        <v>-2.2839005000000002E-2</v>
      </c>
      <c r="E52" s="64">
        <f ca="1">SUMPRODUCT(E$5:E$32,Setup!$CD$3:$CD$30)</f>
        <v>-1.2673240000000002E-2</v>
      </c>
      <c r="F52" s="64">
        <f ca="1">SUMPRODUCT(F$5:F$32,Setup!$CD$3:$CD$30)</f>
        <v>-1.0009430000000001E-2</v>
      </c>
      <c r="G52" s="64">
        <f ca="1">SUMPRODUCT(G$5:G$32,Setup!$CD$3:$CD$30)</f>
        <v>-2.9616400000000001E-2</v>
      </c>
      <c r="H52" s="64">
        <f ca="1">SUMPRODUCT(H$5:H$32,Setup!$CD$3:$CD$30)</f>
        <v>-1.5505932E-2</v>
      </c>
      <c r="I52" s="64">
        <f ca="1">SUMPRODUCT(I$5:I$32,Setup!$CD$3:$CD$30)</f>
        <v>0</v>
      </c>
      <c r="J52" s="64">
        <f ca="1">SUMPRODUCT(J$5:J$32,Setup!$CD$3:$CD$30)</f>
        <v>0</v>
      </c>
      <c r="K52" s="64">
        <f ca="1">SUMPRODUCT(K$5:K$32,Setup!$CD$3:$CD$30)</f>
        <v>0</v>
      </c>
      <c r="L52" s="64">
        <f ca="1">SUMPRODUCT(L$5:L$32,Setup!$CD$3:$CD$30)</f>
        <v>0</v>
      </c>
      <c r="M52" s="64">
        <f ca="1">SUMPRODUCT(M$5:M$32,Setup!$CD$3:$CD$30)</f>
        <v>0</v>
      </c>
      <c r="N52" s="64">
        <f ca="1">SUMPRODUCT(N$5:N$32,Setup!$CD$3:$CD$30)</f>
        <v>0</v>
      </c>
      <c r="O52" s="64">
        <f ca="1">SUMPRODUCT(O$5:O$32,Setup!$CD$3:$CD$30)</f>
        <v>0</v>
      </c>
      <c r="P52" s="64">
        <f ca="1">SUMPRODUCT(P$5:P$32,Setup!$CD$3:$CD$30)</f>
        <v>0</v>
      </c>
      <c r="Q52" s="64">
        <f ca="1">SUMPRODUCT(Q$5:Q$32,Setup!$CD$3:$CD$30)</f>
        <v>0</v>
      </c>
      <c r="R52" s="64">
        <f ca="1">SUMPRODUCT(R$5:R$32,Setup!$CD$3:$CD$30)</f>
        <v>0</v>
      </c>
      <c r="S52" s="64">
        <f ca="1">SUMPRODUCT(S$5:S$32,Setup!$CD$3:$CD$30)</f>
        <v>0</v>
      </c>
      <c r="T52" s="64">
        <f ca="1">SUMPRODUCT(T$5:T$32,Setup!$CD$3:$CD$30)</f>
        <v>0</v>
      </c>
      <c r="U52" s="64">
        <f ca="1">SUMPRODUCT(U$5:U$32,Setup!$CD$3:$CD$30)</f>
        <v>0</v>
      </c>
      <c r="V52" s="64">
        <f ca="1">SUMPRODUCT(V$5:V$32,Setup!$CD$3:$CD$30)</f>
        <v>0</v>
      </c>
      <c r="W52" s="64">
        <f ca="1">SUMPRODUCT(W$5:W$32,Setup!$CD$3:$CD$30)</f>
        <v>-3.2674999999999996E-2</v>
      </c>
    </row>
    <row r="53" spans="2:23" x14ac:dyDescent="0.35">
      <c r="B53" s="65" t="s">
        <v>185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</row>
    <row r="54" spans="2:23" x14ac:dyDescent="0.35">
      <c r="B54" s="63" t="s">
        <v>172</v>
      </c>
      <c r="C54" s="64">
        <f ca="1">SUMPRODUCT(C$5:C$32,Setup!$CA$3:$CA$30)</f>
        <v>1.4721975911912554E-3</v>
      </c>
      <c r="D54" s="64">
        <f ca="1">SUMPRODUCT(D$5:D$32,Setup!$CA$3:$CA$30)</f>
        <v>-1.9570303029340175E-3</v>
      </c>
      <c r="E54" s="64">
        <f ca="1">SUMPRODUCT(E$5:E$32,Setup!$CA$3:$CA$30)</f>
        <v>2.6801485046769871E-3</v>
      </c>
      <c r="F54" s="64">
        <f ca="1">SUMPRODUCT(F$5:F$32,Setup!$CA$3:$CA$30)</f>
        <v>-5.0411319022362542E-4</v>
      </c>
      <c r="G54" s="64">
        <f ca="1">SUMPRODUCT(G$5:G$32,Setup!$CA$3:$CA$30)</f>
        <v>-7.843512898407656E-3</v>
      </c>
      <c r="H54" s="64">
        <f ca="1">SUMPRODUCT(H$5:H$32,Setup!$CA$3:$CA$30)</f>
        <v>7.593884742571926E-4</v>
      </c>
      <c r="I54" s="64">
        <f ca="1">SUMPRODUCT(I$5:I$32,Setup!$CA$3:$CA$30)</f>
        <v>0</v>
      </c>
      <c r="J54" s="64">
        <f ca="1">SUMPRODUCT(J$5:J$32,Setup!$CA$3:$CA$30)</f>
        <v>0</v>
      </c>
      <c r="K54" s="64">
        <f ca="1">SUMPRODUCT(K$5:K$32,Setup!$CA$3:$CA$30)</f>
        <v>0</v>
      </c>
      <c r="L54" s="64">
        <f ca="1">SUMPRODUCT(L$5:L$32,Setup!$CA$3:$CA$30)</f>
        <v>0</v>
      </c>
      <c r="M54" s="64">
        <f ca="1">SUMPRODUCT(M$5:M$32,Setup!$CA$3:$CA$30)</f>
        <v>0</v>
      </c>
      <c r="N54" s="64">
        <f ca="1">SUMPRODUCT(N$5:N$32,Setup!$CA$3:$CA$30)</f>
        <v>0</v>
      </c>
      <c r="O54" s="64">
        <f ca="1">SUMPRODUCT(O$5:O$32,Setup!$CA$3:$CA$30)</f>
        <v>0</v>
      </c>
      <c r="P54" s="64">
        <f ca="1">SUMPRODUCT(P$5:P$32,Setup!$CA$3:$CA$30)</f>
        <v>0</v>
      </c>
      <c r="Q54" s="64">
        <f ca="1">SUMPRODUCT(Q$5:Q$32,Setup!$CA$3:$CA$30)</f>
        <v>0</v>
      </c>
      <c r="R54" s="64">
        <f ca="1">SUMPRODUCT(R$5:R$32,Setup!$CA$3:$CA$30)</f>
        <v>0</v>
      </c>
      <c r="S54" s="64">
        <f ca="1">SUMPRODUCT(S$5:S$32,Setup!$CA$3:$CA$30)</f>
        <v>0</v>
      </c>
      <c r="T54" s="64">
        <f ca="1">SUMPRODUCT(T$5:T$32,Setup!$CA$3:$CA$30)</f>
        <v>0</v>
      </c>
      <c r="U54" s="64">
        <f ca="1">SUMPRODUCT(U$5:U$32,Setup!$CA$3:$CA$30)</f>
        <v>0</v>
      </c>
      <c r="V54" s="64">
        <f ca="1">SUMPRODUCT(V$5:V$32,Setup!$CA$3:$CA$30)</f>
        <v>0</v>
      </c>
      <c r="W54" s="64">
        <f ca="1">SUMPRODUCT(W$5:W$32,Setup!$CA$3:$CA$30)</f>
        <v>-3.9668515339126298E-3</v>
      </c>
    </row>
    <row r="55" spans="2:23" x14ac:dyDescent="0.35">
      <c r="B55" s="63" t="s">
        <v>179</v>
      </c>
      <c r="C55" s="64">
        <f ca="1">SUMPRODUCT(C$5:C$32,Setup!$CE$3:$CE$30)</f>
        <v>-7.3970493738578415E-3</v>
      </c>
      <c r="D55" s="64">
        <f ca="1">SUMPRODUCT(D$5:D$32,Setup!$CE$3:$CE$30)</f>
        <v>-7.6129325387379789E-3</v>
      </c>
      <c r="E55" s="64">
        <f ca="1">SUMPRODUCT(E$5:E$32,Setup!$CE$3:$CE$30)</f>
        <v>-4.2243707530929984E-3</v>
      </c>
      <c r="F55" s="64">
        <f ca="1">SUMPRODUCT(F$5:F$32,Setup!$CE$3:$CE$30)</f>
        <v>-3.3364139098301898E-3</v>
      </c>
      <c r="G55" s="64">
        <f ca="1">SUMPRODUCT(G$5:G$32,Setup!$CE$3:$CE$30)</f>
        <v>-9.8720680567212279E-3</v>
      </c>
      <c r="H55" s="64">
        <f ca="1">SUMPRODUCT(H$5:H$32,Setup!$CE$3:$CE$30)</f>
        <v>-5.1684156351804273E-3</v>
      </c>
      <c r="I55" s="64">
        <f ca="1">SUMPRODUCT(I$5:I$32,Setup!$CE$3:$CE$30)</f>
        <v>0</v>
      </c>
      <c r="J55" s="64">
        <f ca="1">SUMPRODUCT(J$5:J$32,Setup!$CE$3:$CE$30)</f>
        <v>0</v>
      </c>
      <c r="K55" s="64">
        <f ca="1">SUMPRODUCT(K$5:K$32,Setup!$CE$3:$CE$30)</f>
        <v>0</v>
      </c>
      <c r="L55" s="64">
        <f ca="1">SUMPRODUCT(L$5:L$32,Setup!$CE$3:$CE$30)</f>
        <v>0</v>
      </c>
      <c r="M55" s="64">
        <f ca="1">SUMPRODUCT(M$5:M$32,Setup!$CE$3:$CE$30)</f>
        <v>0</v>
      </c>
      <c r="N55" s="64">
        <f ca="1">SUMPRODUCT(N$5:N$32,Setup!$CE$3:$CE$30)</f>
        <v>0</v>
      </c>
      <c r="O55" s="64">
        <f ca="1">SUMPRODUCT(O$5:O$32,Setup!$CE$3:$CE$30)</f>
        <v>0</v>
      </c>
      <c r="P55" s="64">
        <f ca="1">SUMPRODUCT(P$5:P$32,Setup!$CE$3:$CE$30)</f>
        <v>0</v>
      </c>
      <c r="Q55" s="64">
        <f ca="1">SUMPRODUCT(Q$5:Q$32,Setup!$CE$3:$CE$30)</f>
        <v>0</v>
      </c>
      <c r="R55" s="64">
        <f ca="1">SUMPRODUCT(R$5:R$32,Setup!$CE$3:$CE$30)</f>
        <v>0</v>
      </c>
      <c r="S55" s="64">
        <f ca="1">SUMPRODUCT(S$5:S$32,Setup!$CE$3:$CE$30)</f>
        <v>0</v>
      </c>
      <c r="T55" s="64">
        <f ca="1">SUMPRODUCT(T$5:T$32,Setup!$CE$3:$CE$30)</f>
        <v>0</v>
      </c>
      <c r="U55" s="64">
        <f ca="1">SUMPRODUCT(U$5:U$32,Setup!$CE$3:$CE$30)</f>
        <v>0</v>
      </c>
      <c r="V55" s="64">
        <f ca="1">SUMPRODUCT(V$5:V$32,Setup!$CE$3:$CE$30)</f>
        <v>0</v>
      </c>
      <c r="W55" s="64">
        <f ca="1">SUMPRODUCT(W$5:W$32,Setup!$CE$3:$CE$30)</f>
        <v>-1.0891568570415511E-2</v>
      </c>
    </row>
    <row r="56" spans="2:23" x14ac:dyDescent="0.35">
      <c r="B56" s="65" t="s">
        <v>186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</row>
    <row r="57" spans="2:23" x14ac:dyDescent="0.35">
      <c r="B57" s="63" t="s">
        <v>172</v>
      </c>
      <c r="C57" s="64">
        <f ca="1">SUMPRODUCT(C$5:C$32,Setup!$CB$3:$CB$30)</f>
        <v>8.83307336603738E-4</v>
      </c>
      <c r="D57" s="64">
        <f ca="1">SUMPRODUCT(D$5:D$32,Setup!$CB$3:$CB$30)</f>
        <v>-1.1742351485201986E-3</v>
      </c>
      <c r="E57" s="64">
        <f ca="1">SUMPRODUCT(E$5:E$32,Setup!$CB$3:$CB$30)</f>
        <v>1.6080664795044932E-3</v>
      </c>
      <c r="F57" s="64">
        <f ca="1">SUMPRODUCT(F$5:F$32,Setup!$CB$3:$CB$30)</f>
        <v>-3.0249836825853993E-4</v>
      </c>
      <c r="G57" s="64">
        <f ca="1">SUMPRODUCT(G$5:G$32,Setup!$CB$3:$CB$30)</f>
        <v>-4.7060734710881007E-3</v>
      </c>
      <c r="H57" s="64">
        <f ca="1">SUMPRODUCT(H$5:H$32,Setup!$CB$3:$CB$30)</f>
        <v>4.5563299582879023E-4</v>
      </c>
      <c r="I57" s="64">
        <f ca="1">SUMPRODUCT(I$5:I$32,Setup!$CB$3:$CB$30)</f>
        <v>0</v>
      </c>
      <c r="J57" s="64">
        <f ca="1">SUMPRODUCT(J$5:J$32,Setup!$CB$3:$CB$30)</f>
        <v>0</v>
      </c>
      <c r="K57" s="64">
        <f ca="1">SUMPRODUCT(K$5:K$32,Setup!$CB$3:$CB$30)</f>
        <v>0</v>
      </c>
      <c r="L57" s="64">
        <f ca="1">SUMPRODUCT(L$5:L$32,Setup!$CB$3:$CB$30)</f>
        <v>0</v>
      </c>
      <c r="M57" s="64">
        <f ca="1">SUMPRODUCT(M$5:M$32,Setup!$CB$3:$CB$30)</f>
        <v>0</v>
      </c>
      <c r="N57" s="64">
        <f ca="1">SUMPRODUCT(N$5:N$32,Setup!$CB$3:$CB$30)</f>
        <v>0</v>
      </c>
      <c r="O57" s="64">
        <f ca="1">SUMPRODUCT(O$5:O$32,Setup!$CB$3:$CB$30)</f>
        <v>0</v>
      </c>
      <c r="P57" s="64">
        <f ca="1">SUMPRODUCT(P$5:P$32,Setup!$CB$3:$CB$30)</f>
        <v>0</v>
      </c>
      <c r="Q57" s="64">
        <f ca="1">SUMPRODUCT(Q$5:Q$32,Setup!$CB$3:$CB$30)</f>
        <v>0</v>
      </c>
      <c r="R57" s="64">
        <f ca="1">SUMPRODUCT(R$5:R$32,Setup!$CB$3:$CB$30)</f>
        <v>0</v>
      </c>
      <c r="S57" s="64">
        <f ca="1">SUMPRODUCT(S$5:S$32,Setup!$CB$3:$CB$30)</f>
        <v>0</v>
      </c>
      <c r="T57" s="64">
        <f ca="1">SUMPRODUCT(T$5:T$32,Setup!$CB$3:$CB$30)</f>
        <v>0</v>
      </c>
      <c r="U57" s="64">
        <f ca="1">SUMPRODUCT(U$5:U$32,Setup!$CB$3:$CB$30)</f>
        <v>0</v>
      </c>
      <c r="V57" s="64">
        <f ca="1">SUMPRODUCT(V$5:V$32,Setup!$CB$3:$CB$30)</f>
        <v>0</v>
      </c>
      <c r="W57" s="64">
        <f ca="1">SUMPRODUCT(W$5:W$32,Setup!$CB$3:$CB$30)</f>
        <v>-2.3800840675057278E-3</v>
      </c>
    </row>
    <row r="58" spans="2:23" x14ac:dyDescent="0.35">
      <c r="B58" s="63" t="s">
        <v>179</v>
      </c>
      <c r="C58" s="64">
        <f ca="1">SUMPRODUCT(C$5:C$32,Setup!$CF$3:$CF$30)</f>
        <v>-4.4382571461818029E-3</v>
      </c>
      <c r="D58" s="64">
        <f ca="1">SUMPRODUCT(D$5:D$32,Setup!$CF$3:$CF$30)</f>
        <v>-4.5677638322414137E-3</v>
      </c>
      <c r="E58" s="64">
        <f ca="1">SUMPRODUCT(E$5:E$32,Setup!$CF$3:$CF$30)</f>
        <v>-2.5346618796368253E-3</v>
      </c>
      <c r="F58" s="64">
        <f ca="1">SUMPRODUCT(F$5:F$32,Setup!$CF$3:$CF$30)</f>
        <v>-2.0018845707696206E-3</v>
      </c>
      <c r="G58" s="64">
        <f ca="1">SUMPRODUCT(G$5:G$32,Setup!$CF$3:$CF$30)</f>
        <v>-5.9230966195108811E-3</v>
      </c>
      <c r="H58" s="64">
        <f ca="1">SUMPRODUCT(H$5:H$32,Setup!$CF$3:$CF$30)</f>
        <v>-3.1010433060112371E-3</v>
      </c>
      <c r="I58" s="64">
        <f ca="1">SUMPRODUCT(I$5:I$32,Setup!$CF$3:$CF$30)</f>
        <v>0</v>
      </c>
      <c r="J58" s="64">
        <f ca="1">SUMPRODUCT(J$5:J$32,Setup!$CF$3:$CF$30)</f>
        <v>0</v>
      </c>
      <c r="K58" s="64">
        <f ca="1">SUMPRODUCT(K$5:K$32,Setup!$CF$3:$CF$30)</f>
        <v>0</v>
      </c>
      <c r="L58" s="64">
        <f ca="1">SUMPRODUCT(L$5:L$32,Setup!$CF$3:$CF$30)</f>
        <v>0</v>
      </c>
      <c r="M58" s="64">
        <f ca="1">SUMPRODUCT(M$5:M$32,Setup!$CF$3:$CF$30)</f>
        <v>0</v>
      </c>
      <c r="N58" s="64">
        <f ca="1">SUMPRODUCT(N$5:N$32,Setup!$CF$3:$CF$30)</f>
        <v>0</v>
      </c>
      <c r="O58" s="64">
        <f ca="1">SUMPRODUCT(O$5:O$32,Setup!$CF$3:$CF$30)</f>
        <v>0</v>
      </c>
      <c r="P58" s="64">
        <f ca="1">SUMPRODUCT(P$5:P$32,Setup!$CF$3:$CF$30)</f>
        <v>0</v>
      </c>
      <c r="Q58" s="64">
        <f ca="1">SUMPRODUCT(Q$5:Q$32,Setup!$CF$3:$CF$30)</f>
        <v>0</v>
      </c>
      <c r="R58" s="64">
        <f ca="1">SUMPRODUCT(R$5:R$32,Setup!$CF$3:$CF$30)</f>
        <v>0</v>
      </c>
      <c r="S58" s="64">
        <f ca="1">SUMPRODUCT(S$5:S$32,Setup!$CF$3:$CF$30)</f>
        <v>0</v>
      </c>
      <c r="T58" s="64">
        <f ca="1">SUMPRODUCT(T$5:T$32,Setup!$CF$3:$CF$30)</f>
        <v>0</v>
      </c>
      <c r="U58" s="64">
        <f ca="1">SUMPRODUCT(U$5:U$32,Setup!$CF$3:$CF$30)</f>
        <v>0</v>
      </c>
      <c r="V58" s="64">
        <f ca="1">SUMPRODUCT(V$5:V$32,Setup!$CF$3:$CF$30)</f>
        <v>0</v>
      </c>
      <c r="W58" s="64">
        <f ca="1">SUMPRODUCT(W$5:W$32,Setup!$CF$3:$CF$30)</f>
        <v>-6.5348770869796957E-3</v>
      </c>
    </row>
    <row r="59" spans="2:23" x14ac:dyDescent="0.35">
      <c r="B59" s="65" t="s">
        <v>187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</row>
    <row r="60" spans="2:23" x14ac:dyDescent="0.35">
      <c r="B60" s="63" t="s">
        <v>172</v>
      </c>
      <c r="C60" s="64">
        <f ca="1">SUMPRODUCT(C$5:C$32,Setup!$CC$3:$CC$30)</f>
        <v>4.4166397432049751E-4</v>
      </c>
      <c r="D60" s="64">
        <f ca="1">SUMPRODUCT(D$5:D$32,Setup!$CC$3:$CC$30)</f>
        <v>-5.8711157771758576E-4</v>
      </c>
      <c r="E60" s="64">
        <f ca="1">SUMPRODUCT(E$5:E$32,Setup!$CC$3:$CC$30)</f>
        <v>8.040477374142306E-4</v>
      </c>
      <c r="F60" s="64">
        <f ca="1">SUMPRODUCT(F$5:F$32,Setup!$CC$3:$CC$30)</f>
        <v>-1.5125896184198739E-4</v>
      </c>
      <c r="G60" s="64">
        <f ca="1">SUMPRODUCT(G$5:G$32,Setup!$CC$3:$CC$30)</f>
        <v>-2.352968678583511E-3</v>
      </c>
      <c r="H60" s="64">
        <f ca="1">SUMPRODUCT(H$5:H$32,Setup!$CC$3:$CC$30)</f>
        <v>2.2782589777748893E-4</v>
      </c>
      <c r="I60" s="64">
        <f ca="1">SUMPRODUCT(I$5:I$32,Setup!$CC$3:$CC$30)</f>
        <v>0</v>
      </c>
      <c r="J60" s="64">
        <f ca="1">SUMPRODUCT(J$5:J$32,Setup!$CC$3:$CC$30)</f>
        <v>0</v>
      </c>
      <c r="K60" s="64">
        <f ca="1">SUMPRODUCT(K$5:K$32,Setup!$CC$3:$CC$30)</f>
        <v>0</v>
      </c>
      <c r="L60" s="64">
        <f ca="1">SUMPRODUCT(L$5:L$32,Setup!$CC$3:$CC$30)</f>
        <v>0</v>
      </c>
      <c r="M60" s="64">
        <f ca="1">SUMPRODUCT(M$5:M$32,Setup!$CC$3:$CC$30)</f>
        <v>0</v>
      </c>
      <c r="N60" s="64">
        <f ca="1">SUMPRODUCT(N$5:N$32,Setup!$CC$3:$CC$30)</f>
        <v>0</v>
      </c>
      <c r="O60" s="64">
        <f ca="1">SUMPRODUCT(O$5:O$32,Setup!$CC$3:$CC$30)</f>
        <v>0</v>
      </c>
      <c r="P60" s="64">
        <f ca="1">SUMPRODUCT(P$5:P$32,Setup!$CC$3:$CC$30)</f>
        <v>0</v>
      </c>
      <c r="Q60" s="64">
        <f ca="1">SUMPRODUCT(Q$5:Q$32,Setup!$CC$3:$CC$30)</f>
        <v>0</v>
      </c>
      <c r="R60" s="64">
        <f ca="1">SUMPRODUCT(R$5:R$32,Setup!$CC$3:$CC$30)</f>
        <v>0</v>
      </c>
      <c r="S60" s="64">
        <f ca="1">SUMPRODUCT(S$5:S$32,Setup!$CC$3:$CC$30)</f>
        <v>0</v>
      </c>
      <c r="T60" s="64">
        <f ca="1">SUMPRODUCT(T$5:T$32,Setup!$CC$3:$CC$30)</f>
        <v>0</v>
      </c>
      <c r="U60" s="64">
        <f ca="1">SUMPRODUCT(U$5:U$32,Setup!$CC$3:$CC$30)</f>
        <v>0</v>
      </c>
      <c r="V60" s="64">
        <f ca="1">SUMPRODUCT(V$5:V$32,Setup!$CC$3:$CC$30)</f>
        <v>0</v>
      </c>
      <c r="W60" s="64">
        <f ca="1">SUMPRODUCT(W$5:W$32,Setup!$CC$3:$CC$30)</f>
        <v>-1.1899518604274739E-3</v>
      </c>
    </row>
    <row r="61" spans="2:23" x14ac:dyDescent="0.35">
      <c r="B61" s="66" t="s">
        <v>179</v>
      </c>
      <c r="C61" s="64">
        <f ca="1">SUMPRODUCT(C$5:C$32,Setup!$CG$3:$CG$30)</f>
        <v>-2.2190955955072259E-3</v>
      </c>
      <c r="D61" s="64">
        <f ca="1">SUMPRODUCT(D$5:D$32,Setup!$CG$3:$CG$30)</f>
        <v>-2.2838011012965603E-3</v>
      </c>
      <c r="E61" s="64">
        <f ca="1">SUMPRODUCT(E$5:E$32,Setup!$CG$3:$CG$30)</f>
        <v>-1.267318204993261E-3</v>
      </c>
      <c r="F61" s="64">
        <f ca="1">SUMPRODUCT(F$5:F$32,Setup!$CG$3:$CG$30)</f>
        <v>-1.000919022496961E-3</v>
      </c>
      <c r="G61" s="64">
        <f ca="1">SUMPRODUCT(G$5:G$32,Setup!$CG$3:$CG$30)</f>
        <v>-2.9616047229805709E-3</v>
      </c>
      <c r="H61" s="64">
        <f ca="1">SUMPRODUCT(H$5:H$32,Setup!$CG$3:$CG$30)</f>
        <v>-1.5504912321216762E-3</v>
      </c>
      <c r="I61" s="64">
        <f ca="1">SUMPRODUCT(I$5:I$32,Setup!$CG$3:$CG$30)</f>
        <v>0</v>
      </c>
      <c r="J61" s="64">
        <f ca="1">SUMPRODUCT(J$5:J$32,Setup!$CG$3:$CG$30)</f>
        <v>0</v>
      </c>
      <c r="K61" s="64">
        <f ca="1">SUMPRODUCT(K$5:K$32,Setup!$CG$3:$CG$30)</f>
        <v>0</v>
      </c>
      <c r="L61" s="64">
        <f ca="1">SUMPRODUCT(L$5:L$32,Setup!$CG$3:$CG$30)</f>
        <v>0</v>
      </c>
      <c r="M61" s="64">
        <f ca="1">SUMPRODUCT(M$5:M$32,Setup!$CG$3:$CG$30)</f>
        <v>0</v>
      </c>
      <c r="N61" s="64">
        <f ca="1">SUMPRODUCT(N$5:N$32,Setup!$CG$3:$CG$30)</f>
        <v>0</v>
      </c>
      <c r="O61" s="64">
        <f ca="1">SUMPRODUCT(O$5:O$32,Setup!$CG$3:$CG$30)</f>
        <v>0</v>
      </c>
      <c r="P61" s="64">
        <f ca="1">SUMPRODUCT(P$5:P$32,Setup!$CG$3:$CG$30)</f>
        <v>0</v>
      </c>
      <c r="Q61" s="64">
        <f ca="1">SUMPRODUCT(Q$5:Q$32,Setup!$CG$3:$CG$30)</f>
        <v>0</v>
      </c>
      <c r="R61" s="64">
        <f ca="1">SUMPRODUCT(R$5:R$32,Setup!$CG$3:$CG$30)</f>
        <v>0</v>
      </c>
      <c r="S61" s="64">
        <f ca="1">SUMPRODUCT(S$5:S$32,Setup!$CG$3:$CG$30)</f>
        <v>0</v>
      </c>
      <c r="T61" s="64">
        <f ca="1">SUMPRODUCT(T$5:T$32,Setup!$CG$3:$CG$30)</f>
        <v>0</v>
      </c>
      <c r="U61" s="64">
        <f ca="1">SUMPRODUCT(U$5:U$32,Setup!$CG$3:$CG$30)</f>
        <v>0</v>
      </c>
      <c r="V61" s="64">
        <f ca="1">SUMPRODUCT(V$5:V$32,Setup!$CG$3:$CG$30)</f>
        <v>0</v>
      </c>
      <c r="W61" s="64">
        <f ca="1">SUMPRODUCT(W$5:W$32,Setup!$CG$3:$CG$30)</f>
        <v>-3.2675537694156209E-3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63"/>
  <sheetViews>
    <sheetView workbookViewId="0">
      <selection activeCell="A2" sqref="A2"/>
    </sheetView>
  </sheetViews>
  <sheetFormatPr defaultRowHeight="14.5" x14ac:dyDescent="0.35"/>
  <cols>
    <col min="1" max="1" width="2.81640625" bestFit="1" customWidth="1"/>
    <col min="2" max="3" width="40.26953125" bestFit="1" customWidth="1"/>
    <col min="4" max="4" width="9.54296875" bestFit="1" customWidth="1"/>
    <col min="9" max="9" width="10" customWidth="1"/>
    <col min="10" max="10" width="9.453125" bestFit="1" customWidth="1"/>
    <col min="11" max="11" width="11.7265625" bestFit="1" customWidth="1"/>
    <col min="12" max="12" width="10.08984375" customWidth="1"/>
    <col min="13" max="13" width="11" customWidth="1"/>
    <col min="14" max="14" width="12" customWidth="1"/>
    <col min="17" max="17" width="40.26953125" bestFit="1" customWidth="1"/>
    <col min="18" max="18" width="8.81640625" bestFit="1" customWidth="1"/>
    <col min="19" max="19" width="10" customWidth="1"/>
    <col min="20" max="27" width="8.81640625" bestFit="1" customWidth="1"/>
    <col min="28" max="28" width="12.453125" bestFit="1" customWidth="1"/>
    <col min="29" max="33" width="8.81640625" bestFit="1" customWidth="1"/>
    <col min="34" max="34" width="12.453125" bestFit="1" customWidth="1"/>
    <col min="35" max="35" width="8.81640625" bestFit="1" customWidth="1"/>
    <col min="36" max="36" width="12.453125" bestFit="1" customWidth="1"/>
    <col min="37" max="37" width="11.81640625" bestFit="1" customWidth="1"/>
    <col min="38" max="42" width="8.81640625" bestFit="1" customWidth="1"/>
    <col min="43" max="43" width="12.453125" bestFit="1" customWidth="1"/>
    <col min="44" max="45" width="8.81640625" bestFit="1" customWidth="1"/>
    <col min="48" max="66" width="8.81640625" bestFit="1" customWidth="1"/>
    <col min="67" max="67" width="11.81640625" bestFit="1" customWidth="1"/>
    <col min="68" max="76" width="8.81640625" bestFit="1" customWidth="1"/>
    <col min="77" max="77" width="40.26953125" bestFit="1" customWidth="1"/>
    <col min="78" max="94" width="11" bestFit="1" customWidth="1"/>
    <col min="95" max="95" width="12" bestFit="1" customWidth="1"/>
    <col min="96" max="102" width="11" bestFit="1" customWidth="1"/>
    <col min="103" max="103" width="12" bestFit="1" customWidth="1"/>
    <col min="104" max="105" width="11" bestFit="1" customWidth="1"/>
  </cols>
  <sheetData>
    <row r="1" spans="1:85" x14ac:dyDescent="0.35">
      <c r="B1" s="88" t="s">
        <v>129</v>
      </c>
      <c r="C1" s="88" t="s">
        <v>125</v>
      </c>
      <c r="I1" s="90" t="s">
        <v>161</v>
      </c>
      <c r="J1" s="90"/>
      <c r="K1" s="90"/>
      <c r="L1" s="90" t="s">
        <v>138</v>
      </c>
      <c r="M1" s="90"/>
      <c r="N1" s="90"/>
      <c r="P1" t="s">
        <v>158</v>
      </c>
      <c r="R1">
        <f ca="1">OFFSET(CMA!$A$2,MATCH(Setup!R2,CMA!$B$3:$B$117,0),0)</f>
        <v>90</v>
      </c>
      <c r="S1">
        <f ca="1">OFFSET(CMA!$A$2,MATCH(Setup!S2,CMA!$B$3:$B$117,0),0)</f>
        <v>25</v>
      </c>
      <c r="T1">
        <f ca="1">OFFSET(CMA!$A$2,MATCH(Setup!T2,CMA!$B$3:$B$117,0),0)</f>
        <v>29</v>
      </c>
      <c r="U1">
        <f ca="1">OFFSET(CMA!$A$2,MATCH(Setup!U2,CMA!$B$3:$B$117,0),0)</f>
        <v>14</v>
      </c>
      <c r="V1">
        <f ca="1">OFFSET(CMA!$A$2,MATCH(Setup!V2,CMA!$B$3:$B$117,0),0)</f>
        <v>4</v>
      </c>
      <c r="W1">
        <f ca="1">OFFSET(CMA!$A$2,MATCH(Setup!W2,CMA!$B$3:$B$117,0),0)</f>
        <v>12</v>
      </c>
      <c r="X1">
        <f ca="1">OFFSET(CMA!$A$2,MATCH(Setup!X2,CMA!$B$3:$B$117,0),0)</f>
        <v>19</v>
      </c>
      <c r="Y1">
        <f ca="1">OFFSET(CMA!$A$2,MATCH(Setup!Y2,CMA!$B$3:$B$117,0),0)</f>
        <v>87</v>
      </c>
      <c r="Z1">
        <f ca="1">OFFSET(CMA!$A$2,MATCH(Setup!Z2,CMA!$B$3:$B$117,0),0)</f>
        <v>80</v>
      </c>
      <c r="AA1">
        <f ca="1">OFFSET(CMA!$A$2,MATCH(Setup!AA2,CMA!$B$3:$B$117,0),0)</f>
        <v>96</v>
      </c>
      <c r="AB1">
        <f ca="1">OFFSET(CMA!$A$2,MATCH(Setup!AB2,CMA!$B$3:$B$117,0),0)</f>
        <v>100</v>
      </c>
      <c r="AC1">
        <f ca="1">OFFSET(CMA!$A$2,MATCH(Setup!AC2,CMA!$B$3:$B$117,0),0)</f>
        <v>110</v>
      </c>
      <c r="AD1">
        <f ca="1">OFFSET(CMA!$A$2,MATCH(Setup!AD2,CMA!$B$3:$B$117,0),0)</f>
        <v>66</v>
      </c>
      <c r="AE1">
        <f ca="1">OFFSET(CMA!$A$2,MATCH(Setup!AE2,CMA!$B$3:$B$117,0),0)</f>
        <v>57</v>
      </c>
      <c r="AF1">
        <f ca="1">OFFSET(CMA!$A$2,MATCH(Setup!AF2,CMA!$B$3:$B$117,0),0)</f>
        <v>49</v>
      </c>
      <c r="AG1">
        <f ca="1">OFFSET(CMA!$A$2,MATCH(Setup!AG2,CMA!$B$3:$B$117,0),0)</f>
        <v>32</v>
      </c>
      <c r="AH1">
        <f ca="1">OFFSET(CMA!$A$2,MATCH(Setup!AH2,CMA!$B$3:$B$117,0),0)</f>
        <v>70</v>
      </c>
      <c r="AI1">
        <f ca="1">OFFSET(CMA!$A$2,MATCH(Setup!AI2,CMA!$B$3:$B$117,0),0)</f>
        <v>38</v>
      </c>
      <c r="AJ1">
        <f ca="1">OFFSET(CMA!$A$2,MATCH(Setup!AJ2,CMA!$B$3:$B$117,0),0)</f>
        <v>53</v>
      </c>
      <c r="AK1">
        <f ca="1">OFFSET(CMA!$A$2,MATCH(Setup!AK2,CMA!$B$3:$B$117,0),0)</f>
        <v>60</v>
      </c>
      <c r="AL1">
        <f ca="1">OFFSET(CMA!$A$2,MATCH(Setup!AL2,CMA!$B$3:$B$117,0),0)</f>
        <v>109</v>
      </c>
      <c r="AM1">
        <f ca="1">OFFSET(CMA!$A$2,MATCH(Setup!AM2,CMA!$B$3:$B$117,0),0)</f>
        <v>98</v>
      </c>
      <c r="AN1">
        <f ca="1">OFFSET(CMA!$A$2,MATCH(Setup!AN2,CMA!$B$3:$B$117,0),0)</f>
        <v>35</v>
      </c>
      <c r="AO1">
        <f ca="1">OFFSET(CMA!$A$2,MATCH(Setup!AO2,CMA!$B$3:$B$117,0),0)</f>
        <v>36</v>
      </c>
      <c r="AP1">
        <f ca="1">OFFSET(CMA!$A$2,MATCH(Setup!AP2,CMA!$B$3:$B$117,0),0)</f>
        <v>113</v>
      </c>
      <c r="AQ1">
        <f ca="1">OFFSET(CMA!$A$2,MATCH(Setup!AQ2,CMA!$B$3:$B$117,0),0)</f>
        <v>104</v>
      </c>
      <c r="AR1">
        <f ca="1">OFFSET(CMA!$A$2,MATCH(Setup!AR2,CMA!$B$3:$B$117,0),0)</f>
        <v>97</v>
      </c>
      <c r="AS1">
        <f ca="1">OFFSET(CMA!$A$2,MATCH(Setup!AS2,CMA!$B$3:$B$117,0),0)</f>
        <v>114</v>
      </c>
      <c r="AU1" t="s">
        <v>159</v>
      </c>
      <c r="BY1" t="s">
        <v>183</v>
      </c>
      <c r="BZ1" s="58" t="s">
        <v>172</v>
      </c>
      <c r="CA1" s="58"/>
      <c r="CB1" s="58"/>
      <c r="CC1" s="58"/>
      <c r="CD1" s="58" t="s">
        <v>179</v>
      </c>
      <c r="CE1" s="58"/>
      <c r="CF1" s="58"/>
      <c r="CG1" s="58"/>
    </row>
    <row r="2" spans="1:85" ht="101.5" x14ac:dyDescent="0.35">
      <c r="B2" s="89" t="s">
        <v>130</v>
      </c>
      <c r="C2" s="89" t="s">
        <v>131</v>
      </c>
      <c r="D2" s="18" t="s">
        <v>132</v>
      </c>
      <c r="E2" s="18" t="s">
        <v>133</v>
      </c>
      <c r="F2" s="18" t="s">
        <v>134</v>
      </c>
      <c r="G2" s="18" t="s">
        <v>135</v>
      </c>
      <c r="H2" s="18" t="s">
        <v>136</v>
      </c>
      <c r="I2" s="18" t="s">
        <v>139</v>
      </c>
      <c r="J2" s="18" t="s">
        <v>115</v>
      </c>
      <c r="K2" s="18" t="s">
        <v>137</v>
      </c>
      <c r="L2" s="18" t="s">
        <v>139</v>
      </c>
      <c r="M2" s="18" t="s">
        <v>115</v>
      </c>
      <c r="N2" s="18" t="s">
        <v>137</v>
      </c>
      <c r="R2" s="18" t="str">
        <f t="shared" ref="R2:AS2" ca="1" si="0">OFFSET($Q$3,COLUMN()-COLUMN($R$1),0)</f>
        <v>Private Equity - Total</v>
      </c>
      <c r="S2" s="18" t="str">
        <f t="shared" ca="1" si="0"/>
        <v>Global Developed Large Cap Unhedged</v>
      </c>
      <c r="T2" s="18" t="str">
        <f t="shared" ca="1" si="0"/>
        <v>Global Defensive Equity Unhedged</v>
      </c>
      <c r="U2" s="18" t="str">
        <f t="shared" ca="1" si="0"/>
        <v>Emerging Markets Equity Unhedged</v>
      </c>
      <c r="V2" s="18" t="str">
        <f t="shared" ca="1" si="0"/>
        <v>US Small Cap Equity</v>
      </c>
      <c r="W2" s="18" t="str">
        <f t="shared" ca="1" si="0"/>
        <v>Non-US Developed Small Cap Equity Unhedged</v>
      </c>
      <c r="X2" s="18" t="str">
        <f t="shared" ca="1" si="0"/>
        <v>Global AC All Cap Equity Unhedged</v>
      </c>
      <c r="Y2" s="18" t="str">
        <f t="shared" ca="1" si="0"/>
        <v>Global Real Estate - REITS</v>
      </c>
      <c r="Z2" s="18" t="str">
        <f t="shared" ca="1" si="0"/>
        <v>US Real Estate - Core</v>
      </c>
      <c r="AA2" s="18" t="str">
        <f t="shared" ca="1" si="0"/>
        <v>Infrastructure - Core</v>
      </c>
      <c r="AB2" s="18" t="str">
        <f t="shared" ca="1" si="0"/>
        <v>Diversified Hedge Funds</v>
      </c>
      <c r="AC2" s="18" t="str">
        <f t="shared" ca="1" si="0"/>
        <v>Private Debt</v>
      </c>
      <c r="AD2" s="18" t="str">
        <f t="shared" ca="1" si="0"/>
        <v>EM Govt FI - Local Currency</v>
      </c>
      <c r="AE2" s="18" t="str">
        <f t="shared" ca="1" si="0"/>
        <v>Multi- Asset Credit</v>
      </c>
      <c r="AF2" s="18" t="str">
        <f t="shared" ca="1" si="0"/>
        <v>US Mortgage-Backed FI</v>
      </c>
      <c r="AG2" s="18" t="str">
        <f t="shared" ca="1" si="0"/>
        <v>US Aggregate FI</v>
      </c>
      <c r="AH2" s="18" t="str">
        <f t="shared" ca="1" si="0"/>
        <v xml:space="preserve">Global Broad FI Hedged </v>
      </c>
      <c r="AI2" s="18" t="str">
        <f t="shared" ca="1" si="0"/>
        <v>US Government FI</v>
      </c>
      <c r="AJ2" s="18" t="str">
        <f t="shared" ca="1" si="0"/>
        <v>US Inflation Indexed FI</v>
      </c>
      <c r="AK2" s="18" t="str">
        <f t="shared" ca="1" si="0"/>
        <v>US Cash</v>
      </c>
      <c r="AL2" s="18" t="str">
        <f t="shared" ca="1" si="0"/>
        <v>Natural Resource Stocks - Private</v>
      </c>
      <c r="AM2" s="18" t="str">
        <f t="shared" ca="1" si="0"/>
        <v>MLPs</v>
      </c>
      <c r="AN2" s="18" t="str">
        <f t="shared" ca="1" si="0"/>
        <v>US Long G/C FI</v>
      </c>
      <c r="AO2" s="18" t="str">
        <f t="shared" ca="1" si="0"/>
        <v>US Long G/C FI (Downgrade Tolerant)</v>
      </c>
      <c r="AP2" s="18" t="str">
        <f t="shared" ca="1" si="0"/>
        <v>Commercial Mortgage Loans</v>
      </c>
      <c r="AQ2" s="18" t="str">
        <f t="shared" ca="1" si="0"/>
        <v>Idiosyncratic Multi-Asset</v>
      </c>
      <c r="AR2" s="18" t="str">
        <f t="shared" ca="1" si="0"/>
        <v>Infrastructure - Value Added</v>
      </c>
      <c r="AS2" s="18" t="str">
        <f t="shared" ca="1" si="0"/>
        <v>Gold</v>
      </c>
      <c r="AV2" t="str">
        <f t="shared" ref="AV2:BW2" ca="1" si="1">R2</f>
        <v>Private Equity - Total</v>
      </c>
      <c r="AW2" t="str">
        <f t="shared" ca="1" si="1"/>
        <v>Global Developed Large Cap Unhedged</v>
      </c>
      <c r="AX2" t="str">
        <f t="shared" ca="1" si="1"/>
        <v>Global Defensive Equity Unhedged</v>
      </c>
      <c r="AY2" t="str">
        <f t="shared" ca="1" si="1"/>
        <v>Emerging Markets Equity Unhedged</v>
      </c>
      <c r="AZ2" t="str">
        <f t="shared" ca="1" si="1"/>
        <v>US Small Cap Equity</v>
      </c>
      <c r="BA2" t="str">
        <f t="shared" ca="1" si="1"/>
        <v>Non-US Developed Small Cap Equity Unhedged</v>
      </c>
      <c r="BB2" t="str">
        <f t="shared" ca="1" si="1"/>
        <v>Global AC All Cap Equity Unhedged</v>
      </c>
      <c r="BC2" t="str">
        <f t="shared" ca="1" si="1"/>
        <v>Global Real Estate - REITS</v>
      </c>
      <c r="BD2" t="str">
        <f t="shared" ca="1" si="1"/>
        <v>US Real Estate - Core</v>
      </c>
      <c r="BE2" t="str">
        <f t="shared" ca="1" si="1"/>
        <v>Infrastructure - Core</v>
      </c>
      <c r="BF2" t="str">
        <f t="shared" ca="1" si="1"/>
        <v>Diversified Hedge Funds</v>
      </c>
      <c r="BG2" t="str">
        <f t="shared" ca="1" si="1"/>
        <v>Private Debt</v>
      </c>
      <c r="BH2" t="str">
        <f t="shared" ca="1" si="1"/>
        <v>EM Govt FI - Local Currency</v>
      </c>
      <c r="BI2" t="str">
        <f t="shared" ca="1" si="1"/>
        <v>Multi- Asset Credit</v>
      </c>
      <c r="BJ2" t="str">
        <f t="shared" ca="1" si="1"/>
        <v>US Mortgage-Backed FI</v>
      </c>
      <c r="BK2" t="str">
        <f t="shared" ca="1" si="1"/>
        <v>US Aggregate FI</v>
      </c>
      <c r="BL2" t="str">
        <f t="shared" ca="1" si="1"/>
        <v xml:space="preserve">Global Broad FI Hedged </v>
      </c>
      <c r="BM2" t="str">
        <f t="shared" ca="1" si="1"/>
        <v>US Government FI</v>
      </c>
      <c r="BN2" t="str">
        <f t="shared" ca="1" si="1"/>
        <v>US Inflation Indexed FI</v>
      </c>
      <c r="BO2" t="str">
        <f t="shared" ca="1" si="1"/>
        <v>US Cash</v>
      </c>
      <c r="BP2" t="str">
        <f t="shared" ca="1" si="1"/>
        <v>Natural Resource Stocks - Private</v>
      </c>
      <c r="BQ2" t="str">
        <f t="shared" ca="1" si="1"/>
        <v>MLPs</v>
      </c>
      <c r="BR2" t="str">
        <f t="shared" ca="1" si="1"/>
        <v>US Long G/C FI</v>
      </c>
      <c r="BS2" t="str">
        <f t="shared" ca="1" si="1"/>
        <v>US Long G/C FI (Downgrade Tolerant)</v>
      </c>
      <c r="BT2" t="str">
        <f t="shared" ca="1" si="1"/>
        <v>Commercial Mortgage Loans</v>
      </c>
      <c r="BU2" t="str">
        <f t="shared" ca="1" si="1"/>
        <v>Idiosyncratic Multi-Asset</v>
      </c>
      <c r="BV2" t="str">
        <f t="shared" ca="1" si="1"/>
        <v>Infrastructure - Value Added</v>
      </c>
      <c r="BW2" t="str">
        <f t="shared" ca="1" si="1"/>
        <v>Gold</v>
      </c>
      <c r="BZ2">
        <v>1</v>
      </c>
      <c r="CA2">
        <v>3</v>
      </c>
      <c r="CB2">
        <v>5</v>
      </c>
      <c r="CC2">
        <v>10</v>
      </c>
      <c r="CD2">
        <v>1</v>
      </c>
      <c r="CE2">
        <v>3</v>
      </c>
      <c r="CF2">
        <v>5</v>
      </c>
      <c r="CG2">
        <v>10</v>
      </c>
    </row>
    <row r="3" spans="1:85" x14ac:dyDescent="0.35">
      <c r="A3">
        <v>1</v>
      </c>
      <c r="B3" t="s">
        <v>89</v>
      </c>
      <c r="C3" t="s">
        <v>89</v>
      </c>
      <c r="D3" s="15">
        <f ca="1">OFFSET(CMA!$A$2,MATCH(Setup!$C3,CMA!$B$3:$B$117,0),11)</f>
        <v>0</v>
      </c>
      <c r="E3" s="16">
        <f ca="1">OFFSET(CMA!$A$2,MATCH(Setup!$C3,CMA!$B$3:$B$117,0),12)</f>
        <v>0</v>
      </c>
      <c r="F3" s="15">
        <f t="shared" ref="F3:F30" ca="1" si="2">IF(D3="","",D3*E3)</f>
        <v>0</v>
      </c>
      <c r="G3" s="5">
        <v>0</v>
      </c>
      <c r="H3" s="17">
        <v>1</v>
      </c>
      <c r="I3" s="5">
        <f ca="1">OFFSET(CMA!$A$2,MATCH(Setup!$C3,CMA!$B$3:$B$117,0),3)</f>
        <v>9.1386768148184777E-2</v>
      </c>
      <c r="J3" s="5">
        <f ca="1">+EXP(((LN(1+I3)-(LN(1+((K3^2)/((1+I3)^2))))/2)))-1</f>
        <v>7.3739976663457441E-2</v>
      </c>
      <c r="K3" s="5">
        <f ca="1">OFFSET(CMA!$A$2,MATCH(Setup!$C3,CMA!$B$3:$B$117,0),4)</f>
        <v>0.19867997688460184</v>
      </c>
      <c r="L3" s="9">
        <f ca="1">I3+F3</f>
        <v>9.1386768148184777E-2</v>
      </c>
      <c r="M3" s="5">
        <f ca="1">+EXP(((LN(1+L3)-(LN(1+((N3^2)/((1+L3)^2))))/2)))-1</f>
        <v>7.3739976663457441E-2</v>
      </c>
      <c r="N3" s="5">
        <f ca="1">(K3^2+D3^2)^0.5</f>
        <v>0.19867997688460184</v>
      </c>
      <c r="P3">
        <f ca="1">OFFSET(CMA!$A$2,MATCH(Setup!Q3,CMA!$B$3:$B$117,0),0)</f>
        <v>90</v>
      </c>
      <c r="Q3" t="str">
        <f t="shared" ref="Q3:Q30" si="3">C3</f>
        <v>Private Equity - Total</v>
      </c>
      <c r="R3" s="16">
        <f ca="1">OFFSET(CMA!$N$2,MAX(Setup!R$1,Setup!$P3),MIN(Setup!R$1,Setup!$P3))</f>
        <v>1</v>
      </c>
      <c r="S3" s="16">
        <f ca="1">OFFSET(CMA!$N$2,MAX(Setup!S$1,Setup!$P3),MIN(Setup!S$1,Setup!$P3))</f>
        <v>0.56117800247929206</v>
      </c>
      <c r="T3" s="16">
        <f ca="1">OFFSET(CMA!$N$2,MAX(Setup!T$1,Setup!$P3),MIN(Setup!T$1,Setup!$P3))</f>
        <v>0.55018372445087826</v>
      </c>
      <c r="U3" s="16">
        <f ca="1">OFFSET(CMA!$N$2,MAX(Setup!U$1,Setup!$P3),MIN(Setup!U$1,Setup!$P3))</f>
        <v>0.51395125659109842</v>
      </c>
      <c r="V3" s="16">
        <f ca="1">OFFSET(CMA!$N$2,MAX(Setup!V$1,Setup!$P3),MIN(Setup!V$1,Setup!$P3))</f>
        <v>0.57993991123969246</v>
      </c>
      <c r="W3" s="16">
        <f ca="1">OFFSET(CMA!$N$2,MAX(Setup!W$1,Setup!$P3),MIN(Setup!W$1,Setup!$P3))</f>
        <v>0.55216490366176763</v>
      </c>
      <c r="X3" s="16">
        <f ca="1">OFFSET(CMA!$N$2,MAX(Setup!X$1,Setup!$P3),MIN(Setup!X$1,Setup!$P3))</f>
        <v>0.5673396711301969</v>
      </c>
      <c r="Y3" s="16">
        <f ca="1">OFFSET(CMA!$N$2,MAX(Setup!Y$1,Setup!$P3),MIN(Setup!Y$1,Setup!$P3))</f>
        <v>0.30649641977732411</v>
      </c>
      <c r="Z3" s="16">
        <f ca="1">OFFSET(CMA!$N$2,MAX(Setup!Z$1,Setup!$P3),MIN(Setup!Z$1,Setup!$P3))</f>
        <v>0.31517363592281983</v>
      </c>
      <c r="AA3" s="16">
        <f ca="1">OFFSET(CMA!$N$2,MAX(Setup!AA$1,Setup!$P3),MIN(Setup!AA$1,Setup!$P3))</f>
        <v>0.44221362191665209</v>
      </c>
      <c r="AB3" s="16">
        <f ca="1">OFFSET(CMA!$N$2,MAX(Setup!AB$1,Setup!$P3),MIN(Setup!AB$1,Setup!$P3))</f>
        <v>0.24703096635422309</v>
      </c>
      <c r="AC3" s="16">
        <f ca="1">OFFSET(CMA!$N$2,MAX(Setup!AC$1,Setup!$P3),MIN(Setup!AC$1,Setup!$P3))</f>
        <v>0.41863755571050265</v>
      </c>
      <c r="AD3" s="16">
        <f ca="1">OFFSET(CMA!$N$2,MAX(Setup!AD$1,Setup!$P3),MIN(Setup!AD$1,Setup!$P3))</f>
        <v>0.59979481130002854</v>
      </c>
      <c r="AE3" s="16">
        <f ca="1">OFFSET(CMA!$N$2,MAX(Setup!AE$1,Setup!$P3),MIN(Setup!AE$1,Setup!$P3))</f>
        <v>0.54883148866003983</v>
      </c>
      <c r="AF3" s="16">
        <f ca="1">OFFSET(CMA!$N$2,MAX(Setup!AF$1,Setup!$P3),MIN(Setup!AF$1,Setup!$P3))</f>
        <v>0.39217973355164731</v>
      </c>
      <c r="AG3" s="16">
        <f ca="1">OFFSET(CMA!$N$2,MAX(Setup!AG$1,Setup!$P3),MIN(Setup!AG$1,Setup!$P3))</f>
        <v>0.27259729622509132</v>
      </c>
      <c r="AH3" s="16">
        <f ca="1">OFFSET(CMA!$N$2,MAX(Setup!AH$1,Setup!$P3),MIN(Setup!AH$1,Setup!$P3))</f>
        <v>0.19775496480573673</v>
      </c>
      <c r="AI3" s="16">
        <f ca="1">OFFSET(CMA!$N$2,MAX(Setup!AI$1,Setup!$P3),MIN(Setup!AI$1,Setup!$P3))</f>
        <v>1.2483123045079777E-2</v>
      </c>
      <c r="AJ3" s="16">
        <f ca="1">OFFSET(CMA!$N$2,MAX(Setup!AJ$1,Setup!$P3),MIN(Setup!AJ$1,Setup!$P3))</f>
        <v>0.23859607760670032</v>
      </c>
      <c r="AK3" s="16">
        <f ca="1">OFFSET(CMA!$N$2,MAX(Setup!AK$1,Setup!$P3),MIN(Setup!AK$1,Setup!$P3))</f>
        <v>0.56248778967496404</v>
      </c>
      <c r="AL3" s="16">
        <f ca="1">OFFSET(CMA!$N$2,MAX(Setup!AL$1,Setup!$P3),MIN(Setup!AL$1,Setup!$P3))</f>
        <v>0.41450293654219234</v>
      </c>
      <c r="AM3" s="16">
        <f ca="1">OFFSET(CMA!$N$2,MAX(Setup!AM$1,Setup!$P3),MIN(Setup!AM$1,Setup!$P3))</f>
        <v>0.42784599128163225</v>
      </c>
      <c r="AN3" s="16">
        <f ca="1">OFFSET(CMA!$N$2,MAX(Setup!AN$1,Setup!$P3),MIN(Setup!AN$1,Setup!$P3))</f>
        <v>0.24857466948365523</v>
      </c>
      <c r="AO3" s="16">
        <f ca="1">OFFSET(CMA!$N$2,MAX(Setup!AO$1,Setup!$P3),MIN(Setup!AO$1,Setup!$P3))</f>
        <v>0.2778176080059771</v>
      </c>
      <c r="AP3" s="16">
        <f ca="1">OFFSET(CMA!$N$2,MAX(Setup!AP$1,Setup!$P3),MIN(Setup!AP$1,Setup!$P3))</f>
        <v>0.4573589541499386</v>
      </c>
      <c r="AQ3" s="16">
        <f ca="1">OFFSET(CMA!$N$2,MAX(Setup!AQ$1,Setup!$P3),MIN(Setup!AQ$1,Setup!$P3))</f>
        <v>1.5021356014767527E-4</v>
      </c>
      <c r="AR3" s="16">
        <f ca="1">OFFSET(CMA!$N$2,MAX(Setup!AR$1,Setup!$P3),MIN(Setup!AR$1,Setup!$P3))</f>
        <v>0.44449451646508442</v>
      </c>
      <c r="AS3" s="16">
        <f ca="1">OFFSET(CMA!$N$2,MAX(Setup!AS$1,Setup!$P3),MIN(Setup!AS$1,Setup!$P3))</f>
        <v>0.38587955836347743</v>
      </c>
      <c r="AU3" t="str">
        <f>Q3</f>
        <v>Private Equity - Total</v>
      </c>
      <c r="AV3">
        <f ca="1">IF($AU3=AV$2,1,0)</f>
        <v>1</v>
      </c>
      <c r="AW3">
        <f t="shared" ref="AW3:BW7" ca="1" si="4">IF($AU3=AW$2,1,0)</f>
        <v>0</v>
      </c>
      <c r="AX3">
        <f t="shared" ca="1" si="4"/>
        <v>0</v>
      </c>
      <c r="AY3">
        <f t="shared" ca="1" si="4"/>
        <v>0</v>
      </c>
      <c r="AZ3">
        <f t="shared" ca="1" si="4"/>
        <v>0</v>
      </c>
      <c r="BA3">
        <f t="shared" ca="1" si="4"/>
        <v>0</v>
      </c>
      <c r="BB3">
        <f t="shared" ca="1" si="4"/>
        <v>0</v>
      </c>
      <c r="BC3">
        <f t="shared" ca="1" si="4"/>
        <v>0</v>
      </c>
      <c r="BD3">
        <f t="shared" ca="1" si="4"/>
        <v>0</v>
      </c>
      <c r="BE3">
        <f t="shared" ca="1" si="4"/>
        <v>0</v>
      </c>
      <c r="BF3">
        <f t="shared" ca="1" si="4"/>
        <v>0</v>
      </c>
      <c r="BG3">
        <f t="shared" ca="1" si="4"/>
        <v>0</v>
      </c>
      <c r="BH3">
        <f t="shared" ca="1" si="4"/>
        <v>0</v>
      </c>
      <c r="BI3">
        <f t="shared" ca="1" si="4"/>
        <v>0</v>
      </c>
      <c r="BJ3">
        <f t="shared" ca="1" si="4"/>
        <v>0</v>
      </c>
      <c r="BK3">
        <f t="shared" ca="1" si="4"/>
        <v>0</v>
      </c>
      <c r="BL3">
        <f t="shared" ca="1" si="4"/>
        <v>0</v>
      </c>
      <c r="BM3">
        <f t="shared" ca="1" si="4"/>
        <v>0</v>
      </c>
      <c r="BN3">
        <f t="shared" ca="1" si="4"/>
        <v>0</v>
      </c>
      <c r="BO3">
        <f t="shared" ca="1" si="4"/>
        <v>0</v>
      </c>
      <c r="BP3">
        <f t="shared" ca="1" si="4"/>
        <v>0</v>
      </c>
      <c r="BQ3">
        <f t="shared" ca="1" si="4"/>
        <v>0</v>
      </c>
      <c r="BR3">
        <f t="shared" ca="1" si="4"/>
        <v>0</v>
      </c>
      <c r="BS3">
        <f t="shared" ca="1" si="4"/>
        <v>0</v>
      </c>
      <c r="BT3">
        <f t="shared" ca="1" si="4"/>
        <v>0</v>
      </c>
      <c r="BU3">
        <f t="shared" ca="1" si="4"/>
        <v>0</v>
      </c>
      <c r="BV3">
        <f t="shared" ca="1" si="4"/>
        <v>0</v>
      </c>
      <c r="BW3">
        <f t="shared" ca="1" si="4"/>
        <v>0</v>
      </c>
      <c r="BY3" t="str">
        <f t="shared" ref="BY3:BY30" si="5">B3</f>
        <v>Private Equity - Total</v>
      </c>
      <c r="BZ3" s="59">
        <f ca="1">OFFSET('CC Scen'!$A$5,MATCH(Setup!$BZ$1&amp;Setup!$BY3,'CC Scen'!$C$6:$C$235,0),15)</f>
        <v>-1.12E-4</v>
      </c>
      <c r="CA3" s="59">
        <f ca="1">OFFSET('CC Scen'!$A$5,MATCH(Setup!$BZ$1&amp;Setup!$BY3,'CC Scen'!$C$6:$C$235,0),16)</f>
        <v>-3.7334727197801953E-5</v>
      </c>
      <c r="CB3" s="59">
        <f ca="1">OFFSET('CC Scen'!$A$5,MATCH(Setup!$BZ$1&amp;Setup!$BY3,'CC Scen'!$C$6:$C$235,0),17)</f>
        <v>-2.2401003587413371E-5</v>
      </c>
      <c r="CC3" s="59">
        <f ca="1">OFFSET('CC Scen'!$A$5,MATCH(Setup!$BZ$1&amp;Setup!$BY3,'CC Scen'!$C$6:$C$235,0),18)</f>
        <v>-1.1200564520086331E-5</v>
      </c>
      <c r="CD3" s="59">
        <f ca="1">OFFSET('CC Scen'!$A$5,MATCH(Setup!$CD$1&amp;Setup!$BY3,'CC Scen'!$C$6:$C$235,0),15)</f>
        <v>-4.2500999999999997E-2</v>
      </c>
      <c r="CE3" s="59">
        <f ca="1">OFFSET('CC Scen'!$A$5,MATCH(Setup!$CD$1&amp;Setup!$BY3,'CC Scen'!$C$6:$C$235,0),16)</f>
        <v>-1.4166924583554064E-2</v>
      </c>
      <c r="CF3" s="59">
        <f ca="1">OFFSET('CC Scen'!$A$5,MATCH(Setup!$CD$1&amp;Setup!$BY3,'CC Scen'!$C$6:$C$235,0),17)</f>
        <v>-8.5002079913518713E-3</v>
      </c>
      <c r="CG3" s="59">
        <f ca="1">OFFSET('CC Scen'!$A$5,MATCH(Setup!$CD$1&amp;Setup!$BY3,'CC Scen'!$C$6:$C$235,0),18)</f>
        <v>-4.2502126513386251E-3</v>
      </c>
    </row>
    <row r="4" spans="1:85" x14ac:dyDescent="0.35">
      <c r="A4">
        <f t="shared" ref="A4:A30" si="6">A3+1</f>
        <v>2</v>
      </c>
      <c r="B4" t="s">
        <v>24</v>
      </c>
      <c r="C4" t="s">
        <v>24</v>
      </c>
      <c r="D4" s="15">
        <f ca="1">OFFSET(CMA!$A$2,MATCH(Setup!C4,CMA!$B$3:$B$117,0),11)</f>
        <v>3.6000000000000004E-2</v>
      </c>
      <c r="E4" s="16">
        <f ca="1">OFFSET(CMA!$A$2,MATCH(Setup!$C4,CMA!$B$3:$B$117,0),12)</f>
        <v>0.22500000000000001</v>
      </c>
      <c r="F4" s="15">
        <f t="shared" ca="1" si="2"/>
        <v>8.1000000000000013E-3</v>
      </c>
      <c r="G4" s="5">
        <v>6.7499999999999999E-3</v>
      </c>
      <c r="H4" s="17">
        <v>1</v>
      </c>
      <c r="I4" s="5">
        <f ca="1">OFFSET(CMA!$A$2,MATCH(Setup!$C4,CMA!$B$3:$B$117,0),3)</f>
        <v>5.3344710533848413E-2</v>
      </c>
      <c r="J4" s="5">
        <f t="shared" ref="J4:J30" ca="1" si="7">+EXP(((LN(1+I4)-(LN(1+((K4^2)/((1+I4)^2))))/2)))-1</f>
        <v>4.1817332956844311E-2</v>
      </c>
      <c r="K4" s="5">
        <f ca="1">OFFSET(CMA!$A$2,MATCH(Setup!$C4,CMA!$B$3:$B$117,0),4)</f>
        <v>0.15712779220346113</v>
      </c>
      <c r="L4" s="9">
        <f t="shared" ref="L4:L30" ca="1" si="8">I4+F4</f>
        <v>6.1444710533848416E-2</v>
      </c>
      <c r="M4" s="5">
        <f t="shared" ref="M4" ca="1" si="9">+EXP(((LN(1+L4)-(LN(1+((N4^2)/((1+L4)^2))))/2)))-1</f>
        <v>4.9411994890200983E-2</v>
      </c>
      <c r="N4" s="5">
        <f t="shared" ref="N4:N30" ca="1" si="10">(K4^2+D4^2)^0.5</f>
        <v>0.1611990790381076</v>
      </c>
      <c r="P4">
        <f ca="1">OFFSET(CMA!$A$2,MATCH(Setup!Q4,CMA!$B$3:$B$117,0),0)</f>
        <v>25</v>
      </c>
      <c r="Q4" t="str">
        <f t="shared" si="3"/>
        <v>Global Developed Large Cap Unhedged</v>
      </c>
      <c r="R4" s="16">
        <f ca="1">OFFSET(CMA!$N$2,MAX(Setup!R$1,Setup!$P4),MIN(Setup!R$1,Setup!$P4))</f>
        <v>0.56117800247929206</v>
      </c>
      <c r="S4" s="16">
        <f ca="1">OFFSET(CMA!$N$2,MAX(Setup!S$1,Setup!$P4),MIN(Setup!S$1,Setup!$P4))</f>
        <v>1</v>
      </c>
      <c r="T4" s="16">
        <f ca="1">OFFSET(CMA!$N$2,MAX(Setup!T$1,Setup!$P4),MIN(Setup!T$1,Setup!$P4))</f>
        <v>0.89732304553483777</v>
      </c>
      <c r="U4" s="16">
        <f ca="1">OFFSET(CMA!$N$2,MAX(Setup!U$1,Setup!$P4),MIN(Setup!U$1,Setup!$P4))</f>
        <v>0.844669426804881</v>
      </c>
      <c r="V4" s="16">
        <f ca="1">OFFSET(CMA!$N$2,MAX(Setup!V$1,Setup!$P4),MIN(Setup!V$1,Setup!$P4))</f>
        <v>0.87356676576527115</v>
      </c>
      <c r="W4" s="16">
        <f ca="1">OFFSET(CMA!$N$2,MAX(Setup!W$1,Setup!$P4),MIN(Setup!W$1,Setup!$P4))</f>
        <v>0.7818349081620326</v>
      </c>
      <c r="X4" s="16">
        <f ca="1">OFFSET(CMA!$N$2,MAX(Setup!X$1,Setup!$P4),MIN(Setup!X$1,Setup!$P4))</f>
        <v>0.80023916456999522</v>
      </c>
      <c r="Y4" s="16">
        <f ca="1">OFFSET(CMA!$N$2,MAX(Setup!Y$1,Setup!$P4),MIN(Setup!Y$1,Setup!$P4))</f>
        <v>0.39763695264755189</v>
      </c>
      <c r="Z4" s="16">
        <f ca="1">OFFSET(CMA!$N$2,MAX(Setup!Z$1,Setup!$P4),MIN(Setup!Z$1,Setup!$P4))</f>
        <v>0.39245664670142211</v>
      </c>
      <c r="AA4" s="16">
        <f ca="1">OFFSET(CMA!$N$2,MAX(Setup!AA$1,Setup!$P4),MIN(Setup!AA$1,Setup!$P4))</f>
        <v>0.61254835349314474</v>
      </c>
      <c r="AB4" s="16">
        <f ca="1">OFFSET(CMA!$N$2,MAX(Setup!AB$1,Setup!$P4),MIN(Setup!AB$1,Setup!$P4))</f>
        <v>0.30427731680510728</v>
      </c>
      <c r="AC4" s="16">
        <f ca="1">OFFSET(CMA!$N$2,MAX(Setup!AC$1,Setup!$P4),MIN(Setup!AC$1,Setup!$P4))</f>
        <v>0.58539295028110128</v>
      </c>
      <c r="AD4" s="16">
        <f ca="1">OFFSET(CMA!$N$2,MAX(Setup!AD$1,Setup!$P4),MIN(Setup!AD$1,Setup!$P4))</f>
        <v>0.4903896384189757</v>
      </c>
      <c r="AE4" s="16">
        <f ca="1">OFFSET(CMA!$N$2,MAX(Setup!AE$1,Setup!$P4),MIN(Setup!AE$1,Setup!$P4))</f>
        <v>0.41016569135122205</v>
      </c>
      <c r="AF4" s="16">
        <f ca="1">OFFSET(CMA!$N$2,MAX(Setup!AF$1,Setup!$P4),MIN(Setup!AF$1,Setup!$P4))</f>
        <v>0.225520310282045</v>
      </c>
      <c r="AG4" s="16">
        <f ca="1">OFFSET(CMA!$N$2,MAX(Setup!AG$1,Setup!$P4),MIN(Setup!AG$1,Setup!$P4))</f>
        <v>0.12419145726451325</v>
      </c>
      <c r="AH4" s="16">
        <f ca="1">OFFSET(CMA!$N$2,MAX(Setup!AH$1,Setup!$P4),MIN(Setup!AH$1,Setup!$P4))</f>
        <v>0.10194630826743847</v>
      </c>
      <c r="AI4" s="16">
        <f ca="1">OFFSET(CMA!$N$2,MAX(Setup!AI$1,Setup!$P4),MIN(Setup!AI$1,Setup!$P4))</f>
        <v>-6.926360930803506E-2</v>
      </c>
      <c r="AJ4" s="16">
        <f ca="1">OFFSET(CMA!$N$2,MAX(Setup!AJ$1,Setup!$P4),MIN(Setup!AJ$1,Setup!$P4))</f>
        <v>0.13239876209179735</v>
      </c>
      <c r="AK4" s="16">
        <f ca="1">OFFSET(CMA!$N$2,MAX(Setup!AK$1,Setup!$P4),MIN(Setup!AK$1,Setup!$P4))</f>
        <v>0.43175916496355998</v>
      </c>
      <c r="AL4" s="16">
        <f ca="1">OFFSET(CMA!$N$2,MAX(Setup!AL$1,Setup!$P4),MIN(Setup!AL$1,Setup!$P4))</f>
        <v>0.57521908248276632</v>
      </c>
      <c r="AM4" s="16">
        <f ca="1">OFFSET(CMA!$N$2,MAX(Setup!AM$1,Setup!$P4),MIN(Setup!AM$1,Setup!$P4))</f>
        <v>0.59282738013026681</v>
      </c>
      <c r="AN4" s="16">
        <f ca="1">OFFSET(CMA!$N$2,MAX(Setup!AN$1,Setup!$P4),MIN(Setup!AN$1,Setup!$P4))</f>
        <v>0.10566887784987555</v>
      </c>
      <c r="AO4" s="16">
        <f ca="1">OFFSET(CMA!$N$2,MAX(Setup!AO$1,Setup!$P4),MIN(Setup!AO$1,Setup!$P4))</f>
        <v>0.13020663784273487</v>
      </c>
      <c r="AP4" s="16">
        <f ca="1">OFFSET(CMA!$N$2,MAX(Setup!AP$1,Setup!$P4),MIN(Setup!AP$1,Setup!$P4))</f>
        <v>0.30358685840804495</v>
      </c>
      <c r="AQ4" s="16">
        <f ca="1">OFFSET(CMA!$N$2,MAX(Setup!AQ$1,Setup!$P4),MIN(Setup!AQ$1,Setup!$P4))</f>
        <v>1.9939564195184866E-3</v>
      </c>
      <c r="AR4" s="16">
        <f ca="1">OFFSET(CMA!$N$2,MAX(Setup!AR$1,Setup!$P4),MIN(Setup!AR$1,Setup!$P4))</f>
        <v>0.61589573128619013</v>
      </c>
      <c r="AS4" s="16">
        <f ca="1">OFFSET(CMA!$N$2,MAX(Setup!AS$1,Setup!$P4),MIN(Setup!AS$1,Setup!$P4))</f>
        <v>0.2311660902329217</v>
      </c>
      <c r="AU4" t="str">
        <f t="shared" ref="AU4:AU30" si="11">Q4</f>
        <v>Global Developed Large Cap Unhedged</v>
      </c>
      <c r="AV4">
        <f t="shared" ref="AV4:BK23" ca="1" si="12">IF($AU4=AV$2,1,0)</f>
        <v>0</v>
      </c>
      <c r="AW4">
        <f t="shared" ca="1" si="4"/>
        <v>1</v>
      </c>
      <c r="AX4">
        <f t="shared" ca="1" si="4"/>
        <v>0</v>
      </c>
      <c r="AY4">
        <f t="shared" ca="1" si="4"/>
        <v>0</v>
      </c>
      <c r="AZ4">
        <f t="shared" ca="1" si="4"/>
        <v>0</v>
      </c>
      <c r="BA4">
        <f t="shared" ca="1" si="4"/>
        <v>0</v>
      </c>
      <c r="BB4">
        <f t="shared" ca="1" si="4"/>
        <v>0</v>
      </c>
      <c r="BC4">
        <f t="shared" ca="1" si="4"/>
        <v>0</v>
      </c>
      <c r="BD4">
        <f t="shared" ca="1" si="4"/>
        <v>0</v>
      </c>
      <c r="BE4">
        <f t="shared" ca="1" si="4"/>
        <v>0</v>
      </c>
      <c r="BF4">
        <f t="shared" ca="1" si="4"/>
        <v>0</v>
      </c>
      <c r="BG4">
        <f t="shared" ca="1" si="4"/>
        <v>0</v>
      </c>
      <c r="BH4">
        <f t="shared" ca="1" si="4"/>
        <v>0</v>
      </c>
      <c r="BI4">
        <f t="shared" ca="1" si="4"/>
        <v>0</v>
      </c>
      <c r="BJ4">
        <f t="shared" ca="1" si="4"/>
        <v>0</v>
      </c>
      <c r="BK4">
        <f t="shared" ca="1" si="4"/>
        <v>0</v>
      </c>
      <c r="BL4">
        <f t="shared" ca="1" si="4"/>
        <v>0</v>
      </c>
      <c r="BM4">
        <f t="shared" ca="1" si="4"/>
        <v>0</v>
      </c>
      <c r="BN4">
        <f t="shared" ca="1" si="4"/>
        <v>0</v>
      </c>
      <c r="BO4">
        <f t="shared" ca="1" si="4"/>
        <v>0</v>
      </c>
      <c r="BP4">
        <f t="shared" ca="1" si="4"/>
        <v>0</v>
      </c>
      <c r="BQ4">
        <f t="shared" ca="1" si="4"/>
        <v>0</v>
      </c>
      <c r="BR4">
        <f t="shared" ca="1" si="4"/>
        <v>0</v>
      </c>
      <c r="BS4">
        <f t="shared" ca="1" si="4"/>
        <v>0</v>
      </c>
      <c r="BT4">
        <f t="shared" ca="1" si="4"/>
        <v>0</v>
      </c>
      <c r="BU4">
        <f t="shared" ca="1" si="4"/>
        <v>0</v>
      </c>
      <c r="BV4">
        <f t="shared" ca="1" si="4"/>
        <v>0</v>
      </c>
      <c r="BW4">
        <f t="shared" ca="1" si="4"/>
        <v>0</v>
      </c>
      <c r="BY4" t="str">
        <f t="shared" si="5"/>
        <v>Global Developed Large Cap Unhedged</v>
      </c>
      <c r="BZ4" s="59">
        <f ca="1">OFFSET('CC Scen'!$A$5,MATCH(Setup!$BZ$1&amp;Setup!$BY4,'CC Scen'!$C$6:$C$235,0),15)</f>
        <v>-2.3689999999999999E-2</v>
      </c>
      <c r="CA4" s="59">
        <f ca="1">OFFSET('CC Scen'!$A$5,MATCH(Setup!$BZ$1&amp;Setup!$BY4,'CC Scen'!$C$6:$C$235,0),16)</f>
        <v>-7.8963683406274576E-3</v>
      </c>
      <c r="CB4" s="59">
        <f ca="1">OFFSET('CC Scen'!$A$5,MATCH(Setup!$BZ$1&amp;Setup!$BY4,'CC Scen'!$C$6:$C$235,0),17)</f>
        <v>-4.7377671314240422E-3</v>
      </c>
      <c r="CC4" s="59">
        <f ca="1">OFFSET('CC Scen'!$A$5,MATCH(Setup!$BZ$1&amp;Setup!$BY4,'CC Scen'!$C$6:$C$235,0),18)</f>
        <v>-2.3687031563348615E-3</v>
      </c>
      <c r="CD4" s="59">
        <f ca="1">OFFSET('CC Scen'!$A$5,MATCH(Setup!$CD$1&amp;Setup!$BY4,'CC Scen'!$C$6:$C$235,0),15)</f>
        <v>-2.2849000000000001E-2</v>
      </c>
      <c r="CE4" s="59">
        <f ca="1">OFFSET('CC Scen'!$A$5,MATCH(Setup!$CD$1&amp;Setup!$BY4,'CC Scen'!$C$6:$C$235,0),16)</f>
        <v>-7.6162125572769579E-3</v>
      </c>
      <c r="CF4" s="59">
        <f ca="1">OFFSET('CC Scen'!$A$5,MATCH(Setup!$CD$1&amp;Setup!$BY4,'CC Scen'!$C$6:$C$235,0),17)</f>
        <v>-4.5695461826075201E-3</v>
      </c>
      <c r="CG4" s="59">
        <f ca="1">OFFSET('CC Scen'!$A$5,MATCH(Setup!$CD$1&amp;Setup!$BY4,'CC Scen'!$C$6:$C$235,0),18)</f>
        <v>-2.2848948874926167E-3</v>
      </c>
    </row>
    <row r="5" spans="1:85" x14ac:dyDescent="0.35">
      <c r="A5">
        <f t="shared" si="6"/>
        <v>3</v>
      </c>
      <c r="B5" t="s">
        <v>28</v>
      </c>
      <c r="C5" t="s">
        <v>28</v>
      </c>
      <c r="D5" s="15">
        <f ca="1">OFFSET(CMA!$A$2,MATCH(Setup!C5,CMA!$B$3:$B$117,0),11)</f>
        <v>2.7E-2</v>
      </c>
      <c r="E5" s="16">
        <f ca="1">OFFSET(CMA!$A$2,MATCH(Setup!$C5,CMA!$B$3:$B$117,0),12)</f>
        <v>0.13500000000000001</v>
      </c>
      <c r="F5" s="15">
        <f t="shared" ca="1" si="2"/>
        <v>3.6450000000000002E-3</v>
      </c>
      <c r="G5" s="5">
        <v>4.5000000000000005E-3</v>
      </c>
      <c r="H5" s="17">
        <v>1</v>
      </c>
      <c r="I5" s="5">
        <f ca="1">OFFSET(CMA!$A$2,MATCH(Setup!$C5,CMA!$B$3:$B$117,0),3)</f>
        <v>4.7E-2</v>
      </c>
      <c r="J5" s="5">
        <f t="shared" ca="1" si="7"/>
        <v>4.1018170049071045E-2</v>
      </c>
      <c r="K5" s="5">
        <f ca="1">OFFSET(CMA!$A$2,MATCH(Setup!$C5,CMA!$B$3:$B$117,0),4)</f>
        <v>0.1124016121179824</v>
      </c>
      <c r="L5" s="9">
        <f t="shared" ca="1" si="8"/>
        <v>5.0645000000000003E-2</v>
      </c>
      <c r="M5" s="5">
        <f t="shared" ref="M5:M30" ca="1" si="13">+EXP(((LN(1+L5)-(LN(1+((N5^2)/((1+L5)^2))))/2)))-1</f>
        <v>4.4342678842418604E-2</v>
      </c>
      <c r="N5" s="5">
        <f t="shared" ca="1" si="10"/>
        <v>0.11559897234284294</v>
      </c>
      <c r="P5">
        <f ca="1">OFFSET(CMA!$A$2,MATCH(Setup!Q5,CMA!$B$3:$B$117,0),0)</f>
        <v>29</v>
      </c>
      <c r="Q5" t="str">
        <f t="shared" si="3"/>
        <v>Global Defensive Equity Unhedged</v>
      </c>
      <c r="R5" s="16">
        <f ca="1">OFFSET(CMA!$N$2,MAX(Setup!R$1,Setup!$P5),MIN(Setup!R$1,Setup!$P5))</f>
        <v>0.55018372445087826</v>
      </c>
      <c r="S5" s="16">
        <f ca="1">OFFSET(CMA!$N$2,MAX(Setup!S$1,Setup!$P5),MIN(Setup!S$1,Setup!$P5))</f>
        <v>0.89732304553483777</v>
      </c>
      <c r="T5" s="16">
        <f ca="1">OFFSET(CMA!$N$2,MAX(Setup!T$1,Setup!$P5),MIN(Setup!T$1,Setup!$P5))</f>
        <v>1</v>
      </c>
      <c r="U5" s="16">
        <f ca="1">OFFSET(CMA!$N$2,MAX(Setup!U$1,Setup!$P5),MIN(Setup!U$1,Setup!$P5))</f>
        <v>0.84245269056759697</v>
      </c>
      <c r="V5" s="16">
        <f ca="1">OFFSET(CMA!$N$2,MAX(Setup!V$1,Setup!$P5),MIN(Setup!V$1,Setup!$P5))</f>
        <v>0.87129461295688426</v>
      </c>
      <c r="W5" s="16">
        <f ca="1">OFFSET(CMA!$N$2,MAX(Setup!W$1,Setup!$P5),MIN(Setup!W$1,Setup!$P5))</f>
        <v>0.76612347797587677</v>
      </c>
      <c r="X5" s="16">
        <f ca="1">OFFSET(CMA!$N$2,MAX(Setup!X$1,Setup!$P5),MIN(Setup!X$1,Setup!$P5))</f>
        <v>0.77553366385119415</v>
      </c>
      <c r="Y5" s="16">
        <f ca="1">OFFSET(CMA!$N$2,MAX(Setup!Y$1,Setup!$P5),MIN(Setup!Y$1,Setup!$P5))</f>
        <v>0.38828928571886878</v>
      </c>
      <c r="Z5" s="16">
        <f ca="1">OFFSET(CMA!$N$2,MAX(Setup!Z$1,Setup!$P5),MIN(Setup!Z$1,Setup!$P5))</f>
        <v>0.38427923177413648</v>
      </c>
      <c r="AA5" s="16">
        <f ca="1">OFFSET(CMA!$N$2,MAX(Setup!AA$1,Setup!$P5),MIN(Setup!AA$1,Setup!$P5))</f>
        <v>0.60183576297088148</v>
      </c>
      <c r="AB5" s="16">
        <f ca="1">OFFSET(CMA!$N$2,MAX(Setup!AB$1,Setup!$P5),MIN(Setup!AB$1,Setup!$P5))</f>
        <v>0.29983918096295492</v>
      </c>
      <c r="AC5" s="16">
        <f ca="1">OFFSET(CMA!$N$2,MAX(Setup!AC$1,Setup!$P5),MIN(Setup!AC$1,Setup!$P5))</f>
        <v>0.57302303033452728</v>
      </c>
      <c r="AD5" s="16">
        <f ca="1">OFFSET(CMA!$N$2,MAX(Setup!AD$1,Setup!$P5),MIN(Setup!AD$1,Setup!$P5))</f>
        <v>0.47182292509545382</v>
      </c>
      <c r="AE5" s="16">
        <f ca="1">OFFSET(CMA!$N$2,MAX(Setup!AE$1,Setup!$P5),MIN(Setup!AE$1,Setup!$P5))</f>
        <v>0.39951397452706611</v>
      </c>
      <c r="AF5" s="16">
        <f ca="1">OFFSET(CMA!$N$2,MAX(Setup!AF$1,Setup!$P5),MIN(Setup!AF$1,Setup!$P5))</f>
        <v>0.22339544713719578</v>
      </c>
      <c r="AG5" s="16">
        <f ca="1">OFFSET(CMA!$N$2,MAX(Setup!AG$1,Setup!$P5),MIN(Setup!AG$1,Setup!$P5))</f>
        <v>0.12535851442069032</v>
      </c>
      <c r="AH5" s="16">
        <f ca="1">OFFSET(CMA!$N$2,MAX(Setup!AH$1,Setup!$P5),MIN(Setup!AH$1,Setup!$P5))</f>
        <v>0.1018905160372242</v>
      </c>
      <c r="AI5" s="16">
        <f ca="1">OFFSET(CMA!$N$2,MAX(Setup!AI$1,Setup!$P5),MIN(Setup!AI$1,Setup!$P5))</f>
        <v>-6.3124548553286405E-2</v>
      </c>
      <c r="AJ5" s="16">
        <f ca="1">OFFSET(CMA!$N$2,MAX(Setup!AJ$1,Setup!$P5),MIN(Setup!AJ$1,Setup!$P5))</f>
        <v>0.13149611310040818</v>
      </c>
      <c r="AK5" s="16">
        <f ca="1">OFFSET(CMA!$N$2,MAX(Setup!AK$1,Setup!$P5),MIN(Setup!AK$1,Setup!$P5))</f>
        <v>0.41731349574428117</v>
      </c>
      <c r="AL5" s="16">
        <f ca="1">OFFSET(CMA!$N$2,MAX(Setup!AL$1,Setup!$P5),MIN(Setup!AL$1,Setup!$P5))</f>
        <v>0.56362271047778467</v>
      </c>
      <c r="AM5" s="16">
        <f ca="1">OFFSET(CMA!$N$2,MAX(Setup!AM$1,Setup!$P5),MIN(Setup!AM$1,Setup!$P5))</f>
        <v>0.58244938354126441</v>
      </c>
      <c r="AN5" s="16">
        <f ca="1">OFFSET(CMA!$N$2,MAX(Setup!AN$1,Setup!$P5),MIN(Setup!AN$1,Setup!$P5))</f>
        <v>0.10734840021592024</v>
      </c>
      <c r="AO5" s="16">
        <f ca="1">OFFSET(CMA!$N$2,MAX(Setup!AO$1,Setup!$P5),MIN(Setup!AO$1,Setup!$P5))</f>
        <v>0.13110074833039898</v>
      </c>
      <c r="AP5" s="16">
        <f ca="1">OFFSET(CMA!$N$2,MAX(Setup!AP$1,Setup!$P5),MIN(Setup!AP$1,Setup!$P5))</f>
        <v>0.29818701196013619</v>
      </c>
      <c r="AQ5" s="16">
        <f ca="1">OFFSET(CMA!$N$2,MAX(Setup!AQ$1,Setup!$P5),MIN(Setup!AQ$1,Setup!$P5))</f>
        <v>1.8656529228181827E-3</v>
      </c>
      <c r="AR5" s="16">
        <f ca="1">OFFSET(CMA!$N$2,MAX(Setup!AR$1,Setup!$P5),MIN(Setup!AR$1,Setup!$P5))</f>
        <v>0.60511390167996504</v>
      </c>
      <c r="AS5" s="16">
        <f ca="1">OFFSET(CMA!$N$2,MAX(Setup!AS$1,Setup!$P5),MIN(Setup!AS$1,Setup!$P5))</f>
        <v>0.22803327481709146</v>
      </c>
      <c r="AU5" t="str">
        <f t="shared" si="11"/>
        <v>Global Defensive Equity Unhedged</v>
      </c>
      <c r="AV5">
        <f t="shared" ca="1" si="12"/>
        <v>0</v>
      </c>
      <c r="AW5">
        <f t="shared" ca="1" si="4"/>
        <v>0</v>
      </c>
      <c r="AX5">
        <f t="shared" ca="1" si="4"/>
        <v>1</v>
      </c>
      <c r="AY5">
        <f t="shared" ca="1" si="4"/>
        <v>0</v>
      </c>
      <c r="AZ5">
        <f t="shared" ca="1" si="4"/>
        <v>0</v>
      </c>
      <c r="BA5">
        <f t="shared" ca="1" si="4"/>
        <v>0</v>
      </c>
      <c r="BB5">
        <f t="shared" ca="1" si="4"/>
        <v>0</v>
      </c>
      <c r="BC5">
        <f t="shared" ca="1" si="4"/>
        <v>0</v>
      </c>
      <c r="BD5">
        <f t="shared" ca="1" si="4"/>
        <v>0</v>
      </c>
      <c r="BE5">
        <f t="shared" ca="1" si="4"/>
        <v>0</v>
      </c>
      <c r="BF5">
        <f t="shared" ca="1" si="4"/>
        <v>0</v>
      </c>
      <c r="BG5">
        <f t="shared" ca="1" si="4"/>
        <v>0</v>
      </c>
      <c r="BH5">
        <f t="shared" ca="1" si="4"/>
        <v>0</v>
      </c>
      <c r="BI5">
        <f t="shared" ca="1" si="4"/>
        <v>0</v>
      </c>
      <c r="BJ5">
        <f t="shared" ca="1" si="4"/>
        <v>0</v>
      </c>
      <c r="BK5">
        <f t="shared" ca="1" si="4"/>
        <v>0</v>
      </c>
      <c r="BL5">
        <f t="shared" ca="1" si="4"/>
        <v>0</v>
      </c>
      <c r="BM5">
        <f t="shared" ca="1" si="4"/>
        <v>0</v>
      </c>
      <c r="BN5">
        <f t="shared" ca="1" si="4"/>
        <v>0</v>
      </c>
      <c r="BO5">
        <f t="shared" ca="1" si="4"/>
        <v>0</v>
      </c>
      <c r="BP5">
        <f t="shared" ca="1" si="4"/>
        <v>0</v>
      </c>
      <c r="BQ5">
        <f t="shared" ca="1" si="4"/>
        <v>0</v>
      </c>
      <c r="BR5">
        <f t="shared" ca="1" si="4"/>
        <v>0</v>
      </c>
      <c r="BS5">
        <f t="shared" ca="1" si="4"/>
        <v>0</v>
      </c>
      <c r="BT5">
        <f t="shared" ca="1" si="4"/>
        <v>0</v>
      </c>
      <c r="BU5">
        <f t="shared" ca="1" si="4"/>
        <v>0</v>
      </c>
      <c r="BV5">
        <f t="shared" ca="1" si="4"/>
        <v>0</v>
      </c>
      <c r="BW5">
        <f t="shared" ca="1" si="4"/>
        <v>0</v>
      </c>
      <c r="BY5" t="str">
        <f t="shared" si="5"/>
        <v>Global Defensive Equity Unhedged</v>
      </c>
      <c r="BZ5" s="59">
        <f ca="1">OFFSET('CC Scen'!$A$5,MATCH(Setup!$BZ$1&amp;Setup!$BY5,'CC Scen'!$C$6:$C$235,0),15)</f>
        <v>-2.5578E-2</v>
      </c>
      <c r="CA5" s="59">
        <f ca="1">OFFSET('CC Scen'!$A$5,MATCH(Setup!$BZ$1&amp;Setup!$BY5,'CC Scen'!$C$6:$C$235,0),16)</f>
        <v>-8.5257204193568414E-3</v>
      </c>
      <c r="CB5" s="59">
        <f ca="1">OFFSET('CC Scen'!$A$5,MATCH(Setup!$BZ$1&amp;Setup!$BY5,'CC Scen'!$C$6:$C$235,0),17)</f>
        <v>-5.1154348340077815E-3</v>
      </c>
      <c r="CC5" s="59">
        <f ca="1">OFFSET('CC Scen'!$A$5,MATCH(Setup!$BZ$1&amp;Setup!$BY5,'CC Scen'!$C$6:$C$235,0),18)</f>
        <v>-2.5575057388278477E-3</v>
      </c>
      <c r="CD5" s="59">
        <f ca="1">OFFSET('CC Scen'!$A$5,MATCH(Setup!$CD$1&amp;Setup!$BY5,'CC Scen'!$C$6:$C$235,0),15)</f>
        <v>-2.2849000000000001E-2</v>
      </c>
      <c r="CE5" s="59">
        <f ca="1">OFFSET('CC Scen'!$A$5,MATCH(Setup!$CD$1&amp;Setup!$BY5,'CC Scen'!$C$6:$C$235,0),16)</f>
        <v>-7.6162125572769579E-3</v>
      </c>
      <c r="CF5" s="59">
        <f ca="1">OFFSET('CC Scen'!$A$5,MATCH(Setup!$CD$1&amp;Setup!$BY5,'CC Scen'!$C$6:$C$235,0),17)</f>
        <v>-4.5695461826075201E-3</v>
      </c>
      <c r="CG5" s="59">
        <f ca="1">OFFSET('CC Scen'!$A$5,MATCH(Setup!$CD$1&amp;Setup!$BY5,'CC Scen'!$C$6:$C$235,0),18)</f>
        <v>-2.2848948874926167E-3</v>
      </c>
    </row>
    <row r="6" spans="1:85" x14ac:dyDescent="0.35">
      <c r="A6">
        <f t="shared" si="6"/>
        <v>4</v>
      </c>
      <c r="B6" t="s">
        <v>13</v>
      </c>
      <c r="C6" t="s">
        <v>13</v>
      </c>
      <c r="D6" s="15">
        <f ca="1">OFFSET(CMA!$A$2,MATCH(Setup!C6,CMA!$B$3:$B$117,0),11)</f>
        <v>3.6000000000000004E-2</v>
      </c>
      <c r="E6" s="16">
        <f ca="1">OFFSET(CMA!$A$2,MATCH(Setup!$C6,CMA!$B$3:$B$117,0),12)</f>
        <v>0.27</v>
      </c>
      <c r="F6" s="15">
        <f t="shared" ca="1" si="2"/>
        <v>9.7200000000000012E-3</v>
      </c>
      <c r="G6" s="5">
        <v>7.2000000000000007E-3</v>
      </c>
      <c r="H6" s="17">
        <v>1</v>
      </c>
      <c r="I6" s="5">
        <f ca="1">OFFSET(CMA!$A$2,MATCH(Setup!$C6,CMA!$B$3:$B$117,0),3)</f>
        <v>8.9371661390639248E-2</v>
      </c>
      <c r="J6" s="5">
        <f t="shared" ca="1" si="7"/>
        <v>6.2960552163474626E-2</v>
      </c>
      <c r="K6" s="5">
        <f ca="1">OFFSET(CMA!$A$2,MATCH(Setup!$C6,CMA!$B$3:$B$117,0),4)</f>
        <v>0.24434693704486157</v>
      </c>
      <c r="L6" s="9">
        <f t="shared" ca="1" si="8"/>
        <v>9.9091661390639255E-2</v>
      </c>
      <c r="M6" s="5">
        <f t="shared" ca="1" si="13"/>
        <v>7.2349482507177765E-2</v>
      </c>
      <c r="N6" s="5">
        <f t="shared" ca="1" si="10"/>
        <v>0.24698466681801431</v>
      </c>
      <c r="P6">
        <f ca="1">OFFSET(CMA!$A$2,MATCH(Setup!Q6,CMA!$B$3:$B$117,0),0)</f>
        <v>14</v>
      </c>
      <c r="Q6" t="str">
        <f t="shared" si="3"/>
        <v>Emerging Markets Equity Unhedged</v>
      </c>
      <c r="R6" s="16">
        <f ca="1">OFFSET(CMA!$N$2,MAX(Setup!R$1,Setup!$P6),MIN(Setup!R$1,Setup!$P6))</f>
        <v>0.51395125659109842</v>
      </c>
      <c r="S6" s="16">
        <f ca="1">OFFSET(CMA!$N$2,MAX(Setup!S$1,Setup!$P6),MIN(Setup!S$1,Setup!$P6))</f>
        <v>0.844669426804881</v>
      </c>
      <c r="T6" s="16">
        <f ca="1">OFFSET(CMA!$N$2,MAX(Setup!T$1,Setup!$P6),MIN(Setup!T$1,Setup!$P6))</f>
        <v>0.84245269056759697</v>
      </c>
      <c r="U6" s="16">
        <f ca="1">OFFSET(CMA!$N$2,MAX(Setup!U$1,Setup!$P6),MIN(Setup!U$1,Setup!$P6))</f>
        <v>1</v>
      </c>
      <c r="V6" s="16">
        <f ca="1">OFFSET(CMA!$N$2,MAX(Setup!V$1,Setup!$P6),MIN(Setup!V$1,Setup!$P6))</f>
        <v>0.76430656190625024</v>
      </c>
      <c r="W6" s="16">
        <f ca="1">OFFSET(CMA!$N$2,MAX(Setup!W$1,Setup!$P6),MIN(Setup!W$1,Setup!$P6))</f>
        <v>0.84353247247866625</v>
      </c>
      <c r="X6" s="16">
        <f ca="1">OFFSET(CMA!$N$2,MAX(Setup!X$1,Setup!$P6),MIN(Setup!X$1,Setup!$P6))</f>
        <v>0.82864614245730572</v>
      </c>
      <c r="Y6" s="16">
        <f ca="1">OFFSET(CMA!$N$2,MAX(Setup!Y$1,Setup!$P6),MIN(Setup!Y$1,Setup!$P6))</f>
        <v>0.38671456615647359</v>
      </c>
      <c r="Z6" s="16">
        <f ca="1">OFFSET(CMA!$N$2,MAX(Setup!Z$1,Setup!$P6),MIN(Setup!Z$1,Setup!$P6))</f>
        <v>0.36031413583559951</v>
      </c>
      <c r="AA6" s="16">
        <f ca="1">OFFSET(CMA!$N$2,MAX(Setup!AA$1,Setup!$P6),MIN(Setup!AA$1,Setup!$P6))</f>
        <v>0.59526119017139023</v>
      </c>
      <c r="AB6" s="16">
        <f ca="1">OFFSET(CMA!$N$2,MAX(Setup!AB$1,Setup!$P6),MIN(Setup!AB$1,Setup!$P6))</f>
        <v>0.26746215182188066</v>
      </c>
      <c r="AC6" s="16">
        <f ca="1">OFFSET(CMA!$N$2,MAX(Setup!AC$1,Setup!$P6),MIN(Setup!AC$1,Setup!$P6))</f>
        <v>0.52075637260051588</v>
      </c>
      <c r="AD6" s="16">
        <f ca="1">OFFSET(CMA!$N$2,MAX(Setup!AD$1,Setup!$P6),MIN(Setup!AD$1,Setup!$P6))</f>
        <v>0.44778677099165232</v>
      </c>
      <c r="AE6" s="16">
        <f ca="1">OFFSET(CMA!$N$2,MAX(Setup!AE$1,Setup!$P6),MIN(Setup!AE$1,Setup!$P6))</f>
        <v>0.39357596104562559</v>
      </c>
      <c r="AF6" s="16">
        <f ca="1">OFFSET(CMA!$N$2,MAX(Setup!AF$1,Setup!$P6),MIN(Setup!AF$1,Setup!$P6))</f>
        <v>0.2037773855895787</v>
      </c>
      <c r="AG6" s="16">
        <f ca="1">OFFSET(CMA!$N$2,MAX(Setup!AG$1,Setup!$P6),MIN(Setup!AG$1,Setup!$P6))</f>
        <v>0.10431305393071032</v>
      </c>
      <c r="AH6" s="16">
        <f ca="1">OFFSET(CMA!$N$2,MAX(Setup!AH$1,Setup!$P6),MIN(Setup!AH$1,Setup!$P6))</f>
        <v>0.10558195828580372</v>
      </c>
      <c r="AI6" s="16">
        <f ca="1">OFFSET(CMA!$N$2,MAX(Setup!AI$1,Setup!$P6),MIN(Setup!AI$1,Setup!$P6))</f>
        <v>-8.1141949586686773E-2</v>
      </c>
      <c r="AJ6" s="16">
        <f ca="1">OFFSET(CMA!$N$2,MAX(Setup!AJ$1,Setup!$P6),MIN(Setup!AJ$1,Setup!$P6))</f>
        <v>0.11846765762125143</v>
      </c>
      <c r="AK6" s="16">
        <f ca="1">OFFSET(CMA!$N$2,MAX(Setup!AK$1,Setup!$P6),MIN(Setup!AK$1,Setup!$P6))</f>
        <v>0.40012839331857619</v>
      </c>
      <c r="AL6" s="16">
        <f ca="1">OFFSET(CMA!$N$2,MAX(Setup!AL$1,Setup!$P6),MIN(Setup!AL$1,Setup!$P6))</f>
        <v>0.50994254649580628</v>
      </c>
      <c r="AM6" s="16">
        <f ca="1">OFFSET(CMA!$N$2,MAX(Setup!AM$1,Setup!$P6),MIN(Setup!AM$1,Setup!$P6))</f>
        <v>0.57612568358179284</v>
      </c>
      <c r="AN6" s="16">
        <f ca="1">OFFSET(CMA!$N$2,MAX(Setup!AN$1,Setup!$P6),MIN(Setup!AN$1,Setup!$P6))</f>
        <v>8.6433287706940767E-2</v>
      </c>
      <c r="AO6" s="16">
        <f ca="1">OFFSET(CMA!$N$2,MAX(Setup!AO$1,Setup!$P6),MIN(Setup!AO$1,Setup!$P6))</f>
        <v>0.1104797667720839</v>
      </c>
      <c r="AP6" s="16">
        <f ca="1">OFFSET(CMA!$N$2,MAX(Setup!AP$1,Setup!$P6),MIN(Setup!AP$1,Setup!$P6))</f>
        <v>0.29893385876454442</v>
      </c>
      <c r="AQ6" s="16">
        <f ca="1">OFFSET(CMA!$N$2,MAX(Setup!AQ$1,Setup!$P6),MIN(Setup!AQ$1,Setup!$P6))</f>
        <v>3.5207437262295719E-3</v>
      </c>
      <c r="AR6" s="16">
        <f ca="1">OFFSET(CMA!$N$2,MAX(Setup!AR$1,Setup!$P6),MIN(Setup!AR$1,Setup!$P6))</f>
        <v>0.5985441312180857</v>
      </c>
      <c r="AS6" s="16">
        <f ca="1">OFFSET(CMA!$N$2,MAX(Setup!AS$1,Setup!$P6),MIN(Setup!AS$1,Setup!$P6))</f>
        <v>0.21318997268668827</v>
      </c>
      <c r="AU6" t="str">
        <f t="shared" si="11"/>
        <v>Emerging Markets Equity Unhedged</v>
      </c>
      <c r="AV6">
        <f t="shared" ca="1" si="12"/>
        <v>0</v>
      </c>
      <c r="AW6">
        <f t="shared" ca="1" si="4"/>
        <v>0</v>
      </c>
      <c r="AX6">
        <f t="shared" ca="1" si="4"/>
        <v>0</v>
      </c>
      <c r="AY6">
        <f t="shared" ca="1" si="4"/>
        <v>1</v>
      </c>
      <c r="AZ6">
        <f t="shared" ca="1" si="4"/>
        <v>0</v>
      </c>
      <c r="BA6">
        <f t="shared" ca="1" si="4"/>
        <v>0</v>
      </c>
      <c r="BB6">
        <f t="shared" ca="1" si="4"/>
        <v>0</v>
      </c>
      <c r="BC6">
        <f t="shared" ca="1" si="4"/>
        <v>0</v>
      </c>
      <c r="BD6">
        <f t="shared" ca="1" si="4"/>
        <v>0</v>
      </c>
      <c r="BE6">
        <f t="shared" ca="1" si="4"/>
        <v>0</v>
      </c>
      <c r="BF6">
        <f t="shared" ca="1" si="4"/>
        <v>0</v>
      </c>
      <c r="BG6">
        <f t="shared" ca="1" si="4"/>
        <v>0</v>
      </c>
      <c r="BH6">
        <f t="shared" ca="1" si="4"/>
        <v>0</v>
      </c>
      <c r="BI6">
        <f t="shared" ca="1" si="4"/>
        <v>0</v>
      </c>
      <c r="BJ6">
        <f t="shared" ca="1" si="4"/>
        <v>0</v>
      </c>
      <c r="BK6">
        <f t="shared" ca="1" si="4"/>
        <v>0</v>
      </c>
      <c r="BL6">
        <f t="shared" ca="1" si="4"/>
        <v>0</v>
      </c>
      <c r="BM6">
        <f t="shared" ca="1" si="4"/>
        <v>0</v>
      </c>
      <c r="BN6">
        <f t="shared" ca="1" si="4"/>
        <v>0</v>
      </c>
      <c r="BO6">
        <f t="shared" ca="1" si="4"/>
        <v>0</v>
      </c>
      <c r="BP6">
        <f t="shared" ca="1" si="4"/>
        <v>0</v>
      </c>
      <c r="BQ6">
        <f t="shared" ca="1" si="4"/>
        <v>0</v>
      </c>
      <c r="BR6">
        <f t="shared" ca="1" si="4"/>
        <v>0</v>
      </c>
      <c r="BS6">
        <f t="shared" ca="1" si="4"/>
        <v>0</v>
      </c>
      <c r="BT6">
        <f t="shared" ca="1" si="4"/>
        <v>0</v>
      </c>
      <c r="BU6">
        <f t="shared" ca="1" si="4"/>
        <v>0</v>
      </c>
      <c r="BV6">
        <f t="shared" ca="1" si="4"/>
        <v>0</v>
      </c>
      <c r="BW6">
        <f t="shared" ca="1" si="4"/>
        <v>0</v>
      </c>
      <c r="BY6" t="str">
        <f t="shared" si="5"/>
        <v>Emerging Markets Equity Unhedged</v>
      </c>
      <c r="BZ6" s="59">
        <f ca="1">OFFSET('CC Scen'!$A$5,MATCH(Setup!$BZ$1&amp;Setup!$BY6,'CC Scen'!$C$6:$C$235,0),15)</f>
        <v>-2.316E-2</v>
      </c>
      <c r="CA6" s="59">
        <f ca="1">OFFSET('CC Scen'!$A$5,MATCH(Setup!$BZ$1&amp;Setup!$BY6,'CC Scen'!$C$6:$C$235,0),16)</f>
        <v>-7.7201835332281199E-3</v>
      </c>
      <c r="CB6" s="59">
        <f ca="1">OFFSET('CC Scen'!$A$5,MATCH(Setup!$BZ$1&amp;Setup!$BY6,'CC Scen'!$C$6:$C$235,0),17)</f>
        <v>-4.6321215969709062E-3</v>
      </c>
      <c r="CC6" s="59">
        <f ca="1">OFFSET('CC Scen'!$A$5,MATCH(Setup!$BZ$1&amp;Setup!$BY6,'CC Scen'!$C$6:$C$235,0),18)</f>
        <v>-2.3162548971636943E-3</v>
      </c>
      <c r="CD6" s="59">
        <f ca="1">OFFSET('CC Scen'!$A$5,MATCH(Setup!$CD$1&amp;Setup!$BY6,'CC Scen'!$C$6:$C$235,0),15)</f>
        <v>-4.5407000000000003E-2</v>
      </c>
      <c r="CE6" s="59">
        <f ca="1">OFFSET('CC Scen'!$A$5,MATCH(Setup!$CD$1&amp;Setup!$BY6,'CC Scen'!$C$6:$C$235,0),16)</f>
        <v>-1.5135730888757859E-2</v>
      </c>
      <c r="CF6" s="59">
        <f ca="1">OFFSET('CC Scen'!$A$5,MATCH(Setup!$CD$1&amp;Setup!$BY6,'CC Scen'!$C$6:$C$235,0),17)</f>
        <v>-9.0813809722853911E-3</v>
      </c>
      <c r="CG6" s="59">
        <f ca="1">OFFSET('CC Scen'!$A$5,MATCH(Setup!$CD$1&amp;Setup!$BY6,'CC Scen'!$C$6:$C$235,0),18)</f>
        <v>-4.5405943391191306E-3</v>
      </c>
    </row>
    <row r="7" spans="1:85" x14ac:dyDescent="0.35">
      <c r="A7">
        <f t="shared" si="6"/>
        <v>5</v>
      </c>
      <c r="B7" t="s">
        <v>3</v>
      </c>
      <c r="C7" t="s">
        <v>3</v>
      </c>
      <c r="D7" s="15">
        <f ca="1">OFFSET(CMA!$A$2,MATCH(Setup!C7,CMA!$B$3:$B$117,0),11)</f>
        <v>5.3999999999999999E-2</v>
      </c>
      <c r="E7" s="16">
        <f ca="1">OFFSET(CMA!$A$2,MATCH(Setup!$C7,CMA!$B$3:$B$117,0),12)</f>
        <v>0.22500000000000001</v>
      </c>
      <c r="F7" s="15">
        <f t="shared" ca="1" si="2"/>
        <v>1.2149999999999999E-2</v>
      </c>
      <c r="G7" s="5">
        <v>8.0999999999999996E-3</v>
      </c>
      <c r="H7" s="17">
        <v>1</v>
      </c>
      <c r="I7" s="5">
        <f ca="1">OFFSET(CMA!$A$2,MATCH(Setup!$C7,CMA!$B$3:$B$117,0),3)</f>
        <v>6.4360883087038148E-2</v>
      </c>
      <c r="J7" s="5">
        <f t="shared" ca="1" si="7"/>
        <v>4.5776304058111617E-2</v>
      </c>
      <c r="K7" s="5">
        <f ca="1">OFFSET(CMA!$A$2,MATCH(Setup!$C7,CMA!$B$3:$B$117,0),4)</f>
        <v>0.20154954299208114</v>
      </c>
      <c r="L7" s="9">
        <f t="shared" ca="1" si="8"/>
        <v>7.6510883087038142E-2</v>
      </c>
      <c r="M7" s="5">
        <f t="shared" ca="1" si="13"/>
        <v>5.6841491878014017E-2</v>
      </c>
      <c r="N7" s="5">
        <f t="shared" ca="1" si="10"/>
        <v>0.20865813734507641</v>
      </c>
      <c r="P7">
        <f ca="1">OFFSET(CMA!$A$2,MATCH(Setup!Q7,CMA!$B$3:$B$117,0),0)</f>
        <v>4</v>
      </c>
      <c r="Q7" t="str">
        <f t="shared" si="3"/>
        <v>US Small Cap Equity</v>
      </c>
      <c r="R7" s="16">
        <f ca="1">OFFSET(CMA!$N$2,MAX(Setup!R$1,Setup!$P7),MIN(Setup!R$1,Setup!$P7))</f>
        <v>0.57993991123969246</v>
      </c>
      <c r="S7" s="16">
        <f ca="1">OFFSET(CMA!$N$2,MAX(Setup!S$1,Setup!$P7),MIN(Setup!S$1,Setup!$P7))</f>
        <v>0.87356676576527115</v>
      </c>
      <c r="T7" s="16">
        <f ca="1">OFFSET(CMA!$N$2,MAX(Setup!T$1,Setup!$P7),MIN(Setup!T$1,Setup!$P7))</f>
        <v>0.87129461295688426</v>
      </c>
      <c r="U7" s="16">
        <f ca="1">OFFSET(CMA!$N$2,MAX(Setup!U$1,Setup!$P7),MIN(Setup!U$1,Setup!$P7))</f>
        <v>0.76430656190625024</v>
      </c>
      <c r="V7" s="16">
        <f ca="1">OFFSET(CMA!$N$2,MAX(Setup!V$1,Setup!$P7),MIN(Setup!V$1,Setup!$P7))</f>
        <v>1</v>
      </c>
      <c r="W7" s="16">
        <f ca="1">OFFSET(CMA!$N$2,MAX(Setup!W$1,Setup!$P7),MIN(Setup!W$1,Setup!$P7))</f>
        <v>0.74022504855009408</v>
      </c>
      <c r="X7" s="16">
        <f ca="1">OFFSET(CMA!$N$2,MAX(Setup!X$1,Setup!$P7),MIN(Setup!X$1,Setup!$P7))</f>
        <v>0.76261261809597658</v>
      </c>
      <c r="Y7" s="16">
        <f ca="1">OFFSET(CMA!$N$2,MAX(Setup!Y$1,Setup!$P7),MIN(Setup!Y$1,Setup!$P7))</f>
        <v>0.39665294419465774</v>
      </c>
      <c r="Z7" s="16">
        <f ca="1">OFFSET(CMA!$N$2,MAX(Setup!Z$1,Setup!$P7),MIN(Setup!Z$1,Setup!$P7))</f>
        <v>0.40435607445492655</v>
      </c>
      <c r="AA7" s="16">
        <f ca="1">OFFSET(CMA!$N$2,MAX(Setup!AA$1,Setup!$P7),MIN(Setup!AA$1,Setup!$P7))</f>
        <v>0.61697606646991099</v>
      </c>
      <c r="AB7" s="16">
        <f ca="1">OFFSET(CMA!$N$2,MAX(Setup!AB$1,Setup!$P7),MIN(Setup!AB$1,Setup!$P7))</f>
        <v>0.32270735029867803</v>
      </c>
      <c r="AC7" s="16">
        <f ca="1">OFFSET(CMA!$N$2,MAX(Setup!AC$1,Setup!$P7),MIN(Setup!AC$1,Setup!$P7))</f>
        <v>0.61166615715899941</v>
      </c>
      <c r="AD7" s="16">
        <f ca="1">OFFSET(CMA!$N$2,MAX(Setup!AD$1,Setup!$P7),MIN(Setup!AD$1,Setup!$P7))</f>
        <v>0.49363589233611899</v>
      </c>
      <c r="AE7" s="16">
        <f ca="1">OFFSET(CMA!$N$2,MAX(Setup!AE$1,Setup!$P7),MIN(Setup!AE$1,Setup!$P7))</f>
        <v>0.41039319184903333</v>
      </c>
      <c r="AF7" s="16">
        <f ca="1">OFFSET(CMA!$N$2,MAX(Setup!AF$1,Setup!$P7),MIN(Setup!AF$1,Setup!$P7))</f>
        <v>0.23806129668834553</v>
      </c>
      <c r="AG7" s="16">
        <f ca="1">OFFSET(CMA!$N$2,MAX(Setup!AG$1,Setup!$P7),MIN(Setup!AG$1,Setup!$P7))</f>
        <v>0.13887373024412969</v>
      </c>
      <c r="AH7" s="16">
        <f ca="1">OFFSET(CMA!$N$2,MAX(Setup!AH$1,Setup!$P7),MIN(Setup!AH$1,Setup!$P7))</f>
        <v>0.10192365719994836</v>
      </c>
      <c r="AI7" s="16">
        <f ca="1">OFFSET(CMA!$N$2,MAX(Setup!AI$1,Setup!$P7),MIN(Setup!AI$1,Setup!$P7))</f>
        <v>-5.4861279038122268E-2</v>
      </c>
      <c r="AJ7" s="16">
        <f ca="1">OFFSET(CMA!$N$2,MAX(Setup!AJ$1,Setup!$P7),MIN(Setup!AJ$1,Setup!$P7))</f>
        <v>0.14090858853550117</v>
      </c>
      <c r="AK7" s="16">
        <f ca="1">OFFSET(CMA!$N$2,MAX(Setup!AK$1,Setup!$P7),MIN(Setup!AK$1,Setup!$P7))</f>
        <v>0.43446092561526717</v>
      </c>
      <c r="AL7" s="16">
        <f ca="1">OFFSET(CMA!$N$2,MAX(Setup!AL$1,Setup!$P7),MIN(Setup!AL$1,Setup!$P7))</f>
        <v>0.60282779925967922</v>
      </c>
      <c r="AM7" s="16">
        <f ca="1">OFFSET(CMA!$N$2,MAX(Setup!AM$1,Setup!$P7),MIN(Setup!AM$1,Setup!$P7))</f>
        <v>0.59708140008823851</v>
      </c>
      <c r="AN7" s="16">
        <f ca="1">OFFSET(CMA!$N$2,MAX(Setup!AN$1,Setup!$P7),MIN(Setup!AN$1,Setup!$P7))</f>
        <v>0.12044550383787858</v>
      </c>
      <c r="AO7" s="16">
        <f ca="1">OFFSET(CMA!$N$2,MAX(Setup!AO$1,Setup!$P7),MIN(Setup!AO$1,Setup!$P7))</f>
        <v>0.14450385206566332</v>
      </c>
      <c r="AP7" s="16">
        <f ca="1">OFFSET(CMA!$N$2,MAX(Setup!AP$1,Setup!$P7),MIN(Setup!AP$1,Setup!$P7))</f>
        <v>0.30357975890890915</v>
      </c>
      <c r="AQ7" s="16">
        <f ca="1">OFFSET(CMA!$N$2,MAX(Setup!AQ$1,Setup!$P7),MIN(Setup!AQ$1,Setup!$P7))</f>
        <v>1.0302668659647235E-3</v>
      </c>
      <c r="AR7" s="16">
        <f ca="1">OFFSET(CMA!$N$2,MAX(Setup!AR$1,Setup!$P7),MIN(Setup!AR$1,Setup!$P7))</f>
        <v>0.62031528547807846</v>
      </c>
      <c r="AS7" s="16">
        <f ca="1">OFFSET(CMA!$N$2,MAX(Setup!AS$1,Setup!$P7),MIN(Setup!AS$1,Setup!$P7))</f>
        <v>0.24027468118657952</v>
      </c>
      <c r="AU7" t="str">
        <f t="shared" si="11"/>
        <v>US Small Cap Equity</v>
      </c>
      <c r="AV7">
        <f t="shared" ca="1" si="12"/>
        <v>0</v>
      </c>
      <c r="AW7">
        <f t="shared" ca="1" si="4"/>
        <v>0</v>
      </c>
      <c r="AX7">
        <f t="shared" ca="1" si="4"/>
        <v>0</v>
      </c>
      <c r="AY7">
        <f t="shared" ca="1" si="4"/>
        <v>0</v>
      </c>
      <c r="AZ7">
        <f t="shared" ca="1" si="4"/>
        <v>1</v>
      </c>
      <c r="BA7">
        <f t="shared" ca="1" si="4"/>
        <v>0</v>
      </c>
      <c r="BB7">
        <f t="shared" ca="1" si="4"/>
        <v>0</v>
      </c>
      <c r="BC7">
        <f t="shared" ca="1" si="4"/>
        <v>0</v>
      </c>
      <c r="BD7">
        <f t="shared" ca="1" si="4"/>
        <v>0</v>
      </c>
      <c r="BE7">
        <f t="shared" ca="1" si="4"/>
        <v>0</v>
      </c>
      <c r="BF7">
        <f t="shared" ca="1" si="4"/>
        <v>0</v>
      </c>
      <c r="BG7">
        <f t="shared" ca="1" si="4"/>
        <v>0</v>
      </c>
      <c r="BH7">
        <f t="shared" ca="1" si="4"/>
        <v>0</v>
      </c>
      <c r="BI7">
        <f t="shared" ca="1" si="4"/>
        <v>0</v>
      </c>
      <c r="BJ7">
        <f t="shared" ca="1" si="4"/>
        <v>0</v>
      </c>
      <c r="BK7">
        <f t="shared" ca="1" si="4"/>
        <v>0</v>
      </c>
      <c r="BL7">
        <f t="shared" ca="1" si="4"/>
        <v>0</v>
      </c>
      <c r="BM7">
        <f t="shared" ca="1" si="4"/>
        <v>0</v>
      </c>
      <c r="BN7">
        <f t="shared" ca="1" si="4"/>
        <v>0</v>
      </c>
      <c r="BO7">
        <f t="shared" ca="1" si="4"/>
        <v>0</v>
      </c>
      <c r="BP7">
        <f t="shared" ca="1" si="4"/>
        <v>0</v>
      </c>
      <c r="BQ7">
        <f t="shared" ca="1" si="4"/>
        <v>0</v>
      </c>
      <c r="BR7">
        <f t="shared" ca="1" si="4"/>
        <v>0</v>
      </c>
      <c r="BS7">
        <f t="shared" ca="1" si="4"/>
        <v>0</v>
      </c>
      <c r="BT7">
        <f t="shared" ca="1" si="4"/>
        <v>0</v>
      </c>
      <c r="BU7">
        <f t="shared" ca="1" si="4"/>
        <v>0</v>
      </c>
      <c r="BV7">
        <f t="shared" ca="1" si="4"/>
        <v>0</v>
      </c>
      <c r="BW7">
        <f t="shared" ca="1" si="4"/>
        <v>0</v>
      </c>
      <c r="BY7" t="str">
        <f t="shared" si="5"/>
        <v>US Small Cap Equity</v>
      </c>
      <c r="BZ7" s="59">
        <f ca="1">OFFSET('CC Scen'!$A$5,MATCH(Setup!$BZ$1&amp;Setup!$BY7,'CC Scen'!$C$6:$C$235,0),15)</f>
        <v>-2.6979E-2</v>
      </c>
      <c r="CA7" s="59">
        <f ca="1">OFFSET('CC Scen'!$A$5,MATCH(Setup!$BZ$1&amp;Setup!$BY7,'CC Scen'!$C$6:$C$235,0),16)</f>
        <v>-8.9931936939878776E-3</v>
      </c>
      <c r="CB7" s="59">
        <f ca="1">OFFSET('CC Scen'!$A$5,MATCH(Setup!$BZ$1&amp;Setup!$BY7,'CC Scen'!$C$6:$C$235,0),17)</f>
        <v>-5.3961144360223923E-3</v>
      </c>
      <c r="CC7" s="59">
        <f ca="1">OFFSET('CC Scen'!$A$5,MATCH(Setup!$BZ$1&amp;Setup!$BY7,'CC Scen'!$C$6:$C$235,0),18)</f>
        <v>-2.6982162899854556E-3</v>
      </c>
      <c r="CD7" s="59">
        <f ca="1">OFFSET('CC Scen'!$A$5,MATCH(Setup!$CD$1&amp;Setup!$BY7,'CC Scen'!$C$6:$C$235,0),15)</f>
        <v>-2.3762999999999999E-2</v>
      </c>
      <c r="CE7" s="59">
        <f ca="1">OFFSET('CC Scen'!$A$5,MATCH(Setup!$CD$1&amp;Setup!$BY7,'CC Scen'!$C$6:$C$235,0),16)</f>
        <v>-7.92109592723933E-3</v>
      </c>
      <c r="CF7" s="59">
        <f ca="1">OFFSET('CC Scen'!$A$5,MATCH(Setup!$CD$1&amp;Setup!$BY7,'CC Scen'!$C$6:$C$235,0),17)</f>
        <v>-4.7526509933277783E-3</v>
      </c>
      <c r="CG7" s="59">
        <f ca="1">OFFSET('CC Scen'!$A$5,MATCH(Setup!$CD$1&amp;Setup!$BY7,'CC Scen'!$C$6:$C$235,0),18)</f>
        <v>-2.3761628295130288E-3</v>
      </c>
    </row>
    <row r="8" spans="1:85" x14ac:dyDescent="0.35">
      <c r="A8">
        <f t="shared" si="6"/>
        <v>6</v>
      </c>
      <c r="B8" t="s">
        <v>11</v>
      </c>
      <c r="C8" t="s">
        <v>11</v>
      </c>
      <c r="D8" s="15">
        <f ca="1">OFFSET(CMA!$A$2,MATCH(Setup!C8,CMA!$B$3:$B$117,0),11)</f>
        <v>4.0500000000000001E-2</v>
      </c>
      <c r="E8" s="16">
        <f ca="1">OFFSET(CMA!$A$2,MATCH(Setup!$C8,CMA!$B$3:$B$117,0),12)</f>
        <v>0.36</v>
      </c>
      <c r="F8" s="15">
        <f t="shared" ca="1" si="2"/>
        <v>1.4579999999999999E-2</v>
      </c>
      <c r="G8" s="5">
        <v>8.0999999999999996E-3</v>
      </c>
      <c r="H8" s="17">
        <v>1</v>
      </c>
      <c r="I8" s="5">
        <f ca="1">OFFSET(CMA!$A$2,MATCH(Setup!$C8,CMA!$B$3:$B$117,0),3)</f>
        <v>7.2023632612464375E-2</v>
      </c>
      <c r="J8" s="5">
        <f t="shared" ca="1" si="7"/>
        <v>5.3126516583921424E-2</v>
      </c>
      <c r="K8" s="5">
        <f ca="1">OFFSET(CMA!$A$2,MATCH(Setup!$C8,CMA!$B$3:$B$117,0),4)</f>
        <v>0.20399352669217924</v>
      </c>
      <c r="L8" s="9">
        <f t="shared" ca="1" si="8"/>
        <v>8.6603632612464371E-2</v>
      </c>
      <c r="M8" s="5">
        <f t="shared" ca="1" si="13"/>
        <v>6.7231177622242289E-2</v>
      </c>
      <c r="N8" s="5">
        <f t="shared" ca="1" si="10"/>
        <v>0.20797501997190154</v>
      </c>
      <c r="P8">
        <f ca="1">OFFSET(CMA!$A$2,MATCH(Setup!Q8,CMA!$B$3:$B$117,0),0)</f>
        <v>12</v>
      </c>
      <c r="Q8" t="str">
        <f t="shared" si="3"/>
        <v>Non-US Developed Small Cap Equity Unhedged</v>
      </c>
      <c r="R8" s="16">
        <f ca="1">OFFSET(CMA!$N$2,MAX(Setup!R$1,Setup!$P8),MIN(Setup!R$1,Setup!$P8))</f>
        <v>0.55216490366176763</v>
      </c>
      <c r="S8" s="16">
        <f ca="1">OFFSET(CMA!$N$2,MAX(Setup!S$1,Setup!$P8),MIN(Setup!S$1,Setup!$P8))</f>
        <v>0.7818349081620326</v>
      </c>
      <c r="T8" s="16">
        <f ca="1">OFFSET(CMA!$N$2,MAX(Setup!T$1,Setup!$P8),MIN(Setup!T$1,Setup!$P8))</f>
        <v>0.76612347797587677</v>
      </c>
      <c r="U8" s="16">
        <f ca="1">OFFSET(CMA!$N$2,MAX(Setup!U$1,Setup!$P8),MIN(Setup!U$1,Setup!$P8))</f>
        <v>0.84353247247866625</v>
      </c>
      <c r="V8" s="16">
        <f ca="1">OFFSET(CMA!$N$2,MAX(Setup!V$1,Setup!$P8),MIN(Setup!V$1,Setup!$P8))</f>
        <v>0.74022504855009408</v>
      </c>
      <c r="W8" s="16">
        <f ca="1">OFFSET(CMA!$N$2,MAX(Setup!W$1,Setup!$P8),MIN(Setup!W$1,Setup!$P8))</f>
        <v>1</v>
      </c>
      <c r="X8" s="16">
        <f ca="1">OFFSET(CMA!$N$2,MAX(Setup!X$1,Setup!$P8),MIN(Setup!X$1,Setup!$P8))</f>
        <v>0.88462684082309662</v>
      </c>
      <c r="Y8" s="16">
        <f ca="1">OFFSET(CMA!$N$2,MAX(Setup!Y$1,Setup!$P8),MIN(Setup!Y$1,Setup!$P8))</f>
        <v>0.41176627859256643</v>
      </c>
      <c r="Z8" s="16">
        <f ca="1">OFFSET(CMA!$N$2,MAX(Setup!Z$1,Setup!$P8),MIN(Setup!Z$1,Setup!$P8))</f>
        <v>0.3864263049557653</v>
      </c>
      <c r="AA8" s="16">
        <f ca="1">OFFSET(CMA!$N$2,MAX(Setup!AA$1,Setup!$P8),MIN(Setup!AA$1,Setup!$P8))</f>
        <v>0.63572817781702051</v>
      </c>
      <c r="AB8" s="16">
        <f ca="1">OFFSET(CMA!$N$2,MAX(Setup!AB$1,Setup!$P8),MIN(Setup!AB$1,Setup!$P8))</f>
        <v>0.28629109044327122</v>
      </c>
      <c r="AC8" s="16">
        <f ca="1">OFFSET(CMA!$N$2,MAX(Setup!AC$1,Setup!$P8),MIN(Setup!AC$1,Setup!$P8))</f>
        <v>0.55392443361974719</v>
      </c>
      <c r="AD8" s="16">
        <f ca="1">OFFSET(CMA!$N$2,MAX(Setup!AD$1,Setup!$P8),MIN(Setup!AD$1,Setup!$P8))</f>
        <v>0.48580181775147457</v>
      </c>
      <c r="AE8" s="16">
        <f ca="1">OFFSET(CMA!$N$2,MAX(Setup!AE$1,Setup!$P8),MIN(Setup!AE$1,Setup!$P8))</f>
        <v>0.42404181203976732</v>
      </c>
      <c r="AF8" s="16">
        <f ca="1">OFFSET(CMA!$N$2,MAX(Setup!AF$1,Setup!$P8),MIN(Setup!AF$1,Setup!$P8))</f>
        <v>0.22388933819191767</v>
      </c>
      <c r="AG8" s="16">
        <f ca="1">OFFSET(CMA!$N$2,MAX(Setup!AG$1,Setup!$P8),MIN(Setup!AG$1,Setup!$P8))</f>
        <v>0.11749347194283562</v>
      </c>
      <c r="AH8" s="16">
        <f ca="1">OFFSET(CMA!$N$2,MAX(Setup!AH$1,Setup!$P8),MIN(Setup!AH$1,Setup!$P8))</f>
        <v>0.11145879504248321</v>
      </c>
      <c r="AI8" s="16">
        <f ca="1">OFFSET(CMA!$N$2,MAX(Setup!AI$1,Setup!$P8),MIN(Setup!AI$1,Setup!$P8))</f>
        <v>-8.2377515563123671E-2</v>
      </c>
      <c r="AJ8" s="16">
        <f ca="1">OFFSET(CMA!$N$2,MAX(Setup!AJ$1,Setup!$P8),MIN(Setup!AJ$1,Setup!$P8))</f>
        <v>0.13058557025303363</v>
      </c>
      <c r="AK8" s="16">
        <f ca="1">OFFSET(CMA!$N$2,MAX(Setup!AK$1,Setup!$P8),MIN(Setup!AK$1,Setup!$P8))</f>
        <v>0.43270031746292437</v>
      </c>
      <c r="AL8" s="16">
        <f ca="1">OFFSET(CMA!$N$2,MAX(Setup!AL$1,Setup!$P8),MIN(Setup!AL$1,Setup!$P8))</f>
        <v>0.54279238700931598</v>
      </c>
      <c r="AM8" s="16">
        <f ca="1">OFFSET(CMA!$N$2,MAX(Setup!AM$1,Setup!$P8),MIN(Setup!AM$1,Setup!$P8))</f>
        <v>0.61528285784578529</v>
      </c>
      <c r="AN8" s="16">
        <f ca="1">OFFSET(CMA!$N$2,MAX(Setup!AN$1,Setup!$P8),MIN(Setup!AN$1,Setup!$P8))</f>
        <v>9.82662277888144E-2</v>
      </c>
      <c r="AO8" s="16">
        <f ca="1">OFFSET(CMA!$N$2,MAX(Setup!AO$1,Setup!$P8),MIN(Setup!AO$1,Setup!$P8))</f>
        <v>0.12400183508254867</v>
      </c>
      <c r="AP8" s="16">
        <f ca="1">OFFSET(CMA!$N$2,MAX(Setup!AP$1,Setup!$P8),MIN(Setup!AP$1,Setup!$P8))</f>
        <v>0.32490945765881951</v>
      </c>
      <c r="AQ8" s="16">
        <f ca="1">OFFSET(CMA!$N$2,MAX(Setup!AQ$1,Setup!$P8),MIN(Setup!AQ$1,Setup!$P8))</f>
        <v>2.6897093081821319E-3</v>
      </c>
      <c r="AR8" s="16">
        <f ca="1">OFFSET(CMA!$N$2,MAX(Setup!AR$1,Setup!$P8),MIN(Setup!AR$1,Setup!$P8))</f>
        <v>0.63922500610129895</v>
      </c>
      <c r="AS8" s="16">
        <f ca="1">OFFSET(CMA!$N$2,MAX(Setup!AS$1,Setup!$P8),MIN(Setup!AS$1,Setup!$P8))</f>
        <v>0.23357025364725773</v>
      </c>
      <c r="AU8" t="str">
        <f t="shared" si="11"/>
        <v>Non-US Developed Small Cap Equity Unhedged</v>
      </c>
      <c r="AV8">
        <f t="shared" ca="1" si="12"/>
        <v>0</v>
      </c>
      <c r="AW8">
        <f t="shared" ca="1" si="12"/>
        <v>0</v>
      </c>
      <c r="AX8">
        <f t="shared" ca="1" si="12"/>
        <v>0</v>
      </c>
      <c r="AY8">
        <f t="shared" ca="1" si="12"/>
        <v>0</v>
      </c>
      <c r="AZ8">
        <f t="shared" ca="1" si="12"/>
        <v>0</v>
      </c>
      <c r="BA8">
        <f t="shared" ca="1" si="12"/>
        <v>1</v>
      </c>
      <c r="BB8">
        <f t="shared" ca="1" si="12"/>
        <v>0</v>
      </c>
      <c r="BC8">
        <f t="shared" ca="1" si="12"/>
        <v>0</v>
      </c>
      <c r="BD8">
        <f t="shared" ca="1" si="12"/>
        <v>0</v>
      </c>
      <c r="BE8">
        <f t="shared" ca="1" si="12"/>
        <v>0</v>
      </c>
      <c r="BF8">
        <f t="shared" ca="1" si="12"/>
        <v>0</v>
      </c>
      <c r="BG8">
        <f t="shared" ca="1" si="12"/>
        <v>0</v>
      </c>
      <c r="BH8">
        <f t="shared" ca="1" si="12"/>
        <v>0</v>
      </c>
      <c r="BI8">
        <f t="shared" ca="1" si="12"/>
        <v>0</v>
      </c>
      <c r="BJ8">
        <f t="shared" ca="1" si="12"/>
        <v>0</v>
      </c>
      <c r="BK8">
        <f t="shared" ca="1" si="12"/>
        <v>0</v>
      </c>
      <c r="BL8">
        <f t="shared" ref="BL8:BW25" ca="1" si="14">IF($AU8=BL$2,1,0)</f>
        <v>0</v>
      </c>
      <c r="BM8">
        <f t="shared" ca="1" si="14"/>
        <v>0</v>
      </c>
      <c r="BN8">
        <f t="shared" ca="1" si="14"/>
        <v>0</v>
      </c>
      <c r="BO8">
        <f t="shared" ca="1" si="14"/>
        <v>0</v>
      </c>
      <c r="BP8">
        <f t="shared" ca="1" si="14"/>
        <v>0</v>
      </c>
      <c r="BQ8">
        <f t="shared" ca="1" si="14"/>
        <v>0</v>
      </c>
      <c r="BR8">
        <f t="shared" ca="1" si="14"/>
        <v>0</v>
      </c>
      <c r="BS8">
        <f t="shared" ca="1" si="14"/>
        <v>0</v>
      </c>
      <c r="BT8">
        <f t="shared" ca="1" si="14"/>
        <v>0</v>
      </c>
      <c r="BU8">
        <f t="shared" ca="1" si="14"/>
        <v>0</v>
      </c>
      <c r="BV8">
        <f t="shared" ca="1" si="14"/>
        <v>0</v>
      </c>
      <c r="BW8">
        <f t="shared" ca="1" si="14"/>
        <v>0</v>
      </c>
      <c r="BY8" t="str">
        <f t="shared" si="5"/>
        <v>Non-US Developed Small Cap Equity Unhedged</v>
      </c>
      <c r="BZ8" s="59">
        <f ca="1">OFFSET('CC Scen'!$A$5,MATCH(Setup!$BZ$1&amp;Setup!$BY8,'CC Scen'!$C$6:$C$235,0),15)</f>
        <v>-2.316E-2</v>
      </c>
      <c r="CA8" s="59">
        <f ca="1">OFFSET('CC Scen'!$A$5,MATCH(Setup!$BZ$1&amp;Setup!$BY8,'CC Scen'!$C$6:$C$235,0),16)</f>
        <v>-7.7201835332281199E-3</v>
      </c>
      <c r="CB8" s="59">
        <f ca="1">OFFSET('CC Scen'!$A$5,MATCH(Setup!$BZ$1&amp;Setup!$BY8,'CC Scen'!$C$6:$C$235,0),17)</f>
        <v>-4.6321215969709062E-3</v>
      </c>
      <c r="CC8" s="59">
        <f ca="1">OFFSET('CC Scen'!$A$5,MATCH(Setup!$BZ$1&amp;Setup!$BY8,'CC Scen'!$C$6:$C$235,0),18)</f>
        <v>-2.3162548971636943E-3</v>
      </c>
      <c r="CD8" s="59">
        <f ca="1">OFFSET('CC Scen'!$A$5,MATCH(Setup!$CD$1&amp;Setup!$BY8,'CC Scen'!$C$6:$C$235,0),15)</f>
        <v>-2.1271999999999999E-2</v>
      </c>
      <c r="CE8" s="59">
        <f ca="1">OFFSET('CC Scen'!$A$5,MATCH(Setup!$CD$1&amp;Setup!$BY8,'CC Scen'!$C$6:$C$235,0),16)</f>
        <v>-7.0905808692932615E-3</v>
      </c>
      <c r="CF8" s="59">
        <f ca="1">OFFSET('CC Scen'!$A$5,MATCH(Setup!$CD$1&amp;Setup!$BY8,'CC Scen'!$C$6:$C$235,0),17)</f>
        <v>-4.2544273200136873E-3</v>
      </c>
      <c r="CG8" s="59">
        <f ca="1">OFFSET('CC Scen'!$A$5,MATCH(Setup!$CD$1&amp;Setup!$BY8,'CC Scen'!$C$6:$C$235,0),18)</f>
        <v>-2.126986331502323E-3</v>
      </c>
    </row>
    <row r="9" spans="1:85" x14ac:dyDescent="0.35">
      <c r="A9">
        <f t="shared" si="6"/>
        <v>7</v>
      </c>
      <c r="B9" t="s">
        <v>18</v>
      </c>
      <c r="C9" t="s">
        <v>18</v>
      </c>
      <c r="D9" s="15">
        <f ca="1">OFFSET(CMA!$A$2,MATCH(Setup!C9,CMA!$B$3:$B$117,0),11)</f>
        <v>4.0500000000000001E-2</v>
      </c>
      <c r="E9" s="16">
        <f ca="1">OFFSET(CMA!$A$2,MATCH(Setup!$C9,CMA!$B$3:$B$117,0),12)</f>
        <v>0.18</v>
      </c>
      <c r="F9" s="15">
        <f t="shared" ca="1" si="2"/>
        <v>7.2899999999999996E-3</v>
      </c>
      <c r="G9" s="5">
        <v>4.5000000000000005E-3</v>
      </c>
      <c r="H9" s="17">
        <v>1</v>
      </c>
      <c r="I9" s="5">
        <f ca="1">OFFSET(CMA!$A$2,MATCH(Setup!$C9,CMA!$B$3:$B$117,0),3)</f>
        <v>5.7991935585912605E-2</v>
      </c>
      <c r="J9" s="5">
        <f t="shared" ca="1" si="7"/>
        <v>4.5406491627670631E-2</v>
      </c>
      <c r="K9" s="5">
        <f ca="1">OFFSET(CMA!$A$2,MATCH(Setup!$C9,CMA!$B$3:$B$117,0),4)</f>
        <v>0.16466155304408625</v>
      </c>
      <c r="L9" s="9">
        <f t="shared" ca="1" si="8"/>
        <v>6.5281935585912609E-2</v>
      </c>
      <c r="M9" s="5">
        <f t="shared" ca="1" si="13"/>
        <v>5.2037294467203177E-2</v>
      </c>
      <c r="N9" s="5">
        <f t="shared" ca="1" si="10"/>
        <v>0.16956909226297825</v>
      </c>
      <c r="P9">
        <f ca="1">OFFSET(CMA!$A$2,MATCH(Setup!Q9,CMA!$B$3:$B$117,0),0)</f>
        <v>19</v>
      </c>
      <c r="Q9" t="str">
        <f t="shared" si="3"/>
        <v>Global AC All Cap Equity Unhedged</v>
      </c>
      <c r="R9" s="16">
        <f ca="1">OFFSET(CMA!$N$2,MAX(Setup!R$1,Setup!$P9),MIN(Setup!R$1,Setup!$P9))</f>
        <v>0.5673396711301969</v>
      </c>
      <c r="S9" s="16">
        <f ca="1">OFFSET(CMA!$N$2,MAX(Setup!S$1,Setup!$P9),MIN(Setup!S$1,Setup!$P9))</f>
        <v>0.80023916456999522</v>
      </c>
      <c r="T9" s="16">
        <f ca="1">OFFSET(CMA!$N$2,MAX(Setup!T$1,Setup!$P9),MIN(Setup!T$1,Setup!$P9))</f>
        <v>0.77553366385119415</v>
      </c>
      <c r="U9" s="16">
        <f ca="1">OFFSET(CMA!$N$2,MAX(Setup!U$1,Setup!$P9),MIN(Setup!U$1,Setup!$P9))</f>
        <v>0.82864614245730572</v>
      </c>
      <c r="V9" s="16">
        <f ca="1">OFFSET(CMA!$N$2,MAX(Setup!V$1,Setup!$P9),MIN(Setup!V$1,Setup!$P9))</f>
        <v>0.76261261809597658</v>
      </c>
      <c r="W9" s="16">
        <f ca="1">OFFSET(CMA!$N$2,MAX(Setup!W$1,Setup!$P9),MIN(Setup!W$1,Setup!$P9))</f>
        <v>0.88462684082309662</v>
      </c>
      <c r="X9" s="16">
        <f ca="1">OFFSET(CMA!$N$2,MAX(Setup!X$1,Setup!$P9),MIN(Setup!X$1,Setup!$P9))</f>
        <v>1</v>
      </c>
      <c r="Y9" s="16">
        <f ca="1">OFFSET(CMA!$N$2,MAX(Setup!Y$1,Setup!$P9),MIN(Setup!Y$1,Setup!$P9))</f>
        <v>0.42036842105193217</v>
      </c>
      <c r="Z9" s="16">
        <f ca="1">OFFSET(CMA!$N$2,MAX(Setup!Z$1,Setup!$P9),MIN(Setup!Z$1,Setup!$P9))</f>
        <v>0.39813006975315651</v>
      </c>
      <c r="AA9" s="16">
        <f ca="1">OFFSET(CMA!$N$2,MAX(Setup!AA$1,Setup!$P9),MIN(Setup!AA$1,Setup!$P9))</f>
        <v>0.63975159833643047</v>
      </c>
      <c r="AB9" s="16">
        <f ca="1">OFFSET(CMA!$N$2,MAX(Setup!AB$1,Setup!$P9),MIN(Setup!AB$1,Setup!$P9))</f>
        <v>0.29463052277074037</v>
      </c>
      <c r="AC9" s="16">
        <f ca="1">OFFSET(CMA!$N$2,MAX(Setup!AC$1,Setup!$P9),MIN(Setup!AC$1,Setup!$P9))</f>
        <v>0.57823945021444412</v>
      </c>
      <c r="AD9" s="16">
        <f ca="1">OFFSET(CMA!$N$2,MAX(Setup!AD$1,Setup!$P9),MIN(Setup!AD$1,Setup!$P9))</f>
        <v>0.51954842387494393</v>
      </c>
      <c r="AE9" s="16">
        <f ca="1">OFFSET(CMA!$N$2,MAX(Setup!AE$1,Setup!$P9),MIN(Setup!AE$1,Setup!$P9))</f>
        <v>0.43552531077401785</v>
      </c>
      <c r="AF9" s="16">
        <f ca="1">OFFSET(CMA!$N$2,MAX(Setup!AF$1,Setup!$P9),MIN(Setup!AF$1,Setup!$P9))</f>
        <v>0.22392571328638419</v>
      </c>
      <c r="AG9" s="16">
        <f ca="1">OFFSET(CMA!$N$2,MAX(Setup!AG$1,Setup!$P9),MIN(Setup!AG$1,Setup!$P9))</f>
        <v>0.11358185499439197</v>
      </c>
      <c r="AH9" s="16">
        <f ca="1">OFFSET(CMA!$N$2,MAX(Setup!AH$1,Setup!$P9),MIN(Setup!AH$1,Setup!$P9))</f>
        <v>0.10637744700346878</v>
      </c>
      <c r="AI9" s="16">
        <f ca="1">OFFSET(CMA!$N$2,MAX(Setup!AI$1,Setup!$P9),MIN(Setup!AI$1,Setup!$P9))</f>
        <v>-9.1618047458411137E-2</v>
      </c>
      <c r="AJ9" s="16">
        <f ca="1">OFFSET(CMA!$N$2,MAX(Setup!AJ$1,Setup!$P9),MIN(Setup!AJ$1,Setup!$P9))</f>
        <v>0.13002686897086418</v>
      </c>
      <c r="AK9" s="16">
        <f ca="1">OFFSET(CMA!$N$2,MAX(Setup!AK$1,Setup!$P9),MIN(Setup!AK$1,Setup!$P9))</f>
        <v>0.45643791183958754</v>
      </c>
      <c r="AL9" s="16">
        <f ca="1">OFFSET(CMA!$N$2,MAX(Setup!AL$1,Setup!$P9),MIN(Setup!AL$1,Setup!$P9))</f>
        <v>0.5657795474638937</v>
      </c>
      <c r="AM9" s="16">
        <f ca="1">OFFSET(CMA!$N$2,MAX(Setup!AM$1,Setup!$P9),MIN(Setup!AM$1,Setup!$P9))</f>
        <v>0.61919510381619181</v>
      </c>
      <c r="AN9" s="16">
        <f ca="1">OFFSET(CMA!$N$2,MAX(Setup!AN$1,Setup!$P9),MIN(Setup!AN$1,Setup!$P9))</f>
        <v>9.3783130155985078E-2</v>
      </c>
      <c r="AO9" s="16">
        <f ca="1">OFFSET(CMA!$N$2,MAX(Setup!AO$1,Setup!$P9),MIN(Setup!AO$1,Setup!$P9))</f>
        <v>0.12045500175679666</v>
      </c>
      <c r="AP9" s="16">
        <f ca="1">OFFSET(CMA!$N$2,MAX(Setup!AP$1,Setup!$P9),MIN(Setup!AP$1,Setup!$P9))</f>
        <v>0.32429621522991181</v>
      </c>
      <c r="AQ9" s="16">
        <f ca="1">OFFSET(CMA!$N$2,MAX(Setup!AQ$1,Setup!$P9),MIN(Setup!AQ$1,Setup!$P9))</f>
        <v>2.7496010384976117E-3</v>
      </c>
      <c r="AR9" s="16">
        <f ca="1">OFFSET(CMA!$N$2,MAX(Setup!AR$1,Setup!$P9),MIN(Setup!AR$1,Setup!$P9))</f>
        <v>0.64328948705085542</v>
      </c>
      <c r="AS9" s="16">
        <f ca="1">OFFSET(CMA!$N$2,MAX(Setup!AS$1,Setup!$P9),MIN(Setup!AS$1,Setup!$P9))</f>
        <v>0.23472398532368</v>
      </c>
      <c r="AU9" t="str">
        <f t="shared" si="11"/>
        <v>Global AC All Cap Equity Unhedged</v>
      </c>
      <c r="AV9">
        <f t="shared" ca="1" si="12"/>
        <v>0</v>
      </c>
      <c r="AW9">
        <f t="shared" ca="1" si="12"/>
        <v>0</v>
      </c>
      <c r="AX9">
        <f t="shared" ca="1" si="12"/>
        <v>0</v>
      </c>
      <c r="AY9">
        <f t="shared" ca="1" si="12"/>
        <v>0</v>
      </c>
      <c r="AZ9">
        <f t="shared" ca="1" si="12"/>
        <v>0</v>
      </c>
      <c r="BA9">
        <f t="shared" ca="1" si="12"/>
        <v>0</v>
      </c>
      <c r="BB9">
        <f t="shared" ca="1" si="12"/>
        <v>1</v>
      </c>
      <c r="BC9">
        <f t="shared" ca="1" si="12"/>
        <v>0</v>
      </c>
      <c r="BD9">
        <f t="shared" ca="1" si="12"/>
        <v>0</v>
      </c>
      <c r="BE9">
        <f t="shared" ca="1" si="12"/>
        <v>0</v>
      </c>
      <c r="BF9">
        <f t="shared" ca="1" si="12"/>
        <v>0</v>
      </c>
      <c r="BG9">
        <f t="shared" ca="1" si="12"/>
        <v>0</v>
      </c>
      <c r="BH9">
        <f t="shared" ca="1" si="12"/>
        <v>0</v>
      </c>
      <c r="BI9">
        <f t="shared" ca="1" si="12"/>
        <v>0</v>
      </c>
      <c r="BJ9">
        <f t="shared" ca="1" si="12"/>
        <v>0</v>
      </c>
      <c r="BK9">
        <f t="shared" ca="1" si="12"/>
        <v>0</v>
      </c>
      <c r="BL9">
        <f t="shared" ca="1" si="14"/>
        <v>0</v>
      </c>
      <c r="BM9">
        <f t="shared" ca="1" si="14"/>
        <v>0</v>
      </c>
      <c r="BN9">
        <f t="shared" ca="1" si="14"/>
        <v>0</v>
      </c>
      <c r="BO9">
        <f t="shared" ca="1" si="14"/>
        <v>0</v>
      </c>
      <c r="BP9">
        <f t="shared" ca="1" si="14"/>
        <v>0</v>
      </c>
      <c r="BQ9">
        <f t="shared" ca="1" si="14"/>
        <v>0</v>
      </c>
      <c r="BR9">
        <f t="shared" ca="1" si="14"/>
        <v>0</v>
      </c>
      <c r="BS9">
        <f t="shared" ca="1" si="14"/>
        <v>0</v>
      </c>
      <c r="BT9">
        <f t="shared" ca="1" si="14"/>
        <v>0</v>
      </c>
      <c r="BU9">
        <f t="shared" ca="1" si="14"/>
        <v>0</v>
      </c>
      <c r="BV9">
        <f t="shared" ca="1" si="14"/>
        <v>0</v>
      </c>
      <c r="BW9">
        <f t="shared" ca="1" si="14"/>
        <v>0</v>
      </c>
      <c r="BY9" t="str">
        <f t="shared" si="5"/>
        <v>Global AC All Cap Equity Unhedged</v>
      </c>
      <c r="BZ9" s="59">
        <f ca="1">OFFSET('CC Scen'!$A$5,MATCH(Setup!$BZ$1&amp;Setup!$BY9,'CC Scen'!$C$6:$C$235,0),15)</f>
        <v>-1.9574000000000001E-2</v>
      </c>
      <c r="CA9" s="59">
        <f ca="1">OFFSET('CC Scen'!$A$5,MATCH(Setup!$BZ$1&amp;Setup!$BY9,'CC Scen'!$C$6:$C$235,0),16)</f>
        <v>-6.5246587434966141E-3</v>
      </c>
      <c r="CB9" s="59">
        <f ca="1">OFFSET('CC Scen'!$A$5,MATCH(Setup!$BZ$1&amp;Setup!$BY9,'CC Scen'!$C$6:$C$235,0),17)</f>
        <v>-3.9147398063429373E-3</v>
      </c>
      <c r="CC9" s="59">
        <f ca="1">OFFSET('CC Scen'!$A$5,MATCH(Setup!$BZ$1&amp;Setup!$BY9,'CC Scen'!$C$6:$C$235,0),18)</f>
        <v>-1.957293231047319E-3</v>
      </c>
      <c r="CD9" s="59">
        <f ca="1">OFFSET('CC Scen'!$A$5,MATCH(Setup!$CD$1&amp;Setup!$BY9,'CC Scen'!$C$6:$C$235,0),15)</f>
        <v>-2.5607000000000001E-2</v>
      </c>
      <c r="CE9" s="59">
        <f ca="1">OFFSET('CC Scen'!$A$5,MATCH(Setup!$CD$1&amp;Setup!$BY9,'CC Scen'!$C$6:$C$235,0),16)</f>
        <v>-8.5355563492215403E-3</v>
      </c>
      <c r="CF9" s="59">
        <f ca="1">OFFSET('CC Scen'!$A$5,MATCH(Setup!$CD$1&amp;Setup!$BY9,'CC Scen'!$C$6:$C$235,0),17)</f>
        <v>-5.1213567027381668E-3</v>
      </c>
      <c r="CG9" s="59">
        <f ca="1">OFFSET('CC Scen'!$A$5,MATCH(Setup!$CD$1&amp;Setup!$BY9,'CC Scen'!$C$6:$C$235,0),18)</f>
        <v>-2.5604742904135058E-3</v>
      </c>
    </row>
    <row r="10" spans="1:85" x14ac:dyDescent="0.35">
      <c r="A10">
        <f t="shared" si="6"/>
        <v>8</v>
      </c>
      <c r="B10" t="s">
        <v>86</v>
      </c>
      <c r="C10" t="s">
        <v>86</v>
      </c>
      <c r="D10" s="15">
        <f ca="1">OFFSET(CMA!$A$2,MATCH(Setup!C10,CMA!$B$3:$B$117,0),11)</f>
        <v>2.2499999999999999E-2</v>
      </c>
      <c r="E10" s="16">
        <f ca="1">OFFSET(CMA!$A$2,MATCH(Setup!$C10,CMA!$B$3:$B$117,0),12)</f>
        <v>0.27</v>
      </c>
      <c r="F10" s="15">
        <f t="shared" ca="1" si="2"/>
        <v>6.0750000000000005E-3</v>
      </c>
      <c r="G10" s="5">
        <v>3.6000000000000003E-3</v>
      </c>
      <c r="H10" s="17">
        <v>1</v>
      </c>
      <c r="I10" s="5">
        <f ca="1">OFFSET(CMA!$A$2,MATCH(Setup!$C10,CMA!$B$3:$B$117,0),3)</f>
        <v>5.7999999999999996E-2</v>
      </c>
      <c r="J10" s="5">
        <f t="shared" ca="1" si="7"/>
        <v>4.18369397353755E-2</v>
      </c>
      <c r="K10" s="5">
        <f ca="1">OFFSET(CMA!$A$2,MATCH(Setup!$C10,CMA!$B$3:$B$117,0),4)</f>
        <v>0.18708565883167769</v>
      </c>
      <c r="L10" s="9">
        <f t="shared" ca="1" si="8"/>
        <v>6.4074999999999993E-2</v>
      </c>
      <c r="M10" s="5">
        <f t="shared" ca="1" si="13"/>
        <v>4.7772854977888191E-2</v>
      </c>
      <c r="N10" s="5">
        <f t="shared" ca="1" si="10"/>
        <v>0.18843379139762301</v>
      </c>
      <c r="P10">
        <f ca="1">OFFSET(CMA!$A$2,MATCH(Setup!Q10,CMA!$B$3:$B$117,0),0)</f>
        <v>87</v>
      </c>
      <c r="Q10" t="str">
        <f t="shared" si="3"/>
        <v>Global Real Estate - REITS</v>
      </c>
      <c r="R10" s="16">
        <f ca="1">OFFSET(CMA!$N$2,MAX(Setup!R$1,Setup!$P10),MIN(Setup!R$1,Setup!$P10))</f>
        <v>0.30649641977732411</v>
      </c>
      <c r="S10" s="16">
        <f ca="1">OFFSET(CMA!$N$2,MAX(Setup!S$1,Setup!$P10),MIN(Setup!S$1,Setup!$P10))</f>
        <v>0.39763695264755189</v>
      </c>
      <c r="T10" s="16">
        <f ca="1">OFFSET(CMA!$N$2,MAX(Setup!T$1,Setup!$P10),MIN(Setup!T$1,Setup!$P10))</f>
        <v>0.38828928571886878</v>
      </c>
      <c r="U10" s="16">
        <f ca="1">OFFSET(CMA!$N$2,MAX(Setup!U$1,Setup!$P10),MIN(Setup!U$1,Setup!$P10))</f>
        <v>0.38671456615647359</v>
      </c>
      <c r="V10" s="16">
        <f ca="1">OFFSET(CMA!$N$2,MAX(Setup!V$1,Setup!$P10),MIN(Setup!V$1,Setup!$P10))</f>
        <v>0.39665294419465774</v>
      </c>
      <c r="W10" s="16">
        <f ca="1">OFFSET(CMA!$N$2,MAX(Setup!W$1,Setup!$P10),MIN(Setup!W$1,Setup!$P10))</f>
        <v>0.41176627859256643</v>
      </c>
      <c r="X10" s="16">
        <f ca="1">OFFSET(CMA!$N$2,MAX(Setup!X$1,Setup!$P10),MIN(Setup!X$1,Setup!$P10))</f>
        <v>0.42036842105193217</v>
      </c>
      <c r="Y10" s="16">
        <f ca="1">OFFSET(CMA!$N$2,MAX(Setup!Y$1,Setup!$P10),MIN(Setup!Y$1,Setup!$P10))</f>
        <v>1</v>
      </c>
      <c r="Z10" s="16">
        <f ca="1">OFFSET(CMA!$N$2,MAX(Setup!Z$1,Setup!$P10),MIN(Setup!Z$1,Setup!$P10))</f>
        <v>0.83389355310624791</v>
      </c>
      <c r="AA10" s="16">
        <f ca="1">OFFSET(CMA!$N$2,MAX(Setup!AA$1,Setup!$P10),MIN(Setup!AA$1,Setup!$P10))</f>
        <v>0.41288285716920958</v>
      </c>
      <c r="AB10" s="16">
        <f ca="1">OFFSET(CMA!$N$2,MAX(Setup!AB$1,Setup!$P10),MIN(Setup!AB$1,Setup!$P10))</f>
        <v>0.15706198362902782</v>
      </c>
      <c r="AC10" s="16">
        <f ca="1">OFFSET(CMA!$N$2,MAX(Setup!AC$1,Setup!$P10),MIN(Setup!AC$1,Setup!$P10))</f>
        <v>0.3555720352999957</v>
      </c>
      <c r="AD10" s="16">
        <f ca="1">OFFSET(CMA!$N$2,MAX(Setup!AD$1,Setup!$P10),MIN(Setup!AD$1,Setup!$P10))</f>
        <v>0.33815986052124358</v>
      </c>
      <c r="AE10" s="16">
        <f ca="1">OFFSET(CMA!$N$2,MAX(Setup!AE$1,Setup!$P10),MIN(Setup!AE$1,Setup!$P10))</f>
        <v>0.22030568650617316</v>
      </c>
      <c r="AF10" s="16">
        <f ca="1">OFFSET(CMA!$N$2,MAX(Setup!AF$1,Setup!$P10),MIN(Setup!AF$1,Setup!$P10))</f>
        <v>0.28103418122359231</v>
      </c>
      <c r="AG10" s="16">
        <f ca="1">OFFSET(CMA!$N$2,MAX(Setup!AG$1,Setup!$P10),MIN(Setup!AG$1,Setup!$P10))</f>
        <v>0.25362669899357215</v>
      </c>
      <c r="AH10" s="16">
        <f ca="1">OFFSET(CMA!$N$2,MAX(Setup!AH$1,Setup!$P10),MIN(Setup!AH$1,Setup!$P10))</f>
        <v>0.38768220380106855</v>
      </c>
      <c r="AI10" s="16">
        <f ca="1">OFFSET(CMA!$N$2,MAX(Setup!AI$1,Setup!$P10),MIN(Setup!AI$1,Setup!$P10))</f>
        <v>0.14776992038994474</v>
      </c>
      <c r="AJ10" s="16">
        <f ca="1">OFFSET(CMA!$N$2,MAX(Setup!AJ$1,Setup!$P10),MIN(Setup!AJ$1,Setup!$P10))</f>
        <v>0.17877486423642708</v>
      </c>
      <c r="AK10" s="16">
        <f ca="1">OFFSET(CMA!$N$2,MAX(Setup!AK$1,Setup!$P10),MIN(Setup!AK$1,Setup!$P10))</f>
        <v>0.31114189486796617</v>
      </c>
      <c r="AL10" s="16">
        <f ca="1">OFFSET(CMA!$N$2,MAX(Setup!AL$1,Setup!$P10),MIN(Setup!AL$1,Setup!$P10))</f>
        <v>0.35182418955099259</v>
      </c>
      <c r="AM10" s="16">
        <f ca="1">OFFSET(CMA!$N$2,MAX(Setup!AM$1,Setup!$P10),MIN(Setup!AM$1,Setup!$P10))</f>
        <v>0.3992484427510154</v>
      </c>
      <c r="AN10" s="16">
        <f ca="1">OFFSET(CMA!$N$2,MAX(Setup!AN$1,Setup!$P10),MIN(Setup!AN$1,Setup!$P10))</f>
        <v>0.24389881206777766</v>
      </c>
      <c r="AO10" s="16">
        <f ca="1">OFFSET(CMA!$N$2,MAX(Setup!AO$1,Setup!$P10),MIN(Setup!AO$1,Setup!$P10))</f>
        <v>0.25276922434929822</v>
      </c>
      <c r="AP10" s="16">
        <f ca="1">OFFSET(CMA!$N$2,MAX(Setup!AP$1,Setup!$P10),MIN(Setup!AP$1,Setup!$P10))</f>
        <v>0.32079063402512126</v>
      </c>
      <c r="AQ10" s="16">
        <f ca="1">OFFSET(CMA!$N$2,MAX(Setup!AQ$1,Setup!$P10),MIN(Setup!AQ$1,Setup!$P10))</f>
        <v>3.5067147895995451E-2</v>
      </c>
      <c r="AR10" s="16">
        <f ca="1">OFFSET(CMA!$N$2,MAX(Setup!AR$1,Setup!$P10),MIN(Setup!AR$1,Setup!$P10))</f>
        <v>0.4147841679629854</v>
      </c>
      <c r="AS10" s="16">
        <f ca="1">OFFSET(CMA!$N$2,MAX(Setup!AS$1,Setup!$P10),MIN(Setup!AS$1,Setup!$P10))</f>
        <v>0.37246751918106402</v>
      </c>
      <c r="AU10" t="str">
        <f t="shared" si="11"/>
        <v>Global Real Estate - REITS</v>
      </c>
      <c r="AV10">
        <f t="shared" ca="1" si="12"/>
        <v>0</v>
      </c>
      <c r="AW10">
        <f t="shared" ca="1" si="12"/>
        <v>0</v>
      </c>
      <c r="AX10">
        <f t="shared" ca="1" si="12"/>
        <v>0</v>
      </c>
      <c r="AY10">
        <f t="shared" ca="1" si="12"/>
        <v>0</v>
      </c>
      <c r="AZ10">
        <f t="shared" ca="1" si="12"/>
        <v>0</v>
      </c>
      <c r="BA10">
        <f t="shared" ca="1" si="12"/>
        <v>0</v>
      </c>
      <c r="BB10">
        <f t="shared" ca="1" si="12"/>
        <v>0</v>
      </c>
      <c r="BC10">
        <f t="shared" ca="1" si="12"/>
        <v>1</v>
      </c>
      <c r="BD10">
        <f t="shared" ca="1" si="12"/>
        <v>0</v>
      </c>
      <c r="BE10">
        <f t="shared" ca="1" si="12"/>
        <v>0</v>
      </c>
      <c r="BF10">
        <f t="shared" ca="1" si="12"/>
        <v>0</v>
      </c>
      <c r="BG10">
        <f t="shared" ca="1" si="12"/>
        <v>0</v>
      </c>
      <c r="BH10">
        <f t="shared" ca="1" si="12"/>
        <v>0</v>
      </c>
      <c r="BI10">
        <f t="shared" ca="1" si="12"/>
        <v>0</v>
      </c>
      <c r="BJ10">
        <f t="shared" ca="1" si="12"/>
        <v>0</v>
      </c>
      <c r="BK10">
        <f t="shared" ca="1" si="12"/>
        <v>0</v>
      </c>
      <c r="BL10">
        <f t="shared" ca="1" si="14"/>
        <v>0</v>
      </c>
      <c r="BM10">
        <f t="shared" ca="1" si="14"/>
        <v>0</v>
      </c>
      <c r="BN10">
        <f t="shared" ca="1" si="14"/>
        <v>0</v>
      </c>
      <c r="BO10">
        <f t="shared" ca="1" si="14"/>
        <v>0</v>
      </c>
      <c r="BP10">
        <f t="shared" ca="1" si="14"/>
        <v>0</v>
      </c>
      <c r="BQ10">
        <f t="shared" ca="1" si="14"/>
        <v>0</v>
      </c>
      <c r="BR10">
        <f t="shared" ca="1" si="14"/>
        <v>0</v>
      </c>
      <c r="BS10">
        <f t="shared" ca="1" si="14"/>
        <v>0</v>
      </c>
      <c r="BT10">
        <f t="shared" ca="1" si="14"/>
        <v>0</v>
      </c>
      <c r="BU10">
        <f t="shared" ca="1" si="14"/>
        <v>0</v>
      </c>
      <c r="BV10">
        <f t="shared" ca="1" si="14"/>
        <v>0</v>
      </c>
      <c r="BW10">
        <f t="shared" ca="1" si="14"/>
        <v>0</v>
      </c>
      <c r="BY10" t="str">
        <f t="shared" si="5"/>
        <v>Global Real Estate - REITS</v>
      </c>
      <c r="BZ10" s="59">
        <f ca="1">OFFSET('CC Scen'!$A$5,MATCH(Setup!$BZ$1&amp;Setup!$BY10,'CC Scen'!$C$6:$C$235,0),15)</f>
        <v>-9.7129999999999994E-3</v>
      </c>
      <c r="CA10" s="59">
        <f ca="1">OFFSET('CC Scen'!$A$5,MATCH(Setup!$BZ$1&amp;Setup!$BY10,'CC Scen'!$C$6:$C$235,0),16)</f>
        <v>-3.2375740948877851E-3</v>
      </c>
      <c r="CB10" s="59">
        <f ca="1">OFFSET('CC Scen'!$A$5,MATCH(Setup!$BZ$1&amp;Setup!$BY10,'CC Scen'!$C$6:$C$235,0),17)</f>
        <v>-1.9426065210071952E-3</v>
      </c>
      <c r="CC10" s="59">
        <f ca="1">OFFSET('CC Scen'!$A$5,MATCH(Setup!$BZ$1&amp;Setup!$BY10,'CC Scen'!$C$6:$C$235,0),18)</f>
        <v>-9.7127592026358123E-4</v>
      </c>
      <c r="CD10" s="59">
        <f ca="1">OFFSET('CC Scen'!$A$5,MATCH(Setup!$CD$1&amp;Setup!$BY10,'CC Scen'!$C$6:$C$235,0),15)</f>
        <v>-1.3703999999999999E-2</v>
      </c>
      <c r="CE10" s="59">
        <f ca="1">OFFSET('CC Scen'!$A$5,MATCH(Setup!$CD$1&amp;Setup!$BY10,'CC Scen'!$C$6:$C$235,0),16)</f>
        <v>-4.567791633856233E-3</v>
      </c>
      <c r="CF10" s="59">
        <f ca="1">OFFSET('CC Scen'!$A$5,MATCH(Setup!$CD$1&amp;Setup!$BY10,'CC Scen'!$C$6:$C$235,0),17)</f>
        <v>-2.7407906865047904E-3</v>
      </c>
      <c r="CG10" s="59">
        <f ca="1">OFFSET('CC Scen'!$A$5,MATCH(Setup!$CD$1&amp;Setup!$BY10,'CC Scen'!$C$6:$C$235,0),18)</f>
        <v>-1.3703369957840383E-3</v>
      </c>
    </row>
    <row r="11" spans="1:85" x14ac:dyDescent="0.35">
      <c r="A11">
        <f t="shared" si="6"/>
        <v>9</v>
      </c>
      <c r="B11" t="s">
        <v>79</v>
      </c>
      <c r="C11" t="s">
        <v>79</v>
      </c>
      <c r="D11" s="15">
        <f ca="1">OFFSET(CMA!$A$2,MATCH(Setup!C11,CMA!$B$3:$B$117,0),11)</f>
        <v>0</v>
      </c>
      <c r="E11" s="16">
        <f ca="1">OFFSET(CMA!$A$2,MATCH(Setup!$C11,CMA!$B$3:$B$117,0),12)</f>
        <v>0</v>
      </c>
      <c r="F11" s="15">
        <f t="shared" ca="1" si="2"/>
        <v>0</v>
      </c>
      <c r="G11" s="5">
        <v>0</v>
      </c>
      <c r="H11" s="17">
        <v>1</v>
      </c>
      <c r="I11" s="5">
        <f ca="1">OFFSET(CMA!$A$2,MATCH(Setup!$C11,CMA!$B$3:$B$117,0),3)</f>
        <v>4.9734143491793739E-2</v>
      </c>
      <c r="J11" s="5">
        <f t="shared" ca="1" si="7"/>
        <v>4.2510237434188802E-2</v>
      </c>
      <c r="K11" s="5">
        <f ca="1">OFFSET(CMA!$A$2,MATCH(Setup!$C11,CMA!$B$3:$B$117,0),4)</f>
        <v>0.12379161951848931</v>
      </c>
      <c r="L11" s="9">
        <f t="shared" ca="1" si="8"/>
        <v>4.9734143491793739E-2</v>
      </c>
      <c r="M11" s="5">
        <f t="shared" ca="1" si="13"/>
        <v>4.2510237434188802E-2</v>
      </c>
      <c r="N11" s="5">
        <f t="shared" ca="1" si="10"/>
        <v>0.12379161951848931</v>
      </c>
      <c r="P11">
        <f ca="1">OFFSET(CMA!$A$2,MATCH(Setup!Q11,CMA!$B$3:$B$117,0),0)</f>
        <v>80</v>
      </c>
      <c r="Q11" t="str">
        <f t="shared" si="3"/>
        <v>US Real Estate - Core</v>
      </c>
      <c r="R11" s="16">
        <f ca="1">OFFSET(CMA!$N$2,MAX(Setup!R$1,Setup!$P11),MIN(Setup!R$1,Setup!$P11))</f>
        <v>0.31517363592281983</v>
      </c>
      <c r="S11" s="16">
        <f ca="1">OFFSET(CMA!$N$2,MAX(Setup!S$1,Setup!$P11),MIN(Setup!S$1,Setup!$P11))</f>
        <v>0.39245664670142211</v>
      </c>
      <c r="T11" s="16">
        <f ca="1">OFFSET(CMA!$N$2,MAX(Setup!T$1,Setup!$P11),MIN(Setup!T$1,Setup!$P11))</f>
        <v>0.38427923177413648</v>
      </c>
      <c r="U11" s="16">
        <f ca="1">OFFSET(CMA!$N$2,MAX(Setup!U$1,Setup!$P11),MIN(Setup!U$1,Setup!$P11))</f>
        <v>0.36031413583559951</v>
      </c>
      <c r="V11" s="16">
        <f ca="1">OFFSET(CMA!$N$2,MAX(Setup!V$1,Setup!$P11),MIN(Setup!V$1,Setup!$P11))</f>
        <v>0.40435607445492655</v>
      </c>
      <c r="W11" s="16">
        <f ca="1">OFFSET(CMA!$N$2,MAX(Setup!W$1,Setup!$P11),MIN(Setup!W$1,Setup!$P11))</f>
        <v>0.3864263049557653</v>
      </c>
      <c r="X11" s="16">
        <f ca="1">OFFSET(CMA!$N$2,MAX(Setup!X$1,Setup!$P11),MIN(Setup!X$1,Setup!$P11))</f>
        <v>0.39813006975315651</v>
      </c>
      <c r="Y11" s="16">
        <f ca="1">OFFSET(CMA!$N$2,MAX(Setup!Y$1,Setup!$P11),MIN(Setup!Y$1,Setup!$P11))</f>
        <v>0.83389355310624791</v>
      </c>
      <c r="Z11" s="16">
        <f ca="1">OFFSET(CMA!$N$2,MAX(Setup!Z$1,Setup!$P11),MIN(Setup!Z$1,Setup!$P11))</f>
        <v>1</v>
      </c>
      <c r="AA11" s="16">
        <f ca="1">OFFSET(CMA!$N$2,MAX(Setup!AA$1,Setup!$P11),MIN(Setup!AA$1,Setup!$P11))</f>
        <v>0.40883459486429352</v>
      </c>
      <c r="AB11" s="16">
        <f ca="1">OFFSET(CMA!$N$2,MAX(Setup!AB$1,Setup!$P11),MIN(Setup!AB$1,Setup!$P11))</f>
        <v>0.16301494382623236</v>
      </c>
      <c r="AC11" s="16">
        <f ca="1">OFFSET(CMA!$N$2,MAX(Setup!AC$1,Setup!$P11),MIN(Setup!AC$1,Setup!$P11))</f>
        <v>0.29247966013458065</v>
      </c>
      <c r="AD11" s="16">
        <f ca="1">OFFSET(CMA!$N$2,MAX(Setup!AD$1,Setup!$P11),MIN(Setup!AD$1,Setup!$P11))</f>
        <v>0.35947721836296948</v>
      </c>
      <c r="AE11" s="16">
        <f ca="1">OFFSET(CMA!$N$2,MAX(Setup!AE$1,Setup!$P11),MIN(Setup!AE$1,Setup!$P11))</f>
        <v>0.22258588948155356</v>
      </c>
      <c r="AF11" s="16">
        <f ca="1">OFFSET(CMA!$N$2,MAX(Setup!AF$1,Setup!$P11),MIN(Setup!AF$1,Setup!$P11))</f>
        <v>0.34214020119239241</v>
      </c>
      <c r="AG11" s="16">
        <f ca="1">OFFSET(CMA!$N$2,MAX(Setup!AG$1,Setup!$P11),MIN(Setup!AG$1,Setup!$P11))</f>
        <v>0.32604642302110892</v>
      </c>
      <c r="AH11" s="16">
        <f ca="1">OFFSET(CMA!$N$2,MAX(Setup!AH$1,Setup!$P11),MIN(Setup!AH$1,Setup!$P11))</f>
        <v>0.22103814227227989</v>
      </c>
      <c r="AI11" s="16">
        <f ca="1">OFFSET(CMA!$N$2,MAX(Setup!AI$1,Setup!$P11),MIN(Setup!AI$1,Setup!$P11))</f>
        <v>0.21800787033939645</v>
      </c>
      <c r="AJ11" s="16">
        <f ca="1">OFFSET(CMA!$N$2,MAX(Setup!AJ$1,Setup!$P11),MIN(Setup!AJ$1,Setup!$P11))</f>
        <v>0.22116993762745019</v>
      </c>
      <c r="AK11" s="16">
        <f ca="1">OFFSET(CMA!$N$2,MAX(Setup!AK$1,Setup!$P11),MIN(Setup!AK$1,Setup!$P11))</f>
        <v>0.32291152875944623</v>
      </c>
      <c r="AL11" s="16">
        <f ca="1">OFFSET(CMA!$N$2,MAX(Setup!AL$1,Setup!$P11),MIN(Setup!AL$1,Setup!$P11))</f>
        <v>0.29805444145466631</v>
      </c>
      <c r="AM11" s="16">
        <f ca="1">OFFSET(CMA!$N$2,MAX(Setup!AM$1,Setup!$P11),MIN(Setup!AM$1,Setup!$P11))</f>
        <v>0.39512000071299869</v>
      </c>
      <c r="AN11" s="16">
        <f ca="1">OFFSET(CMA!$N$2,MAX(Setup!AN$1,Setup!$P11),MIN(Setup!AN$1,Setup!$P11))</f>
        <v>0.31784656656651555</v>
      </c>
      <c r="AO11" s="16">
        <f ca="1">OFFSET(CMA!$N$2,MAX(Setup!AO$1,Setup!$P11),MIN(Setup!AO$1,Setup!$P11))</f>
        <v>0.32243626410856446</v>
      </c>
      <c r="AP11" s="16">
        <f ca="1">OFFSET(CMA!$N$2,MAX(Setup!AP$1,Setup!$P11),MIN(Setup!AP$1,Setup!$P11))</f>
        <v>0.36610913495082009</v>
      </c>
      <c r="AQ11" s="16">
        <f ca="1">OFFSET(CMA!$N$2,MAX(Setup!AQ$1,Setup!$P11),MIN(Setup!AQ$1,Setup!$P11))</f>
        <v>-9.0452406060231427E-4</v>
      </c>
      <c r="AR11" s="16">
        <f ca="1">OFFSET(CMA!$N$2,MAX(Setup!AR$1,Setup!$P11),MIN(Setup!AR$1,Setup!$P11))</f>
        <v>0.41049507823248371</v>
      </c>
      <c r="AS11" s="16">
        <f ca="1">OFFSET(CMA!$N$2,MAX(Setup!AS$1,Setup!$P11),MIN(Setup!AS$1,Setup!$P11))</f>
        <v>0.43716737080085205</v>
      </c>
      <c r="AU11" t="str">
        <f t="shared" si="11"/>
        <v>US Real Estate - Core</v>
      </c>
      <c r="AV11">
        <f t="shared" ca="1" si="12"/>
        <v>0</v>
      </c>
      <c r="AW11">
        <f t="shared" ca="1" si="12"/>
        <v>0</v>
      </c>
      <c r="AX11">
        <f t="shared" ca="1" si="12"/>
        <v>0</v>
      </c>
      <c r="AY11">
        <f t="shared" ca="1" si="12"/>
        <v>0</v>
      </c>
      <c r="AZ11">
        <f t="shared" ca="1" si="12"/>
        <v>0</v>
      </c>
      <c r="BA11">
        <f t="shared" ca="1" si="12"/>
        <v>0</v>
      </c>
      <c r="BB11">
        <f t="shared" ca="1" si="12"/>
        <v>0</v>
      </c>
      <c r="BC11">
        <f t="shared" ca="1" si="12"/>
        <v>0</v>
      </c>
      <c r="BD11">
        <f t="shared" ca="1" si="12"/>
        <v>1</v>
      </c>
      <c r="BE11">
        <f t="shared" ca="1" si="12"/>
        <v>0</v>
      </c>
      <c r="BF11">
        <f t="shared" ca="1" si="12"/>
        <v>0</v>
      </c>
      <c r="BG11">
        <f t="shared" ca="1" si="12"/>
        <v>0</v>
      </c>
      <c r="BH11">
        <f t="shared" ca="1" si="12"/>
        <v>0</v>
      </c>
      <c r="BI11">
        <f t="shared" ca="1" si="12"/>
        <v>0</v>
      </c>
      <c r="BJ11">
        <f t="shared" ca="1" si="12"/>
        <v>0</v>
      </c>
      <c r="BK11">
        <f t="shared" ca="1" si="12"/>
        <v>0</v>
      </c>
      <c r="BL11">
        <f t="shared" ca="1" si="14"/>
        <v>0</v>
      </c>
      <c r="BM11">
        <f t="shared" ca="1" si="14"/>
        <v>0</v>
      </c>
      <c r="BN11">
        <f t="shared" ca="1" si="14"/>
        <v>0</v>
      </c>
      <c r="BO11">
        <f t="shared" ca="1" si="14"/>
        <v>0</v>
      </c>
      <c r="BP11">
        <f t="shared" ca="1" si="14"/>
        <v>0</v>
      </c>
      <c r="BQ11">
        <f t="shared" ca="1" si="14"/>
        <v>0</v>
      </c>
      <c r="BR11">
        <f t="shared" ca="1" si="14"/>
        <v>0</v>
      </c>
      <c r="BS11">
        <f t="shared" ca="1" si="14"/>
        <v>0</v>
      </c>
      <c r="BT11">
        <f t="shared" ca="1" si="14"/>
        <v>0</v>
      </c>
      <c r="BU11">
        <f t="shared" ca="1" si="14"/>
        <v>0</v>
      </c>
      <c r="BV11">
        <f t="shared" ca="1" si="14"/>
        <v>0</v>
      </c>
      <c r="BW11">
        <f t="shared" ca="1" si="14"/>
        <v>0</v>
      </c>
      <c r="BY11" t="str">
        <f t="shared" si="5"/>
        <v>US Real Estate - Core</v>
      </c>
      <c r="BZ11" s="59">
        <f ca="1">OFFSET('CC Scen'!$A$5,MATCH(Setup!$BZ$1&amp;Setup!$BY11,'CC Scen'!$C$6:$C$235,0),15)</f>
        <v>-9.7129999999999994E-3</v>
      </c>
      <c r="CA11" s="59">
        <f ca="1">OFFSET('CC Scen'!$A$5,MATCH(Setup!$BZ$1&amp;Setup!$BY11,'CC Scen'!$C$6:$C$235,0),16)</f>
        <v>-3.2375740948877851E-3</v>
      </c>
      <c r="CB11" s="59">
        <f ca="1">OFFSET('CC Scen'!$A$5,MATCH(Setup!$BZ$1&amp;Setup!$BY11,'CC Scen'!$C$6:$C$235,0),17)</f>
        <v>-1.9426065210071952E-3</v>
      </c>
      <c r="CC11" s="59">
        <f ca="1">OFFSET('CC Scen'!$A$5,MATCH(Setup!$BZ$1&amp;Setup!$BY11,'CC Scen'!$C$6:$C$235,0),18)</f>
        <v>-9.7127592026358123E-4</v>
      </c>
      <c r="CD11" s="59">
        <f ca="1">OFFSET('CC Scen'!$A$5,MATCH(Setup!$CD$1&amp;Setup!$BY11,'CC Scen'!$C$6:$C$235,0),15)</f>
        <v>-1.3703999999999999E-2</v>
      </c>
      <c r="CE11" s="59">
        <f ca="1">OFFSET('CC Scen'!$A$5,MATCH(Setup!$CD$1&amp;Setup!$BY11,'CC Scen'!$C$6:$C$235,0),16)</f>
        <v>-4.567791633856233E-3</v>
      </c>
      <c r="CF11" s="59">
        <f ca="1">OFFSET('CC Scen'!$A$5,MATCH(Setup!$CD$1&amp;Setup!$BY11,'CC Scen'!$C$6:$C$235,0),17)</f>
        <v>-2.7407906865047904E-3</v>
      </c>
      <c r="CG11" s="59">
        <f ca="1">OFFSET('CC Scen'!$A$5,MATCH(Setup!$CD$1&amp;Setup!$BY11,'CC Scen'!$C$6:$C$235,0),18)</f>
        <v>-1.3703369957840383E-3</v>
      </c>
    </row>
    <row r="12" spans="1:85" x14ac:dyDescent="0.35">
      <c r="A12">
        <f t="shared" si="6"/>
        <v>10</v>
      </c>
      <c r="B12" t="s">
        <v>95</v>
      </c>
      <c r="C12" t="s">
        <v>95</v>
      </c>
      <c r="D12" s="15">
        <f ca="1">OFFSET(CMA!$A$2,MATCH(Setup!C12,CMA!$B$3:$B$117,0),11)</f>
        <v>0</v>
      </c>
      <c r="E12" s="16">
        <f ca="1">OFFSET(CMA!$A$2,MATCH(Setup!$C12,CMA!$B$3:$B$117,0),12)</f>
        <v>0</v>
      </c>
      <c r="F12" s="15">
        <f t="shared" ca="1" si="2"/>
        <v>0</v>
      </c>
      <c r="G12" s="5">
        <v>0</v>
      </c>
      <c r="H12" s="17">
        <v>1</v>
      </c>
      <c r="I12" s="5">
        <f ca="1">OFFSET(CMA!$A$2,MATCH(Setup!$C12,CMA!$B$3:$B$117,0),3)</f>
        <v>5.230998715906636E-2</v>
      </c>
      <c r="J12" s="5">
        <f t="shared" ca="1" si="7"/>
        <v>4.5307380848422563E-2</v>
      </c>
      <c r="K12" s="5">
        <f ca="1">OFFSET(CMA!$A$2,MATCH(Setup!$C12,CMA!$B$3:$B$117,0),4)</f>
        <v>0.1220092242371882</v>
      </c>
      <c r="L12" s="9">
        <f t="shared" ca="1" si="8"/>
        <v>5.230998715906636E-2</v>
      </c>
      <c r="M12" s="5">
        <f t="shared" ca="1" si="13"/>
        <v>4.5307380848422563E-2</v>
      </c>
      <c r="N12" s="5">
        <f t="shared" ca="1" si="10"/>
        <v>0.1220092242371882</v>
      </c>
      <c r="P12">
        <f ca="1">OFFSET(CMA!$A$2,MATCH(Setup!Q12,CMA!$B$3:$B$117,0),0)</f>
        <v>96</v>
      </c>
      <c r="Q12" t="str">
        <f t="shared" si="3"/>
        <v>Infrastructure - Core</v>
      </c>
      <c r="R12" s="16">
        <f ca="1">OFFSET(CMA!$N$2,MAX(Setup!R$1,Setup!$P12),MIN(Setup!R$1,Setup!$P12))</f>
        <v>0.44221362191665209</v>
      </c>
      <c r="S12" s="16">
        <f ca="1">OFFSET(CMA!$N$2,MAX(Setup!S$1,Setup!$P12),MIN(Setup!S$1,Setup!$P12))</f>
        <v>0.61254835349314474</v>
      </c>
      <c r="T12" s="16">
        <f ca="1">OFFSET(CMA!$N$2,MAX(Setup!T$1,Setup!$P12),MIN(Setup!T$1,Setup!$P12))</f>
        <v>0.60183576297088148</v>
      </c>
      <c r="U12" s="16">
        <f ca="1">OFFSET(CMA!$N$2,MAX(Setup!U$1,Setup!$P12),MIN(Setup!U$1,Setup!$P12))</f>
        <v>0.59526119017139023</v>
      </c>
      <c r="V12" s="16">
        <f ca="1">OFFSET(CMA!$N$2,MAX(Setup!V$1,Setup!$P12),MIN(Setup!V$1,Setup!$P12))</f>
        <v>0.61697606646991099</v>
      </c>
      <c r="W12" s="16">
        <f ca="1">OFFSET(CMA!$N$2,MAX(Setup!W$1,Setup!$P12),MIN(Setup!W$1,Setup!$P12))</f>
        <v>0.63572817781702051</v>
      </c>
      <c r="X12" s="16">
        <f ca="1">OFFSET(CMA!$N$2,MAX(Setup!X$1,Setup!$P12),MIN(Setup!X$1,Setup!$P12))</f>
        <v>0.63975159833643047</v>
      </c>
      <c r="Y12" s="16">
        <f ca="1">OFFSET(CMA!$N$2,MAX(Setup!Y$1,Setup!$P12),MIN(Setup!Y$1,Setup!$P12))</f>
        <v>0.41288285716920958</v>
      </c>
      <c r="Z12" s="16">
        <f ca="1">OFFSET(CMA!$N$2,MAX(Setup!Z$1,Setup!$P12),MIN(Setup!Z$1,Setup!$P12))</f>
        <v>0.40883459486429352</v>
      </c>
      <c r="AA12" s="16">
        <f ca="1">OFFSET(CMA!$N$2,MAX(Setup!AA$1,Setup!$P12),MIN(Setup!AA$1,Setup!$P12))</f>
        <v>1</v>
      </c>
      <c r="AB12" s="16">
        <f ca="1">OFFSET(CMA!$N$2,MAX(Setup!AB$1,Setup!$P12),MIN(Setup!AB$1,Setup!$P12))</f>
        <v>0.23706633106495281</v>
      </c>
      <c r="AC12" s="16">
        <f ca="1">OFFSET(CMA!$N$2,MAX(Setup!AC$1,Setup!$P12),MIN(Setup!AC$1,Setup!$P12))</f>
        <v>0.44940943018188007</v>
      </c>
      <c r="AD12" s="16">
        <f ca="1">OFFSET(CMA!$N$2,MAX(Setup!AD$1,Setup!$P12),MIN(Setup!AD$1,Setup!$P12))</f>
        <v>0.39073988142927368</v>
      </c>
      <c r="AE12" s="16">
        <f ca="1">OFFSET(CMA!$N$2,MAX(Setup!AE$1,Setup!$P12),MIN(Setup!AE$1,Setup!$P12))</f>
        <v>0.32534214165019304</v>
      </c>
      <c r="AF12" s="16">
        <f ca="1">OFFSET(CMA!$N$2,MAX(Setup!AF$1,Setup!$P12),MIN(Setup!AF$1,Setup!$P12))</f>
        <v>0.20055027271926323</v>
      </c>
      <c r="AG12" s="16">
        <f ca="1">OFFSET(CMA!$N$2,MAX(Setup!AG$1,Setup!$P12),MIN(Setup!AG$1,Setup!$P12))</f>
        <v>0.12401160894236278</v>
      </c>
      <c r="AH12" s="16">
        <f ca="1">OFFSET(CMA!$N$2,MAX(Setup!AH$1,Setup!$P12),MIN(Setup!AH$1,Setup!$P12))</f>
        <v>0.10189486902364531</v>
      </c>
      <c r="AI12" s="16">
        <f ca="1">OFFSET(CMA!$N$2,MAX(Setup!AI$1,Setup!$P12),MIN(Setup!AI$1,Setup!$P12))</f>
        <v>-2.9737639057250041E-2</v>
      </c>
      <c r="AJ12" s="16">
        <f ca="1">OFFSET(CMA!$N$2,MAX(Setup!AJ$1,Setup!$P12),MIN(Setup!AJ$1,Setup!$P12))</f>
        <v>0.11974149949689204</v>
      </c>
      <c r="AK12" s="16">
        <f ca="1">OFFSET(CMA!$N$2,MAX(Setup!AK$1,Setup!$P12),MIN(Setup!AK$1,Setup!$P12))</f>
        <v>0.34655140169860388</v>
      </c>
      <c r="AL12" s="16">
        <f ca="1">OFFSET(CMA!$N$2,MAX(Setup!AL$1,Setup!$P12),MIN(Setup!AL$1,Setup!$P12))</f>
        <v>0.44287843008995359</v>
      </c>
      <c r="AM12" s="16">
        <f ca="1">OFFSET(CMA!$N$2,MAX(Setup!AM$1,Setup!$P12),MIN(Setup!AM$1,Setup!$P12))</f>
        <v>0.81792534476996903</v>
      </c>
      <c r="AN12" s="16">
        <f ca="1">OFFSET(CMA!$N$2,MAX(Setup!AN$1,Setup!$P12),MIN(Setup!AN$1,Setup!$P12))</f>
        <v>0.10950215173368918</v>
      </c>
      <c r="AO12" s="16">
        <f ca="1">OFFSET(CMA!$N$2,MAX(Setup!AO$1,Setup!$P12),MIN(Setup!AO$1,Setup!$P12))</f>
        <v>0.12810500295657992</v>
      </c>
      <c r="AP12" s="16">
        <f ca="1">OFFSET(CMA!$N$2,MAX(Setup!AP$1,Setup!$P12),MIN(Setup!AP$1,Setup!$P12))</f>
        <v>0.37608094768928269</v>
      </c>
      <c r="AQ12" s="16">
        <f ca="1">OFFSET(CMA!$N$2,MAX(Setup!AQ$1,Setup!$P12),MIN(Setup!AQ$1,Setup!$P12))</f>
        <v>1.3863965466311559E-3</v>
      </c>
      <c r="AR12" s="16">
        <f ca="1">OFFSET(CMA!$N$2,MAX(Setup!AR$1,Setup!$P12),MIN(Setup!AR$1,Setup!$P12))</f>
        <v>0.84975280366422101</v>
      </c>
      <c r="AS12" s="16">
        <f ca="1">OFFSET(CMA!$N$2,MAX(Setup!AS$1,Setup!$P12),MIN(Setup!AS$1,Setup!$P12))</f>
        <v>0.22014351501131701</v>
      </c>
      <c r="AU12" t="str">
        <f t="shared" si="11"/>
        <v>Infrastructure - Core</v>
      </c>
      <c r="AV12">
        <f t="shared" ca="1" si="12"/>
        <v>0</v>
      </c>
      <c r="AW12">
        <f t="shared" ca="1" si="12"/>
        <v>0</v>
      </c>
      <c r="AX12">
        <f t="shared" ca="1" si="12"/>
        <v>0</v>
      </c>
      <c r="AY12">
        <f t="shared" ca="1" si="12"/>
        <v>0</v>
      </c>
      <c r="AZ12">
        <f t="shared" ca="1" si="12"/>
        <v>0</v>
      </c>
      <c r="BA12">
        <f t="shared" ca="1" si="12"/>
        <v>0</v>
      </c>
      <c r="BB12">
        <f t="shared" ca="1" si="12"/>
        <v>0</v>
      </c>
      <c r="BC12">
        <f t="shared" ca="1" si="12"/>
        <v>0</v>
      </c>
      <c r="BD12">
        <f t="shared" ca="1" si="12"/>
        <v>0</v>
      </c>
      <c r="BE12">
        <f t="shared" ca="1" si="12"/>
        <v>1</v>
      </c>
      <c r="BF12">
        <f t="shared" ca="1" si="12"/>
        <v>0</v>
      </c>
      <c r="BG12">
        <f t="shared" ca="1" si="12"/>
        <v>0</v>
      </c>
      <c r="BH12">
        <f t="shared" ca="1" si="12"/>
        <v>0</v>
      </c>
      <c r="BI12">
        <f t="shared" ca="1" si="12"/>
        <v>0</v>
      </c>
      <c r="BJ12">
        <f t="shared" ca="1" si="12"/>
        <v>0</v>
      </c>
      <c r="BK12">
        <f t="shared" ca="1" si="12"/>
        <v>0</v>
      </c>
      <c r="BL12">
        <f t="shared" ca="1" si="14"/>
        <v>0</v>
      </c>
      <c r="BM12">
        <f t="shared" ca="1" si="14"/>
        <v>0</v>
      </c>
      <c r="BN12">
        <f t="shared" ca="1" si="14"/>
        <v>0</v>
      </c>
      <c r="BO12">
        <f t="shared" ca="1" si="14"/>
        <v>0</v>
      </c>
      <c r="BP12">
        <f t="shared" ca="1" si="14"/>
        <v>0</v>
      </c>
      <c r="BQ12">
        <f t="shared" ca="1" si="14"/>
        <v>0</v>
      </c>
      <c r="BR12">
        <f t="shared" ca="1" si="14"/>
        <v>0</v>
      </c>
      <c r="BS12">
        <f t="shared" ca="1" si="14"/>
        <v>0</v>
      </c>
      <c r="BT12">
        <f t="shared" ca="1" si="14"/>
        <v>0</v>
      </c>
      <c r="BU12">
        <f t="shared" ca="1" si="14"/>
        <v>0</v>
      </c>
      <c r="BV12">
        <f t="shared" ca="1" si="14"/>
        <v>0</v>
      </c>
      <c r="BW12">
        <f t="shared" ca="1" si="14"/>
        <v>0</v>
      </c>
      <c r="BY12" t="str">
        <f t="shared" si="5"/>
        <v>Infrastructure - Core</v>
      </c>
      <c r="BZ12" s="59">
        <f ca="1">OFFSET('CC Scen'!$A$5,MATCH(Setup!$BZ$1&amp;Setup!$BY12,'CC Scen'!$C$6:$C$235,0),15)</f>
        <v>0.19526299999999999</v>
      </c>
      <c r="CA12" s="59">
        <f ca="1">OFFSET('CC Scen'!$A$5,MATCH(Setup!$BZ$1&amp;Setup!$BY12,'CC Scen'!$C$6:$C$235,0),16)</f>
        <v>6.5087549800247002E-2</v>
      </c>
      <c r="CB12" s="59">
        <f ca="1">OFFSET('CC Scen'!$A$5,MATCH(Setup!$BZ$1&amp;Setup!$BY12,'CC Scen'!$C$6:$C$235,0),17)</f>
        <v>3.9052374336567608E-2</v>
      </c>
      <c r="CC12" s="59">
        <f ca="1">OFFSET('CC Scen'!$A$5,MATCH(Setup!$BZ$1&amp;Setup!$BY12,'CC Scen'!$C$6:$C$235,0),18)</f>
        <v>1.9526216709481847E-2</v>
      </c>
      <c r="CD12" s="59">
        <f ca="1">OFFSET('CC Scen'!$A$5,MATCH(Setup!$CD$1&amp;Setup!$BY12,'CC Scen'!$C$6:$C$235,0),15)</f>
        <v>-6.0434000000000002E-2</v>
      </c>
      <c r="CE12" s="59">
        <f ca="1">OFFSET('CC Scen'!$A$5,MATCH(Setup!$CD$1&amp;Setup!$BY12,'CC Scen'!$C$6:$C$235,0),16)</f>
        <v>-2.0144867193758853E-2</v>
      </c>
      <c r="CF12" s="59">
        <f ca="1">OFFSET('CC Scen'!$A$5,MATCH(Setup!$CD$1&amp;Setup!$BY12,'CC Scen'!$C$6:$C$235,0),17)</f>
        <v>-1.2087085385580454E-2</v>
      </c>
      <c r="CG12" s="59">
        <f ca="1">OFFSET('CC Scen'!$A$5,MATCH(Setup!$CD$1&amp;Setup!$BY12,'CC Scen'!$C$6:$C$235,0),18)</f>
        <v>-6.0435284217621454E-3</v>
      </c>
    </row>
    <row r="13" spans="1:85" x14ac:dyDescent="0.35">
      <c r="A13">
        <f t="shared" si="6"/>
        <v>11</v>
      </c>
      <c r="B13" t="s">
        <v>99</v>
      </c>
      <c r="C13" t="s">
        <v>99</v>
      </c>
      <c r="D13" s="15">
        <f ca="1">OFFSET(CMA!$A$2,MATCH(Setup!C13,CMA!$B$3:$B$117,0),11)</f>
        <v>0</v>
      </c>
      <c r="E13" s="16">
        <f ca="1">OFFSET(CMA!$A$2,MATCH(Setup!$C13,CMA!$B$3:$B$117,0),12)</f>
        <v>0</v>
      </c>
      <c r="F13" s="15">
        <f t="shared" ca="1" si="2"/>
        <v>0</v>
      </c>
      <c r="G13" s="5">
        <v>0</v>
      </c>
      <c r="H13" s="17">
        <v>1</v>
      </c>
      <c r="I13" s="5">
        <f ca="1">OFFSET(CMA!$A$2,MATCH(Setup!$C13,CMA!$B$3:$B$117,0),3)</f>
        <v>3.0749506240421724E-2</v>
      </c>
      <c r="J13" s="5">
        <f t="shared" ca="1" si="7"/>
        <v>2.9332686532282048E-2</v>
      </c>
      <c r="K13" s="5">
        <f ca="1">OFFSET(CMA!$A$2,MATCH(Setup!$C13,CMA!$B$3:$B$117,0),4)</f>
        <v>5.4099959514158996E-2</v>
      </c>
      <c r="L13" s="9">
        <f t="shared" ca="1" si="8"/>
        <v>3.0749506240421724E-2</v>
      </c>
      <c r="M13" s="5">
        <f t="shared" ca="1" si="13"/>
        <v>2.9332686532282048E-2</v>
      </c>
      <c r="N13" s="5">
        <f t="shared" ca="1" si="10"/>
        <v>5.4099959514158996E-2</v>
      </c>
      <c r="P13">
        <f ca="1">OFFSET(CMA!$A$2,MATCH(Setup!Q13,CMA!$B$3:$B$117,0),0)</f>
        <v>100</v>
      </c>
      <c r="Q13" t="str">
        <f t="shared" si="3"/>
        <v>Diversified Hedge Funds</v>
      </c>
      <c r="R13" s="16">
        <f ca="1">OFFSET(CMA!$N$2,MAX(Setup!R$1,Setup!$P13),MIN(Setup!R$1,Setup!$P13))</f>
        <v>0.24703096635422309</v>
      </c>
      <c r="S13" s="16">
        <f ca="1">OFFSET(CMA!$N$2,MAX(Setup!S$1,Setup!$P13),MIN(Setup!S$1,Setup!$P13))</f>
        <v>0.30427731680510728</v>
      </c>
      <c r="T13" s="16">
        <f ca="1">OFFSET(CMA!$N$2,MAX(Setup!T$1,Setup!$P13),MIN(Setup!T$1,Setup!$P13))</f>
        <v>0.29983918096295492</v>
      </c>
      <c r="U13" s="16">
        <f ca="1">OFFSET(CMA!$N$2,MAX(Setup!U$1,Setup!$P13),MIN(Setup!U$1,Setup!$P13))</f>
        <v>0.26746215182188066</v>
      </c>
      <c r="V13" s="16">
        <f ca="1">OFFSET(CMA!$N$2,MAX(Setup!V$1,Setup!$P13),MIN(Setup!V$1,Setup!$P13))</f>
        <v>0.32270735029867803</v>
      </c>
      <c r="W13" s="16">
        <f ca="1">OFFSET(CMA!$N$2,MAX(Setup!W$1,Setup!$P13),MIN(Setup!W$1,Setup!$P13))</f>
        <v>0.28629109044327122</v>
      </c>
      <c r="X13" s="16">
        <f ca="1">OFFSET(CMA!$N$2,MAX(Setup!X$1,Setup!$P13),MIN(Setup!X$1,Setup!$P13))</f>
        <v>0.29463052277074037</v>
      </c>
      <c r="Y13" s="16">
        <f ca="1">OFFSET(CMA!$N$2,MAX(Setup!Y$1,Setup!$P13),MIN(Setup!Y$1,Setup!$P13))</f>
        <v>0.15706198362902782</v>
      </c>
      <c r="Z13" s="16">
        <f ca="1">OFFSET(CMA!$N$2,MAX(Setup!Z$1,Setup!$P13),MIN(Setup!Z$1,Setup!$P13))</f>
        <v>0.16301494382623236</v>
      </c>
      <c r="AA13" s="16">
        <f ca="1">OFFSET(CMA!$N$2,MAX(Setup!AA$1,Setup!$P13),MIN(Setup!AA$1,Setup!$P13))</f>
        <v>0.23706633106495281</v>
      </c>
      <c r="AB13" s="16">
        <f ca="1">OFFSET(CMA!$N$2,MAX(Setup!AB$1,Setup!$P13),MIN(Setup!AB$1,Setup!$P13))</f>
        <v>1</v>
      </c>
      <c r="AC13" s="16">
        <f ca="1">OFFSET(CMA!$N$2,MAX(Setup!AC$1,Setup!$P13),MIN(Setup!AC$1,Setup!$P13))</f>
        <v>0.24699773867062175</v>
      </c>
      <c r="AD13" s="16">
        <f ca="1">OFFSET(CMA!$N$2,MAX(Setup!AD$1,Setup!$P13),MIN(Setup!AD$1,Setup!$P13))</f>
        <v>0.22612929716092323</v>
      </c>
      <c r="AE13" s="16">
        <f ca="1">OFFSET(CMA!$N$2,MAX(Setup!AE$1,Setup!$P13),MIN(Setup!AE$1,Setup!$P13))</f>
        <v>0.20598445398851747</v>
      </c>
      <c r="AF13" s="16">
        <f ca="1">OFFSET(CMA!$N$2,MAX(Setup!AF$1,Setup!$P13),MIN(Setup!AF$1,Setup!$P13))</f>
        <v>0.13117839232041489</v>
      </c>
      <c r="AG13" s="16">
        <f ca="1">OFFSET(CMA!$N$2,MAX(Setup!AG$1,Setup!$P13),MIN(Setup!AG$1,Setup!$P13))</f>
        <v>9.9639202728438139E-2</v>
      </c>
      <c r="AH13" s="16">
        <f ca="1">OFFSET(CMA!$N$2,MAX(Setup!AH$1,Setup!$P13),MIN(Setup!AH$1,Setup!$P13))</f>
        <v>6.9540366145100022E-2</v>
      </c>
      <c r="AI13" s="16">
        <f ca="1">OFFSET(CMA!$N$2,MAX(Setup!AI$1,Setup!$P13),MIN(Setup!AI$1,Setup!$P13))</f>
        <v>-1.2162193512730559E-3</v>
      </c>
      <c r="AJ13" s="16">
        <f ca="1">OFFSET(CMA!$N$2,MAX(Setup!AJ$1,Setup!$P13),MIN(Setup!AJ$1,Setup!$P13))</f>
        <v>9.1148238211939708E-2</v>
      </c>
      <c r="AK13" s="16">
        <f ca="1">OFFSET(CMA!$N$2,MAX(Setup!AK$1,Setup!$P13),MIN(Setup!AK$1,Setup!$P13))</f>
        <v>0.21183881604787436</v>
      </c>
      <c r="AL13" s="16">
        <f ca="1">OFFSET(CMA!$N$2,MAX(Setup!AL$1,Setup!$P13),MIN(Setup!AL$1,Setup!$P13))</f>
        <v>0.24329890975744006</v>
      </c>
      <c r="AM13" s="16">
        <f ca="1">OFFSET(CMA!$N$2,MAX(Setup!AM$1,Setup!$P13),MIN(Setup!AM$1,Setup!$P13))</f>
        <v>0.22856535715147772</v>
      </c>
      <c r="AN13" s="16">
        <f ca="1">OFFSET(CMA!$N$2,MAX(Setup!AN$1,Setup!$P13),MIN(Setup!AN$1,Setup!$P13))</f>
        <v>0.10468428149584899</v>
      </c>
      <c r="AO13" s="16">
        <f ca="1">OFFSET(CMA!$N$2,MAX(Setup!AO$1,Setup!$P13),MIN(Setup!AO$1,Setup!$P13))</f>
        <v>9.0584880283405056E-2</v>
      </c>
      <c r="AP13" s="16">
        <f ca="1">OFFSET(CMA!$N$2,MAX(Setup!AP$1,Setup!$P13),MIN(Setup!AP$1,Setup!$P13))</f>
        <v>0.16172935823734005</v>
      </c>
      <c r="AQ13" s="16">
        <f ca="1">OFFSET(CMA!$N$2,MAX(Setup!AQ$1,Setup!$P13),MIN(Setup!AQ$1,Setup!$P13))</f>
        <v>1.8776194759299476E-4</v>
      </c>
      <c r="AR13" s="16">
        <f ca="1">OFFSET(CMA!$N$2,MAX(Setup!AR$1,Setup!$P13),MIN(Setup!AR$1,Setup!$P13))</f>
        <v>0.23745938954197007</v>
      </c>
      <c r="AS13" s="16">
        <f ca="1">OFFSET(CMA!$N$2,MAX(Setup!AS$1,Setup!$P13),MIN(Setup!AS$1,Setup!$P13))</f>
        <v>0.14009058381965922</v>
      </c>
      <c r="AU13" t="str">
        <f t="shared" si="11"/>
        <v>Diversified Hedge Funds</v>
      </c>
      <c r="AV13">
        <f t="shared" ca="1" si="12"/>
        <v>0</v>
      </c>
      <c r="AW13">
        <f t="shared" ca="1" si="12"/>
        <v>0</v>
      </c>
      <c r="AX13">
        <f t="shared" ca="1" si="12"/>
        <v>0</v>
      </c>
      <c r="AY13">
        <f t="shared" ca="1" si="12"/>
        <v>0</v>
      </c>
      <c r="AZ13">
        <f t="shared" ca="1" si="12"/>
        <v>0</v>
      </c>
      <c r="BA13">
        <f t="shared" ca="1" si="12"/>
        <v>0</v>
      </c>
      <c r="BB13">
        <f t="shared" ca="1" si="12"/>
        <v>0</v>
      </c>
      <c r="BC13">
        <f t="shared" ca="1" si="12"/>
        <v>0</v>
      </c>
      <c r="BD13">
        <f t="shared" ca="1" si="12"/>
        <v>0</v>
      </c>
      <c r="BE13">
        <f t="shared" ca="1" si="12"/>
        <v>0</v>
      </c>
      <c r="BF13">
        <f t="shared" ca="1" si="12"/>
        <v>1</v>
      </c>
      <c r="BG13">
        <f t="shared" ca="1" si="12"/>
        <v>0</v>
      </c>
      <c r="BH13">
        <f t="shared" ca="1" si="12"/>
        <v>0</v>
      </c>
      <c r="BI13">
        <f t="shared" ca="1" si="12"/>
        <v>0</v>
      </c>
      <c r="BJ13">
        <f t="shared" ca="1" si="12"/>
        <v>0</v>
      </c>
      <c r="BK13">
        <f t="shared" ca="1" si="12"/>
        <v>0</v>
      </c>
      <c r="BL13">
        <f t="shared" ca="1" si="14"/>
        <v>0</v>
      </c>
      <c r="BM13">
        <f t="shared" ca="1" si="14"/>
        <v>0</v>
      </c>
      <c r="BN13">
        <f t="shared" ca="1" si="14"/>
        <v>0</v>
      </c>
      <c r="BO13">
        <f t="shared" ca="1" si="14"/>
        <v>0</v>
      </c>
      <c r="BP13">
        <f t="shared" ca="1" si="14"/>
        <v>0</v>
      </c>
      <c r="BQ13">
        <f t="shared" ca="1" si="14"/>
        <v>0</v>
      </c>
      <c r="BR13">
        <f t="shared" ca="1" si="14"/>
        <v>0</v>
      </c>
      <c r="BS13">
        <f t="shared" ca="1" si="14"/>
        <v>0</v>
      </c>
      <c r="BT13">
        <f t="shared" ca="1" si="14"/>
        <v>0</v>
      </c>
      <c r="BU13">
        <f t="shared" ca="1" si="14"/>
        <v>0</v>
      </c>
      <c r="BV13">
        <f t="shared" ca="1" si="14"/>
        <v>0</v>
      </c>
      <c r="BW13">
        <f t="shared" ca="1" si="14"/>
        <v>0</v>
      </c>
      <c r="BY13" t="str">
        <f t="shared" si="5"/>
        <v>Diversified Hedge Funds</v>
      </c>
      <c r="BZ13" s="59">
        <f ca="1">OFFSET('CC Scen'!$A$5,MATCH(Setup!$BZ$1&amp;Setup!$BY13,'CC Scen'!$C$6:$C$235,0),15)</f>
        <v>0</v>
      </c>
      <c r="CA13" s="59">
        <f ca="1">OFFSET('CC Scen'!$A$5,MATCH(Setup!$BZ$1&amp;Setup!$BY13,'CC Scen'!$C$6:$C$235,0),16)</f>
        <v>0</v>
      </c>
      <c r="CB13" s="59">
        <f ca="1">OFFSET('CC Scen'!$A$5,MATCH(Setup!$BZ$1&amp;Setup!$BY13,'CC Scen'!$C$6:$C$235,0),17)</f>
        <v>0</v>
      </c>
      <c r="CC13" s="59">
        <f ca="1">OFFSET('CC Scen'!$A$5,MATCH(Setup!$BZ$1&amp;Setup!$BY13,'CC Scen'!$C$6:$C$235,0),18)</f>
        <v>0</v>
      </c>
      <c r="CD13" s="59">
        <f ca="1">OFFSET('CC Scen'!$A$5,MATCH(Setup!$CD$1&amp;Setup!$BY13,'CC Scen'!$C$6:$C$235,0),15)</f>
        <v>0</v>
      </c>
      <c r="CE13" s="59">
        <f ca="1">OFFSET('CC Scen'!$A$5,MATCH(Setup!$CD$1&amp;Setup!$BY13,'CC Scen'!$C$6:$C$235,0),16)</f>
        <v>0</v>
      </c>
      <c r="CF13" s="59">
        <f ca="1">OFFSET('CC Scen'!$A$5,MATCH(Setup!$CD$1&amp;Setup!$BY13,'CC Scen'!$C$6:$C$235,0),17)</f>
        <v>0</v>
      </c>
      <c r="CG13" s="59">
        <f ca="1">OFFSET('CC Scen'!$A$5,MATCH(Setup!$CD$1&amp;Setup!$BY13,'CC Scen'!$C$6:$C$235,0),18)</f>
        <v>0</v>
      </c>
    </row>
    <row r="14" spans="1:85" x14ac:dyDescent="0.35">
      <c r="A14">
        <f t="shared" si="6"/>
        <v>12</v>
      </c>
      <c r="B14" t="s">
        <v>109</v>
      </c>
      <c r="C14" t="s">
        <v>109</v>
      </c>
      <c r="D14" s="15">
        <f ca="1">OFFSET(CMA!$A$2,MATCH(Setup!C14,CMA!$B$3:$B$117,0),11)</f>
        <v>0</v>
      </c>
      <c r="E14" s="16">
        <f ca="1">OFFSET(CMA!$A$2,MATCH(Setup!$C14,CMA!$B$3:$B$117,0),12)</f>
        <v>0</v>
      </c>
      <c r="F14" s="15">
        <f t="shared" ca="1" si="2"/>
        <v>0</v>
      </c>
      <c r="G14" s="5">
        <v>0</v>
      </c>
      <c r="H14" s="17">
        <v>1</v>
      </c>
      <c r="I14" s="5">
        <f ca="1">OFFSET(CMA!$A$2,MATCH(Setup!$C14,CMA!$B$3:$B$117,0),3)</f>
        <v>3.801841038202293E-2</v>
      </c>
      <c r="J14" s="5">
        <f t="shared" ca="1" si="7"/>
        <v>3.3511857325211558E-2</v>
      </c>
      <c r="K14" s="5">
        <f ca="1">OFFSET(CMA!$A$2,MATCH(Setup!$C14,CMA!$B$3:$B$117,0),4)</f>
        <v>9.7041495001772754E-2</v>
      </c>
      <c r="L14" s="9">
        <f t="shared" ca="1" si="8"/>
        <v>3.801841038202293E-2</v>
      </c>
      <c r="M14" s="5">
        <f t="shared" ca="1" si="13"/>
        <v>3.3511857325211558E-2</v>
      </c>
      <c r="N14" s="5">
        <f t="shared" ca="1" si="10"/>
        <v>9.7041495001772754E-2</v>
      </c>
      <c r="P14">
        <f ca="1">OFFSET(CMA!$A$2,MATCH(Setup!Q14,CMA!$B$3:$B$117,0),0)</f>
        <v>110</v>
      </c>
      <c r="Q14" t="str">
        <f t="shared" si="3"/>
        <v>Private Debt</v>
      </c>
      <c r="R14" s="16">
        <f ca="1">OFFSET(CMA!$N$2,MAX(Setup!R$1,Setup!$P14),MIN(Setup!R$1,Setup!$P14))</f>
        <v>0.41863755571050265</v>
      </c>
      <c r="S14" s="16">
        <f ca="1">OFFSET(CMA!$N$2,MAX(Setup!S$1,Setup!$P14),MIN(Setup!S$1,Setup!$P14))</f>
        <v>0.58539295028110128</v>
      </c>
      <c r="T14" s="16">
        <f ca="1">OFFSET(CMA!$N$2,MAX(Setup!T$1,Setup!$P14),MIN(Setup!T$1,Setup!$P14))</f>
        <v>0.57302303033452728</v>
      </c>
      <c r="U14" s="16">
        <f ca="1">OFFSET(CMA!$N$2,MAX(Setup!U$1,Setup!$P14),MIN(Setup!U$1,Setup!$P14))</f>
        <v>0.52075637260051588</v>
      </c>
      <c r="V14" s="16">
        <f ca="1">OFFSET(CMA!$N$2,MAX(Setup!V$1,Setup!$P14),MIN(Setup!V$1,Setup!$P14))</f>
        <v>0.61166615715899941</v>
      </c>
      <c r="W14" s="16">
        <f ca="1">OFFSET(CMA!$N$2,MAX(Setup!W$1,Setup!$P14),MIN(Setup!W$1,Setup!$P14))</f>
        <v>0.55392443361974719</v>
      </c>
      <c r="X14" s="16">
        <f ca="1">OFFSET(CMA!$N$2,MAX(Setup!X$1,Setup!$P14),MIN(Setup!X$1,Setup!$P14))</f>
        <v>0.57823945021444412</v>
      </c>
      <c r="Y14" s="16">
        <f ca="1">OFFSET(CMA!$N$2,MAX(Setup!Y$1,Setup!$P14),MIN(Setup!Y$1,Setup!$P14))</f>
        <v>0.3555720352999957</v>
      </c>
      <c r="Z14" s="16">
        <f ca="1">OFFSET(CMA!$N$2,MAX(Setup!Z$1,Setup!$P14),MIN(Setup!Z$1,Setup!$P14))</f>
        <v>0.29247966013458065</v>
      </c>
      <c r="AA14" s="16">
        <f ca="1">OFFSET(CMA!$N$2,MAX(Setup!AA$1,Setup!$P14),MIN(Setup!AA$1,Setup!$P14))</f>
        <v>0.44940943018188007</v>
      </c>
      <c r="AB14" s="16">
        <f ca="1">OFFSET(CMA!$N$2,MAX(Setup!AB$1,Setup!$P14),MIN(Setup!AB$1,Setup!$P14))</f>
        <v>0.24699773867062175</v>
      </c>
      <c r="AC14" s="16">
        <f ca="1">OFFSET(CMA!$N$2,MAX(Setup!AC$1,Setup!$P14),MIN(Setup!AC$1,Setup!$P14))</f>
        <v>1</v>
      </c>
      <c r="AD14" s="16">
        <f ca="1">OFFSET(CMA!$N$2,MAX(Setup!AD$1,Setup!$P14),MIN(Setup!AD$1,Setup!$P14))</f>
        <v>0.33861663212039361</v>
      </c>
      <c r="AE14" s="16">
        <f ca="1">OFFSET(CMA!$N$2,MAX(Setup!AE$1,Setup!$P14),MIN(Setup!AE$1,Setup!$P14))</f>
        <v>0.32273829776681062</v>
      </c>
      <c r="AF14" s="16">
        <f ca="1">OFFSET(CMA!$N$2,MAX(Setup!AF$1,Setup!$P14),MIN(Setup!AF$1,Setup!$P14))</f>
        <v>9.9451171580914863E-2</v>
      </c>
      <c r="AG14" s="16">
        <f ca="1">OFFSET(CMA!$N$2,MAX(Setup!AG$1,Setup!$P14),MIN(Setup!AG$1,Setup!$P14))</f>
        <v>1.3937728463387301E-2</v>
      </c>
      <c r="AH14" s="16">
        <f ca="1">OFFSET(CMA!$N$2,MAX(Setup!AH$1,Setup!$P14),MIN(Setup!AH$1,Setup!$P14))</f>
        <v>0.18564280126433555</v>
      </c>
      <c r="AI14" s="16">
        <f ca="1">OFFSET(CMA!$N$2,MAX(Setup!AI$1,Setup!$P14),MIN(Setup!AI$1,Setup!$P14))</f>
        <v>-0.16261657373393593</v>
      </c>
      <c r="AJ14" s="16">
        <f ca="1">OFFSET(CMA!$N$2,MAX(Setup!AJ$1,Setup!$P14),MIN(Setup!AJ$1,Setup!$P14))</f>
        <v>6.6701342381942808E-2</v>
      </c>
      <c r="AK14" s="16">
        <f ca="1">OFFSET(CMA!$N$2,MAX(Setup!AK$1,Setup!$P14),MIN(Setup!AK$1,Setup!$P14))</f>
        <v>0.33745450684815403</v>
      </c>
      <c r="AL14" s="16">
        <f ca="1">OFFSET(CMA!$N$2,MAX(Setup!AL$1,Setup!$P14),MIN(Setup!AL$1,Setup!$P14))</f>
        <v>0.70786756531365436</v>
      </c>
      <c r="AM14" s="16">
        <f ca="1">OFFSET(CMA!$N$2,MAX(Setup!AM$1,Setup!$P14),MIN(Setup!AM$1,Setup!$P14))</f>
        <v>0.43427372948564025</v>
      </c>
      <c r="AN14" s="16">
        <f ca="1">OFFSET(CMA!$N$2,MAX(Setup!AN$1,Setup!$P14),MIN(Setup!AN$1,Setup!$P14))</f>
        <v>1.6921459679174647E-2</v>
      </c>
      <c r="AO14" s="16">
        <f ca="1">OFFSET(CMA!$N$2,MAX(Setup!AO$1,Setup!$P14),MIN(Setup!AO$1,Setup!$P14))</f>
        <v>5.9030749102749712E-3</v>
      </c>
      <c r="AP14" s="16">
        <f ca="1">OFFSET(CMA!$N$2,MAX(Setup!AP$1,Setup!$P14),MIN(Setup!AP$1,Setup!$P14))</f>
        <v>0.18029002560714555</v>
      </c>
      <c r="AQ14" s="16">
        <f ca="1">OFFSET(CMA!$N$2,MAX(Setup!AQ$1,Setup!$P14),MIN(Setup!AQ$1,Setup!$P14))</f>
        <v>3.428148380659625E-2</v>
      </c>
      <c r="AR14" s="16">
        <f ca="1">OFFSET(CMA!$N$2,MAX(Setup!AR$1,Setup!$P14),MIN(Setup!AR$1,Setup!$P14))</f>
        <v>0.45117237355192119</v>
      </c>
      <c r="AS14" s="16">
        <f ca="1">OFFSET(CMA!$N$2,MAX(Setup!AS$1,Setup!$P14),MIN(Setup!AS$1,Setup!$P14))</f>
        <v>0.12331457528595452</v>
      </c>
      <c r="AU14" t="str">
        <f t="shared" si="11"/>
        <v>Private Debt</v>
      </c>
      <c r="AV14">
        <f t="shared" ca="1" si="12"/>
        <v>0</v>
      </c>
      <c r="AW14">
        <f t="shared" ca="1" si="12"/>
        <v>0</v>
      </c>
      <c r="AX14">
        <f t="shared" ca="1" si="12"/>
        <v>0</v>
      </c>
      <c r="AY14">
        <f t="shared" ca="1" si="12"/>
        <v>0</v>
      </c>
      <c r="AZ14">
        <f t="shared" ca="1" si="12"/>
        <v>0</v>
      </c>
      <c r="BA14">
        <f t="shared" ca="1" si="12"/>
        <v>0</v>
      </c>
      <c r="BB14">
        <f t="shared" ca="1" si="12"/>
        <v>0</v>
      </c>
      <c r="BC14">
        <f t="shared" ca="1" si="12"/>
        <v>0</v>
      </c>
      <c r="BD14">
        <f t="shared" ca="1" si="12"/>
        <v>0</v>
      </c>
      <c r="BE14">
        <f t="shared" ca="1" si="12"/>
        <v>0</v>
      </c>
      <c r="BF14">
        <f t="shared" ca="1" si="12"/>
        <v>0</v>
      </c>
      <c r="BG14">
        <f t="shared" ca="1" si="12"/>
        <v>1</v>
      </c>
      <c r="BH14">
        <f t="shared" ca="1" si="12"/>
        <v>0</v>
      </c>
      <c r="BI14">
        <f t="shared" ca="1" si="12"/>
        <v>0</v>
      </c>
      <c r="BJ14">
        <f t="shared" ca="1" si="12"/>
        <v>0</v>
      </c>
      <c r="BK14">
        <f t="shared" ca="1" si="12"/>
        <v>0</v>
      </c>
      <c r="BL14">
        <f t="shared" ca="1" si="14"/>
        <v>0</v>
      </c>
      <c r="BM14">
        <f t="shared" ca="1" si="14"/>
        <v>0</v>
      </c>
      <c r="BN14">
        <f t="shared" ca="1" si="14"/>
        <v>0</v>
      </c>
      <c r="BO14">
        <f t="shared" ca="1" si="14"/>
        <v>0</v>
      </c>
      <c r="BP14">
        <f t="shared" ca="1" si="14"/>
        <v>0</v>
      </c>
      <c r="BQ14">
        <f t="shared" ca="1" si="14"/>
        <v>0</v>
      </c>
      <c r="BR14">
        <f t="shared" ca="1" si="14"/>
        <v>0</v>
      </c>
      <c r="BS14">
        <f t="shared" ca="1" si="14"/>
        <v>0</v>
      </c>
      <c r="BT14">
        <f t="shared" ca="1" si="14"/>
        <v>0</v>
      </c>
      <c r="BU14">
        <f t="shared" ca="1" si="14"/>
        <v>0</v>
      </c>
      <c r="BV14">
        <f t="shared" ca="1" si="14"/>
        <v>0</v>
      </c>
      <c r="BW14">
        <f t="shared" ca="1" si="14"/>
        <v>0</v>
      </c>
      <c r="BY14" t="str">
        <f t="shared" si="5"/>
        <v>Private Debt</v>
      </c>
      <c r="BZ14" s="59">
        <f ca="1">OFFSET('CC Scen'!$A$5,MATCH(Setup!$BZ$1&amp;Setup!$BY14,'CC Scen'!$C$6:$C$235,0),15)</f>
        <v>-3.5632999999999998E-2</v>
      </c>
      <c r="CA14" s="59">
        <f ca="1">OFFSET('CC Scen'!$A$5,MATCH(Setup!$BZ$1&amp;Setup!$BY14,'CC Scen'!$C$6:$C$235,0),16)</f>
        <v>-1.1877366993327088E-2</v>
      </c>
      <c r="CB14" s="59">
        <f ca="1">OFFSET('CC Scen'!$A$5,MATCH(Setup!$BZ$1&amp;Setup!$BY14,'CC Scen'!$C$6:$C$235,0),17)</f>
        <v>-7.1263664107227287E-3</v>
      </c>
      <c r="CC14" s="59">
        <f ca="1">OFFSET('CC Scen'!$A$5,MATCH(Setup!$BZ$1&amp;Setup!$BY14,'CC Scen'!$C$6:$C$235,0),18)</f>
        <v>-3.5630772866181992E-3</v>
      </c>
      <c r="CD14" s="59">
        <f ca="1">OFFSET('CC Scen'!$A$5,MATCH(Setup!$CD$1&amp;Setup!$BY14,'CC Scen'!$C$6:$C$235,0),15)</f>
        <v>-1.4710000000000001E-3</v>
      </c>
      <c r="CE14" s="59">
        <f ca="1">OFFSET('CC Scen'!$A$5,MATCH(Setup!$CD$1&amp;Setup!$BY14,'CC Scen'!$C$6:$C$235,0),16)</f>
        <v>-4.9057395678608895E-4</v>
      </c>
      <c r="CF14" s="59">
        <f ca="1">OFFSET('CC Scen'!$A$5,MATCH(Setup!$CD$1&amp;Setup!$BY14,'CC Scen'!$C$6:$C$235,0),17)</f>
        <v>-2.9437326022196952E-4</v>
      </c>
      <c r="CG14" s="59">
        <f ca="1">OFFSET('CC Scen'!$A$5,MATCH(Setup!$CD$1&amp;Setup!$BY14,'CC Scen'!$C$6:$C$235,0),18)</f>
        <v>-1.4719746365765563E-4</v>
      </c>
    </row>
    <row r="15" spans="1:85" x14ac:dyDescent="0.35">
      <c r="A15">
        <f t="shared" si="6"/>
        <v>13</v>
      </c>
      <c r="B15" t="s">
        <v>65</v>
      </c>
      <c r="C15" t="s">
        <v>65</v>
      </c>
      <c r="D15" s="15">
        <f ca="1">OFFSET(CMA!$A$2,MATCH(Setup!C15,CMA!$B$3:$B$117,0),11)</f>
        <v>3.6000000000000004E-2</v>
      </c>
      <c r="E15" s="16">
        <f ca="1">OFFSET(CMA!$A$2,MATCH(Setup!$C15,CMA!$B$3:$B$117,0),12)</f>
        <v>0.22500000000000001</v>
      </c>
      <c r="F15" s="15">
        <f t="shared" ca="1" si="2"/>
        <v>8.1000000000000013E-3</v>
      </c>
      <c r="G15" s="5">
        <v>5.4000000000000003E-3</v>
      </c>
      <c r="H15" s="17">
        <v>1</v>
      </c>
      <c r="I15" s="5">
        <f ca="1">OFFSET(CMA!$A$2,MATCH(Setup!$C15,CMA!$B$3:$B$117,0),3)</f>
        <v>3.678250031496845E-2</v>
      </c>
      <c r="J15" s="5">
        <f t="shared" ca="1" si="7"/>
        <v>3.2200397206600062E-2</v>
      </c>
      <c r="K15" s="5">
        <f ca="1">OFFSET(CMA!$A$2,MATCH(Setup!$C15,CMA!$B$3:$B$117,0),4)</f>
        <v>9.7799022836566857E-2</v>
      </c>
      <c r="L15" s="9">
        <f t="shared" ca="1" si="8"/>
        <v>4.4882500314968453E-2</v>
      </c>
      <c r="M15" s="5">
        <f t="shared" ca="1" si="13"/>
        <v>3.9723888578844235E-2</v>
      </c>
      <c r="N15" s="5">
        <f t="shared" ca="1" si="10"/>
        <v>0.10421443694511488</v>
      </c>
      <c r="P15">
        <f ca="1">OFFSET(CMA!$A$2,MATCH(Setup!Q15,CMA!$B$3:$B$117,0),0)</f>
        <v>66</v>
      </c>
      <c r="Q15" t="str">
        <f t="shared" si="3"/>
        <v>EM Govt FI - Local Currency</v>
      </c>
      <c r="R15" s="16">
        <f ca="1">OFFSET(CMA!$N$2,MAX(Setup!R$1,Setup!$P15),MIN(Setup!R$1,Setup!$P15))</f>
        <v>0.59979481130002854</v>
      </c>
      <c r="S15" s="16">
        <f ca="1">OFFSET(CMA!$N$2,MAX(Setup!S$1,Setup!$P15),MIN(Setup!S$1,Setup!$P15))</f>
        <v>0.4903896384189757</v>
      </c>
      <c r="T15" s="16">
        <f ca="1">OFFSET(CMA!$N$2,MAX(Setup!T$1,Setup!$P15),MIN(Setup!T$1,Setup!$P15))</f>
        <v>0.47182292509545382</v>
      </c>
      <c r="U15" s="16">
        <f ca="1">OFFSET(CMA!$N$2,MAX(Setup!U$1,Setup!$P15),MIN(Setup!U$1,Setup!$P15))</f>
        <v>0.44778677099165232</v>
      </c>
      <c r="V15" s="16">
        <f ca="1">OFFSET(CMA!$N$2,MAX(Setup!V$1,Setup!$P15),MIN(Setup!V$1,Setup!$P15))</f>
        <v>0.49363589233611899</v>
      </c>
      <c r="W15" s="16">
        <f ca="1">OFFSET(CMA!$N$2,MAX(Setup!W$1,Setup!$P15),MIN(Setup!W$1,Setup!$P15))</f>
        <v>0.48580181775147457</v>
      </c>
      <c r="X15" s="16">
        <f ca="1">OFFSET(CMA!$N$2,MAX(Setup!X$1,Setup!$P15),MIN(Setup!X$1,Setup!$P15))</f>
        <v>0.51954842387494393</v>
      </c>
      <c r="Y15" s="16">
        <f ca="1">OFFSET(CMA!$N$2,MAX(Setup!Y$1,Setup!$P15),MIN(Setup!Y$1,Setup!$P15))</f>
        <v>0.33815986052124358</v>
      </c>
      <c r="Z15" s="16">
        <f ca="1">OFFSET(CMA!$N$2,MAX(Setup!Z$1,Setup!$P15),MIN(Setup!Z$1,Setup!$P15))</f>
        <v>0.35947721836296948</v>
      </c>
      <c r="AA15" s="16">
        <f ca="1">OFFSET(CMA!$N$2,MAX(Setup!AA$1,Setup!$P15),MIN(Setup!AA$1,Setup!$P15))</f>
        <v>0.39073988142927368</v>
      </c>
      <c r="AB15" s="16">
        <f ca="1">OFFSET(CMA!$N$2,MAX(Setup!AB$1,Setup!$P15),MIN(Setup!AB$1,Setup!$P15))</f>
        <v>0.22612929716092323</v>
      </c>
      <c r="AC15" s="16">
        <f ca="1">OFFSET(CMA!$N$2,MAX(Setup!AC$1,Setup!$P15),MIN(Setup!AC$1,Setup!$P15))</f>
        <v>0.33861663212039361</v>
      </c>
      <c r="AD15" s="16">
        <f ca="1">OFFSET(CMA!$N$2,MAX(Setup!AD$1,Setup!$P15),MIN(Setup!AD$1,Setup!$P15))</f>
        <v>1</v>
      </c>
      <c r="AE15" s="16">
        <f ca="1">OFFSET(CMA!$N$2,MAX(Setup!AE$1,Setup!$P15),MIN(Setup!AE$1,Setup!$P15))</f>
        <v>0.55984685437401449</v>
      </c>
      <c r="AF15" s="16">
        <f ca="1">OFFSET(CMA!$N$2,MAX(Setup!AF$1,Setup!$P15),MIN(Setup!AF$1,Setup!$P15))</f>
        <v>0.61189429776866922</v>
      </c>
      <c r="AG15" s="16">
        <f ca="1">OFFSET(CMA!$N$2,MAX(Setup!AG$1,Setup!$P15),MIN(Setup!AG$1,Setup!$P15))</f>
        <v>0.52740589724571807</v>
      </c>
      <c r="AH15" s="16">
        <f ca="1">OFFSET(CMA!$N$2,MAX(Setup!AH$1,Setup!$P15),MIN(Setup!AH$1,Setup!$P15))</f>
        <v>0.38442511873216123</v>
      </c>
      <c r="AI15" s="16">
        <f ca="1">OFFSET(CMA!$N$2,MAX(Setup!AI$1,Setup!$P15),MIN(Setup!AI$1,Setup!$P15))</f>
        <v>0.2591254220158194</v>
      </c>
      <c r="AJ15" s="16">
        <f ca="1">OFFSET(CMA!$N$2,MAX(Setup!AJ$1,Setup!$P15),MIN(Setup!AJ$1,Setup!$P15))</f>
        <v>0.38732871108581463</v>
      </c>
      <c r="AK15" s="16">
        <f ca="1">OFFSET(CMA!$N$2,MAX(Setup!AK$1,Setup!$P15),MIN(Setup!AK$1,Setup!$P15))</f>
        <v>0.7195493839481315</v>
      </c>
      <c r="AL15" s="16">
        <f ca="1">OFFSET(CMA!$N$2,MAX(Setup!AL$1,Setup!$P15),MIN(Setup!AL$1,Setup!$P15))</f>
        <v>0.34688453861756541</v>
      </c>
      <c r="AM15" s="16">
        <f ca="1">OFFSET(CMA!$N$2,MAX(Setup!AM$1,Setup!$P15),MIN(Setup!AM$1,Setup!$P15))</f>
        <v>0.37752619780352209</v>
      </c>
      <c r="AN15" s="16">
        <f ca="1">OFFSET(CMA!$N$2,MAX(Setup!AN$1,Setup!$P15),MIN(Setup!AN$1,Setup!$P15))</f>
        <v>0.5046862893516042</v>
      </c>
      <c r="AO15" s="16">
        <f ca="1">OFFSET(CMA!$N$2,MAX(Setup!AO$1,Setup!$P15),MIN(Setup!AO$1,Setup!$P15))</f>
        <v>0.52610408637368078</v>
      </c>
      <c r="AP15" s="16">
        <f ca="1">OFFSET(CMA!$N$2,MAX(Setup!AP$1,Setup!$P15),MIN(Setup!AP$1,Setup!$P15))</f>
        <v>0.63253681284035546</v>
      </c>
      <c r="AQ15" s="16">
        <f ca="1">OFFSET(CMA!$N$2,MAX(Setup!AQ$1,Setup!$P15),MIN(Setup!AQ$1,Setup!$P15))</f>
        <v>-1.553961396516006E-3</v>
      </c>
      <c r="AR15" s="16">
        <f ca="1">OFFSET(CMA!$N$2,MAX(Setup!AR$1,Setup!$P15),MIN(Setup!AR$1,Setup!$P15))</f>
        <v>0.39221665778122844</v>
      </c>
      <c r="AS15" s="16">
        <f ca="1">OFFSET(CMA!$N$2,MAX(Setup!AS$1,Setup!$P15),MIN(Setup!AS$1,Setup!$P15))</f>
        <v>0.59069458058035185</v>
      </c>
      <c r="AU15" t="str">
        <f t="shared" si="11"/>
        <v>EM Govt FI - Local Currency</v>
      </c>
      <c r="AV15">
        <f t="shared" ca="1" si="12"/>
        <v>0</v>
      </c>
      <c r="AW15">
        <f t="shared" ca="1" si="12"/>
        <v>0</v>
      </c>
      <c r="AX15">
        <f t="shared" ca="1" si="12"/>
        <v>0</v>
      </c>
      <c r="AY15">
        <f t="shared" ca="1" si="12"/>
        <v>0</v>
      </c>
      <c r="AZ15">
        <f t="shared" ca="1" si="12"/>
        <v>0</v>
      </c>
      <c r="BA15">
        <f t="shared" ca="1" si="12"/>
        <v>0</v>
      </c>
      <c r="BB15">
        <f t="shared" ca="1" si="12"/>
        <v>0</v>
      </c>
      <c r="BC15">
        <f t="shared" ca="1" si="12"/>
        <v>0</v>
      </c>
      <c r="BD15">
        <f t="shared" ca="1" si="12"/>
        <v>0</v>
      </c>
      <c r="BE15">
        <f t="shared" ca="1" si="12"/>
        <v>0</v>
      </c>
      <c r="BF15">
        <f t="shared" ca="1" si="12"/>
        <v>0</v>
      </c>
      <c r="BG15">
        <f t="shared" ca="1" si="12"/>
        <v>0</v>
      </c>
      <c r="BH15">
        <f t="shared" ca="1" si="12"/>
        <v>1</v>
      </c>
      <c r="BI15">
        <f t="shared" ca="1" si="12"/>
        <v>0</v>
      </c>
      <c r="BJ15">
        <f t="shared" ca="1" si="12"/>
        <v>0</v>
      </c>
      <c r="BK15">
        <f t="shared" ca="1" si="12"/>
        <v>0</v>
      </c>
      <c r="BL15">
        <f t="shared" ca="1" si="14"/>
        <v>0</v>
      </c>
      <c r="BM15">
        <f t="shared" ca="1" si="14"/>
        <v>0</v>
      </c>
      <c r="BN15">
        <f t="shared" ca="1" si="14"/>
        <v>0</v>
      </c>
      <c r="BO15">
        <f t="shared" ca="1" si="14"/>
        <v>0</v>
      </c>
      <c r="BP15">
        <f t="shared" ca="1" si="14"/>
        <v>0</v>
      </c>
      <c r="BQ15">
        <f t="shared" ca="1" si="14"/>
        <v>0</v>
      </c>
      <c r="BR15">
        <f t="shared" ca="1" si="14"/>
        <v>0</v>
      </c>
      <c r="BS15">
        <f t="shared" ca="1" si="14"/>
        <v>0</v>
      </c>
      <c r="BT15">
        <f t="shared" ca="1" si="14"/>
        <v>0</v>
      </c>
      <c r="BU15">
        <f t="shared" ca="1" si="14"/>
        <v>0</v>
      </c>
      <c r="BV15">
        <f t="shared" ca="1" si="14"/>
        <v>0</v>
      </c>
      <c r="BW15">
        <f t="shared" ca="1" si="14"/>
        <v>0</v>
      </c>
      <c r="BY15" t="str">
        <f t="shared" si="5"/>
        <v>EM Govt FI - Local Currency</v>
      </c>
      <c r="BZ15" s="59">
        <f ca="1">OFFSET('CC Scen'!$A$5,MATCH(Setup!$BZ$1&amp;Setup!$BY15,'CC Scen'!$C$6:$C$235,0),15)</f>
        <v>-1.12E-4</v>
      </c>
      <c r="CA15" s="59">
        <f ca="1">OFFSET('CC Scen'!$A$5,MATCH(Setup!$BZ$1&amp;Setup!$BY15,'CC Scen'!$C$6:$C$235,0),16)</f>
        <v>-3.7334727197801953E-5</v>
      </c>
      <c r="CB15" s="59">
        <f ca="1">OFFSET('CC Scen'!$A$5,MATCH(Setup!$BZ$1&amp;Setup!$BY15,'CC Scen'!$C$6:$C$235,0),17)</f>
        <v>-2.2401003587413371E-5</v>
      </c>
      <c r="CC15" s="59">
        <f ca="1">OFFSET('CC Scen'!$A$5,MATCH(Setup!$BZ$1&amp;Setup!$BY15,'CC Scen'!$C$6:$C$235,0),18)</f>
        <v>-1.1200564520086331E-5</v>
      </c>
      <c r="CD15" s="59">
        <f ca="1">OFFSET('CC Scen'!$A$5,MATCH(Setup!$CD$1&amp;Setup!$BY15,'CC Scen'!$C$6:$C$235,0),15)</f>
        <v>-2.0839999999999999E-3</v>
      </c>
      <c r="CE15" s="59">
        <f ca="1">OFFSET('CC Scen'!$A$5,MATCH(Setup!$CD$1&amp;Setup!$BY15,'CC Scen'!$C$6:$C$235,0),16)</f>
        <v>-6.9448358479873296E-4</v>
      </c>
      <c r="CF15" s="59">
        <f ca="1">OFFSET('CC Scen'!$A$5,MATCH(Setup!$CD$1&amp;Setup!$BY15,'CC Scen'!$C$6:$C$235,0),17)</f>
        <v>-4.1674804653846209E-4</v>
      </c>
      <c r="CG15" s="59">
        <f ca="1">OFFSET('CC Scen'!$A$5,MATCH(Setup!$CD$1&amp;Setup!$BY15,'CC Scen'!$C$6:$C$235,0),18)</f>
        <v>-2.083957376609602E-4</v>
      </c>
    </row>
    <row r="16" spans="1:85" x14ac:dyDescent="0.35">
      <c r="A16">
        <f t="shared" si="6"/>
        <v>14</v>
      </c>
      <c r="B16" t="s">
        <v>56</v>
      </c>
      <c r="C16" t="s">
        <v>56</v>
      </c>
      <c r="D16" s="15">
        <f ca="1">OFFSET(CMA!$A$2,MATCH(Setup!C16,CMA!$B$3:$B$117,0),11)</f>
        <v>4.4999999999999998E-2</v>
      </c>
      <c r="E16" s="16">
        <f ca="1">OFFSET(CMA!$A$2,MATCH(Setup!$C16,CMA!$B$3:$B$117,0),12)</f>
        <v>0.315</v>
      </c>
      <c r="F16" s="15">
        <f t="shared" ca="1" si="2"/>
        <v>1.4175E-2</v>
      </c>
      <c r="G16" s="5">
        <v>4.5000000000000005E-3</v>
      </c>
      <c r="H16" s="17">
        <v>1</v>
      </c>
      <c r="I16" s="5">
        <f ca="1">OFFSET(CMA!$A$2,MATCH(Setup!$C16,CMA!$B$3:$B$117,0),3)</f>
        <v>2.4734999999999997E-2</v>
      </c>
      <c r="J16" s="5">
        <f t="shared" ca="1" si="7"/>
        <v>2.232427397681902E-2</v>
      </c>
      <c r="K16" s="5">
        <f ca="1">OFFSET(CMA!$A$2,MATCH(Setup!$C16,CMA!$B$3:$B$117,0),4)</f>
        <v>7.041448936030939E-2</v>
      </c>
      <c r="L16" s="9">
        <f t="shared" ca="1" si="8"/>
        <v>3.891E-2</v>
      </c>
      <c r="M16" s="5">
        <f t="shared" ca="1" si="13"/>
        <v>3.5565390533915497E-2</v>
      </c>
      <c r="N16" s="5">
        <f t="shared" ca="1" si="10"/>
        <v>8.3565545004344488E-2</v>
      </c>
      <c r="P16">
        <f ca="1">OFFSET(CMA!$A$2,MATCH(Setup!Q16,CMA!$B$3:$B$117,0),0)</f>
        <v>57</v>
      </c>
      <c r="Q16" t="str">
        <f t="shared" si="3"/>
        <v>Multi- Asset Credit</v>
      </c>
      <c r="R16" s="16">
        <f ca="1">OFFSET(CMA!$N$2,MAX(Setup!R$1,Setup!$P16),MIN(Setup!R$1,Setup!$P16))</f>
        <v>0.54883148866003983</v>
      </c>
      <c r="S16" s="16">
        <f ca="1">OFFSET(CMA!$N$2,MAX(Setup!S$1,Setup!$P16),MIN(Setup!S$1,Setup!$P16))</f>
        <v>0.41016569135122205</v>
      </c>
      <c r="T16" s="16">
        <f ca="1">OFFSET(CMA!$N$2,MAX(Setup!T$1,Setup!$P16),MIN(Setup!T$1,Setup!$P16))</f>
        <v>0.39951397452706611</v>
      </c>
      <c r="U16" s="16">
        <f ca="1">OFFSET(CMA!$N$2,MAX(Setup!U$1,Setup!$P16),MIN(Setup!U$1,Setup!$P16))</f>
        <v>0.39357596104562559</v>
      </c>
      <c r="V16" s="16">
        <f ca="1">OFFSET(CMA!$N$2,MAX(Setup!V$1,Setup!$P16),MIN(Setup!V$1,Setup!$P16))</f>
        <v>0.41039319184903333</v>
      </c>
      <c r="W16" s="16">
        <f ca="1">OFFSET(CMA!$N$2,MAX(Setup!W$1,Setup!$P16),MIN(Setup!W$1,Setup!$P16))</f>
        <v>0.42404181203976732</v>
      </c>
      <c r="X16" s="16">
        <f ca="1">OFFSET(CMA!$N$2,MAX(Setup!X$1,Setup!$P16),MIN(Setup!X$1,Setup!$P16))</f>
        <v>0.43552531077401785</v>
      </c>
      <c r="Y16" s="16">
        <f ca="1">OFFSET(CMA!$N$2,MAX(Setup!Y$1,Setup!$P16),MIN(Setup!Y$1,Setup!$P16))</f>
        <v>0.22030568650617316</v>
      </c>
      <c r="Z16" s="16">
        <f ca="1">OFFSET(CMA!$N$2,MAX(Setup!Z$1,Setup!$P16),MIN(Setup!Z$1,Setup!$P16))</f>
        <v>0.22258588948155356</v>
      </c>
      <c r="AA16" s="16">
        <f ca="1">OFFSET(CMA!$N$2,MAX(Setup!AA$1,Setup!$P16),MIN(Setup!AA$1,Setup!$P16))</f>
        <v>0.32534214165019304</v>
      </c>
      <c r="AB16" s="16">
        <f ca="1">OFFSET(CMA!$N$2,MAX(Setup!AB$1,Setup!$P16),MIN(Setup!AB$1,Setup!$P16))</f>
        <v>0.20598445398851747</v>
      </c>
      <c r="AC16" s="16">
        <f ca="1">OFFSET(CMA!$N$2,MAX(Setup!AC$1,Setup!$P16),MIN(Setup!AC$1,Setup!$P16))</f>
        <v>0.32273829776681062</v>
      </c>
      <c r="AD16" s="16">
        <f ca="1">OFFSET(CMA!$N$2,MAX(Setup!AD$1,Setup!$P16),MIN(Setup!AD$1,Setup!$P16))</f>
        <v>0.55984685437401449</v>
      </c>
      <c r="AE16" s="16">
        <f ca="1">OFFSET(CMA!$N$2,MAX(Setup!AE$1,Setup!$P16),MIN(Setup!AE$1,Setup!$P16))</f>
        <v>1</v>
      </c>
      <c r="AF16" s="16">
        <f ca="1">OFFSET(CMA!$N$2,MAX(Setup!AF$1,Setup!$P16),MIN(Setup!AF$1,Setup!$P16))</f>
        <v>0.35971632987209284</v>
      </c>
      <c r="AG16" s="16">
        <f ca="1">OFFSET(CMA!$N$2,MAX(Setup!AG$1,Setup!$P16),MIN(Setup!AG$1,Setup!$P16))</f>
        <v>0.24187098881857128</v>
      </c>
      <c r="AH16" s="16">
        <f ca="1">OFFSET(CMA!$N$2,MAX(Setup!AH$1,Setup!$P16),MIN(Setup!AH$1,Setup!$P16))</f>
        <v>0.17439825446282081</v>
      </c>
      <c r="AI16" s="16">
        <f ca="1">OFFSET(CMA!$N$2,MAX(Setup!AI$1,Setup!$P16),MIN(Setup!AI$1,Setup!$P16))</f>
        <v>-3.3271025943332998E-2</v>
      </c>
      <c r="AJ16" s="16">
        <f ca="1">OFFSET(CMA!$N$2,MAX(Setup!AJ$1,Setup!$P16),MIN(Setup!AJ$1,Setup!$P16))</f>
        <v>0.22785984129243805</v>
      </c>
      <c r="AK16" s="16">
        <f ca="1">OFFSET(CMA!$N$2,MAX(Setup!AK$1,Setup!$P16),MIN(Setup!AK$1,Setup!$P16))</f>
        <v>0.54763474553468028</v>
      </c>
      <c r="AL16" s="16">
        <f ca="1">OFFSET(CMA!$N$2,MAX(Setup!AL$1,Setup!$P16),MIN(Setup!AL$1,Setup!$P16))</f>
        <v>0.31585772898404746</v>
      </c>
      <c r="AM16" s="16">
        <f ca="1">OFFSET(CMA!$N$2,MAX(Setup!AM$1,Setup!$P16),MIN(Setup!AM$1,Setup!$P16))</f>
        <v>0.31403517537452141</v>
      </c>
      <c r="AN16" s="16">
        <f ca="1">OFFSET(CMA!$N$2,MAX(Setup!AN$1,Setup!$P16),MIN(Setup!AN$1,Setup!$P16))</f>
        <v>0.23066053555033414</v>
      </c>
      <c r="AO16" s="16">
        <f ca="1">OFFSET(CMA!$N$2,MAX(Setup!AO$1,Setup!$P16),MIN(Setup!AO$1,Setup!$P16))</f>
        <v>0.2372728518149291</v>
      </c>
      <c r="AP16" s="16">
        <f ca="1">OFFSET(CMA!$N$2,MAX(Setup!AP$1,Setup!$P16),MIN(Setup!AP$1,Setup!$P16))</f>
        <v>0.43811493788529249</v>
      </c>
      <c r="AQ16" s="16">
        <f ca="1">OFFSET(CMA!$N$2,MAX(Setup!AQ$1,Setup!$P16),MIN(Setup!AQ$1,Setup!$P16))</f>
        <v>4.9609228575389717E-4</v>
      </c>
      <c r="AR16" s="16">
        <f ca="1">OFFSET(CMA!$N$2,MAX(Setup!AR$1,Setup!$P16),MIN(Setup!AR$1,Setup!$P16))</f>
        <v>0.32625504568358094</v>
      </c>
      <c r="AS16" s="16">
        <f ca="1">OFFSET(CMA!$N$2,MAX(Setup!AS$1,Setup!$P16),MIN(Setup!AS$1,Setup!$P16))</f>
        <v>0.36432281687393631</v>
      </c>
      <c r="AU16" t="str">
        <f t="shared" si="11"/>
        <v>Multi- Asset Credit</v>
      </c>
      <c r="AV16">
        <f t="shared" ca="1" si="12"/>
        <v>0</v>
      </c>
      <c r="AW16">
        <f t="shared" ca="1" si="12"/>
        <v>0</v>
      </c>
      <c r="AX16">
        <f t="shared" ca="1" si="12"/>
        <v>0</v>
      </c>
      <c r="AY16">
        <f t="shared" ca="1" si="12"/>
        <v>0</v>
      </c>
      <c r="AZ16">
        <f t="shared" ca="1" si="12"/>
        <v>0</v>
      </c>
      <c r="BA16">
        <f t="shared" ca="1" si="12"/>
        <v>0</v>
      </c>
      <c r="BB16">
        <f t="shared" ca="1" si="12"/>
        <v>0</v>
      </c>
      <c r="BC16">
        <f t="shared" ca="1" si="12"/>
        <v>0</v>
      </c>
      <c r="BD16">
        <f t="shared" ca="1" si="12"/>
        <v>0</v>
      </c>
      <c r="BE16">
        <f t="shared" ca="1" si="12"/>
        <v>0</v>
      </c>
      <c r="BF16">
        <f t="shared" ca="1" si="12"/>
        <v>0</v>
      </c>
      <c r="BG16">
        <f t="shared" ca="1" si="12"/>
        <v>0</v>
      </c>
      <c r="BH16">
        <f t="shared" ca="1" si="12"/>
        <v>0</v>
      </c>
      <c r="BI16">
        <f t="shared" ca="1" si="12"/>
        <v>1</v>
      </c>
      <c r="BJ16">
        <f t="shared" ca="1" si="12"/>
        <v>0</v>
      </c>
      <c r="BK16">
        <f t="shared" ca="1" si="12"/>
        <v>0</v>
      </c>
      <c r="BL16">
        <f t="shared" ca="1" si="14"/>
        <v>0</v>
      </c>
      <c r="BM16">
        <f t="shared" ca="1" si="14"/>
        <v>0</v>
      </c>
      <c r="BN16">
        <f t="shared" ca="1" si="14"/>
        <v>0</v>
      </c>
      <c r="BO16">
        <f t="shared" ca="1" si="14"/>
        <v>0</v>
      </c>
      <c r="BP16">
        <f t="shared" ca="1" si="14"/>
        <v>0</v>
      </c>
      <c r="BQ16">
        <f t="shared" ca="1" si="14"/>
        <v>0</v>
      </c>
      <c r="BR16">
        <f t="shared" ca="1" si="14"/>
        <v>0</v>
      </c>
      <c r="BS16">
        <f t="shared" ca="1" si="14"/>
        <v>0</v>
      </c>
      <c r="BT16">
        <f t="shared" ca="1" si="14"/>
        <v>0</v>
      </c>
      <c r="BU16">
        <f t="shared" ca="1" si="14"/>
        <v>0</v>
      </c>
      <c r="BV16">
        <f t="shared" ca="1" si="14"/>
        <v>0</v>
      </c>
      <c r="BW16">
        <f t="shared" ca="1" si="14"/>
        <v>0</v>
      </c>
      <c r="BY16" t="str">
        <f t="shared" si="5"/>
        <v>Multi- Asset Credit</v>
      </c>
      <c r="BZ16" s="59">
        <f ca="1">OFFSET('CC Scen'!$A$5,MATCH(Setup!$BZ$1&amp;Setup!$BY16,'CC Scen'!$C$6:$C$235,0),15)</f>
        <v>3.6600000000000001E-4</v>
      </c>
      <c r="CA16" s="59">
        <f ca="1">OFFSET('CC Scen'!$A$5,MATCH(Setup!$BZ$1&amp;Setup!$BY16,'CC Scen'!$C$6:$C$235,0),16)</f>
        <v>1.2198511902572484E-4</v>
      </c>
      <c r="CB16" s="59">
        <f ca="1">OFFSET('CC Scen'!$A$5,MATCH(Setup!$BZ$1&amp;Setup!$BY16,'CC Scen'!$C$6:$C$235,0),17)</f>
        <v>7.3189285872743426E-5</v>
      </c>
      <c r="CC16" s="59">
        <f ca="1">OFFSET('CC Scen'!$A$5,MATCH(Setup!$BZ$1&amp;Setup!$BY16,'CC Scen'!$C$6:$C$235,0),18)</f>
        <v>3.6593973376852773E-5</v>
      </c>
      <c r="CD16" s="59">
        <f ca="1">OFFSET('CC Scen'!$A$5,MATCH(Setup!$CD$1&amp;Setup!$BY16,'CC Scen'!$C$6:$C$235,0),15)</f>
        <v>1.7899999999999999E-3</v>
      </c>
      <c r="CE16" s="59">
        <f ca="1">OFFSET('CC Scen'!$A$5,MATCH(Setup!$CD$1&amp;Setup!$BY16,'CC Scen'!$C$6:$C$235,0),16)</f>
        <v>5.96978073262866E-4</v>
      </c>
      <c r="CF16" s="59">
        <f ca="1">OFFSET('CC Scen'!$A$5,MATCH(Setup!$CD$1&amp;Setup!$BY16,'CC Scen'!$C$6:$C$235,0),17)</f>
        <v>3.581440899291799E-4</v>
      </c>
      <c r="CG16" s="59">
        <f ca="1">OFFSET('CC Scen'!$A$5,MATCH(Setup!$CD$1&amp;Setup!$BY16,'CC Scen'!$C$6:$C$235,0),18)</f>
        <v>1.7905601443657382E-4</v>
      </c>
    </row>
    <row r="17" spans="1:85" x14ac:dyDescent="0.35">
      <c r="A17">
        <f t="shared" si="6"/>
        <v>15</v>
      </c>
      <c r="B17" t="s">
        <v>48</v>
      </c>
      <c r="C17" t="s">
        <v>48</v>
      </c>
      <c r="D17" s="15">
        <f ca="1">OFFSET(CMA!$A$2,MATCH(Setup!C17,CMA!$B$3:$B$117,0),11)</f>
        <v>1.125E-2</v>
      </c>
      <c r="E17" s="16">
        <f ca="1">OFFSET(CMA!$A$2,MATCH(Setup!$C17,CMA!$B$3:$B$117,0),12)</f>
        <v>0.36</v>
      </c>
      <c r="F17" s="15">
        <f t="shared" ca="1" si="2"/>
        <v>4.0499999999999998E-3</v>
      </c>
      <c r="G17" s="5">
        <v>2.7000000000000001E-3</v>
      </c>
      <c r="H17" s="17">
        <v>1</v>
      </c>
      <c r="I17" s="5">
        <f ca="1">OFFSET(CMA!$A$2,MATCH(Setup!$C17,CMA!$B$3:$B$117,0),3)</f>
        <v>6.1000000000000013E-3</v>
      </c>
      <c r="J17" s="5">
        <f t="shared" ca="1" si="7"/>
        <v>5.5355398759264762E-3</v>
      </c>
      <c r="K17" s="5">
        <f ca="1">OFFSET(CMA!$A$2,MATCH(Setup!$C17,CMA!$B$3:$B$117,0),4)</f>
        <v>3.3715919428042931E-2</v>
      </c>
      <c r="L17" s="9">
        <f t="shared" ca="1" si="8"/>
        <v>1.0150000000000001E-2</v>
      </c>
      <c r="M17" s="5">
        <f t="shared" ca="1" si="13"/>
        <v>9.5252641331009524E-3</v>
      </c>
      <c r="N17" s="5">
        <f t="shared" ca="1" si="10"/>
        <v>3.5543293641392922E-2</v>
      </c>
      <c r="P17">
        <f ca="1">OFFSET(CMA!$A$2,MATCH(Setup!Q17,CMA!$B$3:$B$117,0),0)</f>
        <v>49</v>
      </c>
      <c r="Q17" t="str">
        <f t="shared" si="3"/>
        <v>US Mortgage-Backed FI</v>
      </c>
      <c r="R17" s="16">
        <f ca="1">OFFSET(CMA!$N$2,MAX(Setup!R$1,Setup!$P17),MIN(Setup!R$1,Setup!$P17))</f>
        <v>0.39217973355164731</v>
      </c>
      <c r="S17" s="16">
        <f ca="1">OFFSET(CMA!$N$2,MAX(Setup!S$1,Setup!$P17),MIN(Setup!S$1,Setup!$P17))</f>
        <v>0.225520310282045</v>
      </c>
      <c r="T17" s="16">
        <f ca="1">OFFSET(CMA!$N$2,MAX(Setup!T$1,Setup!$P17),MIN(Setup!T$1,Setup!$P17))</f>
        <v>0.22339544713719578</v>
      </c>
      <c r="U17" s="16">
        <f ca="1">OFFSET(CMA!$N$2,MAX(Setup!U$1,Setup!$P17),MIN(Setup!U$1,Setup!$P17))</f>
        <v>0.2037773855895787</v>
      </c>
      <c r="V17" s="16">
        <f ca="1">OFFSET(CMA!$N$2,MAX(Setup!V$1,Setup!$P17),MIN(Setup!V$1,Setup!$P17))</f>
        <v>0.23806129668834553</v>
      </c>
      <c r="W17" s="16">
        <f ca="1">OFFSET(CMA!$N$2,MAX(Setup!W$1,Setup!$P17),MIN(Setup!W$1,Setup!$P17))</f>
        <v>0.22388933819191767</v>
      </c>
      <c r="X17" s="16">
        <f ca="1">OFFSET(CMA!$N$2,MAX(Setup!X$1,Setup!$P17),MIN(Setup!X$1,Setup!$P17))</f>
        <v>0.22392571328638419</v>
      </c>
      <c r="Y17" s="16">
        <f ca="1">OFFSET(CMA!$N$2,MAX(Setup!Y$1,Setup!$P17),MIN(Setup!Y$1,Setup!$P17))</f>
        <v>0.28103418122359231</v>
      </c>
      <c r="Z17" s="16">
        <f ca="1">OFFSET(CMA!$N$2,MAX(Setup!Z$1,Setup!$P17),MIN(Setup!Z$1,Setup!$P17))</f>
        <v>0.34214020119239241</v>
      </c>
      <c r="AA17" s="16">
        <f ca="1">OFFSET(CMA!$N$2,MAX(Setup!AA$1,Setup!$P17),MIN(Setup!AA$1,Setup!$P17))</f>
        <v>0.20055027271926323</v>
      </c>
      <c r="AB17" s="16">
        <f ca="1">OFFSET(CMA!$N$2,MAX(Setup!AB$1,Setup!$P17),MIN(Setup!AB$1,Setup!$P17))</f>
        <v>0.13117839232041489</v>
      </c>
      <c r="AC17" s="16">
        <f ca="1">OFFSET(CMA!$N$2,MAX(Setup!AC$1,Setup!$P17),MIN(Setup!AC$1,Setup!$P17))</f>
        <v>9.9451171580914863E-2</v>
      </c>
      <c r="AD17" s="16">
        <f ca="1">OFFSET(CMA!$N$2,MAX(Setup!AD$1,Setup!$P17),MIN(Setup!AD$1,Setup!$P17))</f>
        <v>0.61189429776866922</v>
      </c>
      <c r="AE17" s="16">
        <f ca="1">OFFSET(CMA!$N$2,MAX(Setup!AE$1,Setup!$P17),MIN(Setup!AE$1,Setup!$P17))</f>
        <v>0.35971632987209284</v>
      </c>
      <c r="AF17" s="16">
        <f ca="1">OFFSET(CMA!$N$2,MAX(Setup!AF$1,Setup!$P17),MIN(Setup!AF$1,Setup!$P17))</f>
        <v>1</v>
      </c>
      <c r="AG17" s="16">
        <f ca="1">OFFSET(CMA!$N$2,MAX(Setup!AG$1,Setup!$P17),MIN(Setup!AG$1,Setup!$P17))</f>
        <v>0.84891730816310662</v>
      </c>
      <c r="AH17" s="16">
        <f ca="1">OFFSET(CMA!$N$2,MAX(Setup!AH$1,Setup!$P17),MIN(Setup!AH$1,Setup!$P17))</f>
        <v>0.55833586422368686</v>
      </c>
      <c r="AI17" s="16">
        <f ca="1">OFFSET(CMA!$N$2,MAX(Setup!AI$1,Setup!$P17),MIN(Setup!AI$1,Setup!$P17))</f>
        <v>0.61365995911298443</v>
      </c>
      <c r="AJ17" s="16">
        <f ca="1">OFFSET(CMA!$N$2,MAX(Setup!AJ$1,Setup!$P17),MIN(Setup!AJ$1,Setup!$P17))</f>
        <v>0.49745116528412636</v>
      </c>
      <c r="AK17" s="16">
        <f ca="1">OFFSET(CMA!$N$2,MAX(Setup!AK$1,Setup!$P17),MIN(Setup!AK$1,Setup!$P17))</f>
        <v>0.63166130411360466</v>
      </c>
      <c r="AL17" s="16">
        <f ca="1">OFFSET(CMA!$N$2,MAX(Setup!AL$1,Setup!$P17),MIN(Setup!AL$1,Setup!$P17))</f>
        <v>0.12923290132120493</v>
      </c>
      <c r="AM17" s="16">
        <f ca="1">OFFSET(CMA!$N$2,MAX(Setup!AM$1,Setup!$P17),MIN(Setup!AM$1,Setup!$P17))</f>
        <v>0.19279077201987038</v>
      </c>
      <c r="AN17" s="16">
        <f ca="1">OFFSET(CMA!$N$2,MAX(Setup!AN$1,Setup!$P17),MIN(Setup!AN$1,Setup!$P17))</f>
        <v>0.80149612542546533</v>
      </c>
      <c r="AO17" s="16">
        <f ca="1">OFFSET(CMA!$N$2,MAX(Setup!AO$1,Setup!$P17),MIN(Setup!AO$1,Setup!$P17))</f>
        <v>0.86098885274231862</v>
      </c>
      <c r="AP17" s="16">
        <f ca="1">OFFSET(CMA!$N$2,MAX(Setup!AP$1,Setup!$P17),MIN(Setup!AP$1,Setup!$P17))</f>
        <v>0.80898537598320797</v>
      </c>
      <c r="AQ17" s="16">
        <f ca="1">OFFSET(CMA!$N$2,MAX(Setup!AQ$1,Setup!$P17),MIN(Setup!AQ$1,Setup!$P17))</f>
        <v>-5.8509682219591262E-3</v>
      </c>
      <c r="AR17" s="16">
        <f ca="1">OFFSET(CMA!$N$2,MAX(Setup!AR$1,Setup!$P17),MIN(Setup!AR$1,Setup!$P17))</f>
        <v>0.2002927285381382</v>
      </c>
      <c r="AS17" s="16">
        <f ca="1">OFFSET(CMA!$N$2,MAX(Setup!AS$1,Setup!$P17),MIN(Setup!AS$1,Setup!$P17))</f>
        <v>0.8078137150736866</v>
      </c>
      <c r="AU17" t="str">
        <f t="shared" si="11"/>
        <v>US Mortgage-Backed FI</v>
      </c>
      <c r="AV17">
        <f t="shared" ca="1" si="12"/>
        <v>0</v>
      </c>
      <c r="AW17">
        <f t="shared" ca="1" si="12"/>
        <v>0</v>
      </c>
      <c r="AX17">
        <f t="shared" ca="1" si="12"/>
        <v>0</v>
      </c>
      <c r="AY17">
        <f t="shared" ca="1" si="12"/>
        <v>0</v>
      </c>
      <c r="AZ17">
        <f t="shared" ca="1" si="12"/>
        <v>0</v>
      </c>
      <c r="BA17">
        <f t="shared" ca="1" si="12"/>
        <v>0</v>
      </c>
      <c r="BB17">
        <f t="shared" ca="1" si="12"/>
        <v>0</v>
      </c>
      <c r="BC17">
        <f t="shared" ca="1" si="12"/>
        <v>0</v>
      </c>
      <c r="BD17">
        <f t="shared" ca="1" si="12"/>
        <v>0</v>
      </c>
      <c r="BE17">
        <f t="shared" ca="1" si="12"/>
        <v>0</v>
      </c>
      <c r="BF17">
        <f t="shared" ca="1" si="12"/>
        <v>0</v>
      </c>
      <c r="BG17">
        <f t="shared" ca="1" si="12"/>
        <v>0</v>
      </c>
      <c r="BH17">
        <f t="shared" ca="1" si="12"/>
        <v>0</v>
      </c>
      <c r="BI17">
        <f t="shared" ca="1" si="12"/>
        <v>0</v>
      </c>
      <c r="BJ17">
        <f t="shared" ca="1" si="12"/>
        <v>1</v>
      </c>
      <c r="BK17">
        <f t="shared" ca="1" si="12"/>
        <v>0</v>
      </c>
      <c r="BL17">
        <f t="shared" ca="1" si="14"/>
        <v>0</v>
      </c>
      <c r="BM17">
        <f t="shared" ca="1" si="14"/>
        <v>0</v>
      </c>
      <c r="BN17">
        <f t="shared" ca="1" si="14"/>
        <v>0</v>
      </c>
      <c r="BO17">
        <f t="shared" ca="1" si="14"/>
        <v>0</v>
      </c>
      <c r="BP17">
        <f t="shared" ca="1" si="14"/>
        <v>0</v>
      </c>
      <c r="BQ17">
        <f t="shared" ca="1" si="14"/>
        <v>0</v>
      </c>
      <c r="BR17">
        <f t="shared" ca="1" si="14"/>
        <v>0</v>
      </c>
      <c r="BS17">
        <f t="shared" ca="1" si="14"/>
        <v>0</v>
      </c>
      <c r="BT17">
        <f t="shared" ca="1" si="14"/>
        <v>0</v>
      </c>
      <c r="BU17">
        <f t="shared" ca="1" si="14"/>
        <v>0</v>
      </c>
      <c r="BV17">
        <f t="shared" ca="1" si="14"/>
        <v>0</v>
      </c>
      <c r="BW17">
        <f t="shared" ca="1" si="14"/>
        <v>0</v>
      </c>
      <c r="BY17" t="str">
        <f t="shared" si="5"/>
        <v>US Mortgage-Backed FI</v>
      </c>
      <c r="BZ17" s="59">
        <f ca="1">OFFSET('CC Scen'!$A$5,MATCH(Setup!$BZ$1&amp;Setup!$BY17,'CC Scen'!$C$6:$C$235,0),15)</f>
        <v>8.0900000000000004E-4</v>
      </c>
      <c r="CA17" s="59">
        <f ca="1">OFFSET('CC Scen'!$A$5,MATCH(Setup!$BZ$1&amp;Setup!$BY17,'CC Scen'!$C$6:$C$235,0),16)</f>
        <v>2.6959397922166062E-4</v>
      </c>
      <c r="CB17" s="59">
        <f ca="1">OFFSET('CC Scen'!$A$5,MATCH(Setup!$BZ$1&amp;Setup!$BY17,'CC Scen'!$C$6:$C$235,0),17)</f>
        <v>1.6174766692045317E-4</v>
      </c>
      <c r="CC17" s="59">
        <f ca="1">OFFSET('CC Scen'!$A$5,MATCH(Setup!$BZ$1&amp;Setup!$BY17,'CC Scen'!$C$6:$C$235,0),18)</f>
        <v>8.0870563436308274E-5</v>
      </c>
      <c r="CD17" s="59">
        <f ca="1">OFFSET('CC Scen'!$A$5,MATCH(Setup!$CD$1&amp;Setup!$BY17,'CC Scen'!$C$6:$C$235,0),15)</f>
        <v>1.7899999999999999E-3</v>
      </c>
      <c r="CE17" s="59">
        <f ca="1">OFFSET('CC Scen'!$A$5,MATCH(Setup!$CD$1&amp;Setup!$BY17,'CC Scen'!$C$6:$C$235,0),16)</f>
        <v>5.96978073262866E-4</v>
      </c>
      <c r="CF17" s="59">
        <f ca="1">OFFSET('CC Scen'!$A$5,MATCH(Setup!$CD$1&amp;Setup!$BY17,'CC Scen'!$C$6:$C$235,0),17)</f>
        <v>3.581440899291799E-4</v>
      </c>
      <c r="CG17" s="59">
        <f ca="1">OFFSET('CC Scen'!$A$5,MATCH(Setup!$CD$1&amp;Setup!$BY17,'CC Scen'!$C$6:$C$235,0),18)</f>
        <v>1.7905601443657382E-4</v>
      </c>
    </row>
    <row r="18" spans="1:85" x14ac:dyDescent="0.35">
      <c r="A18">
        <f t="shared" si="6"/>
        <v>16</v>
      </c>
      <c r="B18" t="s">
        <v>31</v>
      </c>
      <c r="C18" t="s">
        <v>31</v>
      </c>
      <c r="D18" s="15">
        <f ca="1">OFFSET(CMA!$A$2,MATCH(Setup!C18,CMA!$B$3:$B$117,0),11)</f>
        <v>1.125E-2</v>
      </c>
      <c r="E18" s="16">
        <f ca="1">OFFSET(CMA!$A$2,MATCH(Setup!$C18,CMA!$B$3:$B$117,0),12)</f>
        <v>0.315</v>
      </c>
      <c r="F18" s="15">
        <f t="shared" ca="1" si="2"/>
        <v>3.54375E-3</v>
      </c>
      <c r="G18" s="5">
        <v>2.7000000000000001E-3</v>
      </c>
      <c r="H18" s="17">
        <v>1</v>
      </c>
      <c r="I18" s="5">
        <f ca="1">OFFSET(CMA!$A$2,MATCH(Setup!$C18,CMA!$B$3:$B$117,0),3)</f>
        <v>4.0000000000000001E-3</v>
      </c>
      <c r="J18" s="5">
        <f t="shared" ca="1" si="7"/>
        <v>3.4047200910716224E-3</v>
      </c>
      <c r="K18" s="5">
        <f ca="1">OFFSET(CMA!$A$2,MATCH(Setup!$C18,CMA!$B$3:$B$117,0),4)</f>
        <v>3.4588812825375737E-2</v>
      </c>
      <c r="L18" s="9">
        <f t="shared" ca="1" si="8"/>
        <v>7.5437500000000001E-3</v>
      </c>
      <c r="M18" s="5">
        <f t="shared" ca="1" si="13"/>
        <v>6.8878693925782386E-3</v>
      </c>
      <c r="N18" s="5">
        <f t="shared" ca="1" si="10"/>
        <v>3.6372358634942509E-2</v>
      </c>
      <c r="P18">
        <f ca="1">OFFSET(CMA!$A$2,MATCH(Setup!Q18,CMA!$B$3:$B$117,0),0)</f>
        <v>32</v>
      </c>
      <c r="Q18" t="str">
        <f t="shared" si="3"/>
        <v>US Aggregate FI</v>
      </c>
      <c r="R18" s="16">
        <f ca="1">OFFSET(CMA!$N$2,MAX(Setup!R$1,Setup!$P18),MIN(Setup!R$1,Setup!$P18))</f>
        <v>0.27259729622509132</v>
      </c>
      <c r="S18" s="16">
        <f ca="1">OFFSET(CMA!$N$2,MAX(Setup!S$1,Setup!$P18),MIN(Setup!S$1,Setup!$P18))</f>
        <v>0.12419145726451325</v>
      </c>
      <c r="T18" s="16">
        <f ca="1">OFFSET(CMA!$N$2,MAX(Setup!T$1,Setup!$P18),MIN(Setup!T$1,Setup!$P18))</f>
        <v>0.12535851442069032</v>
      </c>
      <c r="U18" s="16">
        <f ca="1">OFFSET(CMA!$N$2,MAX(Setup!U$1,Setup!$P18),MIN(Setup!U$1,Setup!$P18))</f>
        <v>0.10431305393071032</v>
      </c>
      <c r="V18" s="16">
        <f ca="1">OFFSET(CMA!$N$2,MAX(Setup!V$1,Setup!$P18),MIN(Setup!V$1,Setup!$P18))</f>
        <v>0.13887373024412969</v>
      </c>
      <c r="W18" s="16">
        <f ca="1">OFFSET(CMA!$N$2,MAX(Setup!W$1,Setup!$P18),MIN(Setup!W$1,Setup!$P18))</f>
        <v>0.11749347194283562</v>
      </c>
      <c r="X18" s="16">
        <f ca="1">OFFSET(CMA!$N$2,MAX(Setup!X$1,Setup!$P18),MIN(Setup!X$1,Setup!$P18))</f>
        <v>0.11358185499439197</v>
      </c>
      <c r="Y18" s="16">
        <f ca="1">OFFSET(CMA!$N$2,MAX(Setup!Y$1,Setup!$P18),MIN(Setup!Y$1,Setup!$P18))</f>
        <v>0.25362669899357215</v>
      </c>
      <c r="Z18" s="16">
        <f ca="1">OFFSET(CMA!$N$2,MAX(Setup!Z$1,Setup!$P18),MIN(Setup!Z$1,Setup!$P18))</f>
        <v>0.32604642302110892</v>
      </c>
      <c r="AA18" s="16">
        <f ca="1">OFFSET(CMA!$N$2,MAX(Setup!AA$1,Setup!$P18),MIN(Setup!AA$1,Setup!$P18))</f>
        <v>0.12401160894236278</v>
      </c>
      <c r="AB18" s="16">
        <f ca="1">OFFSET(CMA!$N$2,MAX(Setup!AB$1,Setup!$P18),MIN(Setup!AB$1,Setup!$P18))</f>
        <v>9.9639202728438139E-2</v>
      </c>
      <c r="AC18" s="16">
        <f ca="1">OFFSET(CMA!$N$2,MAX(Setup!AC$1,Setup!$P18),MIN(Setup!AC$1,Setup!$P18))</f>
        <v>1.3937728463387301E-2</v>
      </c>
      <c r="AD18" s="16">
        <f ca="1">OFFSET(CMA!$N$2,MAX(Setup!AD$1,Setup!$P18),MIN(Setup!AD$1,Setup!$P18))</f>
        <v>0.52740589724571807</v>
      </c>
      <c r="AE18" s="16">
        <f ca="1">OFFSET(CMA!$N$2,MAX(Setup!AE$1,Setup!$P18),MIN(Setup!AE$1,Setup!$P18))</f>
        <v>0.24187098881857128</v>
      </c>
      <c r="AF18" s="16">
        <f ca="1">OFFSET(CMA!$N$2,MAX(Setup!AF$1,Setup!$P18),MIN(Setup!AF$1,Setup!$P18))</f>
        <v>0.84891730816310662</v>
      </c>
      <c r="AG18" s="16">
        <f ca="1">OFFSET(CMA!$N$2,MAX(Setup!AG$1,Setup!$P18),MIN(Setup!AG$1,Setup!$P18))</f>
        <v>1</v>
      </c>
      <c r="AH18" s="16">
        <f ca="1">OFFSET(CMA!$N$2,MAX(Setup!AH$1,Setup!$P18),MIN(Setup!AH$1,Setup!$P18))</f>
        <v>0.59706807637382164</v>
      </c>
      <c r="AI18" s="16">
        <f ca="1">OFFSET(CMA!$N$2,MAX(Setup!AI$1,Setup!$P18),MIN(Setup!AI$1,Setup!$P18))</f>
        <v>0.77349917319689476</v>
      </c>
      <c r="AJ18" s="16">
        <f ca="1">OFFSET(CMA!$N$2,MAX(Setup!AJ$1,Setup!$P18),MIN(Setup!AJ$1,Setup!$P18))</f>
        <v>0.51901165939544436</v>
      </c>
      <c r="AK18" s="16">
        <f ca="1">OFFSET(CMA!$N$2,MAX(Setup!AK$1,Setup!$P18),MIN(Setup!AK$1,Setup!$P18))</f>
        <v>0.50440118874220052</v>
      </c>
      <c r="AL18" s="16">
        <f ca="1">OFFSET(CMA!$N$2,MAX(Setup!AL$1,Setup!$P18),MIN(Setup!AL$1,Setup!$P18))</f>
        <v>5.2358319500225875E-2</v>
      </c>
      <c r="AM18" s="16">
        <f ca="1">OFFSET(CMA!$N$2,MAX(Setup!AM$1,Setup!$P18),MIN(Setup!AM$1,Setup!$P18))</f>
        <v>0.11795189479402164</v>
      </c>
      <c r="AN18" s="16">
        <f ca="1">OFFSET(CMA!$N$2,MAX(Setup!AN$1,Setup!$P18),MIN(Setup!AN$1,Setup!$P18))</f>
        <v>0.88396721382889831</v>
      </c>
      <c r="AO18" s="16">
        <f ca="1">OFFSET(CMA!$N$2,MAX(Setup!AO$1,Setup!$P18),MIN(Setup!AO$1,Setup!$P18))</f>
        <v>0.8900431037586749</v>
      </c>
      <c r="AP18" s="16">
        <f ca="1">OFFSET(CMA!$N$2,MAX(Setup!AP$1,Setup!$P18),MIN(Setup!AP$1,Setup!$P18))</f>
        <v>0.72671576846945007</v>
      </c>
      <c r="AQ18" s="16">
        <f ca="1">OFFSET(CMA!$N$2,MAX(Setup!AQ$1,Setup!$P18),MIN(Setup!AQ$1,Setup!$P18))</f>
        <v>-7.0573637303253728E-3</v>
      </c>
      <c r="AR18" s="16">
        <f ca="1">OFFSET(CMA!$N$2,MAX(Setup!AR$1,Setup!$P18),MIN(Setup!AR$1,Setup!$P18))</f>
        <v>0.12254168909133814</v>
      </c>
      <c r="AS18" s="16">
        <f ca="1">OFFSET(CMA!$N$2,MAX(Setup!AS$1,Setup!$P18),MIN(Setup!AS$1,Setup!$P18))</f>
        <v>0.78609672853652124</v>
      </c>
      <c r="AU18" t="str">
        <f t="shared" si="11"/>
        <v>US Aggregate FI</v>
      </c>
      <c r="AV18">
        <f t="shared" ca="1" si="12"/>
        <v>0</v>
      </c>
      <c r="AW18">
        <f t="shared" ca="1" si="12"/>
        <v>0</v>
      </c>
      <c r="AX18">
        <f t="shared" ca="1" si="12"/>
        <v>0</v>
      </c>
      <c r="AY18">
        <f t="shared" ca="1" si="12"/>
        <v>0</v>
      </c>
      <c r="AZ18">
        <f t="shared" ca="1" si="12"/>
        <v>0</v>
      </c>
      <c r="BA18">
        <f t="shared" ca="1" si="12"/>
        <v>0</v>
      </c>
      <c r="BB18">
        <f t="shared" ca="1" si="12"/>
        <v>0</v>
      </c>
      <c r="BC18">
        <f t="shared" ca="1" si="12"/>
        <v>0</v>
      </c>
      <c r="BD18">
        <f t="shared" ca="1" si="12"/>
        <v>0</v>
      </c>
      <c r="BE18">
        <f t="shared" ca="1" si="12"/>
        <v>0</v>
      </c>
      <c r="BF18">
        <f t="shared" ca="1" si="12"/>
        <v>0</v>
      </c>
      <c r="BG18">
        <f t="shared" ca="1" si="12"/>
        <v>0</v>
      </c>
      <c r="BH18">
        <f t="shared" ca="1" si="12"/>
        <v>0</v>
      </c>
      <c r="BI18">
        <f t="shared" ca="1" si="12"/>
        <v>0</v>
      </c>
      <c r="BJ18">
        <f t="shared" ca="1" si="12"/>
        <v>0</v>
      </c>
      <c r="BK18">
        <f t="shared" ca="1" si="12"/>
        <v>1</v>
      </c>
      <c r="BL18">
        <f t="shared" ca="1" si="14"/>
        <v>0</v>
      </c>
      <c r="BM18">
        <f t="shared" ca="1" si="14"/>
        <v>0</v>
      </c>
      <c r="BN18">
        <f t="shared" ca="1" si="14"/>
        <v>0</v>
      </c>
      <c r="BO18">
        <f t="shared" ca="1" si="14"/>
        <v>0</v>
      </c>
      <c r="BP18">
        <f t="shared" ca="1" si="14"/>
        <v>0</v>
      </c>
      <c r="BQ18">
        <f t="shared" ca="1" si="14"/>
        <v>0</v>
      </c>
      <c r="BR18">
        <f t="shared" ca="1" si="14"/>
        <v>0</v>
      </c>
      <c r="BS18">
        <f t="shared" ca="1" si="14"/>
        <v>0</v>
      </c>
      <c r="BT18">
        <f t="shared" ca="1" si="14"/>
        <v>0</v>
      </c>
      <c r="BU18">
        <f t="shared" ca="1" si="14"/>
        <v>0</v>
      </c>
      <c r="BV18">
        <f t="shared" ca="1" si="14"/>
        <v>0</v>
      </c>
      <c r="BW18">
        <f t="shared" ca="1" si="14"/>
        <v>0</v>
      </c>
      <c r="BY18" t="str">
        <f t="shared" si="5"/>
        <v>US Aggregate FI</v>
      </c>
      <c r="BZ18" s="59">
        <f ca="1">OFFSET('CC Scen'!$A$5,MATCH(Setup!$BZ$1&amp;Setup!$BY18,'CC Scen'!$C$6:$C$235,0),15)</f>
        <v>9.1200000000000005E-4</v>
      </c>
      <c r="CA18" s="59">
        <f ca="1">OFFSET('CC Scen'!$A$5,MATCH(Setup!$BZ$1&amp;Setup!$BY18,'CC Scen'!$C$6:$C$235,0),16)</f>
        <v>3.0390763079557459E-4</v>
      </c>
      <c r="CB18" s="59">
        <f ca="1">OFFSET('CC Scen'!$A$5,MATCH(Setup!$BZ$1&amp;Setup!$BY18,'CC Scen'!$C$6:$C$235,0),17)</f>
        <v>1.8233349686713751E-4</v>
      </c>
      <c r="CC18" s="59">
        <f ca="1">OFFSET('CC Scen'!$A$5,MATCH(Setup!$BZ$1&amp;Setup!$BY18,'CC Scen'!$C$6:$C$235,0),18)</f>
        <v>9.1162593124360924E-5</v>
      </c>
      <c r="CD18" s="59">
        <f ca="1">OFFSET('CC Scen'!$A$5,MATCH(Setup!$CD$1&amp;Setup!$BY18,'CC Scen'!$C$6:$C$235,0),15)</f>
        <v>1.7060000000000001E-3</v>
      </c>
      <c r="CE18" s="59">
        <f ca="1">OFFSET('CC Scen'!$A$5,MATCH(Setup!$CD$1&amp;Setup!$BY18,'CC Scen'!$C$6:$C$235,0),16)</f>
        <v>5.6834359103485887E-4</v>
      </c>
      <c r="CF18" s="59">
        <f ca="1">OFFSET('CC Scen'!$A$5,MATCH(Setup!$CD$1&amp;Setup!$BY18,'CC Scen'!$C$6:$C$235,0),17)</f>
        <v>3.4096740316558183E-4</v>
      </c>
      <c r="CG18" s="59">
        <f ca="1">OFFSET('CC Scen'!$A$5,MATCH(Setup!$CD$1&amp;Setup!$BY18,'CC Scen'!$C$6:$C$235,0),18)</f>
        <v>1.7046917171348319E-4</v>
      </c>
    </row>
    <row r="19" spans="1:85" x14ac:dyDescent="0.35">
      <c r="A19">
        <f t="shared" si="6"/>
        <v>17</v>
      </c>
      <c r="B19" t="s">
        <v>69</v>
      </c>
      <c r="C19" t="s">
        <v>69</v>
      </c>
      <c r="D19" s="15">
        <f ca="1">OFFSET(CMA!$A$2,MATCH(Setup!C19,CMA!$B$3:$B$117,0),11)</f>
        <v>2.2499999999999999E-2</v>
      </c>
      <c r="E19" s="16">
        <f ca="1">OFFSET(CMA!$A$2,MATCH(Setup!$C19,CMA!$B$3:$B$117,0),12)</f>
        <v>0.315</v>
      </c>
      <c r="F19" s="15">
        <f t="shared" ca="1" si="2"/>
        <v>7.0875E-3</v>
      </c>
      <c r="G19" s="5">
        <v>3.6000000000000003E-3</v>
      </c>
      <c r="H19" s="17">
        <v>1</v>
      </c>
      <c r="I19" s="5">
        <f ca="1">OFFSET(CMA!$A$2,MATCH(Setup!$C19,CMA!$B$3:$B$117,0),3)</f>
        <v>1.2923125835802192E-3</v>
      </c>
      <c r="J19" s="5">
        <f t="shared" ca="1" si="7"/>
        <v>9.8994206716085387E-4</v>
      </c>
      <c r="K19" s="5">
        <f ca="1">OFFSET(CMA!$A$2,MATCH(Setup!$C19,CMA!$B$3:$B$117,0),4)</f>
        <v>2.4612942561838835E-2</v>
      </c>
      <c r="L19" s="9">
        <f t="shared" ca="1" si="8"/>
        <v>8.3798125835802192E-3</v>
      </c>
      <c r="M19" s="5">
        <f t="shared" ca="1" si="13"/>
        <v>7.8288616308848091E-3</v>
      </c>
      <c r="N19" s="5">
        <f t="shared" ca="1" si="10"/>
        <v>3.3347367835443585E-2</v>
      </c>
      <c r="P19">
        <f ca="1">OFFSET(CMA!$A$2,MATCH(Setup!Q19,CMA!$B$3:$B$117,0),0)</f>
        <v>70</v>
      </c>
      <c r="Q19" t="str">
        <f t="shared" si="3"/>
        <v xml:space="preserve">Global Broad FI Hedged </v>
      </c>
      <c r="R19" s="16">
        <f ca="1">OFFSET(CMA!$N$2,MAX(Setup!R$1,Setup!$P19),MIN(Setup!R$1,Setup!$P19))</f>
        <v>0.19775496480573673</v>
      </c>
      <c r="S19" s="16">
        <f ca="1">OFFSET(CMA!$N$2,MAX(Setup!S$1,Setup!$P19),MIN(Setup!S$1,Setup!$P19))</f>
        <v>0.10194630826743847</v>
      </c>
      <c r="T19" s="16">
        <f ca="1">OFFSET(CMA!$N$2,MAX(Setup!T$1,Setup!$P19),MIN(Setup!T$1,Setup!$P19))</f>
        <v>0.1018905160372242</v>
      </c>
      <c r="U19" s="16">
        <f ca="1">OFFSET(CMA!$N$2,MAX(Setup!U$1,Setup!$P19),MIN(Setup!U$1,Setup!$P19))</f>
        <v>0.10558195828580372</v>
      </c>
      <c r="V19" s="16">
        <f ca="1">OFFSET(CMA!$N$2,MAX(Setup!V$1,Setup!$P19),MIN(Setup!V$1,Setup!$P19))</f>
        <v>0.10192365719994836</v>
      </c>
      <c r="W19" s="16">
        <f ca="1">OFFSET(CMA!$N$2,MAX(Setup!W$1,Setup!$P19),MIN(Setup!W$1,Setup!$P19))</f>
        <v>0.11145879504248321</v>
      </c>
      <c r="X19" s="16">
        <f ca="1">OFFSET(CMA!$N$2,MAX(Setup!X$1,Setup!$P19),MIN(Setup!X$1,Setup!$P19))</f>
        <v>0.10637744700346878</v>
      </c>
      <c r="Y19" s="16">
        <f ca="1">OFFSET(CMA!$N$2,MAX(Setup!Y$1,Setup!$P19),MIN(Setup!Y$1,Setup!$P19))</f>
        <v>0.38768220380106855</v>
      </c>
      <c r="Z19" s="16">
        <f ca="1">OFFSET(CMA!$N$2,MAX(Setup!Z$1,Setup!$P19),MIN(Setup!Z$1,Setup!$P19))</f>
        <v>0.22103814227227989</v>
      </c>
      <c r="AA19" s="16">
        <f ca="1">OFFSET(CMA!$N$2,MAX(Setup!AA$1,Setup!$P19),MIN(Setup!AA$1,Setup!$P19))</f>
        <v>0.10189486902364531</v>
      </c>
      <c r="AB19" s="16">
        <f ca="1">OFFSET(CMA!$N$2,MAX(Setup!AB$1,Setup!$P19),MIN(Setup!AB$1,Setup!$P19))</f>
        <v>6.9540366145100022E-2</v>
      </c>
      <c r="AC19" s="16">
        <f ca="1">OFFSET(CMA!$N$2,MAX(Setup!AC$1,Setup!$P19),MIN(Setup!AC$1,Setup!$P19))</f>
        <v>0.18564280126433555</v>
      </c>
      <c r="AD19" s="16">
        <f ca="1">OFFSET(CMA!$N$2,MAX(Setup!AD$1,Setup!$P19),MIN(Setup!AD$1,Setup!$P19))</f>
        <v>0.38442511873216123</v>
      </c>
      <c r="AE19" s="16">
        <f ca="1">OFFSET(CMA!$N$2,MAX(Setup!AE$1,Setup!$P19),MIN(Setup!AE$1,Setup!$P19))</f>
        <v>0.17439825446282081</v>
      </c>
      <c r="AF19" s="16">
        <f ca="1">OFFSET(CMA!$N$2,MAX(Setup!AF$1,Setup!$P19),MIN(Setup!AF$1,Setup!$P19))</f>
        <v>0.55833586422368686</v>
      </c>
      <c r="AG19" s="16">
        <f ca="1">OFFSET(CMA!$N$2,MAX(Setup!AG$1,Setup!$P19),MIN(Setup!AG$1,Setup!$P19))</f>
        <v>0.59706807637382164</v>
      </c>
      <c r="AH19" s="16">
        <f ca="1">OFFSET(CMA!$N$2,MAX(Setup!AH$1,Setup!$P19),MIN(Setup!AH$1,Setup!$P19))</f>
        <v>1</v>
      </c>
      <c r="AI19" s="16">
        <f ca="1">OFFSET(CMA!$N$2,MAX(Setup!AI$1,Setup!$P19),MIN(Setup!AI$1,Setup!$P19))</f>
        <v>0.50494371044215391</v>
      </c>
      <c r="AJ19" s="16">
        <f ca="1">OFFSET(CMA!$N$2,MAX(Setup!AJ$1,Setup!$P19),MIN(Setup!AJ$1,Setup!$P19))</f>
        <v>0.36290744939234648</v>
      </c>
      <c r="AK19" s="16">
        <f ca="1">OFFSET(CMA!$N$2,MAX(Setup!AK$1,Setup!$P19),MIN(Setup!AK$1,Setup!$P19))</f>
        <v>0.39232719153868778</v>
      </c>
      <c r="AL19" s="16">
        <f ca="1">OFFSET(CMA!$N$2,MAX(Setup!AL$1,Setup!$P19),MIN(Setup!AL$1,Setup!$P19))</f>
        <v>0.19481383093092319</v>
      </c>
      <c r="AM19" s="16">
        <f ca="1">OFFSET(CMA!$N$2,MAX(Setup!AM$1,Setup!$P19),MIN(Setup!AM$1,Setup!$P19))</f>
        <v>9.7292721726873602E-2</v>
      </c>
      <c r="AN19" s="16">
        <f ca="1">OFFSET(CMA!$N$2,MAX(Setup!AN$1,Setup!$P19),MIN(Setup!AN$1,Setup!$P19))</f>
        <v>0.59469435163688</v>
      </c>
      <c r="AO19" s="16">
        <f ca="1">OFFSET(CMA!$N$2,MAX(Setup!AO$1,Setup!$P19),MIN(Setup!AO$1,Setup!$P19))</f>
        <v>0.58378287812639384</v>
      </c>
      <c r="AP19" s="16">
        <f ca="1">OFFSET(CMA!$N$2,MAX(Setup!AP$1,Setup!$P19),MIN(Setup!AP$1,Setup!$P19))</f>
        <v>0.48805666123858049</v>
      </c>
      <c r="AQ19" s="16">
        <f ca="1">OFFSET(CMA!$N$2,MAX(Setup!AQ$1,Setup!$P19),MIN(Setup!AQ$1,Setup!$P19))</f>
        <v>7.7830996917544498E-2</v>
      </c>
      <c r="AR19" s="16">
        <f ca="1">OFFSET(CMA!$N$2,MAX(Setup!AR$1,Setup!$P19),MIN(Setup!AR$1,Setup!$P19))</f>
        <v>0.10107861749507825</v>
      </c>
      <c r="AS19" s="16">
        <f ca="1">OFFSET(CMA!$N$2,MAX(Setup!AS$1,Setup!$P19),MIN(Setup!AS$1,Setup!$P19))</f>
        <v>0.52508121166878408</v>
      </c>
      <c r="AU19" t="str">
        <f t="shared" si="11"/>
        <v xml:space="preserve">Global Broad FI Hedged </v>
      </c>
      <c r="AV19">
        <f t="shared" ca="1" si="12"/>
        <v>0</v>
      </c>
      <c r="AW19">
        <f t="shared" ca="1" si="12"/>
        <v>0</v>
      </c>
      <c r="AX19">
        <f t="shared" ca="1" si="12"/>
        <v>0</v>
      </c>
      <c r="AY19">
        <f t="shared" ca="1" si="12"/>
        <v>0</v>
      </c>
      <c r="AZ19">
        <f t="shared" ca="1" si="12"/>
        <v>0</v>
      </c>
      <c r="BA19">
        <f t="shared" ca="1" si="12"/>
        <v>0</v>
      </c>
      <c r="BB19">
        <f t="shared" ca="1" si="12"/>
        <v>0</v>
      </c>
      <c r="BC19">
        <f t="shared" ca="1" si="12"/>
        <v>0</v>
      </c>
      <c r="BD19">
        <f t="shared" ca="1" si="12"/>
        <v>0</v>
      </c>
      <c r="BE19">
        <f t="shared" ca="1" si="12"/>
        <v>0</v>
      </c>
      <c r="BF19">
        <f t="shared" ca="1" si="12"/>
        <v>0</v>
      </c>
      <c r="BG19">
        <f t="shared" ca="1" si="12"/>
        <v>0</v>
      </c>
      <c r="BH19">
        <f t="shared" ca="1" si="12"/>
        <v>0</v>
      </c>
      <c r="BI19">
        <f t="shared" ca="1" si="12"/>
        <v>0</v>
      </c>
      <c r="BJ19">
        <f t="shared" ca="1" si="12"/>
        <v>0</v>
      </c>
      <c r="BK19">
        <f t="shared" ca="1" si="12"/>
        <v>0</v>
      </c>
      <c r="BL19">
        <f t="shared" ca="1" si="14"/>
        <v>1</v>
      </c>
      <c r="BM19">
        <f t="shared" ca="1" si="14"/>
        <v>0</v>
      </c>
      <c r="BN19">
        <f t="shared" ca="1" si="14"/>
        <v>0</v>
      </c>
      <c r="BO19">
        <f t="shared" ca="1" si="14"/>
        <v>0</v>
      </c>
      <c r="BP19">
        <f t="shared" ca="1" si="14"/>
        <v>0</v>
      </c>
      <c r="BQ19">
        <f t="shared" ca="1" si="14"/>
        <v>0</v>
      </c>
      <c r="BR19">
        <f t="shared" ca="1" si="14"/>
        <v>0</v>
      </c>
      <c r="BS19">
        <f t="shared" ca="1" si="14"/>
        <v>0</v>
      </c>
      <c r="BT19">
        <f t="shared" ca="1" si="14"/>
        <v>0</v>
      </c>
      <c r="BU19">
        <f t="shared" ca="1" si="14"/>
        <v>0</v>
      </c>
      <c r="BV19">
        <f t="shared" ca="1" si="14"/>
        <v>0</v>
      </c>
      <c r="BW19">
        <f t="shared" ca="1" si="14"/>
        <v>0</v>
      </c>
      <c r="BY19" t="str">
        <f t="shared" si="5"/>
        <v xml:space="preserve">Global Broad FI Hedged </v>
      </c>
      <c r="BZ19" s="59">
        <f ca="1">OFFSET('CC Scen'!$A$5,MATCH(Setup!$BZ$1&amp;Setup!$BY19,'CC Scen'!$C$6:$C$235,0),15)</f>
        <v>3.6089999999999998E-3</v>
      </c>
      <c r="CA19" s="59">
        <f ca="1">OFFSET('CC Scen'!$A$5,MATCH(Setup!$BZ$1&amp;Setup!$BY19,'CC Scen'!$C$6:$C$235,0),16)</f>
        <v>1.2028906206538181E-3</v>
      </c>
      <c r="CB19" s="59">
        <f ca="1">OFFSET('CC Scen'!$A$5,MATCH(Setup!$BZ$1&amp;Setup!$BY19,'CC Scen'!$C$6:$C$235,0),17)</f>
        <v>7.215608362896031E-4</v>
      </c>
      <c r="CC19" s="59">
        <f ca="1">OFFSET('CC Scen'!$A$5,MATCH(Setup!$BZ$1&amp;Setup!$BY19,'CC Scen'!$C$6:$C$235,0),18)</f>
        <v>3.6071536035908736E-4</v>
      </c>
      <c r="CD19" s="59">
        <f ca="1">OFFSET('CC Scen'!$A$5,MATCH(Setup!$CD$1&amp;Setup!$BY19,'CC Scen'!$C$6:$C$235,0),15)</f>
        <v>3.5509999999999999E-3</v>
      </c>
      <c r="CE19" s="59">
        <f ca="1">OFFSET('CC Scen'!$A$5,MATCH(Setup!$CD$1&amp;Setup!$BY19,'CC Scen'!$C$6:$C$235,0),16)</f>
        <v>1.1836032666021623E-3</v>
      </c>
      <c r="CF19" s="59">
        <f ca="1">OFFSET('CC Scen'!$A$5,MATCH(Setup!$CD$1&amp;Setup!$BY19,'CC Scen'!$C$6:$C$235,0),17)</f>
        <v>7.0999394274751104E-4</v>
      </c>
      <c r="CG19" s="59">
        <f ca="1">OFFSET('CC Scen'!$A$5,MATCH(Setup!$CD$1&amp;Setup!$BY19,'CC Scen'!$C$6:$C$235,0),18)</f>
        <v>3.5493398230790341E-4</v>
      </c>
    </row>
    <row r="20" spans="1:85" x14ac:dyDescent="0.35">
      <c r="A20">
        <f t="shared" si="6"/>
        <v>18</v>
      </c>
      <c r="B20" t="s">
        <v>37</v>
      </c>
      <c r="C20" t="s">
        <v>37</v>
      </c>
      <c r="D20" s="15">
        <f ca="1">OFFSET(CMA!$A$2,MATCH(Setup!C20,CMA!$B$3:$B$117,0),11)</f>
        <v>9.0000000000000011E-3</v>
      </c>
      <c r="E20" s="16">
        <f ca="1">OFFSET(CMA!$A$2,MATCH(Setup!$C20,CMA!$B$3:$B$117,0),12)</f>
        <v>0.18</v>
      </c>
      <c r="F20" s="15">
        <f t="shared" ca="1" si="2"/>
        <v>1.6200000000000001E-3</v>
      </c>
      <c r="G20" s="5">
        <v>1.8000000000000002E-3</v>
      </c>
      <c r="H20" s="17">
        <v>1</v>
      </c>
      <c r="I20" s="5">
        <f ca="1">OFFSET(CMA!$A$2,MATCH(Setup!$C20,CMA!$B$3:$B$117,0),3)</f>
        <v>8.9999999999999802E-4</v>
      </c>
      <c r="J20" s="5">
        <f t="shared" ca="1" si="7"/>
        <v>2.6025306668642223E-4</v>
      </c>
      <c r="K20" s="5">
        <f ca="1">OFFSET(CMA!$A$2,MATCH(Setup!$C20,CMA!$B$3:$B$117,0),4)</f>
        <v>3.5803272011790302E-2</v>
      </c>
      <c r="L20" s="9">
        <f t="shared" ca="1" si="8"/>
        <v>2.5199999999999979E-3</v>
      </c>
      <c r="M20" s="5">
        <f t="shared" ca="1" si="13"/>
        <v>1.8409662769449664E-3</v>
      </c>
      <c r="N20" s="5">
        <f t="shared" ca="1" si="10"/>
        <v>3.6917127281930362E-2</v>
      </c>
      <c r="P20">
        <f ca="1">OFFSET(CMA!$A$2,MATCH(Setup!Q20,CMA!$B$3:$B$117,0),0)</f>
        <v>38</v>
      </c>
      <c r="Q20" t="str">
        <f t="shared" si="3"/>
        <v>US Government FI</v>
      </c>
      <c r="R20" s="16">
        <f ca="1">OFFSET(CMA!$N$2,MAX(Setup!R$1,Setup!$P20),MIN(Setup!R$1,Setup!$P20))</f>
        <v>1.2483123045079777E-2</v>
      </c>
      <c r="S20" s="16">
        <f ca="1">OFFSET(CMA!$N$2,MAX(Setup!S$1,Setup!$P20),MIN(Setup!S$1,Setup!$P20))</f>
        <v>-6.926360930803506E-2</v>
      </c>
      <c r="T20" s="16">
        <f ca="1">OFFSET(CMA!$N$2,MAX(Setup!T$1,Setup!$P20),MIN(Setup!T$1,Setup!$P20))</f>
        <v>-6.3124548553286405E-2</v>
      </c>
      <c r="U20" s="16">
        <f ca="1">OFFSET(CMA!$N$2,MAX(Setup!U$1,Setup!$P20),MIN(Setup!U$1,Setup!$P20))</f>
        <v>-8.1141949586686773E-2</v>
      </c>
      <c r="V20" s="16">
        <f ca="1">OFFSET(CMA!$N$2,MAX(Setup!V$1,Setup!$P20),MIN(Setup!V$1,Setup!$P20))</f>
        <v>-5.4861279038122268E-2</v>
      </c>
      <c r="W20" s="16">
        <f ca="1">OFFSET(CMA!$N$2,MAX(Setup!W$1,Setup!$P20),MIN(Setup!W$1,Setup!$P20))</f>
        <v>-8.2377515563123671E-2</v>
      </c>
      <c r="X20" s="16">
        <f ca="1">OFFSET(CMA!$N$2,MAX(Setup!X$1,Setup!$P20),MIN(Setup!X$1,Setup!$P20))</f>
        <v>-9.1618047458411137E-2</v>
      </c>
      <c r="Y20" s="16">
        <f ca="1">OFFSET(CMA!$N$2,MAX(Setup!Y$1,Setup!$P20),MIN(Setup!Y$1,Setup!$P20))</f>
        <v>0.14776992038994474</v>
      </c>
      <c r="Z20" s="16">
        <f ca="1">OFFSET(CMA!$N$2,MAX(Setup!Z$1,Setup!$P20),MIN(Setup!Z$1,Setup!$P20))</f>
        <v>0.21800787033939645</v>
      </c>
      <c r="AA20" s="16">
        <f ca="1">OFFSET(CMA!$N$2,MAX(Setup!AA$1,Setup!$P20),MIN(Setup!AA$1,Setup!$P20))</f>
        <v>-2.9737639057250041E-2</v>
      </c>
      <c r="AB20" s="16">
        <f ca="1">OFFSET(CMA!$N$2,MAX(Setup!AB$1,Setup!$P20),MIN(Setup!AB$1,Setup!$P20))</f>
        <v>-1.2162193512730559E-3</v>
      </c>
      <c r="AC20" s="16">
        <f ca="1">OFFSET(CMA!$N$2,MAX(Setup!AC$1,Setup!$P20),MIN(Setup!AC$1,Setup!$P20))</f>
        <v>-0.16261657373393593</v>
      </c>
      <c r="AD20" s="16">
        <f ca="1">OFFSET(CMA!$N$2,MAX(Setup!AD$1,Setup!$P20),MIN(Setup!AD$1,Setup!$P20))</f>
        <v>0.2591254220158194</v>
      </c>
      <c r="AE20" s="16">
        <f ca="1">OFFSET(CMA!$N$2,MAX(Setup!AE$1,Setup!$P20),MIN(Setup!AE$1,Setup!$P20))</f>
        <v>-3.3271025943332998E-2</v>
      </c>
      <c r="AF20" s="16">
        <f ca="1">OFFSET(CMA!$N$2,MAX(Setup!AF$1,Setup!$P20),MIN(Setup!AF$1,Setup!$P20))</f>
        <v>0.61365995911298443</v>
      </c>
      <c r="AG20" s="16">
        <f ca="1">OFFSET(CMA!$N$2,MAX(Setup!AG$1,Setup!$P20),MIN(Setup!AG$1,Setup!$P20))</f>
        <v>0.77349917319689476</v>
      </c>
      <c r="AH20" s="16">
        <f ca="1">OFFSET(CMA!$N$2,MAX(Setup!AH$1,Setup!$P20),MIN(Setup!AH$1,Setup!$P20))</f>
        <v>0.50494371044215391</v>
      </c>
      <c r="AI20" s="16">
        <f ca="1">OFFSET(CMA!$N$2,MAX(Setup!AI$1,Setup!$P20),MIN(Setup!AI$1,Setup!$P20))</f>
        <v>1</v>
      </c>
      <c r="AJ20" s="16">
        <f ca="1">OFFSET(CMA!$N$2,MAX(Setup!AJ$1,Setup!$P20),MIN(Setup!AJ$1,Setup!$P20))</f>
        <v>0.40380832357019864</v>
      </c>
      <c r="AK20" s="16">
        <f ca="1">OFFSET(CMA!$N$2,MAX(Setup!AK$1,Setup!$P20),MIN(Setup!AK$1,Setup!$P20))</f>
        <v>0.15537145097658539</v>
      </c>
      <c r="AL20" s="16">
        <f ca="1">OFFSET(CMA!$N$2,MAX(Setup!AL$1,Setup!$P20),MIN(Setup!AL$1,Setup!$P20))</f>
        <v>-0.1151686555106181</v>
      </c>
      <c r="AM20" s="16">
        <f ca="1">OFFSET(CMA!$N$2,MAX(Setup!AM$1,Setup!$P20),MIN(Setup!AM$1,Setup!$P20))</f>
        <v>-3.026779012980825E-2</v>
      </c>
      <c r="AN20" s="16">
        <f ca="1">OFFSET(CMA!$N$2,MAX(Setup!AN$1,Setup!$P20),MIN(Setup!AN$1,Setup!$P20))</f>
        <v>0.75482650012519159</v>
      </c>
      <c r="AO20" s="16">
        <f ca="1">OFFSET(CMA!$N$2,MAX(Setup!AO$1,Setup!$P20),MIN(Setup!AO$1,Setup!$P20))</f>
        <v>0.77629632731051179</v>
      </c>
      <c r="AP20" s="16">
        <f ca="1">OFFSET(CMA!$N$2,MAX(Setup!AP$1,Setup!$P20),MIN(Setup!AP$1,Setup!$P20))</f>
        <v>0.43170081458294696</v>
      </c>
      <c r="AQ20" s="16">
        <f ca="1">OFFSET(CMA!$N$2,MAX(Setup!AQ$1,Setup!$P20),MIN(Setup!AQ$1,Setup!$P20))</f>
        <v>-7.2061962562457258E-3</v>
      </c>
      <c r="AR20" s="16">
        <f ca="1">OFFSET(CMA!$N$2,MAX(Setup!AR$1,Setup!$P20),MIN(Setup!AR$1,Setup!$P20))</f>
        <v>-3.1445583252782384E-2</v>
      </c>
      <c r="AS20" s="16">
        <f ca="1">OFFSET(CMA!$N$2,MAX(Setup!AS$1,Setup!$P20),MIN(Setup!AS$1,Setup!$P20))</f>
        <v>0.56138996086948934</v>
      </c>
      <c r="AU20" t="str">
        <f t="shared" si="11"/>
        <v>US Government FI</v>
      </c>
      <c r="AV20">
        <f t="shared" ca="1" si="12"/>
        <v>0</v>
      </c>
      <c r="AW20">
        <f t="shared" ca="1" si="12"/>
        <v>0</v>
      </c>
      <c r="AX20">
        <f t="shared" ca="1" si="12"/>
        <v>0</v>
      </c>
      <c r="AY20">
        <f t="shared" ca="1" si="12"/>
        <v>0</v>
      </c>
      <c r="AZ20">
        <f t="shared" ca="1" si="12"/>
        <v>0</v>
      </c>
      <c r="BA20">
        <f t="shared" ca="1" si="12"/>
        <v>0</v>
      </c>
      <c r="BB20">
        <f t="shared" ca="1" si="12"/>
        <v>0</v>
      </c>
      <c r="BC20">
        <f t="shared" ca="1" si="12"/>
        <v>0</v>
      </c>
      <c r="BD20">
        <f t="shared" ca="1" si="12"/>
        <v>0</v>
      </c>
      <c r="BE20">
        <f t="shared" ca="1" si="12"/>
        <v>0</v>
      </c>
      <c r="BF20">
        <f t="shared" ca="1" si="12"/>
        <v>0</v>
      </c>
      <c r="BG20">
        <f t="shared" ca="1" si="12"/>
        <v>0</v>
      </c>
      <c r="BH20">
        <f t="shared" ca="1" si="12"/>
        <v>0</v>
      </c>
      <c r="BI20">
        <f t="shared" ca="1" si="12"/>
        <v>0</v>
      </c>
      <c r="BJ20">
        <f t="shared" ca="1" si="12"/>
        <v>0</v>
      </c>
      <c r="BK20">
        <f t="shared" ca="1" si="12"/>
        <v>0</v>
      </c>
      <c r="BL20">
        <f t="shared" ca="1" si="14"/>
        <v>0</v>
      </c>
      <c r="BM20">
        <f t="shared" ca="1" si="14"/>
        <v>1</v>
      </c>
      <c r="BN20">
        <f t="shared" ca="1" si="14"/>
        <v>0</v>
      </c>
      <c r="BO20">
        <f t="shared" ca="1" si="14"/>
        <v>0</v>
      </c>
      <c r="BP20">
        <f t="shared" ca="1" si="14"/>
        <v>0</v>
      </c>
      <c r="BQ20">
        <f t="shared" ca="1" si="14"/>
        <v>0</v>
      </c>
      <c r="BR20">
        <f t="shared" ca="1" si="14"/>
        <v>0</v>
      </c>
      <c r="BS20">
        <f t="shared" ca="1" si="14"/>
        <v>0</v>
      </c>
      <c r="BT20">
        <f t="shared" ca="1" si="14"/>
        <v>0</v>
      </c>
      <c r="BU20">
        <f t="shared" ca="1" si="14"/>
        <v>0</v>
      </c>
      <c r="BV20">
        <f t="shared" ca="1" si="14"/>
        <v>0</v>
      </c>
      <c r="BW20">
        <f t="shared" ca="1" si="14"/>
        <v>0</v>
      </c>
      <c r="BY20" t="str">
        <f t="shared" si="5"/>
        <v>US Government FI</v>
      </c>
      <c r="BZ20" s="59">
        <f ca="1">OFFSET('CC Scen'!$A$5,MATCH(Setup!$BZ$1&amp;Setup!$BY20,'CC Scen'!$C$6:$C$235,0),15)</f>
        <v>9.859999999999999E-4</v>
      </c>
      <c r="CA20" s="59">
        <f ca="1">OFFSET('CC Scen'!$A$5,MATCH(Setup!$BZ$1&amp;Setup!$BY20,'CC Scen'!$C$6:$C$235,0),16)</f>
        <v>3.2855870402181964E-4</v>
      </c>
      <c r="CB20" s="59">
        <f ca="1">OFFSET('CC Scen'!$A$5,MATCH(Setup!$BZ$1&amp;Setup!$BY20,'CC Scen'!$C$6:$C$235,0),17)</f>
        <v>1.9712227030033169E-4</v>
      </c>
      <c r="CC20" s="59">
        <f ca="1">OFFSET('CC Scen'!$A$5,MATCH(Setup!$BZ$1&amp;Setup!$BY20,'CC Scen'!$C$6:$C$235,0),18)</f>
        <v>9.8556278480099735E-5</v>
      </c>
      <c r="CD20" s="59">
        <f ca="1">OFFSET('CC Scen'!$A$5,MATCH(Setup!$CD$1&amp;Setup!$BY20,'CC Scen'!$C$6:$C$235,0),15)</f>
        <v>2.003E-3</v>
      </c>
      <c r="CE20" s="59">
        <f ca="1">OFFSET('CC Scen'!$A$5,MATCH(Setup!$CD$1&amp;Setup!$BY20,'CC Scen'!$C$6:$C$235,0),16)</f>
        <v>6.6788849464982647E-4</v>
      </c>
      <c r="CF20" s="59">
        <f ca="1">OFFSET('CC Scen'!$A$5,MATCH(Setup!$CD$1&amp;Setup!$BY20,'CC Scen'!$C$6:$C$235,0),17)</f>
        <v>4.0067958446221574E-4</v>
      </c>
      <c r="CG20" s="59">
        <f ca="1">OFFSET('CC Scen'!$A$5,MATCH(Setup!$CD$1&amp;Setup!$BY20,'CC Scen'!$C$6:$C$235,0),18)</f>
        <v>2.0031972823431055E-4</v>
      </c>
    </row>
    <row r="21" spans="1:85" x14ac:dyDescent="0.35">
      <c r="A21">
        <f t="shared" si="6"/>
        <v>19</v>
      </c>
      <c r="B21" t="s">
        <v>52</v>
      </c>
      <c r="C21" t="s">
        <v>52</v>
      </c>
      <c r="D21" s="15">
        <f ca="1">OFFSET(CMA!$A$2,MATCH(Setup!C21,CMA!$B$3:$B$117,0),11)</f>
        <v>1.8000000000000002E-2</v>
      </c>
      <c r="E21" s="16">
        <f ca="1">OFFSET(CMA!$A$2,MATCH(Setup!$C21,CMA!$B$3:$B$117,0),12)</f>
        <v>0.13500000000000001</v>
      </c>
      <c r="F21" s="15">
        <f t="shared" ca="1" si="2"/>
        <v>2.4300000000000003E-3</v>
      </c>
      <c r="G21" s="5">
        <v>1.8000000000000002E-3</v>
      </c>
      <c r="H21" s="17">
        <v>1</v>
      </c>
      <c r="I21" s="5">
        <f ca="1">OFFSET(CMA!$A$2,MATCH(Setup!$C21,CMA!$B$3:$B$117,0),3)</f>
        <v>-1.9999999999999879E-4</v>
      </c>
      <c r="J21" s="5">
        <f t="shared" ca="1" si="7"/>
        <v>-7.5200331407976329E-4</v>
      </c>
      <c r="K21" s="5">
        <f ca="1">OFFSET(CMA!$A$2,MATCH(Setup!$C21,CMA!$B$3:$B$117,0),4)</f>
        <v>3.323703691979861E-2</v>
      </c>
      <c r="L21" s="9">
        <f t="shared" ca="1" si="8"/>
        <v>2.2300000000000015E-3</v>
      </c>
      <c r="M21" s="5">
        <f t="shared" ca="1" si="13"/>
        <v>1.5179985914719474E-3</v>
      </c>
      <c r="N21" s="5">
        <f t="shared" ca="1" si="10"/>
        <v>3.7798156346679872E-2</v>
      </c>
      <c r="P21">
        <f ca="1">OFFSET(CMA!$A$2,MATCH(Setup!Q21,CMA!$B$3:$B$117,0),0)</f>
        <v>53</v>
      </c>
      <c r="Q21" t="str">
        <f t="shared" si="3"/>
        <v>US Inflation Indexed FI</v>
      </c>
      <c r="R21" s="16">
        <f ca="1">OFFSET(CMA!$N$2,MAX(Setup!R$1,Setup!$P21),MIN(Setup!R$1,Setup!$P21))</f>
        <v>0.23859607760670032</v>
      </c>
      <c r="S21" s="16">
        <f ca="1">OFFSET(CMA!$N$2,MAX(Setup!S$1,Setup!$P21),MIN(Setup!S$1,Setup!$P21))</f>
        <v>0.13239876209179735</v>
      </c>
      <c r="T21" s="16">
        <f ca="1">OFFSET(CMA!$N$2,MAX(Setup!T$1,Setup!$P21),MIN(Setup!T$1,Setup!$P21))</f>
        <v>0.13149611310040818</v>
      </c>
      <c r="U21" s="16">
        <f ca="1">OFFSET(CMA!$N$2,MAX(Setup!U$1,Setup!$P21),MIN(Setup!U$1,Setup!$P21))</f>
        <v>0.11846765762125143</v>
      </c>
      <c r="V21" s="16">
        <f ca="1">OFFSET(CMA!$N$2,MAX(Setup!V$1,Setup!$P21),MIN(Setup!V$1,Setup!$P21))</f>
        <v>0.14090858853550117</v>
      </c>
      <c r="W21" s="16">
        <f ca="1">OFFSET(CMA!$N$2,MAX(Setup!W$1,Setup!$P21),MIN(Setup!W$1,Setup!$P21))</f>
        <v>0.13058557025303363</v>
      </c>
      <c r="X21" s="16">
        <f ca="1">OFFSET(CMA!$N$2,MAX(Setup!X$1,Setup!$P21),MIN(Setup!X$1,Setup!$P21))</f>
        <v>0.13002686897086418</v>
      </c>
      <c r="Y21" s="16">
        <f ca="1">OFFSET(CMA!$N$2,MAX(Setup!Y$1,Setup!$P21),MIN(Setup!Y$1,Setup!$P21))</f>
        <v>0.17877486423642708</v>
      </c>
      <c r="Z21" s="16">
        <f ca="1">OFFSET(CMA!$N$2,MAX(Setup!Z$1,Setup!$P21),MIN(Setup!Z$1,Setup!$P21))</f>
        <v>0.22116993762745019</v>
      </c>
      <c r="AA21" s="16">
        <f ca="1">OFFSET(CMA!$N$2,MAX(Setup!AA$1,Setup!$P21),MIN(Setup!AA$1,Setup!$P21))</f>
        <v>0.11974149949689204</v>
      </c>
      <c r="AB21" s="16">
        <f ca="1">OFFSET(CMA!$N$2,MAX(Setup!AB$1,Setup!$P21),MIN(Setup!AB$1,Setup!$P21))</f>
        <v>9.1148238211939708E-2</v>
      </c>
      <c r="AC21" s="16">
        <f ca="1">OFFSET(CMA!$N$2,MAX(Setup!AC$1,Setup!$P21),MIN(Setup!AC$1,Setup!$P21))</f>
        <v>6.6701342381942808E-2</v>
      </c>
      <c r="AD21" s="16">
        <f ca="1">OFFSET(CMA!$N$2,MAX(Setup!AD$1,Setup!$P21),MIN(Setup!AD$1,Setup!$P21))</f>
        <v>0.38732871108581463</v>
      </c>
      <c r="AE21" s="16">
        <f ca="1">OFFSET(CMA!$N$2,MAX(Setup!AE$1,Setup!$P21),MIN(Setup!AE$1,Setup!$P21))</f>
        <v>0.22785984129243805</v>
      </c>
      <c r="AF21" s="16">
        <f ca="1">OFFSET(CMA!$N$2,MAX(Setup!AF$1,Setup!$P21),MIN(Setup!AF$1,Setup!$P21))</f>
        <v>0.49745116528412636</v>
      </c>
      <c r="AG21" s="16">
        <f ca="1">OFFSET(CMA!$N$2,MAX(Setup!AG$1,Setup!$P21),MIN(Setup!AG$1,Setup!$P21))</f>
        <v>0.51901165939544436</v>
      </c>
      <c r="AH21" s="16">
        <f ca="1">OFFSET(CMA!$N$2,MAX(Setup!AH$1,Setup!$P21),MIN(Setup!AH$1,Setup!$P21))</f>
        <v>0.36290744939234648</v>
      </c>
      <c r="AI21" s="16">
        <f ca="1">OFFSET(CMA!$N$2,MAX(Setup!AI$1,Setup!$P21),MIN(Setup!AI$1,Setup!$P21))</f>
        <v>0.40380832357019864</v>
      </c>
      <c r="AJ21" s="16">
        <f ca="1">OFFSET(CMA!$N$2,MAX(Setup!AJ$1,Setup!$P21),MIN(Setup!AJ$1,Setup!$P21))</f>
        <v>1</v>
      </c>
      <c r="AK21" s="16">
        <f ca="1">OFFSET(CMA!$N$2,MAX(Setup!AK$1,Setup!$P21),MIN(Setup!AK$1,Setup!$P21))</f>
        <v>0.36607523826732419</v>
      </c>
      <c r="AL21" s="16">
        <f ca="1">OFFSET(CMA!$N$2,MAX(Setup!AL$1,Setup!$P21),MIN(Setup!AL$1,Setup!$P21))</f>
        <v>8.5513190890638691E-2</v>
      </c>
      <c r="AM21" s="16">
        <f ca="1">OFFSET(CMA!$N$2,MAX(Setup!AM$1,Setup!$P21),MIN(Setup!AM$1,Setup!$P21))</f>
        <v>0.11441048013758004</v>
      </c>
      <c r="AN21" s="16">
        <f ca="1">OFFSET(CMA!$N$2,MAX(Setup!AN$1,Setup!$P21),MIN(Setup!AN$1,Setup!$P21))</f>
        <v>0.52237339846343023</v>
      </c>
      <c r="AO21" s="16">
        <f ca="1">OFFSET(CMA!$N$2,MAX(Setup!AO$1,Setup!$P21),MIN(Setup!AO$1,Setup!$P21))</f>
        <v>0.50218200435383953</v>
      </c>
      <c r="AP21" s="16">
        <f ca="1">OFFSET(CMA!$N$2,MAX(Setup!AP$1,Setup!$P21),MIN(Setup!AP$1,Setup!$P21))</f>
        <v>0.45198848203573494</v>
      </c>
      <c r="AQ21" s="16">
        <f ca="1">OFFSET(CMA!$N$2,MAX(Setup!AQ$1,Setup!$P21),MIN(Setup!AQ$1,Setup!$P21))</f>
        <v>-4.0008361763623048E-3</v>
      </c>
      <c r="AR21" s="16">
        <f ca="1">OFFSET(CMA!$N$2,MAX(Setup!AR$1,Setup!$P21),MIN(Setup!AR$1,Setup!$P21))</f>
        <v>0.11886246940155688</v>
      </c>
      <c r="AS21" s="16">
        <f ca="1">OFFSET(CMA!$N$2,MAX(Setup!AS$1,Setup!$P21),MIN(Setup!AS$1,Setup!$P21))</f>
        <v>0.47941920932780335</v>
      </c>
      <c r="AU21" t="str">
        <f t="shared" si="11"/>
        <v>US Inflation Indexed FI</v>
      </c>
      <c r="AV21">
        <f t="shared" ca="1" si="12"/>
        <v>0</v>
      </c>
      <c r="AW21">
        <f t="shared" ca="1" si="12"/>
        <v>0</v>
      </c>
      <c r="AX21">
        <f t="shared" ca="1" si="12"/>
        <v>0</v>
      </c>
      <c r="AY21">
        <f t="shared" ca="1" si="12"/>
        <v>0</v>
      </c>
      <c r="AZ21">
        <f t="shared" ca="1" si="12"/>
        <v>0</v>
      </c>
      <c r="BA21">
        <f t="shared" ca="1" si="12"/>
        <v>0</v>
      </c>
      <c r="BB21">
        <f t="shared" ca="1" si="12"/>
        <v>0</v>
      </c>
      <c r="BC21">
        <f t="shared" ca="1" si="12"/>
        <v>0</v>
      </c>
      <c r="BD21">
        <f t="shared" ca="1" si="12"/>
        <v>0</v>
      </c>
      <c r="BE21">
        <f t="shared" ca="1" si="12"/>
        <v>0</v>
      </c>
      <c r="BF21">
        <f t="shared" ca="1" si="12"/>
        <v>0</v>
      </c>
      <c r="BG21">
        <f t="shared" ca="1" si="12"/>
        <v>0</v>
      </c>
      <c r="BH21">
        <f t="shared" ca="1" si="12"/>
        <v>0</v>
      </c>
      <c r="BI21">
        <f t="shared" ca="1" si="12"/>
        <v>0</v>
      </c>
      <c r="BJ21">
        <f t="shared" ca="1" si="12"/>
        <v>0</v>
      </c>
      <c r="BK21">
        <f t="shared" ca="1" si="12"/>
        <v>0</v>
      </c>
      <c r="BL21">
        <f t="shared" ca="1" si="14"/>
        <v>0</v>
      </c>
      <c r="BM21">
        <f t="shared" ca="1" si="14"/>
        <v>0</v>
      </c>
      <c r="BN21">
        <f t="shared" ca="1" si="14"/>
        <v>1</v>
      </c>
      <c r="BO21">
        <f t="shared" ca="1" si="14"/>
        <v>0</v>
      </c>
      <c r="BP21">
        <f t="shared" ca="1" si="14"/>
        <v>0</v>
      </c>
      <c r="BQ21">
        <f t="shared" ca="1" si="14"/>
        <v>0</v>
      </c>
      <c r="BR21">
        <f t="shared" ca="1" si="14"/>
        <v>0</v>
      </c>
      <c r="BS21">
        <f t="shared" ca="1" si="14"/>
        <v>0</v>
      </c>
      <c r="BT21">
        <f t="shared" ca="1" si="14"/>
        <v>0</v>
      </c>
      <c r="BU21">
        <f t="shared" ca="1" si="14"/>
        <v>0</v>
      </c>
      <c r="BV21">
        <f t="shared" ca="1" si="14"/>
        <v>0</v>
      </c>
      <c r="BW21">
        <f t="shared" ca="1" si="14"/>
        <v>0</v>
      </c>
      <c r="BY21" t="str">
        <f t="shared" si="5"/>
        <v>US Inflation Indexed FI</v>
      </c>
      <c r="BZ21" s="59">
        <f ca="1">OFFSET('CC Scen'!$A$5,MATCH(Setup!$BZ$1&amp;Setup!$BY21,'CC Scen'!$C$6:$C$235,0),15)</f>
        <v>9.859999999999999E-4</v>
      </c>
      <c r="CA21" s="59">
        <f ca="1">OFFSET('CC Scen'!$A$5,MATCH(Setup!$BZ$1&amp;Setup!$BY21,'CC Scen'!$C$6:$C$235,0),16)</f>
        <v>3.2855870402181964E-4</v>
      </c>
      <c r="CB21" s="59">
        <f ca="1">OFFSET('CC Scen'!$A$5,MATCH(Setup!$BZ$1&amp;Setup!$BY21,'CC Scen'!$C$6:$C$235,0),17)</f>
        <v>1.9712227030033169E-4</v>
      </c>
      <c r="CC21" s="59">
        <f ca="1">OFFSET('CC Scen'!$A$5,MATCH(Setup!$BZ$1&amp;Setup!$BY21,'CC Scen'!$C$6:$C$235,0),18)</f>
        <v>9.8556278480099735E-5</v>
      </c>
      <c r="CD21" s="59">
        <f ca="1">OFFSET('CC Scen'!$A$5,MATCH(Setup!$CD$1&amp;Setup!$BY21,'CC Scen'!$C$6:$C$235,0),15)</f>
        <v>2.003E-3</v>
      </c>
      <c r="CE21" s="59">
        <f ca="1">OFFSET('CC Scen'!$A$5,MATCH(Setup!$CD$1&amp;Setup!$BY21,'CC Scen'!$C$6:$C$235,0),16)</f>
        <v>6.6788849464982647E-4</v>
      </c>
      <c r="CF21" s="59">
        <f ca="1">OFFSET('CC Scen'!$A$5,MATCH(Setup!$CD$1&amp;Setup!$BY21,'CC Scen'!$C$6:$C$235,0),17)</f>
        <v>4.0067958446221574E-4</v>
      </c>
      <c r="CG21" s="59">
        <f ca="1">OFFSET('CC Scen'!$A$5,MATCH(Setup!$CD$1&amp;Setup!$BY21,'CC Scen'!$C$6:$C$235,0),18)</f>
        <v>2.0031972823431055E-4</v>
      </c>
    </row>
    <row r="22" spans="1:85" x14ac:dyDescent="0.35">
      <c r="A22">
        <f t="shared" si="6"/>
        <v>20</v>
      </c>
      <c r="B22" t="s">
        <v>59</v>
      </c>
      <c r="C22" t="s">
        <v>59</v>
      </c>
      <c r="D22" s="15">
        <f ca="1">OFFSET(CMA!$A$2,MATCH(Setup!C22,CMA!$B$3:$B$117,0),11)</f>
        <v>4.5000000000000005E-3</v>
      </c>
      <c r="E22" s="16">
        <f ca="1">OFFSET(CMA!$A$2,MATCH(Setup!$C22,CMA!$B$3:$B$117,0),12)</f>
        <v>0.22500000000000001</v>
      </c>
      <c r="F22" s="15">
        <f t="shared" ca="1" si="2"/>
        <v>1.0125000000000002E-3</v>
      </c>
      <c r="G22" s="5">
        <v>0</v>
      </c>
      <c r="H22" s="17">
        <v>1</v>
      </c>
      <c r="I22" s="5">
        <f ca="1">OFFSET(CMA!$A$2,MATCH(Setup!$C22,CMA!$B$3:$B$117,0),3)</f>
        <v>-1.4000000000000019E-3</v>
      </c>
      <c r="J22" s="5">
        <f t="shared" ca="1" si="7"/>
        <v>-1.424961568085803E-3</v>
      </c>
      <c r="K22" s="5">
        <f ca="1">OFFSET(CMA!$A$2,MATCH(Setup!$C22,CMA!$B$3:$B$117,0),4)</f>
        <v>-7.0608153270772106E-3</v>
      </c>
      <c r="L22" s="9">
        <f t="shared" ca="1" si="8"/>
        <v>-3.8750000000000178E-4</v>
      </c>
      <c r="M22" s="5">
        <f t="shared" ca="1" si="13"/>
        <v>-4.2256429961373687E-4</v>
      </c>
      <c r="N22" s="5">
        <f t="shared" ca="1" si="10"/>
        <v>8.3728796171382083E-3</v>
      </c>
      <c r="P22">
        <f ca="1">OFFSET(CMA!$A$2,MATCH(Setup!Q22,CMA!$B$3:$B$117,0),0)</f>
        <v>60</v>
      </c>
      <c r="Q22" t="str">
        <f t="shared" si="3"/>
        <v>US Cash</v>
      </c>
      <c r="R22" s="16">
        <f ca="1">OFFSET(CMA!$N$2,MAX(Setup!R$1,Setup!$P22),MIN(Setup!R$1,Setup!$P22))</f>
        <v>0.56248778967496404</v>
      </c>
      <c r="S22" s="16">
        <f ca="1">OFFSET(CMA!$N$2,MAX(Setup!S$1,Setup!$P22),MIN(Setup!S$1,Setup!$P22))</f>
        <v>0.43175916496355998</v>
      </c>
      <c r="T22" s="16">
        <f ca="1">OFFSET(CMA!$N$2,MAX(Setup!T$1,Setup!$P22),MIN(Setup!T$1,Setup!$P22))</f>
        <v>0.41731349574428117</v>
      </c>
      <c r="U22" s="16">
        <f ca="1">OFFSET(CMA!$N$2,MAX(Setup!U$1,Setup!$P22),MIN(Setup!U$1,Setup!$P22))</f>
        <v>0.40012839331857619</v>
      </c>
      <c r="V22" s="16">
        <f ca="1">OFFSET(CMA!$N$2,MAX(Setup!V$1,Setup!$P22),MIN(Setup!V$1,Setup!$P22))</f>
        <v>0.43446092561526717</v>
      </c>
      <c r="W22" s="16">
        <f ca="1">OFFSET(CMA!$N$2,MAX(Setup!W$1,Setup!$P22),MIN(Setup!W$1,Setup!$P22))</f>
        <v>0.43270031746292437</v>
      </c>
      <c r="X22" s="16">
        <f ca="1">OFFSET(CMA!$N$2,MAX(Setup!X$1,Setup!$P22),MIN(Setup!X$1,Setup!$P22))</f>
        <v>0.45643791183958754</v>
      </c>
      <c r="Y22" s="16">
        <f ca="1">OFFSET(CMA!$N$2,MAX(Setup!Y$1,Setup!$P22),MIN(Setup!Y$1,Setup!$P22))</f>
        <v>0.31114189486796617</v>
      </c>
      <c r="Z22" s="16">
        <f ca="1">OFFSET(CMA!$N$2,MAX(Setup!Z$1,Setup!$P22),MIN(Setup!Z$1,Setup!$P22))</f>
        <v>0.32291152875944623</v>
      </c>
      <c r="AA22" s="16">
        <f ca="1">OFFSET(CMA!$N$2,MAX(Setup!AA$1,Setup!$P22),MIN(Setup!AA$1,Setup!$P22))</f>
        <v>0.34655140169860388</v>
      </c>
      <c r="AB22" s="16">
        <f ca="1">OFFSET(CMA!$N$2,MAX(Setup!AB$1,Setup!$P22),MIN(Setup!AB$1,Setup!$P22))</f>
        <v>0.21183881604787436</v>
      </c>
      <c r="AC22" s="16">
        <f ca="1">OFFSET(CMA!$N$2,MAX(Setup!AC$1,Setup!$P22),MIN(Setup!AC$1,Setup!$P22))</f>
        <v>0.33745450684815403</v>
      </c>
      <c r="AD22" s="16">
        <f ca="1">OFFSET(CMA!$N$2,MAX(Setup!AD$1,Setup!$P22),MIN(Setup!AD$1,Setup!$P22))</f>
        <v>0.7195493839481315</v>
      </c>
      <c r="AE22" s="16">
        <f ca="1">OFFSET(CMA!$N$2,MAX(Setup!AE$1,Setup!$P22),MIN(Setup!AE$1,Setup!$P22))</f>
        <v>0.54763474553468028</v>
      </c>
      <c r="AF22" s="16">
        <f ca="1">OFFSET(CMA!$N$2,MAX(Setup!AF$1,Setup!$P22),MIN(Setup!AF$1,Setup!$P22))</f>
        <v>0.63166130411360466</v>
      </c>
      <c r="AG22" s="16">
        <f ca="1">OFFSET(CMA!$N$2,MAX(Setup!AG$1,Setup!$P22),MIN(Setup!AG$1,Setup!$P22))</f>
        <v>0.50440118874220052</v>
      </c>
      <c r="AH22" s="16">
        <f ca="1">OFFSET(CMA!$N$2,MAX(Setup!AH$1,Setup!$P22),MIN(Setup!AH$1,Setup!$P22))</f>
        <v>0.39232719153868778</v>
      </c>
      <c r="AI22" s="16">
        <f ca="1">OFFSET(CMA!$N$2,MAX(Setup!AI$1,Setup!$P22),MIN(Setup!AI$1,Setup!$P22))</f>
        <v>0.15537145097658539</v>
      </c>
      <c r="AJ22" s="16">
        <f ca="1">OFFSET(CMA!$N$2,MAX(Setup!AJ$1,Setup!$P22),MIN(Setup!AJ$1,Setup!$P22))</f>
        <v>0.36607523826732419</v>
      </c>
      <c r="AK22" s="16">
        <f ca="1">OFFSET(CMA!$N$2,MAX(Setup!AK$1,Setup!$P22),MIN(Setup!AK$1,Setup!$P22))</f>
        <v>1</v>
      </c>
      <c r="AL22" s="16">
        <f ca="1">OFFSET(CMA!$N$2,MAX(Setup!AL$1,Setup!$P22),MIN(Setup!AL$1,Setup!$P22))</f>
        <v>0.33866455579721622</v>
      </c>
      <c r="AM22" s="16">
        <f ca="1">OFFSET(CMA!$N$2,MAX(Setup!AM$1,Setup!$P22),MIN(Setup!AM$1,Setup!$P22))</f>
        <v>0.3344091855762456</v>
      </c>
      <c r="AN22" s="16">
        <f ca="1">OFFSET(CMA!$N$2,MAX(Setup!AN$1,Setup!$P22),MIN(Setup!AN$1,Setup!$P22))</f>
        <v>0.48386727057623807</v>
      </c>
      <c r="AO22" s="16">
        <f ca="1">OFFSET(CMA!$N$2,MAX(Setup!AO$1,Setup!$P22),MIN(Setup!AO$1,Setup!$P22))</f>
        <v>0.49914801372689993</v>
      </c>
      <c r="AP22" s="16">
        <f ca="1">OFFSET(CMA!$N$2,MAX(Setup!AP$1,Setup!$P22),MIN(Setup!AP$1,Setup!$P22))</f>
        <v>0.67025198979495182</v>
      </c>
      <c r="AQ22" s="16">
        <f ca="1">OFFSET(CMA!$N$2,MAX(Setup!AQ$1,Setup!$P22),MIN(Setup!AQ$1,Setup!$P22))</f>
        <v>4.0846025160057482E-3</v>
      </c>
      <c r="AR22" s="16">
        <f ca="1">OFFSET(CMA!$N$2,MAX(Setup!AR$1,Setup!$P22),MIN(Setup!AR$1,Setup!$P22))</f>
        <v>0.34742185803571263</v>
      </c>
      <c r="AS22" s="16">
        <f ca="1">OFFSET(CMA!$N$2,MAX(Setup!AS$1,Setup!$P22),MIN(Setup!AS$1,Setup!$P22))</f>
        <v>0.60078642962690132</v>
      </c>
      <c r="AU22" t="str">
        <f t="shared" si="11"/>
        <v>US Cash</v>
      </c>
      <c r="AV22">
        <f t="shared" ca="1" si="12"/>
        <v>0</v>
      </c>
      <c r="AW22">
        <f t="shared" ca="1" si="12"/>
        <v>0</v>
      </c>
      <c r="AX22">
        <f t="shared" ca="1" si="12"/>
        <v>0</v>
      </c>
      <c r="AY22">
        <f t="shared" ca="1" si="12"/>
        <v>0</v>
      </c>
      <c r="AZ22">
        <f t="shared" ca="1" si="12"/>
        <v>0</v>
      </c>
      <c r="BA22">
        <f t="shared" ca="1" si="12"/>
        <v>0</v>
      </c>
      <c r="BB22">
        <f t="shared" ca="1" si="12"/>
        <v>0</v>
      </c>
      <c r="BC22">
        <f t="shared" ca="1" si="12"/>
        <v>0</v>
      </c>
      <c r="BD22">
        <f t="shared" ca="1" si="12"/>
        <v>0</v>
      </c>
      <c r="BE22">
        <f t="shared" ca="1" si="12"/>
        <v>0</v>
      </c>
      <c r="BF22">
        <f t="shared" ca="1" si="12"/>
        <v>0</v>
      </c>
      <c r="BG22">
        <f t="shared" ca="1" si="12"/>
        <v>0</v>
      </c>
      <c r="BH22">
        <f t="shared" ca="1" si="12"/>
        <v>0</v>
      </c>
      <c r="BI22">
        <f t="shared" ca="1" si="12"/>
        <v>0</v>
      </c>
      <c r="BJ22">
        <f t="shared" ca="1" si="12"/>
        <v>0</v>
      </c>
      <c r="BK22">
        <f t="shared" ca="1" si="12"/>
        <v>0</v>
      </c>
      <c r="BL22">
        <f t="shared" ca="1" si="14"/>
        <v>0</v>
      </c>
      <c r="BM22">
        <f t="shared" ca="1" si="14"/>
        <v>0</v>
      </c>
      <c r="BN22">
        <f t="shared" ca="1" si="14"/>
        <v>0</v>
      </c>
      <c r="BO22">
        <f t="shared" ca="1" si="14"/>
        <v>1</v>
      </c>
      <c r="BP22">
        <f t="shared" ca="1" si="14"/>
        <v>0</v>
      </c>
      <c r="BQ22">
        <f t="shared" ca="1" si="14"/>
        <v>0</v>
      </c>
      <c r="BR22">
        <f t="shared" ca="1" si="14"/>
        <v>0</v>
      </c>
      <c r="BS22">
        <f t="shared" ca="1" si="14"/>
        <v>0</v>
      </c>
      <c r="BT22">
        <f t="shared" ca="1" si="14"/>
        <v>0</v>
      </c>
      <c r="BU22">
        <f t="shared" ca="1" si="14"/>
        <v>0</v>
      </c>
      <c r="BV22">
        <f t="shared" ca="1" si="14"/>
        <v>0</v>
      </c>
      <c r="BW22">
        <f t="shared" ca="1" si="14"/>
        <v>0</v>
      </c>
      <c r="BY22" t="str">
        <f t="shared" si="5"/>
        <v>US Cash</v>
      </c>
      <c r="BZ22" s="59">
        <f ca="1">OFFSET('CC Scen'!$A$5,MATCH(Setup!$BZ$1&amp;Setup!$BY22,'CC Scen'!$C$6:$C$235,0),15)</f>
        <v>-1.12E-4</v>
      </c>
      <c r="CA22" s="59">
        <f ca="1">OFFSET('CC Scen'!$A$5,MATCH(Setup!$BZ$1&amp;Setup!$BY22,'CC Scen'!$C$6:$C$235,0),16)</f>
        <v>-3.7334727197801953E-5</v>
      </c>
      <c r="CB22" s="59">
        <f ca="1">OFFSET('CC Scen'!$A$5,MATCH(Setup!$BZ$1&amp;Setup!$BY22,'CC Scen'!$C$6:$C$235,0),17)</f>
        <v>-2.2401003587413371E-5</v>
      </c>
      <c r="CC22" s="59">
        <f ca="1">OFFSET('CC Scen'!$A$5,MATCH(Setup!$BZ$1&amp;Setup!$BY22,'CC Scen'!$C$6:$C$235,0),18)</f>
        <v>-1.1200564520086331E-5</v>
      </c>
      <c r="CD22" s="59">
        <f ca="1">OFFSET('CC Scen'!$A$5,MATCH(Setup!$CD$1&amp;Setup!$BY22,'CC Scen'!$C$6:$C$235,0),15)</f>
        <v>0</v>
      </c>
      <c r="CE22" s="59">
        <f ca="1">OFFSET('CC Scen'!$A$5,MATCH(Setup!$CD$1&amp;Setup!$BY22,'CC Scen'!$C$6:$C$235,0),16)</f>
        <v>0</v>
      </c>
      <c r="CF22" s="59">
        <f ca="1">OFFSET('CC Scen'!$A$5,MATCH(Setup!$CD$1&amp;Setup!$BY22,'CC Scen'!$C$6:$C$235,0),17)</f>
        <v>0</v>
      </c>
      <c r="CG22" s="59">
        <f ca="1">OFFSET('CC Scen'!$A$5,MATCH(Setup!$CD$1&amp;Setup!$BY22,'CC Scen'!$C$6:$C$235,0),18)</f>
        <v>0</v>
      </c>
    </row>
    <row r="23" spans="1:85" x14ac:dyDescent="0.35">
      <c r="A23">
        <f t="shared" si="6"/>
        <v>21</v>
      </c>
      <c r="B23" t="s">
        <v>108</v>
      </c>
      <c r="C23" t="s">
        <v>108</v>
      </c>
      <c r="D23" s="15">
        <f ca="1">OFFSET(CMA!$A$2,MATCH(Setup!C23,CMA!$B$3:$B$117,0),11)</f>
        <v>0</v>
      </c>
      <c r="E23" s="16">
        <f ca="1">OFFSET(CMA!$A$2,MATCH(Setup!$C23,CMA!$B$3:$B$117,0),12)</f>
        <v>0</v>
      </c>
      <c r="F23" s="15">
        <f t="shared" ca="1" si="2"/>
        <v>0</v>
      </c>
      <c r="G23" s="5">
        <v>0</v>
      </c>
      <c r="H23" s="17">
        <v>1</v>
      </c>
      <c r="I23" s="5">
        <f ca="1">OFFSET(CMA!$A$2,MATCH(Setup!$C23,CMA!$B$3:$B$117,0),3)</f>
        <v>9.0909103734093458E-2</v>
      </c>
      <c r="J23" s="5">
        <f t="shared" ca="1" si="7"/>
        <v>6.8752157902762123E-2</v>
      </c>
      <c r="K23" s="5">
        <f ca="1">OFFSET(CMA!$A$2,MATCH(Setup!$C23,CMA!$B$3:$B$117,0),4)</f>
        <v>0.22328488678969741</v>
      </c>
      <c r="L23" s="9">
        <f t="shared" ca="1" si="8"/>
        <v>9.0909103734093458E-2</v>
      </c>
      <c r="M23" s="5">
        <f t="shared" ca="1" si="13"/>
        <v>6.8752157902762123E-2</v>
      </c>
      <c r="N23" s="5">
        <f t="shared" ca="1" si="10"/>
        <v>0.22328488678969741</v>
      </c>
      <c r="P23">
        <f ca="1">OFFSET(CMA!$A$2,MATCH(Setup!Q23,CMA!$B$3:$B$117,0),0)</f>
        <v>109</v>
      </c>
      <c r="Q23" t="str">
        <f t="shared" si="3"/>
        <v>Natural Resource Stocks - Private</v>
      </c>
      <c r="R23" s="16">
        <f ca="1">OFFSET(CMA!$N$2,MAX(Setup!R$1,Setup!$P23),MIN(Setup!R$1,Setup!$P23))</f>
        <v>0.41450293654219234</v>
      </c>
      <c r="S23" s="16">
        <f ca="1">OFFSET(CMA!$N$2,MAX(Setup!S$1,Setup!$P23),MIN(Setup!S$1,Setup!$P23))</f>
        <v>0.57521908248276632</v>
      </c>
      <c r="T23" s="16">
        <f ca="1">OFFSET(CMA!$N$2,MAX(Setup!T$1,Setup!$P23),MIN(Setup!T$1,Setup!$P23))</f>
        <v>0.56362271047778467</v>
      </c>
      <c r="U23" s="16">
        <f ca="1">OFFSET(CMA!$N$2,MAX(Setup!U$1,Setup!$P23),MIN(Setup!U$1,Setup!$P23))</f>
        <v>0.50994254649580628</v>
      </c>
      <c r="V23" s="16">
        <f ca="1">OFFSET(CMA!$N$2,MAX(Setup!V$1,Setup!$P23),MIN(Setup!V$1,Setup!$P23))</f>
        <v>0.60282779925967922</v>
      </c>
      <c r="W23" s="16">
        <f ca="1">OFFSET(CMA!$N$2,MAX(Setup!W$1,Setup!$P23),MIN(Setup!W$1,Setup!$P23))</f>
        <v>0.54279238700931598</v>
      </c>
      <c r="X23" s="16">
        <f ca="1">OFFSET(CMA!$N$2,MAX(Setup!X$1,Setup!$P23),MIN(Setup!X$1,Setup!$P23))</f>
        <v>0.5657795474638937</v>
      </c>
      <c r="Y23" s="16">
        <f ca="1">OFFSET(CMA!$N$2,MAX(Setup!Y$1,Setup!$P23),MIN(Setup!Y$1,Setup!$P23))</f>
        <v>0.35182418955099259</v>
      </c>
      <c r="Z23" s="16">
        <f ca="1">OFFSET(CMA!$N$2,MAX(Setup!Z$1,Setup!$P23),MIN(Setup!Z$1,Setup!$P23))</f>
        <v>0.29805444145466631</v>
      </c>
      <c r="AA23" s="16">
        <f ca="1">OFFSET(CMA!$N$2,MAX(Setup!AA$1,Setup!$P23),MIN(Setup!AA$1,Setup!$P23))</f>
        <v>0.44287843008995359</v>
      </c>
      <c r="AB23" s="16">
        <f ca="1">OFFSET(CMA!$N$2,MAX(Setup!AB$1,Setup!$P23),MIN(Setup!AB$1,Setup!$P23))</f>
        <v>0.24329890975744006</v>
      </c>
      <c r="AC23" s="16">
        <f ca="1">OFFSET(CMA!$N$2,MAX(Setup!AC$1,Setup!$P23),MIN(Setup!AC$1,Setup!$P23))</f>
        <v>0.70786756531365436</v>
      </c>
      <c r="AD23" s="16">
        <f ca="1">OFFSET(CMA!$N$2,MAX(Setup!AD$1,Setup!$P23),MIN(Setup!AD$1,Setup!$P23))</f>
        <v>0.34688453861756541</v>
      </c>
      <c r="AE23" s="16">
        <f ca="1">OFFSET(CMA!$N$2,MAX(Setup!AE$1,Setup!$P23),MIN(Setup!AE$1,Setup!$P23))</f>
        <v>0.31585772898404746</v>
      </c>
      <c r="AF23" s="16">
        <f ca="1">OFFSET(CMA!$N$2,MAX(Setup!AF$1,Setup!$P23),MIN(Setup!AF$1,Setup!$P23))</f>
        <v>0.12923290132120493</v>
      </c>
      <c r="AG23" s="16">
        <f ca="1">OFFSET(CMA!$N$2,MAX(Setup!AG$1,Setup!$P23),MIN(Setup!AG$1,Setup!$P23))</f>
        <v>5.2358319500225875E-2</v>
      </c>
      <c r="AH23" s="16">
        <f ca="1">OFFSET(CMA!$N$2,MAX(Setup!AH$1,Setup!$P23),MIN(Setup!AH$1,Setup!$P23))</f>
        <v>0.19481383093092319</v>
      </c>
      <c r="AI23" s="16">
        <f ca="1">OFFSET(CMA!$N$2,MAX(Setup!AI$1,Setup!$P23),MIN(Setup!AI$1,Setup!$P23))</f>
        <v>-0.1151686555106181</v>
      </c>
      <c r="AJ23" s="16">
        <f ca="1">OFFSET(CMA!$N$2,MAX(Setup!AJ$1,Setup!$P23),MIN(Setup!AJ$1,Setup!$P23))</f>
        <v>8.5513190890638691E-2</v>
      </c>
      <c r="AK23" s="16">
        <f ca="1">OFFSET(CMA!$N$2,MAX(Setup!AK$1,Setup!$P23),MIN(Setup!AK$1,Setup!$P23))</f>
        <v>0.33866455579721622</v>
      </c>
      <c r="AL23" s="16">
        <f ca="1">OFFSET(CMA!$N$2,MAX(Setup!AL$1,Setup!$P23),MIN(Setup!AL$1,Setup!$P23))</f>
        <v>1</v>
      </c>
      <c r="AM23" s="16">
        <f ca="1">OFFSET(CMA!$N$2,MAX(Setup!AM$1,Setup!$P23),MIN(Setup!AM$1,Setup!$P23))</f>
        <v>0.42794036853601253</v>
      </c>
      <c r="AN23" s="16">
        <f ca="1">OFFSET(CMA!$N$2,MAX(Setup!AN$1,Setup!$P23),MIN(Setup!AN$1,Setup!$P23))</f>
        <v>5.3765643561435199E-2</v>
      </c>
      <c r="AO23" s="16">
        <f ca="1">OFFSET(CMA!$N$2,MAX(Setup!AO$1,Setup!$P23),MIN(Setup!AO$1,Setup!$P23))</f>
        <v>4.5050885967954514E-2</v>
      </c>
      <c r="AP23" s="16">
        <f ca="1">OFFSET(CMA!$N$2,MAX(Setup!AP$1,Setup!$P23),MIN(Setup!AP$1,Setup!$P23))</f>
        <v>0.19935416714598994</v>
      </c>
      <c r="AQ23" s="16">
        <f ca="1">OFFSET(CMA!$N$2,MAX(Setup!AQ$1,Setup!$P23),MIN(Setup!AQ$1,Setup!$P23))</f>
        <v>3.0801717203299644E-2</v>
      </c>
      <c r="AR23" s="16">
        <f ca="1">OFFSET(CMA!$N$2,MAX(Setup!AR$1,Setup!$P23),MIN(Setup!AR$1,Setup!$P23))</f>
        <v>0.44459256616732756</v>
      </c>
      <c r="AS23" s="16">
        <f ca="1">OFFSET(CMA!$N$2,MAX(Setup!AS$1,Setup!$P23),MIN(Setup!AS$1,Setup!$P23))</f>
        <v>0.14911768905827077</v>
      </c>
      <c r="AU23" t="str">
        <f t="shared" si="11"/>
        <v>Natural Resource Stocks - Private</v>
      </c>
      <c r="AV23">
        <f t="shared" ca="1" si="12"/>
        <v>0</v>
      </c>
      <c r="AW23">
        <f t="shared" ca="1" si="12"/>
        <v>0</v>
      </c>
      <c r="AX23">
        <f t="shared" ca="1" si="12"/>
        <v>0</v>
      </c>
      <c r="AY23">
        <f t="shared" ca="1" si="12"/>
        <v>0</v>
      </c>
      <c r="AZ23">
        <f t="shared" ca="1" si="12"/>
        <v>0</v>
      </c>
      <c r="BA23">
        <f t="shared" ca="1" si="12"/>
        <v>0</v>
      </c>
      <c r="BB23">
        <f t="shared" ca="1" si="12"/>
        <v>0</v>
      </c>
      <c r="BC23">
        <f t="shared" ca="1" si="12"/>
        <v>0</v>
      </c>
      <c r="BD23">
        <f t="shared" ca="1" si="12"/>
        <v>0</v>
      </c>
      <c r="BE23">
        <f t="shared" ca="1" si="12"/>
        <v>0</v>
      </c>
      <c r="BF23">
        <f t="shared" ca="1" si="12"/>
        <v>0</v>
      </c>
      <c r="BG23">
        <f t="shared" ref="BG23:BV30" ca="1" si="15">IF($AU23=BG$2,1,0)</f>
        <v>0</v>
      </c>
      <c r="BH23">
        <f t="shared" ca="1" si="15"/>
        <v>0</v>
      </c>
      <c r="BI23">
        <f t="shared" ca="1" si="15"/>
        <v>0</v>
      </c>
      <c r="BJ23">
        <f t="shared" ca="1" si="15"/>
        <v>0</v>
      </c>
      <c r="BK23">
        <f t="shared" ca="1" si="15"/>
        <v>0</v>
      </c>
      <c r="BL23">
        <f t="shared" ca="1" si="15"/>
        <v>0</v>
      </c>
      <c r="BM23">
        <f t="shared" ca="1" si="15"/>
        <v>0</v>
      </c>
      <c r="BN23">
        <f t="shared" ca="1" si="15"/>
        <v>0</v>
      </c>
      <c r="BO23">
        <f t="shared" ca="1" si="15"/>
        <v>0</v>
      </c>
      <c r="BP23">
        <f t="shared" ca="1" si="15"/>
        <v>1</v>
      </c>
      <c r="BQ23">
        <f t="shared" ca="1" si="15"/>
        <v>0</v>
      </c>
      <c r="BR23">
        <f t="shared" ca="1" si="15"/>
        <v>0</v>
      </c>
      <c r="BS23">
        <f t="shared" ca="1" si="15"/>
        <v>0</v>
      </c>
      <c r="BT23">
        <f t="shared" ca="1" si="15"/>
        <v>0</v>
      </c>
      <c r="BU23">
        <f t="shared" ca="1" si="15"/>
        <v>0</v>
      </c>
      <c r="BV23">
        <f t="shared" ca="1" si="15"/>
        <v>0</v>
      </c>
      <c r="BW23">
        <f t="shared" ca="1" si="14"/>
        <v>0</v>
      </c>
      <c r="BY23" t="str">
        <f t="shared" si="5"/>
        <v>Natural Resource Stocks - Private</v>
      </c>
      <c r="BZ23" s="59">
        <f ca="1">OFFSET('CC Scen'!$A$5,MATCH(Setup!$BZ$1&amp;Setup!$BY23,'CC Scen'!$C$6:$C$235,0),15)</f>
        <v>-7.6169999999999996E-3</v>
      </c>
      <c r="CA23" s="59">
        <f ca="1">OFFSET('CC Scen'!$A$5,MATCH(Setup!$BZ$1&amp;Setup!$BY23,'CC Scen'!$C$6:$C$235,0),16)</f>
        <v>-2.5388242540741457E-3</v>
      </c>
      <c r="CB23" s="59">
        <f ca="1">OFFSET('CC Scen'!$A$5,MATCH(Setup!$BZ$1&amp;Setup!$BY23,'CC Scen'!$C$6:$C$235,0),17)</f>
        <v>-1.5232701654103176E-3</v>
      </c>
      <c r="CC23" s="59">
        <f ca="1">OFFSET('CC Scen'!$A$5,MATCH(Setup!$BZ$1&amp;Setup!$BY23,'CC Scen'!$C$6:$C$235,0),18)</f>
        <v>-7.614257289105808E-4</v>
      </c>
      <c r="CD23" s="59">
        <f ca="1">OFFSET('CC Scen'!$A$5,MATCH(Setup!$CD$1&amp;Setup!$BY23,'CC Scen'!$C$6:$C$235,0),15)</f>
        <v>-4.2500999999999997E-2</v>
      </c>
      <c r="CE23" s="59">
        <f ca="1">OFFSET('CC Scen'!$A$5,MATCH(Setup!$CD$1&amp;Setup!$BY23,'CC Scen'!$C$6:$C$235,0),16)</f>
        <v>-1.4166924583554064E-2</v>
      </c>
      <c r="CF23" s="59">
        <f ca="1">OFFSET('CC Scen'!$A$5,MATCH(Setup!$CD$1&amp;Setup!$BY23,'CC Scen'!$C$6:$C$235,0),17)</f>
        <v>-8.5002079913518713E-3</v>
      </c>
      <c r="CG23" s="59">
        <f ca="1">OFFSET('CC Scen'!$A$5,MATCH(Setup!$CD$1&amp;Setup!$BY23,'CC Scen'!$C$6:$C$235,0),18)</f>
        <v>-4.2502126513386251E-3</v>
      </c>
    </row>
    <row r="24" spans="1:85" x14ac:dyDescent="0.35">
      <c r="A24">
        <f t="shared" si="6"/>
        <v>22</v>
      </c>
      <c r="B24" t="s">
        <v>97</v>
      </c>
      <c r="C24" t="s">
        <v>97</v>
      </c>
      <c r="D24" s="15">
        <f ca="1">OFFSET(CMA!$A$2,MATCH(Setup!C24,CMA!$B$3:$B$117,0),11)</f>
        <v>3.6000000000000004E-2</v>
      </c>
      <c r="E24" s="16">
        <f ca="1">OFFSET(CMA!$A$2,MATCH(Setup!$C24,CMA!$B$3:$B$117,0),12)</f>
        <v>0.27</v>
      </c>
      <c r="F24" s="15">
        <f t="shared" ca="1" si="2"/>
        <v>9.7200000000000012E-3</v>
      </c>
      <c r="G24" s="5">
        <v>0</v>
      </c>
      <c r="H24" s="17">
        <v>1</v>
      </c>
      <c r="I24" s="5">
        <f ca="1">OFFSET(CMA!$A$2,MATCH(Setup!$C24,CMA!$B$3:$B$117,0),3)</f>
        <v>6.5000000000000002E-2</v>
      </c>
      <c r="J24" s="5">
        <f t="shared" ca="1" si="7"/>
        <v>4.8763752262657611E-2</v>
      </c>
      <c r="K24" s="5">
        <f ca="1">OFFSET(CMA!$A$2,MATCH(Setup!$C24,CMA!$B$3:$B$117,0),4)</f>
        <v>0.18812347690403197</v>
      </c>
      <c r="L24" s="9">
        <f t="shared" ca="1" si="8"/>
        <v>7.4720000000000009E-2</v>
      </c>
      <c r="M24" s="5">
        <f t="shared" ca="1" si="13"/>
        <v>5.8048211405179906E-2</v>
      </c>
      <c r="N24" s="5">
        <f t="shared" ca="1" si="10"/>
        <v>0.1915370527142512</v>
      </c>
      <c r="P24">
        <f ca="1">OFFSET(CMA!$A$2,MATCH(Setup!Q24,CMA!$B$3:$B$117,0),0)</f>
        <v>98</v>
      </c>
      <c r="Q24" t="str">
        <f t="shared" si="3"/>
        <v>MLPs</v>
      </c>
      <c r="R24" s="16">
        <f ca="1">OFFSET(CMA!$N$2,MAX(Setup!R$1,Setup!$P24),MIN(Setup!R$1,Setup!$P24))</f>
        <v>0.42784599128163225</v>
      </c>
      <c r="S24" s="16">
        <f ca="1">OFFSET(CMA!$N$2,MAX(Setup!S$1,Setup!$P24),MIN(Setup!S$1,Setup!$P24))</f>
        <v>0.59282738013026681</v>
      </c>
      <c r="T24" s="16">
        <f ca="1">OFFSET(CMA!$N$2,MAX(Setup!T$1,Setup!$P24),MIN(Setup!T$1,Setup!$P24))</f>
        <v>0.58244938354126441</v>
      </c>
      <c r="U24" s="16">
        <f ca="1">OFFSET(CMA!$N$2,MAX(Setup!U$1,Setup!$P24),MIN(Setup!U$1,Setup!$P24))</f>
        <v>0.57612568358179284</v>
      </c>
      <c r="V24" s="16">
        <f ca="1">OFFSET(CMA!$N$2,MAX(Setup!V$1,Setup!$P24),MIN(Setup!V$1,Setup!$P24))</f>
        <v>0.59708140008823851</v>
      </c>
      <c r="W24" s="16">
        <f ca="1">OFFSET(CMA!$N$2,MAX(Setup!W$1,Setup!$P24),MIN(Setup!W$1,Setup!$P24))</f>
        <v>0.61528285784578529</v>
      </c>
      <c r="X24" s="16">
        <f ca="1">OFFSET(CMA!$N$2,MAX(Setup!X$1,Setup!$P24),MIN(Setup!X$1,Setup!$P24))</f>
        <v>0.61919510381619181</v>
      </c>
      <c r="Y24" s="16">
        <f ca="1">OFFSET(CMA!$N$2,MAX(Setup!Y$1,Setup!$P24),MIN(Setup!Y$1,Setup!$P24))</f>
        <v>0.3992484427510154</v>
      </c>
      <c r="Z24" s="16">
        <f ca="1">OFFSET(CMA!$N$2,MAX(Setup!Z$1,Setup!$P24),MIN(Setup!Z$1,Setup!$P24))</f>
        <v>0.39512000071299869</v>
      </c>
      <c r="AA24" s="16">
        <f ca="1">OFFSET(CMA!$N$2,MAX(Setup!AA$1,Setup!$P24),MIN(Setup!AA$1,Setup!$P24))</f>
        <v>0.81792534476996903</v>
      </c>
      <c r="AB24" s="16">
        <f ca="1">OFFSET(CMA!$N$2,MAX(Setup!AB$1,Setup!$P24),MIN(Setup!AB$1,Setup!$P24))</f>
        <v>0.22856535715147772</v>
      </c>
      <c r="AC24" s="16">
        <f ca="1">OFFSET(CMA!$N$2,MAX(Setup!AC$1,Setup!$P24),MIN(Setup!AC$1,Setup!$P24))</f>
        <v>0.43427372948564025</v>
      </c>
      <c r="AD24" s="16">
        <f ca="1">OFFSET(CMA!$N$2,MAX(Setup!AD$1,Setup!$P24),MIN(Setup!AD$1,Setup!$P24))</f>
        <v>0.37752619780352209</v>
      </c>
      <c r="AE24" s="16">
        <f ca="1">OFFSET(CMA!$N$2,MAX(Setup!AE$1,Setup!$P24),MIN(Setup!AE$1,Setup!$P24))</f>
        <v>0.31403517537452141</v>
      </c>
      <c r="AF24" s="16">
        <f ca="1">OFFSET(CMA!$N$2,MAX(Setup!AF$1,Setup!$P24),MIN(Setup!AF$1,Setup!$P24))</f>
        <v>0.19279077201987038</v>
      </c>
      <c r="AG24" s="16">
        <f ca="1">OFFSET(CMA!$N$2,MAX(Setup!AG$1,Setup!$P24),MIN(Setup!AG$1,Setup!$P24))</f>
        <v>0.11795189479402164</v>
      </c>
      <c r="AH24" s="16">
        <f ca="1">OFFSET(CMA!$N$2,MAX(Setup!AH$1,Setup!$P24),MIN(Setup!AH$1,Setup!$P24))</f>
        <v>9.7292721726873602E-2</v>
      </c>
      <c r="AI24" s="16">
        <f ca="1">OFFSET(CMA!$N$2,MAX(Setup!AI$1,Setup!$P24),MIN(Setup!AI$1,Setup!$P24))</f>
        <v>-3.026779012980825E-2</v>
      </c>
      <c r="AJ24" s="16">
        <f ca="1">OFFSET(CMA!$N$2,MAX(Setup!AJ$1,Setup!$P24),MIN(Setup!AJ$1,Setup!$P24))</f>
        <v>0.11441048013758004</v>
      </c>
      <c r="AK24" s="16">
        <f ca="1">OFFSET(CMA!$N$2,MAX(Setup!AK$1,Setup!$P24),MIN(Setup!AK$1,Setup!$P24))</f>
        <v>0.3344091855762456</v>
      </c>
      <c r="AL24" s="16">
        <f ca="1">OFFSET(CMA!$N$2,MAX(Setup!AL$1,Setup!$P24),MIN(Setup!AL$1,Setup!$P24))</f>
        <v>0.42794036853601253</v>
      </c>
      <c r="AM24" s="16">
        <f ca="1">OFFSET(CMA!$N$2,MAX(Setup!AM$1,Setup!$P24),MIN(Setup!AM$1,Setup!$P24))</f>
        <v>1</v>
      </c>
      <c r="AN24" s="16">
        <f ca="1">OFFSET(CMA!$N$2,MAX(Setup!AN$1,Setup!$P24),MIN(Setup!AN$1,Setup!$P24))</f>
        <v>0.10321997063006305</v>
      </c>
      <c r="AO24" s="16">
        <f ca="1">OFFSET(CMA!$N$2,MAX(Setup!AO$1,Setup!$P24),MIN(Setup!AO$1,Setup!$P24))</f>
        <v>0.12251178279947847</v>
      </c>
      <c r="AP24" s="16">
        <f ca="1">OFFSET(CMA!$N$2,MAX(Setup!AP$1,Setup!$P24),MIN(Setup!AP$1,Setup!$P24))</f>
        <v>0.37667067667073362</v>
      </c>
      <c r="AQ24" s="16">
        <f ca="1">OFFSET(CMA!$N$2,MAX(Setup!AQ$1,Setup!$P24),MIN(Setup!AQ$1,Setup!$P24))</f>
        <v>1.3564928309269652E-3</v>
      </c>
      <c r="AR24" s="16">
        <f ca="1">OFFSET(CMA!$N$2,MAX(Setup!AR$1,Setup!$P24),MIN(Setup!AR$1,Setup!$P24))</f>
        <v>0.86629053428090175</v>
      </c>
      <c r="AS24" s="16">
        <f ca="1">OFFSET(CMA!$N$2,MAX(Setup!AS$1,Setup!$P24),MIN(Setup!AS$1,Setup!$P24))</f>
        <v>0.2113341626011549</v>
      </c>
      <c r="AU24" t="str">
        <f t="shared" si="11"/>
        <v>MLPs</v>
      </c>
      <c r="AV24">
        <f t="shared" ref="AV24:BK30" ca="1" si="16">IF($AU24=AV$2,1,0)</f>
        <v>0</v>
      </c>
      <c r="AW24">
        <f t="shared" ca="1" si="16"/>
        <v>0</v>
      </c>
      <c r="AX24">
        <f t="shared" ca="1" si="16"/>
        <v>0</v>
      </c>
      <c r="AY24">
        <f t="shared" ca="1" si="16"/>
        <v>0</v>
      </c>
      <c r="AZ24">
        <f t="shared" ca="1" si="16"/>
        <v>0</v>
      </c>
      <c r="BA24">
        <f t="shared" ca="1" si="16"/>
        <v>0</v>
      </c>
      <c r="BB24">
        <f t="shared" ca="1" si="16"/>
        <v>0</v>
      </c>
      <c r="BC24">
        <f t="shared" ca="1" si="16"/>
        <v>0</v>
      </c>
      <c r="BD24">
        <f t="shared" ca="1" si="16"/>
        <v>0</v>
      </c>
      <c r="BE24">
        <f t="shared" ca="1" si="16"/>
        <v>0</v>
      </c>
      <c r="BF24">
        <f t="shared" ca="1" si="16"/>
        <v>0</v>
      </c>
      <c r="BG24">
        <f t="shared" ca="1" si="16"/>
        <v>0</v>
      </c>
      <c r="BH24">
        <f t="shared" ca="1" si="16"/>
        <v>0</v>
      </c>
      <c r="BI24">
        <f t="shared" ca="1" si="16"/>
        <v>0</v>
      </c>
      <c r="BJ24">
        <f t="shared" ca="1" si="16"/>
        <v>0</v>
      </c>
      <c r="BK24">
        <f t="shared" ca="1" si="16"/>
        <v>0</v>
      </c>
      <c r="BL24">
        <f t="shared" ca="1" si="15"/>
        <v>0</v>
      </c>
      <c r="BM24">
        <f t="shared" ca="1" si="15"/>
        <v>0</v>
      </c>
      <c r="BN24">
        <f t="shared" ca="1" si="15"/>
        <v>0</v>
      </c>
      <c r="BO24">
        <f t="shared" ca="1" si="15"/>
        <v>0</v>
      </c>
      <c r="BP24">
        <f t="shared" ca="1" si="15"/>
        <v>0</v>
      </c>
      <c r="BQ24">
        <f t="shared" ca="1" si="15"/>
        <v>1</v>
      </c>
      <c r="BR24">
        <f t="shared" ca="1" si="15"/>
        <v>0</v>
      </c>
      <c r="BS24">
        <f t="shared" ca="1" si="15"/>
        <v>0</v>
      </c>
      <c r="BT24">
        <f t="shared" ca="1" si="15"/>
        <v>0</v>
      </c>
      <c r="BU24">
        <f t="shared" ca="1" si="15"/>
        <v>0</v>
      </c>
      <c r="BV24">
        <f t="shared" ca="1" si="15"/>
        <v>0</v>
      </c>
      <c r="BW24">
        <f t="shared" ca="1" si="14"/>
        <v>0</v>
      </c>
      <c r="BY24" t="str">
        <f t="shared" si="5"/>
        <v>MLPs</v>
      </c>
      <c r="BZ24" s="59">
        <f ca="1">OFFSET('CC Scen'!$A$5,MATCH(Setup!$BZ$1&amp;Setup!$BY24,'CC Scen'!$C$6:$C$235,0),15)</f>
        <v>0.19526299999999999</v>
      </c>
      <c r="CA24" s="59">
        <f ca="1">OFFSET('CC Scen'!$A$5,MATCH(Setup!$BZ$1&amp;Setup!$BY24,'CC Scen'!$C$6:$C$235,0),16)</f>
        <v>6.5087549800247002E-2</v>
      </c>
      <c r="CB24" s="59">
        <f ca="1">OFFSET('CC Scen'!$A$5,MATCH(Setup!$BZ$1&amp;Setup!$BY24,'CC Scen'!$C$6:$C$235,0),17)</f>
        <v>3.9052374336567608E-2</v>
      </c>
      <c r="CC24" s="59">
        <f ca="1">OFFSET('CC Scen'!$A$5,MATCH(Setup!$BZ$1&amp;Setup!$BY24,'CC Scen'!$C$6:$C$235,0),18)</f>
        <v>1.9526216709481847E-2</v>
      </c>
      <c r="CD24" s="59">
        <f ca="1">OFFSET('CC Scen'!$A$5,MATCH(Setup!$CD$1&amp;Setup!$BY24,'CC Scen'!$C$6:$C$235,0),15)</f>
        <v>-4.2500999999999997E-2</v>
      </c>
      <c r="CE24" s="59">
        <f ca="1">OFFSET('CC Scen'!$A$5,MATCH(Setup!$CD$1&amp;Setup!$BY24,'CC Scen'!$C$6:$C$235,0),16)</f>
        <v>-1.4166924583554064E-2</v>
      </c>
      <c r="CF24" s="59">
        <f ca="1">OFFSET('CC Scen'!$A$5,MATCH(Setup!$CD$1&amp;Setup!$BY24,'CC Scen'!$C$6:$C$235,0),17)</f>
        <v>-8.5002079913518713E-3</v>
      </c>
      <c r="CG24" s="59">
        <f ca="1">OFFSET('CC Scen'!$A$5,MATCH(Setup!$CD$1&amp;Setup!$BY24,'CC Scen'!$C$6:$C$235,0),18)</f>
        <v>-4.2502126513386251E-3</v>
      </c>
    </row>
    <row r="25" spans="1:85" x14ac:dyDescent="0.35">
      <c r="A25">
        <f t="shared" si="6"/>
        <v>23</v>
      </c>
      <c r="B25" t="s">
        <v>34</v>
      </c>
      <c r="C25" t="s">
        <v>34</v>
      </c>
      <c r="D25" s="15">
        <f ca="1">OFFSET(CMA!$A$2,MATCH(Setup!C25,CMA!$B$3:$B$117,0),11)</f>
        <v>2.0250000000000001E-2</v>
      </c>
      <c r="E25" s="16">
        <f ca="1">OFFSET(CMA!$A$2,MATCH(Setup!$C25,CMA!$B$3:$B$117,0),12)</f>
        <v>0.27</v>
      </c>
      <c r="F25" s="15">
        <f t="shared" ca="1" si="2"/>
        <v>5.4675000000000001E-3</v>
      </c>
      <c r="G25" s="5">
        <v>0</v>
      </c>
      <c r="H25" s="17">
        <v>1</v>
      </c>
      <c r="I25" s="5">
        <f ca="1">OFFSET(CMA!$A$2,MATCH(Setup!$C25,CMA!$B$3:$B$117,0),3)</f>
        <v>3.0999999999999986E-3</v>
      </c>
      <c r="J25" s="5">
        <f t="shared" ca="1" si="7"/>
        <v>-1.0371751799177487E-3</v>
      </c>
      <c r="K25" s="5">
        <f ca="1">OFFSET(CMA!$A$2,MATCH(Setup!$C25,CMA!$B$3:$B$117,0),4)</f>
        <v>9.1387271215392737E-2</v>
      </c>
      <c r="L25" s="9">
        <f t="shared" ca="1" si="8"/>
        <v>8.5674999999999987E-3</v>
      </c>
      <c r="M25" s="5">
        <f t="shared" ca="1" si="13"/>
        <v>4.2517265806520932E-3</v>
      </c>
      <c r="N25" s="5">
        <f t="shared" ca="1" si="10"/>
        <v>9.3603930687742767E-2</v>
      </c>
      <c r="P25">
        <f ca="1">OFFSET(CMA!$A$2,MATCH(Setup!Q25,CMA!$B$3:$B$117,0),0)</f>
        <v>35</v>
      </c>
      <c r="Q25" t="str">
        <f t="shared" si="3"/>
        <v>US Long G/C FI</v>
      </c>
      <c r="R25" s="16">
        <f ca="1">OFFSET(CMA!$N$2,MAX(Setup!R$1,Setup!$P25),MIN(Setup!R$1,Setup!$P25))</f>
        <v>0.24857466948365523</v>
      </c>
      <c r="S25" s="16">
        <f ca="1">OFFSET(CMA!$N$2,MAX(Setup!S$1,Setup!$P25),MIN(Setup!S$1,Setup!$P25))</f>
        <v>0.10566887784987555</v>
      </c>
      <c r="T25" s="16">
        <f ca="1">OFFSET(CMA!$N$2,MAX(Setup!T$1,Setup!$P25),MIN(Setup!T$1,Setup!$P25))</f>
        <v>0.10734840021592024</v>
      </c>
      <c r="U25" s="16">
        <f ca="1">OFFSET(CMA!$N$2,MAX(Setup!U$1,Setup!$P25),MIN(Setup!U$1,Setup!$P25))</f>
        <v>8.6433287706940767E-2</v>
      </c>
      <c r="V25" s="16">
        <f ca="1">OFFSET(CMA!$N$2,MAX(Setup!V$1,Setup!$P25),MIN(Setup!V$1,Setup!$P25))</f>
        <v>0.12044550383787858</v>
      </c>
      <c r="W25" s="16">
        <f ca="1">OFFSET(CMA!$N$2,MAX(Setup!W$1,Setup!$P25),MIN(Setup!W$1,Setup!$P25))</f>
        <v>9.82662277888144E-2</v>
      </c>
      <c r="X25" s="16">
        <f ca="1">OFFSET(CMA!$N$2,MAX(Setup!X$1,Setup!$P25),MIN(Setup!X$1,Setup!$P25))</f>
        <v>9.3783130155985078E-2</v>
      </c>
      <c r="Y25" s="16">
        <f ca="1">OFFSET(CMA!$N$2,MAX(Setup!Y$1,Setup!$P25),MIN(Setup!Y$1,Setup!$P25))</f>
        <v>0.24389881206777766</v>
      </c>
      <c r="Z25" s="16">
        <f ca="1">OFFSET(CMA!$N$2,MAX(Setup!Z$1,Setup!$P25),MIN(Setup!Z$1,Setup!$P25))</f>
        <v>0.31784656656651555</v>
      </c>
      <c r="AA25" s="16">
        <f ca="1">OFFSET(CMA!$N$2,MAX(Setup!AA$1,Setup!$P25),MIN(Setup!AA$1,Setup!$P25))</f>
        <v>0.10950215173368918</v>
      </c>
      <c r="AB25" s="16">
        <f ca="1">OFFSET(CMA!$N$2,MAX(Setup!AB$1,Setup!$P25),MIN(Setup!AB$1,Setup!$P25))</f>
        <v>0.10468428149584899</v>
      </c>
      <c r="AC25" s="16">
        <f ca="1">OFFSET(CMA!$N$2,MAX(Setup!AC$1,Setup!$P25),MIN(Setup!AC$1,Setup!$P25))</f>
        <v>1.6921459679174647E-2</v>
      </c>
      <c r="AD25" s="16">
        <f ca="1">OFFSET(CMA!$N$2,MAX(Setup!AD$1,Setup!$P25),MIN(Setup!AD$1,Setup!$P25))</f>
        <v>0.5046862893516042</v>
      </c>
      <c r="AE25" s="16">
        <f ca="1">OFFSET(CMA!$N$2,MAX(Setup!AE$1,Setup!$P25),MIN(Setup!AE$1,Setup!$P25))</f>
        <v>0.23066053555033414</v>
      </c>
      <c r="AF25" s="16">
        <f ca="1">OFFSET(CMA!$N$2,MAX(Setup!AF$1,Setup!$P25),MIN(Setup!AF$1,Setup!$P25))</f>
        <v>0.80149612542546533</v>
      </c>
      <c r="AG25" s="16">
        <f ca="1">OFFSET(CMA!$N$2,MAX(Setup!AG$1,Setup!$P25),MIN(Setup!AG$1,Setup!$P25))</f>
        <v>0.88396721382889831</v>
      </c>
      <c r="AH25" s="16">
        <f ca="1">OFFSET(CMA!$N$2,MAX(Setup!AH$1,Setup!$P25),MIN(Setup!AH$1,Setup!$P25))</f>
        <v>0.59469435163688</v>
      </c>
      <c r="AI25" s="16">
        <f ca="1">OFFSET(CMA!$N$2,MAX(Setup!AI$1,Setup!$P25),MIN(Setup!AI$1,Setup!$P25))</f>
        <v>0.75482650012519159</v>
      </c>
      <c r="AJ25" s="16">
        <f ca="1">OFFSET(CMA!$N$2,MAX(Setup!AJ$1,Setup!$P25),MIN(Setup!AJ$1,Setup!$P25))</f>
        <v>0.52237339846343023</v>
      </c>
      <c r="AK25" s="16">
        <f ca="1">OFFSET(CMA!$N$2,MAX(Setup!AK$1,Setup!$P25),MIN(Setup!AK$1,Setup!$P25))</f>
        <v>0.48386727057623807</v>
      </c>
      <c r="AL25" s="16">
        <f ca="1">OFFSET(CMA!$N$2,MAX(Setup!AL$1,Setup!$P25),MIN(Setup!AL$1,Setup!$P25))</f>
        <v>5.3765643561435199E-2</v>
      </c>
      <c r="AM25" s="16">
        <f ca="1">OFFSET(CMA!$N$2,MAX(Setup!AM$1,Setup!$P25),MIN(Setup!AM$1,Setup!$P25))</f>
        <v>0.10321997063006305</v>
      </c>
      <c r="AN25" s="16">
        <f ca="1">OFFSET(CMA!$N$2,MAX(Setup!AN$1,Setup!$P25),MIN(Setup!AN$1,Setup!$P25))</f>
        <v>1</v>
      </c>
      <c r="AO25" s="16">
        <f ca="1">OFFSET(CMA!$N$2,MAX(Setup!AO$1,Setup!$P25),MIN(Setup!AO$1,Setup!$P25))</f>
        <v>0.84925455049911991</v>
      </c>
      <c r="AP25" s="16">
        <f ca="1">OFFSET(CMA!$N$2,MAX(Setup!AP$1,Setup!$P25),MIN(Setup!AP$1,Setup!$P25))</f>
        <v>0.69174169259922325</v>
      </c>
      <c r="AQ25" s="16">
        <f ca="1">OFFSET(CMA!$N$2,MAX(Setup!AQ$1,Setup!$P25),MIN(Setup!AQ$1,Setup!$P25))</f>
        <v>-7.13137029404993E-3</v>
      </c>
      <c r="AR25" s="16">
        <f ca="1">OFFSET(CMA!$N$2,MAX(Setup!AR$1,Setup!$P25),MIN(Setup!AR$1,Setup!$P25))</f>
        <v>0.10723651002855566</v>
      </c>
      <c r="AS25" s="16">
        <f ca="1">OFFSET(CMA!$N$2,MAX(Setup!AS$1,Setup!$P25),MIN(Setup!AS$1,Setup!$P25))</f>
        <v>0.76523061288173044</v>
      </c>
      <c r="AU25" t="str">
        <f t="shared" si="11"/>
        <v>US Long G/C FI</v>
      </c>
      <c r="AV25">
        <f t="shared" ca="1" si="16"/>
        <v>0</v>
      </c>
      <c r="AW25">
        <f t="shared" ca="1" si="16"/>
        <v>0</v>
      </c>
      <c r="AX25">
        <f t="shared" ca="1" si="16"/>
        <v>0</v>
      </c>
      <c r="AY25">
        <f t="shared" ca="1" si="16"/>
        <v>0</v>
      </c>
      <c r="AZ25">
        <f t="shared" ca="1" si="16"/>
        <v>0</v>
      </c>
      <c r="BA25">
        <f t="shared" ca="1" si="16"/>
        <v>0</v>
      </c>
      <c r="BB25">
        <f t="shared" ca="1" si="16"/>
        <v>0</v>
      </c>
      <c r="BC25">
        <f t="shared" ca="1" si="16"/>
        <v>0</v>
      </c>
      <c r="BD25">
        <f t="shared" ca="1" si="16"/>
        <v>0</v>
      </c>
      <c r="BE25">
        <f t="shared" ca="1" si="16"/>
        <v>0</v>
      </c>
      <c r="BF25">
        <f t="shared" ca="1" si="16"/>
        <v>0</v>
      </c>
      <c r="BG25">
        <f t="shared" ca="1" si="16"/>
        <v>0</v>
      </c>
      <c r="BH25">
        <f t="shared" ca="1" si="16"/>
        <v>0</v>
      </c>
      <c r="BI25">
        <f t="shared" ca="1" si="16"/>
        <v>0</v>
      </c>
      <c r="BJ25">
        <f t="shared" ca="1" si="16"/>
        <v>0</v>
      </c>
      <c r="BK25">
        <f t="shared" ca="1" si="16"/>
        <v>0</v>
      </c>
      <c r="BL25">
        <f t="shared" ca="1" si="15"/>
        <v>0</v>
      </c>
      <c r="BM25">
        <f t="shared" ca="1" si="15"/>
        <v>0</v>
      </c>
      <c r="BN25">
        <f t="shared" ca="1" si="15"/>
        <v>0</v>
      </c>
      <c r="BO25">
        <f t="shared" ca="1" si="15"/>
        <v>0</v>
      </c>
      <c r="BP25">
        <f t="shared" ca="1" si="15"/>
        <v>0</v>
      </c>
      <c r="BQ25">
        <f t="shared" ca="1" si="15"/>
        <v>0</v>
      </c>
      <c r="BR25">
        <f t="shared" ca="1" si="15"/>
        <v>1</v>
      </c>
      <c r="BS25">
        <f t="shared" ca="1" si="15"/>
        <v>0</v>
      </c>
      <c r="BT25">
        <f t="shared" ca="1" si="15"/>
        <v>0</v>
      </c>
      <c r="BU25">
        <f t="shared" ca="1" si="15"/>
        <v>0</v>
      </c>
      <c r="BV25">
        <f t="shared" ca="1" si="15"/>
        <v>0</v>
      </c>
      <c r="BW25">
        <f t="shared" ca="1" si="14"/>
        <v>0</v>
      </c>
      <c r="BY25" t="str">
        <f t="shared" si="5"/>
        <v>US Long G/C FI</v>
      </c>
      <c r="BZ25" s="59">
        <f ca="1">OFFSET('CC Scen'!$A$5,MATCH(Setup!$BZ$1&amp;Setup!$BY25,'CC Scen'!$C$6:$C$235,0),15)</f>
        <v>9.1200000000000005E-4</v>
      </c>
      <c r="CA25" s="59">
        <f ca="1">OFFSET('CC Scen'!$A$5,MATCH(Setup!$BZ$1&amp;Setup!$BY25,'CC Scen'!$C$6:$C$235,0),16)</f>
        <v>3.0390763079557459E-4</v>
      </c>
      <c r="CB25" s="59">
        <f ca="1">OFFSET('CC Scen'!$A$5,MATCH(Setup!$BZ$1&amp;Setup!$BY25,'CC Scen'!$C$6:$C$235,0),17)</f>
        <v>1.8233349686713751E-4</v>
      </c>
      <c r="CC25" s="59">
        <f ca="1">OFFSET('CC Scen'!$A$5,MATCH(Setup!$BZ$1&amp;Setup!$BY25,'CC Scen'!$C$6:$C$235,0),18)</f>
        <v>9.1162593124360924E-5</v>
      </c>
      <c r="CD25" s="59">
        <f ca="1">OFFSET('CC Scen'!$A$5,MATCH(Setup!$CD$1&amp;Setup!$BY25,'CC Scen'!$C$6:$C$235,0),15)</f>
        <v>1.6639999999999999E-3</v>
      </c>
      <c r="CE25" s="59">
        <f ca="1">OFFSET('CC Scen'!$A$5,MATCH(Setup!$CD$1&amp;Setup!$BY25,'CC Scen'!$C$6:$C$235,0),16)</f>
        <v>5.5435929565050834E-4</v>
      </c>
      <c r="CF25" s="59">
        <f ca="1">OFFSET('CC Scen'!$A$5,MATCH(Setup!$CD$1&amp;Setup!$BY25,'CC Scen'!$C$6:$C$235,0),17)</f>
        <v>3.3257870922009936E-4</v>
      </c>
      <c r="CG25" s="59">
        <f ca="1">OFFSET('CC Scen'!$A$5,MATCH(Setup!$CD$1&amp;Setup!$BY25,'CC Scen'!$C$6:$C$235,0),18)</f>
        <v>1.6627553083381486E-4</v>
      </c>
    </row>
    <row r="26" spans="1:85" x14ac:dyDescent="0.35">
      <c r="A26">
        <f t="shared" si="6"/>
        <v>24</v>
      </c>
      <c r="B26" t="s">
        <v>35</v>
      </c>
      <c r="C26" t="s">
        <v>35</v>
      </c>
      <c r="D26" s="15">
        <f ca="1">OFFSET(CMA!$A$2,MATCH(Setup!C26,CMA!$B$3:$B$117,0),11)</f>
        <v>2.0250000000000001E-2</v>
      </c>
      <c r="E26" s="16">
        <f ca="1">OFFSET(CMA!$A$2,MATCH(Setup!$C26,CMA!$B$3:$B$117,0),12)</f>
        <v>0.27</v>
      </c>
      <c r="F26" s="15">
        <f t="shared" ca="1" si="2"/>
        <v>5.4675000000000001E-3</v>
      </c>
      <c r="G26" s="5">
        <v>0</v>
      </c>
      <c r="H26" s="17">
        <v>1</v>
      </c>
      <c r="I26" s="5">
        <f ca="1">OFFSET(CMA!$A$2,MATCH(Setup!$C26,CMA!$B$3:$B$117,0),3)</f>
        <v>5.9999999999999984E-3</v>
      </c>
      <c r="J26" s="5">
        <f t="shared" ca="1" si="7"/>
        <v>1.8827551148601351E-3</v>
      </c>
      <c r="K26" s="5">
        <f ca="1">OFFSET(CMA!$A$2,MATCH(Setup!$C26,CMA!$B$3:$B$117,0),4)</f>
        <v>9.1296389655729657E-2</v>
      </c>
      <c r="L26" s="9">
        <f t="shared" ca="1" si="8"/>
        <v>1.1467499999999999E-2</v>
      </c>
      <c r="M26" s="5">
        <f t="shared" ca="1" si="13"/>
        <v>7.1720454372805609E-3</v>
      </c>
      <c r="N26" s="5">
        <f t="shared" ca="1" si="10"/>
        <v>9.3515203385175938E-2</v>
      </c>
      <c r="P26">
        <f ca="1">OFFSET(CMA!$A$2,MATCH(Setup!Q26,CMA!$B$3:$B$117,0),0)</f>
        <v>36</v>
      </c>
      <c r="Q26" t="str">
        <f t="shared" si="3"/>
        <v>US Long G/C FI (Downgrade Tolerant)</v>
      </c>
      <c r="R26" s="16">
        <f ca="1">OFFSET(CMA!$N$2,MAX(Setup!R$1,Setup!$P26),MIN(Setup!R$1,Setup!$P26))</f>
        <v>0.2778176080059771</v>
      </c>
      <c r="S26" s="16">
        <f ca="1">OFFSET(CMA!$N$2,MAX(Setup!S$1,Setup!$P26),MIN(Setup!S$1,Setup!$P26))</f>
        <v>0.13020663784273487</v>
      </c>
      <c r="T26" s="16">
        <f ca="1">OFFSET(CMA!$N$2,MAX(Setup!T$1,Setup!$P26),MIN(Setup!T$1,Setup!$P26))</f>
        <v>0.13110074833039898</v>
      </c>
      <c r="U26" s="16">
        <f ca="1">OFFSET(CMA!$N$2,MAX(Setup!U$1,Setup!$P26),MIN(Setup!U$1,Setup!$P26))</f>
        <v>0.1104797667720839</v>
      </c>
      <c r="V26" s="16">
        <f ca="1">OFFSET(CMA!$N$2,MAX(Setup!V$1,Setup!$P26),MIN(Setup!V$1,Setup!$P26))</f>
        <v>0.14450385206566332</v>
      </c>
      <c r="W26" s="16">
        <f ca="1">OFFSET(CMA!$N$2,MAX(Setup!W$1,Setup!$P26),MIN(Setup!W$1,Setup!$P26))</f>
        <v>0.12400183508254867</v>
      </c>
      <c r="X26" s="16">
        <f ca="1">OFFSET(CMA!$N$2,MAX(Setup!X$1,Setup!$P26),MIN(Setup!X$1,Setup!$P26))</f>
        <v>0.12045500175679666</v>
      </c>
      <c r="Y26" s="16">
        <f ca="1">OFFSET(CMA!$N$2,MAX(Setup!Y$1,Setup!$P26),MIN(Setup!Y$1,Setup!$P26))</f>
        <v>0.25276922434929822</v>
      </c>
      <c r="Z26" s="16">
        <f ca="1">OFFSET(CMA!$N$2,MAX(Setup!Z$1,Setup!$P26),MIN(Setup!Z$1,Setup!$P26))</f>
        <v>0.32243626410856446</v>
      </c>
      <c r="AA26" s="16">
        <f ca="1">OFFSET(CMA!$N$2,MAX(Setup!AA$1,Setup!$P26),MIN(Setup!AA$1,Setup!$P26))</f>
        <v>0.12810500295657992</v>
      </c>
      <c r="AB26" s="16">
        <f ca="1">OFFSET(CMA!$N$2,MAX(Setup!AB$1,Setup!$P26),MIN(Setup!AB$1,Setup!$P26))</f>
        <v>9.0584880283405056E-2</v>
      </c>
      <c r="AC26" s="16">
        <f ca="1">OFFSET(CMA!$N$2,MAX(Setup!AC$1,Setup!$P26),MIN(Setup!AC$1,Setup!$P26))</f>
        <v>5.9030749102749712E-3</v>
      </c>
      <c r="AD26" s="16">
        <f ca="1">OFFSET(CMA!$N$2,MAX(Setup!AD$1,Setup!$P26),MIN(Setup!AD$1,Setup!$P26))</f>
        <v>0.52610408637368078</v>
      </c>
      <c r="AE26" s="16">
        <f ca="1">OFFSET(CMA!$N$2,MAX(Setup!AE$1,Setup!$P26),MIN(Setup!AE$1,Setup!$P26))</f>
        <v>0.2372728518149291</v>
      </c>
      <c r="AF26" s="16">
        <f ca="1">OFFSET(CMA!$N$2,MAX(Setup!AF$1,Setup!$P26),MIN(Setup!AF$1,Setup!$P26))</f>
        <v>0.86098885274231862</v>
      </c>
      <c r="AG26" s="16">
        <f ca="1">OFFSET(CMA!$N$2,MAX(Setup!AG$1,Setup!$P26),MIN(Setup!AG$1,Setup!$P26))</f>
        <v>0.8900431037586749</v>
      </c>
      <c r="AH26" s="16">
        <f ca="1">OFFSET(CMA!$N$2,MAX(Setup!AH$1,Setup!$P26),MIN(Setup!AH$1,Setup!$P26))</f>
        <v>0.58378287812639384</v>
      </c>
      <c r="AI26" s="16">
        <f ca="1">OFFSET(CMA!$N$2,MAX(Setup!AI$1,Setup!$P26),MIN(Setup!AI$1,Setup!$P26))</f>
        <v>0.77629632731051179</v>
      </c>
      <c r="AJ26" s="16">
        <f ca="1">OFFSET(CMA!$N$2,MAX(Setup!AJ$1,Setup!$P26),MIN(Setup!AJ$1,Setup!$P26))</f>
        <v>0.50218200435383953</v>
      </c>
      <c r="AK26" s="16">
        <f ca="1">OFFSET(CMA!$N$2,MAX(Setup!AK$1,Setup!$P26),MIN(Setup!AK$1,Setup!$P26))</f>
        <v>0.49914801372689993</v>
      </c>
      <c r="AL26" s="16">
        <f ca="1">OFFSET(CMA!$N$2,MAX(Setup!AL$1,Setup!$P26),MIN(Setup!AL$1,Setup!$P26))</f>
        <v>4.5050885967954514E-2</v>
      </c>
      <c r="AM26" s="16">
        <f ca="1">OFFSET(CMA!$N$2,MAX(Setup!AM$1,Setup!$P26),MIN(Setup!AM$1,Setup!$P26))</f>
        <v>0.12251178279947847</v>
      </c>
      <c r="AN26" s="16">
        <f ca="1">OFFSET(CMA!$N$2,MAX(Setup!AN$1,Setup!$P26),MIN(Setup!AN$1,Setup!$P26))</f>
        <v>0.84925455049911991</v>
      </c>
      <c r="AO26" s="16">
        <f ca="1">OFFSET(CMA!$N$2,MAX(Setup!AO$1,Setup!$P26),MIN(Setup!AO$1,Setup!$P26))</f>
        <v>1</v>
      </c>
      <c r="AP26" s="16">
        <f ca="1">OFFSET(CMA!$N$2,MAX(Setup!AP$1,Setup!$P26),MIN(Setup!AP$1,Setup!$P26))</f>
        <v>0.72976557472882253</v>
      </c>
      <c r="AQ26" s="16">
        <f ca="1">OFFSET(CMA!$N$2,MAX(Setup!AQ$1,Setup!$P26),MIN(Setup!AQ$1,Setup!$P26))</f>
        <v>-6.8585253401976087E-3</v>
      </c>
      <c r="AR26" s="16">
        <f ca="1">OFFSET(CMA!$N$2,MAX(Setup!AR$1,Setup!$P26),MIN(Setup!AR$1,Setup!$P26))</f>
        <v>0.12727901339826683</v>
      </c>
      <c r="AS26" s="16">
        <f ca="1">OFFSET(CMA!$N$2,MAX(Setup!AS$1,Setup!$P26),MIN(Setup!AS$1,Setup!$P26))</f>
        <v>0.7791927010731321</v>
      </c>
      <c r="AU26" t="str">
        <f t="shared" si="11"/>
        <v>US Long G/C FI (Downgrade Tolerant)</v>
      </c>
      <c r="AV26">
        <f t="shared" ca="1" si="16"/>
        <v>0</v>
      </c>
      <c r="AW26">
        <f t="shared" ca="1" si="16"/>
        <v>0</v>
      </c>
      <c r="AX26">
        <f t="shared" ca="1" si="16"/>
        <v>0</v>
      </c>
      <c r="AY26">
        <f t="shared" ca="1" si="16"/>
        <v>0</v>
      </c>
      <c r="AZ26">
        <f t="shared" ca="1" si="16"/>
        <v>0</v>
      </c>
      <c r="BA26">
        <f t="shared" ca="1" si="16"/>
        <v>0</v>
      </c>
      <c r="BB26">
        <f t="shared" ca="1" si="16"/>
        <v>0</v>
      </c>
      <c r="BC26">
        <f t="shared" ca="1" si="16"/>
        <v>0</v>
      </c>
      <c r="BD26">
        <f t="shared" ca="1" si="16"/>
        <v>0</v>
      </c>
      <c r="BE26">
        <f t="shared" ca="1" si="16"/>
        <v>0</v>
      </c>
      <c r="BF26">
        <f t="shared" ca="1" si="16"/>
        <v>0</v>
      </c>
      <c r="BG26">
        <f t="shared" ca="1" si="16"/>
        <v>0</v>
      </c>
      <c r="BH26">
        <f t="shared" ca="1" si="16"/>
        <v>0</v>
      </c>
      <c r="BI26">
        <f t="shared" ca="1" si="16"/>
        <v>0</v>
      </c>
      <c r="BJ26">
        <f t="shared" ca="1" si="16"/>
        <v>0</v>
      </c>
      <c r="BK26">
        <f t="shared" ca="1" si="16"/>
        <v>0</v>
      </c>
      <c r="BL26">
        <f t="shared" ca="1" si="15"/>
        <v>0</v>
      </c>
      <c r="BM26">
        <f t="shared" ca="1" si="15"/>
        <v>0</v>
      </c>
      <c r="BN26">
        <f t="shared" ca="1" si="15"/>
        <v>0</v>
      </c>
      <c r="BO26">
        <f t="shared" ca="1" si="15"/>
        <v>0</v>
      </c>
      <c r="BP26">
        <f t="shared" ca="1" si="15"/>
        <v>0</v>
      </c>
      <c r="BQ26">
        <f t="shared" ca="1" si="15"/>
        <v>0</v>
      </c>
      <c r="BR26">
        <f t="shared" ca="1" si="15"/>
        <v>0</v>
      </c>
      <c r="BS26">
        <f t="shared" ca="1" si="15"/>
        <v>1</v>
      </c>
      <c r="BT26">
        <f t="shared" ca="1" si="15"/>
        <v>0</v>
      </c>
      <c r="BU26">
        <f t="shared" ca="1" si="15"/>
        <v>0</v>
      </c>
      <c r="BV26">
        <f t="shared" ca="1" si="15"/>
        <v>0</v>
      </c>
      <c r="BW26">
        <f t="shared" ref="BW26:BW30" ca="1" si="17">IF($AU26=BW$2,1,0)</f>
        <v>0</v>
      </c>
      <c r="BY26" t="str">
        <f t="shared" si="5"/>
        <v>US Long G/C FI (Downgrade Tolerant)</v>
      </c>
      <c r="BZ26" s="59">
        <f ca="1">OFFSET('CC Scen'!$A$5,MATCH(Setup!$BZ$1&amp;Setup!$BY26,'CC Scen'!$C$6:$C$235,0),15)</f>
        <v>9.1200000000000005E-4</v>
      </c>
      <c r="CA26" s="59">
        <f ca="1">OFFSET('CC Scen'!$A$5,MATCH(Setup!$BZ$1&amp;Setup!$BY26,'CC Scen'!$C$6:$C$235,0),16)</f>
        <v>3.0390763079557459E-4</v>
      </c>
      <c r="CB26" s="59">
        <f ca="1">OFFSET('CC Scen'!$A$5,MATCH(Setup!$BZ$1&amp;Setup!$BY26,'CC Scen'!$C$6:$C$235,0),17)</f>
        <v>1.8233349686713751E-4</v>
      </c>
      <c r="CC26" s="59">
        <f ca="1">OFFSET('CC Scen'!$A$5,MATCH(Setup!$BZ$1&amp;Setup!$BY26,'CC Scen'!$C$6:$C$235,0),18)</f>
        <v>9.1162593124360924E-5</v>
      </c>
      <c r="CD26" s="59">
        <f ca="1">OFFSET('CC Scen'!$A$5,MATCH(Setup!$CD$1&amp;Setup!$BY26,'CC Scen'!$C$6:$C$235,0),15)</f>
        <v>1.6639999999999999E-3</v>
      </c>
      <c r="CE26" s="59">
        <f ca="1">OFFSET('CC Scen'!$A$5,MATCH(Setup!$CD$1&amp;Setup!$BY26,'CC Scen'!$C$6:$C$235,0),16)</f>
        <v>5.5435929565050834E-4</v>
      </c>
      <c r="CF26" s="59">
        <f ca="1">OFFSET('CC Scen'!$A$5,MATCH(Setup!$CD$1&amp;Setup!$BY26,'CC Scen'!$C$6:$C$235,0),17)</f>
        <v>3.3257870922009936E-4</v>
      </c>
      <c r="CG26" s="59">
        <f ca="1">OFFSET('CC Scen'!$A$5,MATCH(Setup!$CD$1&amp;Setup!$BY26,'CC Scen'!$C$6:$C$235,0),18)</f>
        <v>1.6627553083381486E-4</v>
      </c>
    </row>
    <row r="27" spans="1:85" x14ac:dyDescent="0.35">
      <c r="A27">
        <f t="shared" si="6"/>
        <v>25</v>
      </c>
      <c r="B27" t="s">
        <v>112</v>
      </c>
      <c r="C27" t="s">
        <v>112</v>
      </c>
      <c r="D27" s="15">
        <f ca="1">OFFSET(CMA!$A$2,MATCH(Setup!C27,CMA!$B$3:$B$117,0),11)</f>
        <v>0</v>
      </c>
      <c r="E27" s="16">
        <f ca="1">OFFSET(CMA!$A$2,MATCH(Setup!$C27,CMA!$B$3:$B$117,0),12)</f>
        <v>0</v>
      </c>
      <c r="F27" s="15">
        <f t="shared" ca="1" si="2"/>
        <v>0</v>
      </c>
      <c r="G27" s="5">
        <v>0</v>
      </c>
      <c r="H27" s="17">
        <v>1</v>
      </c>
      <c r="I27" s="5">
        <f ca="1">OFFSET(CMA!$A$2,MATCH(Setup!$C27,CMA!$B$3:$B$117,0),3)</f>
        <v>1.49E-2</v>
      </c>
      <c r="J27" s="5">
        <f t="shared" ca="1" si="7"/>
        <v>1.3846439590984527E-2</v>
      </c>
      <c r="K27" s="5">
        <f ca="1">OFFSET(CMA!$A$2,MATCH(Setup!$C27,CMA!$B$3:$B$117,0),4)</f>
        <v>4.6280141550155654E-2</v>
      </c>
      <c r="L27" s="9">
        <f t="shared" ca="1" si="8"/>
        <v>1.49E-2</v>
      </c>
      <c r="M27" s="5">
        <f t="shared" ca="1" si="13"/>
        <v>1.3846439590984527E-2</v>
      </c>
      <c r="N27" s="5">
        <f t="shared" ca="1" si="10"/>
        <v>4.6280141550155654E-2</v>
      </c>
      <c r="P27">
        <f ca="1">OFFSET(CMA!$A$2,MATCH(Setup!Q27,CMA!$B$3:$B$117,0),0)</f>
        <v>113</v>
      </c>
      <c r="Q27" t="str">
        <f t="shared" si="3"/>
        <v>Commercial Mortgage Loans</v>
      </c>
      <c r="R27" s="16">
        <f ca="1">OFFSET(CMA!$N$2,MAX(Setup!R$1,Setup!$P27),MIN(Setup!R$1,Setup!$P27))</f>
        <v>0.4573589541499386</v>
      </c>
      <c r="S27" s="16">
        <f ca="1">OFFSET(CMA!$N$2,MAX(Setup!S$1,Setup!$P27),MIN(Setup!S$1,Setup!$P27))</f>
        <v>0.30358685840804495</v>
      </c>
      <c r="T27" s="16">
        <f ca="1">OFFSET(CMA!$N$2,MAX(Setup!T$1,Setup!$P27),MIN(Setup!T$1,Setup!$P27))</f>
        <v>0.29818701196013619</v>
      </c>
      <c r="U27" s="16">
        <f ca="1">OFFSET(CMA!$N$2,MAX(Setup!U$1,Setup!$P27),MIN(Setup!U$1,Setup!$P27))</f>
        <v>0.29893385876454442</v>
      </c>
      <c r="V27" s="16">
        <f ca="1">OFFSET(CMA!$N$2,MAX(Setup!V$1,Setup!$P27),MIN(Setup!V$1,Setup!$P27))</f>
        <v>0.30357975890890915</v>
      </c>
      <c r="W27" s="16">
        <f ca="1">OFFSET(CMA!$N$2,MAX(Setup!W$1,Setup!$P27),MIN(Setup!W$1,Setup!$P27))</f>
        <v>0.32490945765881951</v>
      </c>
      <c r="X27" s="16">
        <f ca="1">OFFSET(CMA!$N$2,MAX(Setup!X$1,Setup!$P27),MIN(Setup!X$1,Setup!$P27))</f>
        <v>0.32429621522991181</v>
      </c>
      <c r="Y27" s="16">
        <f ca="1">OFFSET(CMA!$N$2,MAX(Setup!Y$1,Setup!$P27),MIN(Setup!Y$1,Setup!$P27))</f>
        <v>0.32079063402512126</v>
      </c>
      <c r="Z27" s="16">
        <f ca="1">OFFSET(CMA!$N$2,MAX(Setup!Z$1,Setup!$P27),MIN(Setup!Z$1,Setup!$P27))</f>
        <v>0.36610913495082009</v>
      </c>
      <c r="AA27" s="16">
        <f ca="1">OFFSET(CMA!$N$2,MAX(Setup!AA$1,Setup!$P27),MIN(Setup!AA$1,Setup!$P27))</f>
        <v>0.37608094768928269</v>
      </c>
      <c r="AB27" s="16">
        <f ca="1">OFFSET(CMA!$N$2,MAX(Setup!AB$1,Setup!$P27),MIN(Setup!AB$1,Setup!$P27))</f>
        <v>0.16172935823734005</v>
      </c>
      <c r="AC27" s="16">
        <f ca="1">OFFSET(CMA!$N$2,MAX(Setup!AC$1,Setup!$P27),MIN(Setup!AC$1,Setup!$P27))</f>
        <v>0.18029002560714555</v>
      </c>
      <c r="AD27" s="16">
        <f ca="1">OFFSET(CMA!$N$2,MAX(Setup!AD$1,Setup!$P27),MIN(Setup!AD$1,Setup!$P27))</f>
        <v>0.63253681284035546</v>
      </c>
      <c r="AE27" s="16">
        <f ca="1">OFFSET(CMA!$N$2,MAX(Setup!AE$1,Setup!$P27),MIN(Setup!AE$1,Setup!$P27))</f>
        <v>0.43811493788529249</v>
      </c>
      <c r="AF27" s="16">
        <f ca="1">OFFSET(CMA!$N$2,MAX(Setup!AF$1,Setup!$P27),MIN(Setup!AF$1,Setup!$P27))</f>
        <v>0.80898537598320797</v>
      </c>
      <c r="AG27" s="16">
        <f ca="1">OFFSET(CMA!$N$2,MAX(Setup!AG$1,Setup!$P27),MIN(Setup!AG$1,Setup!$P27))</f>
        <v>0.72671576846945007</v>
      </c>
      <c r="AH27" s="16">
        <f ca="1">OFFSET(CMA!$N$2,MAX(Setup!AH$1,Setup!$P27),MIN(Setup!AH$1,Setup!$P27))</f>
        <v>0.48805666123858049</v>
      </c>
      <c r="AI27" s="16">
        <f ca="1">OFFSET(CMA!$N$2,MAX(Setup!AI$1,Setup!$P27),MIN(Setup!AI$1,Setup!$P27))</f>
        <v>0.43170081458294696</v>
      </c>
      <c r="AJ27" s="16">
        <f ca="1">OFFSET(CMA!$N$2,MAX(Setup!AJ$1,Setup!$P27),MIN(Setup!AJ$1,Setup!$P27))</f>
        <v>0.45198848203573494</v>
      </c>
      <c r="AK27" s="16">
        <f ca="1">OFFSET(CMA!$N$2,MAX(Setup!AK$1,Setup!$P27),MIN(Setup!AK$1,Setup!$P27))</f>
        <v>0.67025198979495182</v>
      </c>
      <c r="AL27" s="16">
        <f ca="1">OFFSET(CMA!$N$2,MAX(Setup!AL$1,Setup!$P27),MIN(Setup!AL$1,Setup!$P27))</f>
        <v>0.19935416714598994</v>
      </c>
      <c r="AM27" s="16">
        <f ca="1">OFFSET(CMA!$N$2,MAX(Setup!AM$1,Setup!$P27),MIN(Setup!AM$1,Setup!$P27))</f>
        <v>0.37667067667073362</v>
      </c>
      <c r="AN27" s="16">
        <f ca="1">OFFSET(CMA!$N$2,MAX(Setup!AN$1,Setup!$P27),MIN(Setup!AN$1,Setup!$P27))</f>
        <v>0.69174169259922325</v>
      </c>
      <c r="AO27" s="16">
        <f ca="1">OFFSET(CMA!$N$2,MAX(Setup!AO$1,Setup!$P27),MIN(Setup!AO$1,Setup!$P27))</f>
        <v>0.72976557472882253</v>
      </c>
      <c r="AP27" s="16">
        <f ca="1">OFFSET(CMA!$N$2,MAX(Setup!AP$1,Setup!$P27),MIN(Setup!AP$1,Setup!$P27))</f>
        <v>1</v>
      </c>
      <c r="AQ27" s="16">
        <f ca="1">OFFSET(CMA!$N$2,MAX(Setup!AQ$1,Setup!$P27),MIN(Setup!AQ$1,Setup!$P27))</f>
        <v>-4.2044636287863523E-3</v>
      </c>
      <c r="AR27" s="16">
        <f ca="1">OFFSET(CMA!$N$2,MAX(Setup!AR$1,Setup!$P27),MIN(Setup!AR$1,Setup!$P27))</f>
        <v>0.391327846246252</v>
      </c>
      <c r="AS27" s="16">
        <f ca="1">OFFSET(CMA!$N$2,MAX(Setup!AS$1,Setup!$P27),MIN(Setup!AS$1,Setup!$P27))</f>
        <v>0.74990544317783114</v>
      </c>
      <c r="AU27" t="str">
        <f t="shared" si="11"/>
        <v>Commercial Mortgage Loans</v>
      </c>
      <c r="AV27">
        <f t="shared" ca="1" si="16"/>
        <v>0</v>
      </c>
      <c r="AW27">
        <f t="shared" ca="1" si="16"/>
        <v>0</v>
      </c>
      <c r="AX27">
        <f t="shared" ca="1" si="16"/>
        <v>0</v>
      </c>
      <c r="AY27">
        <f t="shared" ca="1" si="16"/>
        <v>0</v>
      </c>
      <c r="AZ27">
        <f t="shared" ca="1" si="16"/>
        <v>0</v>
      </c>
      <c r="BA27">
        <f t="shared" ca="1" si="16"/>
        <v>0</v>
      </c>
      <c r="BB27">
        <f t="shared" ca="1" si="16"/>
        <v>0</v>
      </c>
      <c r="BC27">
        <f t="shared" ca="1" si="16"/>
        <v>0</v>
      </c>
      <c r="BD27">
        <f t="shared" ca="1" si="16"/>
        <v>0</v>
      </c>
      <c r="BE27">
        <f t="shared" ca="1" si="16"/>
        <v>0</v>
      </c>
      <c r="BF27">
        <f t="shared" ca="1" si="16"/>
        <v>0</v>
      </c>
      <c r="BG27">
        <f t="shared" ca="1" si="16"/>
        <v>0</v>
      </c>
      <c r="BH27">
        <f t="shared" ca="1" si="16"/>
        <v>0</v>
      </c>
      <c r="BI27">
        <f t="shared" ca="1" si="16"/>
        <v>0</v>
      </c>
      <c r="BJ27">
        <f t="shared" ca="1" si="16"/>
        <v>0</v>
      </c>
      <c r="BK27">
        <f t="shared" ca="1" si="16"/>
        <v>0</v>
      </c>
      <c r="BL27">
        <f t="shared" ca="1" si="15"/>
        <v>0</v>
      </c>
      <c r="BM27">
        <f t="shared" ca="1" si="15"/>
        <v>0</v>
      </c>
      <c r="BN27">
        <f t="shared" ca="1" si="15"/>
        <v>0</v>
      </c>
      <c r="BO27">
        <f t="shared" ca="1" si="15"/>
        <v>0</v>
      </c>
      <c r="BP27">
        <f t="shared" ca="1" si="15"/>
        <v>0</v>
      </c>
      <c r="BQ27">
        <f t="shared" ca="1" si="15"/>
        <v>0</v>
      </c>
      <c r="BR27">
        <f t="shared" ca="1" si="15"/>
        <v>0</v>
      </c>
      <c r="BS27">
        <f t="shared" ca="1" si="15"/>
        <v>0</v>
      </c>
      <c r="BT27">
        <f t="shared" ca="1" si="15"/>
        <v>1</v>
      </c>
      <c r="BU27">
        <f t="shared" ca="1" si="15"/>
        <v>0</v>
      </c>
      <c r="BV27">
        <f t="shared" ca="1" si="15"/>
        <v>0</v>
      </c>
      <c r="BW27">
        <f t="shared" ca="1" si="17"/>
        <v>0</v>
      </c>
      <c r="BY27" t="str">
        <f t="shared" si="5"/>
        <v>Commercial Mortgage Loans</v>
      </c>
      <c r="BZ27" s="59">
        <f ca="1">OFFSET('CC Scen'!$A$5,MATCH(Setup!$BZ$1&amp;Setup!$BY27,'CC Scen'!$C$6:$C$235,0),15)</f>
        <v>0</v>
      </c>
      <c r="CA27" s="59">
        <f ca="1">OFFSET('CC Scen'!$A$5,MATCH(Setup!$BZ$1&amp;Setup!$BY27,'CC Scen'!$C$6:$C$235,0),16)</f>
        <v>0</v>
      </c>
      <c r="CB27" s="59">
        <f ca="1">OFFSET('CC Scen'!$A$5,MATCH(Setup!$BZ$1&amp;Setup!$BY27,'CC Scen'!$C$6:$C$235,0),17)</f>
        <v>0</v>
      </c>
      <c r="CC27" s="59">
        <f ca="1">OFFSET('CC Scen'!$A$5,MATCH(Setup!$BZ$1&amp;Setup!$BY27,'CC Scen'!$C$6:$C$235,0),18)</f>
        <v>0</v>
      </c>
      <c r="CD27" s="59">
        <f ca="1">OFFSET('CC Scen'!$A$5,MATCH(Setup!$CD$1&amp;Setup!$BY27,'CC Scen'!$C$6:$C$235,0),15)</f>
        <v>0</v>
      </c>
      <c r="CE27" s="59">
        <f ca="1">OFFSET('CC Scen'!$A$5,MATCH(Setup!$CD$1&amp;Setup!$BY27,'CC Scen'!$C$6:$C$235,0),16)</f>
        <v>0</v>
      </c>
      <c r="CF27" s="59">
        <f ca="1">OFFSET('CC Scen'!$A$5,MATCH(Setup!$CD$1&amp;Setup!$BY27,'CC Scen'!$C$6:$C$235,0),17)</f>
        <v>0</v>
      </c>
      <c r="CG27" s="59">
        <f ca="1">OFFSET('CC Scen'!$A$5,MATCH(Setup!$CD$1&amp;Setup!$BY27,'CC Scen'!$C$6:$C$235,0),18)</f>
        <v>0</v>
      </c>
    </row>
    <row r="28" spans="1:85" x14ac:dyDescent="0.35">
      <c r="A28">
        <f t="shared" si="6"/>
        <v>26</v>
      </c>
      <c r="B28" t="s">
        <v>103</v>
      </c>
      <c r="C28" t="s">
        <v>103</v>
      </c>
      <c r="D28" s="15">
        <f ca="1">OFFSET(CMA!$A$2,MATCH(Setup!C28,CMA!$B$3:$B$117,0),11)</f>
        <v>0</v>
      </c>
      <c r="E28" s="16">
        <f ca="1">OFFSET(CMA!$A$2,MATCH(Setup!$C28,CMA!$B$3:$B$117,0),12)</f>
        <v>0.13500000000000001</v>
      </c>
      <c r="F28" s="15">
        <f t="shared" ca="1" si="2"/>
        <v>0</v>
      </c>
      <c r="G28" s="5">
        <v>0</v>
      </c>
      <c r="H28" s="17">
        <v>1</v>
      </c>
      <c r="I28" s="5">
        <f ca="1">OFFSET(CMA!$A$2,MATCH(Setup!$C28,CMA!$B$3:$B$117,0),3)</f>
        <v>2.75E-2</v>
      </c>
      <c r="J28" s="5">
        <f t="shared" ca="1" si="7"/>
        <v>2.5161499486818562E-2</v>
      </c>
      <c r="K28" s="5">
        <f ca="1">OFFSET(CMA!$A$2,MATCH(Setup!$C28,CMA!$B$3:$B$117,0),4)</f>
        <v>6.9441156633845036E-2</v>
      </c>
      <c r="L28" s="9">
        <f t="shared" ca="1" si="8"/>
        <v>2.75E-2</v>
      </c>
      <c r="M28" s="5">
        <f t="shared" ca="1" si="13"/>
        <v>2.5161499486818562E-2</v>
      </c>
      <c r="N28" s="5">
        <f t="shared" ca="1" si="10"/>
        <v>6.9441156633845036E-2</v>
      </c>
      <c r="P28">
        <f ca="1">OFFSET(CMA!$A$2,MATCH(Setup!Q28,CMA!$B$3:$B$117,0),0)</f>
        <v>104</v>
      </c>
      <c r="Q28" t="str">
        <f t="shared" si="3"/>
        <v>Idiosyncratic Multi-Asset</v>
      </c>
      <c r="R28" s="16">
        <f ca="1">OFFSET(CMA!$N$2,MAX(Setup!R$1,Setup!$P28),MIN(Setup!R$1,Setup!$P28))</f>
        <v>1.5021356014767527E-4</v>
      </c>
      <c r="S28" s="16">
        <f ca="1">OFFSET(CMA!$N$2,MAX(Setup!S$1,Setup!$P28),MIN(Setup!S$1,Setup!$P28))</f>
        <v>1.9939564195184866E-3</v>
      </c>
      <c r="T28" s="16">
        <f ca="1">OFFSET(CMA!$N$2,MAX(Setup!T$1,Setup!$P28),MIN(Setup!T$1,Setup!$P28))</f>
        <v>1.8656529228181827E-3</v>
      </c>
      <c r="U28" s="16">
        <f ca="1">OFFSET(CMA!$N$2,MAX(Setup!U$1,Setup!$P28),MIN(Setup!U$1,Setup!$P28))</f>
        <v>3.5207437262295719E-3</v>
      </c>
      <c r="V28" s="16">
        <f ca="1">OFFSET(CMA!$N$2,MAX(Setup!V$1,Setup!$P28),MIN(Setup!V$1,Setup!$P28))</f>
        <v>1.0302668659647235E-3</v>
      </c>
      <c r="W28" s="16">
        <f ca="1">OFFSET(CMA!$N$2,MAX(Setup!W$1,Setup!$P28),MIN(Setup!W$1,Setup!$P28))</f>
        <v>2.6897093081821319E-3</v>
      </c>
      <c r="X28" s="16">
        <f ca="1">OFFSET(CMA!$N$2,MAX(Setup!X$1,Setup!$P28),MIN(Setup!X$1,Setup!$P28))</f>
        <v>2.7496010384976117E-3</v>
      </c>
      <c r="Y28" s="16">
        <f ca="1">OFFSET(CMA!$N$2,MAX(Setup!Y$1,Setup!$P28),MIN(Setup!Y$1,Setup!$P28))</f>
        <v>3.5067147895995451E-2</v>
      </c>
      <c r="Z28" s="16">
        <f ca="1">OFFSET(CMA!$N$2,MAX(Setup!Z$1,Setup!$P28),MIN(Setup!Z$1,Setup!$P28))</f>
        <v>-9.0452406060231427E-4</v>
      </c>
      <c r="AA28" s="16">
        <f ca="1">OFFSET(CMA!$N$2,MAX(Setup!AA$1,Setup!$P28),MIN(Setup!AA$1,Setup!$P28))</f>
        <v>1.3863965466311559E-3</v>
      </c>
      <c r="AB28" s="16">
        <f ca="1">OFFSET(CMA!$N$2,MAX(Setup!AB$1,Setup!$P28),MIN(Setup!AB$1,Setup!$P28))</f>
        <v>1.8776194759299476E-4</v>
      </c>
      <c r="AC28" s="16">
        <f ca="1">OFFSET(CMA!$N$2,MAX(Setup!AC$1,Setup!$P28),MIN(Setup!AC$1,Setup!$P28))</f>
        <v>3.428148380659625E-2</v>
      </c>
      <c r="AD28" s="16">
        <f ca="1">OFFSET(CMA!$N$2,MAX(Setup!AD$1,Setup!$P28),MIN(Setup!AD$1,Setup!$P28))</f>
        <v>-1.553961396516006E-3</v>
      </c>
      <c r="AE28" s="16">
        <f ca="1">OFFSET(CMA!$N$2,MAX(Setup!AE$1,Setup!$P28),MIN(Setup!AE$1,Setup!$P28))</f>
        <v>4.9609228575389717E-4</v>
      </c>
      <c r="AF28" s="16">
        <f ca="1">OFFSET(CMA!$N$2,MAX(Setup!AF$1,Setup!$P28),MIN(Setup!AF$1,Setup!$P28))</f>
        <v>-5.8509682219591262E-3</v>
      </c>
      <c r="AG28" s="16">
        <f ca="1">OFFSET(CMA!$N$2,MAX(Setup!AG$1,Setup!$P28),MIN(Setup!AG$1,Setup!$P28))</f>
        <v>-7.0573637303253728E-3</v>
      </c>
      <c r="AH28" s="16">
        <f ca="1">OFFSET(CMA!$N$2,MAX(Setup!AH$1,Setup!$P28),MIN(Setup!AH$1,Setup!$P28))</f>
        <v>7.7830996917544498E-2</v>
      </c>
      <c r="AI28" s="16">
        <f ca="1">OFFSET(CMA!$N$2,MAX(Setup!AI$1,Setup!$P28),MIN(Setup!AI$1,Setup!$P28))</f>
        <v>-7.2061962562457258E-3</v>
      </c>
      <c r="AJ28" s="16">
        <f ca="1">OFFSET(CMA!$N$2,MAX(Setup!AJ$1,Setup!$P28),MIN(Setup!AJ$1,Setup!$P28))</f>
        <v>-4.0008361763623048E-3</v>
      </c>
      <c r="AK28" s="16">
        <f ca="1">OFFSET(CMA!$N$2,MAX(Setup!AK$1,Setup!$P28),MIN(Setup!AK$1,Setup!$P28))</f>
        <v>4.0846025160057482E-3</v>
      </c>
      <c r="AL28" s="16">
        <f ca="1">OFFSET(CMA!$N$2,MAX(Setup!AL$1,Setup!$P28),MIN(Setup!AL$1,Setup!$P28))</f>
        <v>3.0801717203299644E-2</v>
      </c>
      <c r="AM28" s="16">
        <f ca="1">OFFSET(CMA!$N$2,MAX(Setup!AM$1,Setup!$P28),MIN(Setup!AM$1,Setup!$P28))</f>
        <v>1.3564928309269652E-3</v>
      </c>
      <c r="AN28" s="16">
        <f ca="1">OFFSET(CMA!$N$2,MAX(Setup!AN$1,Setup!$P28),MIN(Setup!AN$1,Setup!$P28))</f>
        <v>-7.13137029404993E-3</v>
      </c>
      <c r="AO28" s="16">
        <f ca="1">OFFSET(CMA!$N$2,MAX(Setup!AO$1,Setup!$P28),MIN(Setup!AO$1,Setup!$P28))</f>
        <v>-6.8585253401976087E-3</v>
      </c>
      <c r="AP28" s="16">
        <f ca="1">OFFSET(CMA!$N$2,MAX(Setup!AP$1,Setup!$P28),MIN(Setup!AP$1,Setup!$P28))</f>
        <v>-4.2044636287863523E-3</v>
      </c>
      <c r="AQ28" s="16">
        <f ca="1">OFFSET(CMA!$N$2,MAX(Setup!AQ$1,Setup!$P28),MIN(Setup!AQ$1,Setup!$P28))</f>
        <v>1</v>
      </c>
      <c r="AR28" s="16">
        <f ca="1">OFFSET(CMA!$N$2,MAX(Setup!AR$1,Setup!$P28),MIN(Setup!AR$1,Setup!$P28))</f>
        <v>1.4092772569051302E-3</v>
      </c>
      <c r="AS28" s="16">
        <f ca="1">OFFSET(CMA!$N$2,MAX(Setup!AS$1,Setup!$P28),MIN(Setup!AS$1,Setup!$P28))</f>
        <v>-5.2683505955731652E-3</v>
      </c>
      <c r="AU28" t="str">
        <f t="shared" si="11"/>
        <v>Idiosyncratic Multi-Asset</v>
      </c>
      <c r="AV28">
        <f t="shared" ca="1" si="16"/>
        <v>0</v>
      </c>
      <c r="AW28">
        <f t="shared" ca="1" si="16"/>
        <v>0</v>
      </c>
      <c r="AX28">
        <f t="shared" ca="1" si="16"/>
        <v>0</v>
      </c>
      <c r="AY28">
        <f t="shared" ca="1" si="16"/>
        <v>0</v>
      </c>
      <c r="AZ28">
        <f t="shared" ca="1" si="16"/>
        <v>0</v>
      </c>
      <c r="BA28">
        <f t="shared" ca="1" si="16"/>
        <v>0</v>
      </c>
      <c r="BB28">
        <f t="shared" ca="1" si="16"/>
        <v>0</v>
      </c>
      <c r="BC28">
        <f t="shared" ca="1" si="16"/>
        <v>0</v>
      </c>
      <c r="BD28">
        <f t="shared" ca="1" si="16"/>
        <v>0</v>
      </c>
      <c r="BE28">
        <f t="shared" ca="1" si="16"/>
        <v>0</v>
      </c>
      <c r="BF28">
        <f t="shared" ca="1" si="16"/>
        <v>0</v>
      </c>
      <c r="BG28">
        <f t="shared" ca="1" si="16"/>
        <v>0</v>
      </c>
      <c r="BH28">
        <f t="shared" ca="1" si="16"/>
        <v>0</v>
      </c>
      <c r="BI28">
        <f t="shared" ca="1" si="16"/>
        <v>0</v>
      </c>
      <c r="BJ28">
        <f t="shared" ca="1" si="16"/>
        <v>0</v>
      </c>
      <c r="BK28">
        <f t="shared" ca="1" si="16"/>
        <v>0</v>
      </c>
      <c r="BL28">
        <f t="shared" ca="1" si="15"/>
        <v>0</v>
      </c>
      <c r="BM28">
        <f t="shared" ca="1" si="15"/>
        <v>0</v>
      </c>
      <c r="BN28">
        <f t="shared" ca="1" si="15"/>
        <v>0</v>
      </c>
      <c r="BO28">
        <f t="shared" ca="1" si="15"/>
        <v>0</v>
      </c>
      <c r="BP28">
        <f t="shared" ca="1" si="15"/>
        <v>0</v>
      </c>
      <c r="BQ28">
        <f t="shared" ca="1" si="15"/>
        <v>0</v>
      </c>
      <c r="BR28">
        <f t="shared" ca="1" si="15"/>
        <v>0</v>
      </c>
      <c r="BS28">
        <f t="shared" ca="1" si="15"/>
        <v>0</v>
      </c>
      <c r="BT28">
        <f t="shared" ca="1" si="15"/>
        <v>0</v>
      </c>
      <c r="BU28">
        <f t="shared" ca="1" si="15"/>
        <v>1</v>
      </c>
      <c r="BV28">
        <f t="shared" ca="1" si="15"/>
        <v>0</v>
      </c>
      <c r="BW28">
        <f t="shared" ca="1" si="17"/>
        <v>0</v>
      </c>
      <c r="BY28" t="str">
        <f t="shared" si="5"/>
        <v>Idiosyncratic Multi-Asset</v>
      </c>
      <c r="BZ28" s="59">
        <f ca="1">OFFSET('CC Scen'!$A$5,MATCH(Setup!$BZ$1&amp;Setup!$BY28,'CC Scen'!$C$6:$C$235,0),15)</f>
        <v>0</v>
      </c>
      <c r="CA28" s="59">
        <f ca="1">OFFSET('CC Scen'!$A$5,MATCH(Setup!$BZ$1&amp;Setup!$BY28,'CC Scen'!$C$6:$C$235,0),16)</f>
        <v>0</v>
      </c>
      <c r="CB28" s="59">
        <f ca="1">OFFSET('CC Scen'!$A$5,MATCH(Setup!$BZ$1&amp;Setup!$BY28,'CC Scen'!$C$6:$C$235,0),17)</f>
        <v>0</v>
      </c>
      <c r="CC28" s="59">
        <f ca="1">OFFSET('CC Scen'!$A$5,MATCH(Setup!$BZ$1&amp;Setup!$BY28,'CC Scen'!$C$6:$C$235,0),18)</f>
        <v>0</v>
      </c>
      <c r="CD28" s="59">
        <f ca="1">OFFSET('CC Scen'!$A$5,MATCH(Setup!$CD$1&amp;Setup!$BY28,'CC Scen'!$C$6:$C$235,0),15)</f>
        <v>0</v>
      </c>
      <c r="CE28" s="59">
        <f ca="1">OFFSET('CC Scen'!$A$5,MATCH(Setup!$CD$1&amp;Setup!$BY28,'CC Scen'!$C$6:$C$235,0),16)</f>
        <v>0</v>
      </c>
      <c r="CF28" s="59">
        <f ca="1">OFFSET('CC Scen'!$A$5,MATCH(Setup!$CD$1&amp;Setup!$BY28,'CC Scen'!$C$6:$C$235,0),17)</f>
        <v>0</v>
      </c>
      <c r="CG28" s="59">
        <f ca="1">OFFSET('CC Scen'!$A$5,MATCH(Setup!$CD$1&amp;Setup!$BY28,'CC Scen'!$C$6:$C$235,0),18)</f>
        <v>0</v>
      </c>
    </row>
    <row r="29" spans="1:85" x14ac:dyDescent="0.35">
      <c r="A29">
        <f t="shared" si="6"/>
        <v>27</v>
      </c>
      <c r="B29" t="s">
        <v>96</v>
      </c>
      <c r="C29" t="s">
        <v>96</v>
      </c>
      <c r="D29" s="15">
        <f ca="1">OFFSET(CMA!$A$2,MATCH(Setup!C29,CMA!$B$3:$B$117,0),11)</f>
        <v>0</v>
      </c>
      <c r="E29" s="16">
        <f ca="1">OFFSET(CMA!$A$2,MATCH(Setup!$C29,CMA!$B$3:$B$117,0),12)</f>
        <v>0</v>
      </c>
      <c r="F29" s="15">
        <f t="shared" ca="1" si="2"/>
        <v>0</v>
      </c>
      <c r="G29" s="5">
        <v>0</v>
      </c>
      <c r="H29" s="17">
        <v>1</v>
      </c>
      <c r="I29" s="5">
        <f ca="1">OFFSET(CMA!$A$2,MATCH(Setup!$C29,CMA!$B$3:$B$117,0),3)</f>
        <v>6.8579081488157959E-2</v>
      </c>
      <c r="J29" s="5">
        <f t="shared" ca="1" si="7"/>
        <v>5.6150030045505117E-2</v>
      </c>
      <c r="K29" s="5">
        <f ca="1">OFFSET(CMA!$A$2,MATCH(Setup!$C29,CMA!$B$3:$B$117,0),4)</f>
        <v>0.16441893446227263</v>
      </c>
      <c r="L29" s="9">
        <f t="shared" ca="1" si="8"/>
        <v>6.8579081488157959E-2</v>
      </c>
      <c r="M29" s="5">
        <f t="shared" ca="1" si="13"/>
        <v>5.6150030045505117E-2</v>
      </c>
      <c r="N29" s="5">
        <f t="shared" ca="1" si="10"/>
        <v>0.16441893446227263</v>
      </c>
      <c r="P29">
        <f ca="1">OFFSET(CMA!$A$2,MATCH(Setup!Q29,CMA!$B$3:$B$117,0),0)</f>
        <v>97</v>
      </c>
      <c r="Q29" t="str">
        <f t="shared" si="3"/>
        <v>Infrastructure - Value Added</v>
      </c>
      <c r="R29" s="16">
        <f ca="1">OFFSET(CMA!$N$2,MAX(Setup!R$1,Setup!$P29),MIN(Setup!R$1,Setup!$P29))</f>
        <v>0.44449451646508442</v>
      </c>
      <c r="S29" s="16">
        <f ca="1">OFFSET(CMA!$N$2,MAX(Setup!S$1,Setup!$P29),MIN(Setup!S$1,Setup!$P29))</f>
        <v>0.61589573128619013</v>
      </c>
      <c r="T29" s="16">
        <f ca="1">OFFSET(CMA!$N$2,MAX(Setup!T$1,Setup!$P29),MIN(Setup!T$1,Setup!$P29))</f>
        <v>0.60511390167996504</v>
      </c>
      <c r="U29" s="16">
        <f ca="1">OFFSET(CMA!$N$2,MAX(Setup!U$1,Setup!$P29),MIN(Setup!U$1,Setup!$P29))</f>
        <v>0.5985441312180857</v>
      </c>
      <c r="V29" s="16">
        <f ca="1">OFFSET(CMA!$N$2,MAX(Setup!V$1,Setup!$P29),MIN(Setup!V$1,Setup!$P29))</f>
        <v>0.62031528547807846</v>
      </c>
      <c r="W29" s="16">
        <f ca="1">OFFSET(CMA!$N$2,MAX(Setup!W$1,Setup!$P29),MIN(Setup!W$1,Setup!$P29))</f>
        <v>0.63922500610129895</v>
      </c>
      <c r="X29" s="16">
        <f ca="1">OFFSET(CMA!$N$2,MAX(Setup!X$1,Setup!$P29),MIN(Setup!X$1,Setup!$P29))</f>
        <v>0.64328948705085542</v>
      </c>
      <c r="Y29" s="16">
        <f ca="1">OFFSET(CMA!$N$2,MAX(Setup!Y$1,Setup!$P29),MIN(Setup!Y$1,Setup!$P29))</f>
        <v>0.4147841679629854</v>
      </c>
      <c r="Z29" s="16">
        <f ca="1">OFFSET(CMA!$N$2,MAX(Setup!Z$1,Setup!$P29),MIN(Setup!Z$1,Setup!$P29))</f>
        <v>0.41049507823248371</v>
      </c>
      <c r="AA29" s="16">
        <f ca="1">OFFSET(CMA!$N$2,MAX(Setup!AA$1,Setup!$P29),MIN(Setup!AA$1,Setup!$P29))</f>
        <v>0.84975280366422101</v>
      </c>
      <c r="AB29" s="16">
        <f ca="1">OFFSET(CMA!$N$2,MAX(Setup!AB$1,Setup!$P29),MIN(Setup!AB$1,Setup!$P29))</f>
        <v>0.23745938954197007</v>
      </c>
      <c r="AC29" s="16">
        <f ca="1">OFFSET(CMA!$N$2,MAX(Setup!AC$1,Setup!$P29),MIN(Setup!AC$1,Setup!$P29))</f>
        <v>0.45117237355192119</v>
      </c>
      <c r="AD29" s="16">
        <f ca="1">OFFSET(CMA!$N$2,MAX(Setup!AD$1,Setup!$P29),MIN(Setup!AD$1,Setup!$P29))</f>
        <v>0.39221665778122844</v>
      </c>
      <c r="AE29" s="16">
        <f ca="1">OFFSET(CMA!$N$2,MAX(Setup!AE$1,Setup!$P29),MIN(Setup!AE$1,Setup!$P29))</f>
        <v>0.32625504568358094</v>
      </c>
      <c r="AF29" s="16">
        <f ca="1">OFFSET(CMA!$N$2,MAX(Setup!AF$1,Setup!$P29),MIN(Setup!AF$1,Setup!$P29))</f>
        <v>0.2002927285381382</v>
      </c>
      <c r="AG29" s="16">
        <f ca="1">OFFSET(CMA!$N$2,MAX(Setup!AG$1,Setup!$P29),MIN(Setup!AG$1,Setup!$P29))</f>
        <v>0.12254168909133814</v>
      </c>
      <c r="AH29" s="16">
        <f ca="1">OFFSET(CMA!$N$2,MAX(Setup!AH$1,Setup!$P29),MIN(Setup!AH$1,Setup!$P29))</f>
        <v>0.10107861749507825</v>
      </c>
      <c r="AI29" s="16">
        <f ca="1">OFFSET(CMA!$N$2,MAX(Setup!AI$1,Setup!$P29),MIN(Setup!AI$1,Setup!$P29))</f>
        <v>-3.1445583252782384E-2</v>
      </c>
      <c r="AJ29" s="16">
        <f ca="1">OFFSET(CMA!$N$2,MAX(Setup!AJ$1,Setup!$P29),MIN(Setup!AJ$1,Setup!$P29))</f>
        <v>0.11886246940155688</v>
      </c>
      <c r="AK29" s="16">
        <f ca="1">OFFSET(CMA!$N$2,MAX(Setup!AK$1,Setup!$P29),MIN(Setup!AK$1,Setup!$P29))</f>
        <v>0.34742185803571263</v>
      </c>
      <c r="AL29" s="16">
        <f ca="1">OFFSET(CMA!$N$2,MAX(Setup!AL$1,Setup!$P29),MIN(Setup!AL$1,Setup!$P29))</f>
        <v>0.44459256616732756</v>
      </c>
      <c r="AM29" s="16">
        <f ca="1">OFFSET(CMA!$N$2,MAX(Setup!AM$1,Setup!$P29),MIN(Setup!AM$1,Setup!$P29))</f>
        <v>0.86629053428090175</v>
      </c>
      <c r="AN29" s="16">
        <f ca="1">OFFSET(CMA!$N$2,MAX(Setup!AN$1,Setup!$P29),MIN(Setup!AN$1,Setup!$P29))</f>
        <v>0.10723651002855566</v>
      </c>
      <c r="AO29" s="16">
        <f ca="1">OFFSET(CMA!$N$2,MAX(Setup!AO$1,Setup!$P29),MIN(Setup!AO$1,Setup!$P29))</f>
        <v>0.12727901339826683</v>
      </c>
      <c r="AP29" s="16">
        <f ca="1">OFFSET(CMA!$N$2,MAX(Setup!AP$1,Setup!$P29),MIN(Setup!AP$1,Setup!$P29))</f>
        <v>0.391327846246252</v>
      </c>
      <c r="AQ29" s="16">
        <f ca="1">OFFSET(CMA!$N$2,MAX(Setup!AQ$1,Setup!$P29),MIN(Setup!AQ$1,Setup!$P29))</f>
        <v>1.4092772569051302E-3</v>
      </c>
      <c r="AR29" s="16">
        <f ca="1">OFFSET(CMA!$N$2,MAX(Setup!AR$1,Setup!$P29),MIN(Setup!AR$1,Setup!$P29))</f>
        <v>1</v>
      </c>
      <c r="AS29" s="16">
        <f ca="1">OFFSET(CMA!$N$2,MAX(Setup!AS$1,Setup!$P29),MIN(Setup!AS$1,Setup!$P29))</f>
        <v>0.21955768742056372</v>
      </c>
      <c r="AU29" t="str">
        <f t="shared" si="11"/>
        <v>Infrastructure - Value Added</v>
      </c>
      <c r="AV29">
        <f t="shared" ca="1" si="16"/>
        <v>0</v>
      </c>
      <c r="AW29">
        <f t="shared" ca="1" si="16"/>
        <v>0</v>
      </c>
      <c r="AX29">
        <f t="shared" ca="1" si="16"/>
        <v>0</v>
      </c>
      <c r="AY29">
        <f t="shared" ca="1" si="16"/>
        <v>0</v>
      </c>
      <c r="AZ29">
        <f t="shared" ca="1" si="16"/>
        <v>0</v>
      </c>
      <c r="BA29">
        <f t="shared" ca="1" si="16"/>
        <v>0</v>
      </c>
      <c r="BB29">
        <f t="shared" ca="1" si="16"/>
        <v>0</v>
      </c>
      <c r="BC29">
        <f t="shared" ca="1" si="16"/>
        <v>0</v>
      </c>
      <c r="BD29">
        <f t="shared" ca="1" si="16"/>
        <v>0</v>
      </c>
      <c r="BE29">
        <f t="shared" ca="1" si="16"/>
        <v>0</v>
      </c>
      <c r="BF29">
        <f t="shared" ca="1" si="16"/>
        <v>0</v>
      </c>
      <c r="BG29">
        <f t="shared" ca="1" si="16"/>
        <v>0</v>
      </c>
      <c r="BH29">
        <f t="shared" ca="1" si="16"/>
        <v>0</v>
      </c>
      <c r="BI29">
        <f t="shared" ca="1" si="16"/>
        <v>0</v>
      </c>
      <c r="BJ29">
        <f t="shared" ca="1" si="16"/>
        <v>0</v>
      </c>
      <c r="BK29">
        <f t="shared" ca="1" si="16"/>
        <v>0</v>
      </c>
      <c r="BL29">
        <f t="shared" ca="1" si="15"/>
        <v>0</v>
      </c>
      <c r="BM29">
        <f t="shared" ca="1" si="15"/>
        <v>0</v>
      </c>
      <c r="BN29">
        <f t="shared" ca="1" si="15"/>
        <v>0</v>
      </c>
      <c r="BO29">
        <f t="shared" ca="1" si="15"/>
        <v>0</v>
      </c>
      <c r="BP29">
        <f t="shared" ca="1" si="15"/>
        <v>0</v>
      </c>
      <c r="BQ29">
        <f t="shared" ca="1" si="15"/>
        <v>0</v>
      </c>
      <c r="BR29">
        <f t="shared" ca="1" si="15"/>
        <v>0</v>
      </c>
      <c r="BS29">
        <f t="shared" ca="1" si="15"/>
        <v>0</v>
      </c>
      <c r="BT29">
        <f t="shared" ca="1" si="15"/>
        <v>0</v>
      </c>
      <c r="BU29">
        <f t="shared" ca="1" si="15"/>
        <v>0</v>
      </c>
      <c r="BV29">
        <f t="shared" ca="1" si="15"/>
        <v>1</v>
      </c>
      <c r="BW29">
        <f t="shared" ca="1" si="17"/>
        <v>0</v>
      </c>
      <c r="BY29" t="str">
        <f t="shared" si="5"/>
        <v>Infrastructure - Value Added</v>
      </c>
      <c r="BZ29" s="59">
        <f ca="1">OFFSET('CC Scen'!$A$5,MATCH(Setup!$BZ$1&amp;Setup!$BY29,'CC Scen'!$C$6:$C$235,0),15)</f>
        <v>0.19526299999999999</v>
      </c>
      <c r="CA29" s="59">
        <f ca="1">OFFSET('CC Scen'!$A$5,MATCH(Setup!$BZ$1&amp;Setup!$BY29,'CC Scen'!$C$6:$C$235,0),16)</f>
        <v>6.5087549800247002E-2</v>
      </c>
      <c r="CB29" s="59">
        <f ca="1">OFFSET('CC Scen'!$A$5,MATCH(Setup!$BZ$1&amp;Setup!$BY29,'CC Scen'!$C$6:$C$235,0),17)</f>
        <v>3.9052374336567608E-2</v>
      </c>
      <c r="CC29" s="59">
        <f ca="1">OFFSET('CC Scen'!$A$5,MATCH(Setup!$BZ$1&amp;Setup!$BY29,'CC Scen'!$C$6:$C$235,0),18)</f>
        <v>1.9526216709481847E-2</v>
      </c>
      <c r="CD29" s="59">
        <f ca="1">OFFSET('CC Scen'!$A$5,MATCH(Setup!$CD$1&amp;Setup!$BY29,'CC Scen'!$C$6:$C$235,0),15)</f>
        <v>-6.0434000000000002E-2</v>
      </c>
      <c r="CE29" s="59">
        <f ca="1">OFFSET('CC Scen'!$A$5,MATCH(Setup!$CD$1&amp;Setup!$BY29,'CC Scen'!$C$6:$C$235,0),16)</f>
        <v>-2.0144867193758853E-2</v>
      </c>
      <c r="CF29" s="59">
        <f ca="1">OFFSET('CC Scen'!$A$5,MATCH(Setup!$CD$1&amp;Setup!$BY29,'CC Scen'!$C$6:$C$235,0),17)</f>
        <v>-1.2087085385580454E-2</v>
      </c>
      <c r="CG29" s="59">
        <f ca="1">OFFSET('CC Scen'!$A$5,MATCH(Setup!$CD$1&amp;Setup!$BY29,'CC Scen'!$C$6:$C$235,0),18)</f>
        <v>-6.0435284217621454E-3</v>
      </c>
    </row>
    <row r="30" spans="1:85" x14ac:dyDescent="0.35">
      <c r="A30">
        <f t="shared" si="6"/>
        <v>28</v>
      </c>
      <c r="B30" t="s">
        <v>113</v>
      </c>
      <c r="C30" t="s">
        <v>113</v>
      </c>
      <c r="D30" s="15">
        <f ca="1">OFFSET(CMA!$A$2,MATCH(Setup!C30,CMA!$B$3:$B$117,0),11)</f>
        <v>0</v>
      </c>
      <c r="E30" s="16">
        <f ca="1">OFFSET(CMA!$A$2,MATCH(Setup!$C30,CMA!$B$3:$B$117,0),12)</f>
        <v>0</v>
      </c>
      <c r="F30" s="15">
        <f t="shared" ca="1" si="2"/>
        <v>0</v>
      </c>
      <c r="G30" s="5">
        <v>0</v>
      </c>
      <c r="H30" s="17">
        <v>1</v>
      </c>
      <c r="I30" s="5">
        <f ca="1">OFFSET(CMA!$A$2,MATCH(Setup!$C30,CMA!$B$3:$B$117,0),3)</f>
        <v>1.5999999999999997E-2</v>
      </c>
      <c r="J30" s="5">
        <f t="shared" ca="1" si="7"/>
        <v>5.528489170107509E-3</v>
      </c>
      <c r="K30" s="5">
        <f ca="1">OFFSET(CMA!$A$2,MATCH(Setup!$C30,CMA!$B$3:$B$117,0),4)</f>
        <v>0.1470090037178011</v>
      </c>
      <c r="L30" s="9">
        <f t="shared" ca="1" si="8"/>
        <v>1.5999999999999997E-2</v>
      </c>
      <c r="M30" s="5">
        <f t="shared" ca="1" si="13"/>
        <v>5.528489170107509E-3</v>
      </c>
      <c r="N30" s="5">
        <f t="shared" ca="1" si="10"/>
        <v>0.1470090037178011</v>
      </c>
      <c r="P30">
        <f ca="1">OFFSET(CMA!$A$2,MATCH(Setup!Q30,CMA!$B$3:$B$117,0),0)</f>
        <v>114</v>
      </c>
      <c r="Q30" t="str">
        <f t="shared" si="3"/>
        <v>Gold</v>
      </c>
      <c r="R30" s="16">
        <f ca="1">OFFSET(CMA!$N$2,MAX(Setup!R$1,Setup!$P30),MIN(Setup!R$1,Setup!$P30))</f>
        <v>0.38587955836347743</v>
      </c>
      <c r="S30" s="16">
        <f ca="1">OFFSET(CMA!$N$2,MAX(Setup!S$1,Setup!$P30),MIN(Setup!S$1,Setup!$P30))</f>
        <v>0.2311660902329217</v>
      </c>
      <c r="T30" s="16">
        <f ca="1">OFFSET(CMA!$N$2,MAX(Setup!T$1,Setup!$P30),MIN(Setup!T$1,Setup!$P30))</f>
        <v>0.22803327481709146</v>
      </c>
      <c r="U30" s="16">
        <f ca="1">OFFSET(CMA!$N$2,MAX(Setup!U$1,Setup!$P30),MIN(Setup!U$1,Setup!$P30))</f>
        <v>0.21318997268668827</v>
      </c>
      <c r="V30" s="16">
        <f ca="1">OFFSET(CMA!$N$2,MAX(Setup!V$1,Setup!$P30),MIN(Setup!V$1,Setup!$P30))</f>
        <v>0.24027468118657952</v>
      </c>
      <c r="W30" s="16">
        <f ca="1">OFFSET(CMA!$N$2,MAX(Setup!W$1,Setup!$P30),MIN(Setup!W$1,Setup!$P30))</f>
        <v>0.23357025364725773</v>
      </c>
      <c r="X30" s="16">
        <f ca="1">OFFSET(CMA!$N$2,MAX(Setup!X$1,Setup!$P30),MIN(Setup!X$1,Setup!$P30))</f>
        <v>0.23472398532368</v>
      </c>
      <c r="Y30" s="16">
        <f ca="1">OFFSET(CMA!$N$2,MAX(Setup!Y$1,Setup!$P30),MIN(Setup!Y$1,Setup!$P30))</f>
        <v>0.37246751918106402</v>
      </c>
      <c r="Z30" s="16">
        <f ca="1">OFFSET(CMA!$N$2,MAX(Setup!Z$1,Setup!$P30),MIN(Setup!Z$1,Setup!$P30))</f>
        <v>0.43716737080085205</v>
      </c>
      <c r="AA30" s="16">
        <f ca="1">OFFSET(CMA!$N$2,MAX(Setup!AA$1,Setup!$P30),MIN(Setup!AA$1,Setup!$P30))</f>
        <v>0.22014351501131701</v>
      </c>
      <c r="AB30" s="16">
        <f ca="1">OFFSET(CMA!$N$2,MAX(Setup!AB$1,Setup!$P30),MIN(Setup!AB$1,Setup!$P30))</f>
        <v>0.14009058381965922</v>
      </c>
      <c r="AC30" s="16">
        <f ca="1">OFFSET(CMA!$N$2,MAX(Setup!AC$1,Setup!$P30),MIN(Setup!AC$1,Setup!$P30))</f>
        <v>0.12331457528595452</v>
      </c>
      <c r="AD30" s="16">
        <f ca="1">OFFSET(CMA!$N$2,MAX(Setup!AD$1,Setup!$P30),MIN(Setup!AD$1,Setup!$P30))</f>
        <v>0.59069458058035185</v>
      </c>
      <c r="AE30" s="16">
        <f ca="1">OFFSET(CMA!$N$2,MAX(Setup!AE$1,Setup!$P30),MIN(Setup!AE$1,Setup!$P30))</f>
        <v>0.36432281687393631</v>
      </c>
      <c r="AF30" s="16">
        <f ca="1">OFFSET(CMA!$N$2,MAX(Setup!AF$1,Setup!$P30),MIN(Setup!AF$1,Setup!$P30))</f>
        <v>0.8078137150736866</v>
      </c>
      <c r="AG30" s="16">
        <f ca="1">OFFSET(CMA!$N$2,MAX(Setup!AG$1,Setup!$P30),MIN(Setup!AG$1,Setup!$P30))</f>
        <v>0.78609672853652124</v>
      </c>
      <c r="AH30" s="16">
        <f ca="1">OFFSET(CMA!$N$2,MAX(Setup!AH$1,Setup!$P30),MIN(Setup!AH$1,Setup!$P30))</f>
        <v>0.52508121166878408</v>
      </c>
      <c r="AI30" s="16">
        <f ca="1">OFFSET(CMA!$N$2,MAX(Setup!AI$1,Setup!$P30),MIN(Setup!AI$1,Setup!$P30))</f>
        <v>0.56138996086948934</v>
      </c>
      <c r="AJ30" s="16">
        <f ca="1">OFFSET(CMA!$N$2,MAX(Setup!AJ$1,Setup!$P30),MIN(Setup!AJ$1,Setup!$P30))</f>
        <v>0.47941920932780335</v>
      </c>
      <c r="AK30" s="16">
        <f ca="1">OFFSET(CMA!$N$2,MAX(Setup!AK$1,Setup!$P30),MIN(Setup!AK$1,Setup!$P30))</f>
        <v>0.60078642962690132</v>
      </c>
      <c r="AL30" s="16">
        <f ca="1">OFFSET(CMA!$N$2,MAX(Setup!AL$1,Setup!$P30),MIN(Setup!AL$1,Setup!$P30))</f>
        <v>0.14911768905827077</v>
      </c>
      <c r="AM30" s="16">
        <f ca="1">OFFSET(CMA!$N$2,MAX(Setup!AM$1,Setup!$P30),MIN(Setup!AM$1,Setup!$P30))</f>
        <v>0.2113341626011549</v>
      </c>
      <c r="AN30" s="16">
        <f ca="1">OFFSET(CMA!$N$2,MAX(Setup!AN$1,Setup!$P30),MIN(Setup!AN$1,Setup!$P30))</f>
        <v>0.76523061288173044</v>
      </c>
      <c r="AO30" s="16">
        <f ca="1">OFFSET(CMA!$N$2,MAX(Setup!AO$1,Setup!$P30),MIN(Setup!AO$1,Setup!$P30))</f>
        <v>0.7791927010731321</v>
      </c>
      <c r="AP30" s="16">
        <f ca="1">OFFSET(CMA!$N$2,MAX(Setup!AP$1,Setup!$P30),MIN(Setup!AP$1,Setup!$P30))</f>
        <v>0.74990544317783114</v>
      </c>
      <c r="AQ30" s="16">
        <f ca="1">OFFSET(CMA!$N$2,MAX(Setup!AQ$1,Setup!$P30),MIN(Setup!AQ$1,Setup!$P30))</f>
        <v>-5.2683505955731652E-3</v>
      </c>
      <c r="AR30" s="16">
        <f ca="1">OFFSET(CMA!$N$2,MAX(Setup!AR$1,Setup!$P30),MIN(Setup!AR$1,Setup!$P30))</f>
        <v>0.21955768742056372</v>
      </c>
      <c r="AS30" s="16">
        <f ca="1">OFFSET(CMA!$N$2,MAX(Setup!AS$1,Setup!$P30),MIN(Setup!AS$1,Setup!$P30))</f>
        <v>1</v>
      </c>
      <c r="AU30" t="str">
        <f t="shared" si="11"/>
        <v>Gold</v>
      </c>
      <c r="AV30">
        <f t="shared" ca="1" si="16"/>
        <v>0</v>
      </c>
      <c r="AW30">
        <f t="shared" ca="1" si="16"/>
        <v>0</v>
      </c>
      <c r="AX30">
        <f t="shared" ca="1" si="16"/>
        <v>0</v>
      </c>
      <c r="AY30">
        <f t="shared" ca="1" si="16"/>
        <v>0</v>
      </c>
      <c r="AZ30">
        <f t="shared" ca="1" si="16"/>
        <v>0</v>
      </c>
      <c r="BA30">
        <f t="shared" ca="1" si="16"/>
        <v>0</v>
      </c>
      <c r="BB30">
        <f t="shared" ca="1" si="16"/>
        <v>0</v>
      </c>
      <c r="BC30">
        <f t="shared" ca="1" si="16"/>
        <v>0</v>
      </c>
      <c r="BD30">
        <f t="shared" ca="1" si="16"/>
        <v>0</v>
      </c>
      <c r="BE30">
        <f t="shared" ca="1" si="16"/>
        <v>0</v>
      </c>
      <c r="BF30">
        <f t="shared" ca="1" si="16"/>
        <v>0</v>
      </c>
      <c r="BG30">
        <f t="shared" ca="1" si="16"/>
        <v>0</v>
      </c>
      <c r="BH30">
        <f t="shared" ca="1" si="16"/>
        <v>0</v>
      </c>
      <c r="BI30">
        <f t="shared" ca="1" si="16"/>
        <v>0</v>
      </c>
      <c r="BJ30">
        <f t="shared" ca="1" si="16"/>
        <v>0</v>
      </c>
      <c r="BK30">
        <f t="shared" ca="1" si="16"/>
        <v>0</v>
      </c>
      <c r="BL30">
        <f t="shared" ca="1" si="15"/>
        <v>0</v>
      </c>
      <c r="BM30">
        <f t="shared" ca="1" si="15"/>
        <v>0</v>
      </c>
      <c r="BN30">
        <f t="shared" ca="1" si="15"/>
        <v>0</v>
      </c>
      <c r="BO30">
        <f t="shared" ca="1" si="15"/>
        <v>0</v>
      </c>
      <c r="BP30">
        <f t="shared" ca="1" si="15"/>
        <v>0</v>
      </c>
      <c r="BQ30">
        <f t="shared" ca="1" si="15"/>
        <v>0</v>
      </c>
      <c r="BR30">
        <f t="shared" ca="1" si="15"/>
        <v>0</v>
      </c>
      <c r="BS30">
        <f t="shared" ca="1" si="15"/>
        <v>0</v>
      </c>
      <c r="BT30">
        <f t="shared" ca="1" si="15"/>
        <v>0</v>
      </c>
      <c r="BU30">
        <f t="shared" ca="1" si="15"/>
        <v>0</v>
      </c>
      <c r="BV30">
        <f t="shared" ca="1" si="15"/>
        <v>0</v>
      </c>
      <c r="BW30">
        <f t="shared" ca="1" si="17"/>
        <v>1</v>
      </c>
      <c r="BY30" t="str">
        <f t="shared" si="5"/>
        <v>Gold</v>
      </c>
      <c r="BZ30" s="59">
        <f ca="1">OFFSET('CC Scen'!$A$5,MATCH(Setup!$BZ$1&amp;Setup!$BY30,'CC Scen'!$C$6:$C$235,0),15)</f>
        <v>0</v>
      </c>
      <c r="CA30" s="59">
        <f ca="1">OFFSET('CC Scen'!$A$5,MATCH(Setup!$BZ$1&amp;Setup!$BY30,'CC Scen'!$C$6:$C$235,0),16)</f>
        <v>0</v>
      </c>
      <c r="CB30" s="59">
        <f ca="1">OFFSET('CC Scen'!$A$5,MATCH(Setup!$BZ$1&amp;Setup!$BY30,'CC Scen'!$C$6:$C$235,0),17)</f>
        <v>0</v>
      </c>
      <c r="CC30" s="59">
        <f ca="1">OFFSET('CC Scen'!$A$5,MATCH(Setup!$BZ$1&amp;Setup!$BY30,'CC Scen'!$C$6:$C$235,0),18)</f>
        <v>0</v>
      </c>
      <c r="CD30" s="59">
        <f ca="1">OFFSET('CC Scen'!$A$5,MATCH(Setup!$CD$1&amp;Setup!$BY30,'CC Scen'!$C$6:$C$235,0),15)</f>
        <v>0</v>
      </c>
      <c r="CE30" s="59">
        <f ca="1">OFFSET('CC Scen'!$A$5,MATCH(Setup!$CD$1&amp;Setup!$BY30,'CC Scen'!$C$6:$C$235,0),16)</f>
        <v>0</v>
      </c>
      <c r="CF30" s="59">
        <f ca="1">OFFSET('CC Scen'!$A$5,MATCH(Setup!$CD$1&amp;Setup!$BY30,'CC Scen'!$C$6:$C$235,0),17)</f>
        <v>0</v>
      </c>
      <c r="CG30" s="59">
        <f ca="1">OFFSET('CC Scen'!$A$5,MATCH(Setup!$CD$1&amp;Setup!$BY30,'CC Scen'!$C$6:$C$235,0),18)</f>
        <v>0</v>
      </c>
    </row>
    <row r="31" spans="1:85" x14ac:dyDescent="0.35">
      <c r="D31" s="15"/>
      <c r="E31" s="16"/>
      <c r="G31" s="5"/>
      <c r="H31" s="17"/>
    </row>
    <row r="32" spans="1:85" x14ac:dyDescent="0.35">
      <c r="D32" s="15"/>
      <c r="E32" s="16"/>
      <c r="G32" s="5"/>
      <c r="H32" s="17"/>
    </row>
    <row r="33" spans="4:105" x14ac:dyDescent="0.35">
      <c r="D33" s="15"/>
      <c r="E33" s="16"/>
      <c r="G33" s="5"/>
      <c r="H33" s="17"/>
    </row>
    <row r="34" spans="4:105" x14ac:dyDescent="0.35">
      <c r="D34" s="15"/>
      <c r="E34" s="16"/>
      <c r="G34" s="5"/>
      <c r="H34" s="17"/>
      <c r="Q34" t="s">
        <v>160</v>
      </c>
      <c r="R34">
        <f t="shared" ref="R34:AS34" ca="1" si="18">R1</f>
        <v>90</v>
      </c>
      <c r="S34">
        <f t="shared" ca="1" si="18"/>
        <v>25</v>
      </c>
      <c r="T34">
        <f t="shared" ca="1" si="18"/>
        <v>29</v>
      </c>
      <c r="U34">
        <f t="shared" ca="1" si="18"/>
        <v>14</v>
      </c>
      <c r="V34">
        <f t="shared" ca="1" si="18"/>
        <v>4</v>
      </c>
      <c r="W34">
        <f t="shared" ca="1" si="18"/>
        <v>12</v>
      </c>
      <c r="X34">
        <f t="shared" ca="1" si="18"/>
        <v>19</v>
      </c>
      <c r="Y34">
        <f t="shared" ca="1" si="18"/>
        <v>87</v>
      </c>
      <c r="Z34">
        <f t="shared" ca="1" si="18"/>
        <v>80</v>
      </c>
      <c r="AA34">
        <f t="shared" ca="1" si="18"/>
        <v>96</v>
      </c>
      <c r="AB34">
        <f t="shared" ca="1" si="18"/>
        <v>100</v>
      </c>
      <c r="AC34">
        <f t="shared" ca="1" si="18"/>
        <v>110</v>
      </c>
      <c r="AD34">
        <f t="shared" ca="1" si="18"/>
        <v>66</v>
      </c>
      <c r="AE34">
        <f t="shared" ca="1" si="18"/>
        <v>57</v>
      </c>
      <c r="AF34">
        <f t="shared" ca="1" si="18"/>
        <v>49</v>
      </c>
      <c r="AG34">
        <f t="shared" ca="1" si="18"/>
        <v>32</v>
      </c>
      <c r="AH34">
        <f t="shared" ca="1" si="18"/>
        <v>70</v>
      </c>
      <c r="AI34">
        <f t="shared" ca="1" si="18"/>
        <v>38</v>
      </c>
      <c r="AJ34">
        <f t="shared" ca="1" si="18"/>
        <v>53</v>
      </c>
      <c r="AK34">
        <f t="shared" ca="1" si="18"/>
        <v>60</v>
      </c>
      <c r="AL34">
        <f t="shared" ca="1" si="18"/>
        <v>109</v>
      </c>
      <c r="AM34">
        <f t="shared" ca="1" si="18"/>
        <v>98</v>
      </c>
      <c r="AN34">
        <f t="shared" ca="1" si="18"/>
        <v>35</v>
      </c>
      <c r="AO34">
        <f t="shared" ca="1" si="18"/>
        <v>36</v>
      </c>
      <c r="AP34">
        <f t="shared" ca="1" si="18"/>
        <v>113</v>
      </c>
      <c r="AQ34">
        <f t="shared" ca="1" si="18"/>
        <v>104</v>
      </c>
      <c r="AR34">
        <f t="shared" ca="1" si="18"/>
        <v>97</v>
      </c>
      <c r="AS34">
        <f t="shared" ca="1" si="18"/>
        <v>114</v>
      </c>
      <c r="AU34" t="s">
        <v>162</v>
      </c>
      <c r="AV34">
        <f t="shared" ref="AV34" ca="1" si="19">R34</f>
        <v>90</v>
      </c>
      <c r="AW34">
        <f t="shared" ref="AW34:BW34" ca="1" si="20">S34</f>
        <v>25</v>
      </c>
      <c r="AX34">
        <f t="shared" ca="1" si="20"/>
        <v>29</v>
      </c>
      <c r="AY34">
        <f t="shared" ca="1" si="20"/>
        <v>14</v>
      </c>
      <c r="AZ34">
        <f t="shared" ca="1" si="20"/>
        <v>4</v>
      </c>
      <c r="BA34">
        <f t="shared" ca="1" si="20"/>
        <v>12</v>
      </c>
      <c r="BB34">
        <f t="shared" ca="1" si="20"/>
        <v>19</v>
      </c>
      <c r="BC34">
        <f t="shared" ca="1" si="20"/>
        <v>87</v>
      </c>
      <c r="BD34">
        <f t="shared" ca="1" si="20"/>
        <v>80</v>
      </c>
      <c r="BE34">
        <f t="shared" ca="1" si="20"/>
        <v>96</v>
      </c>
      <c r="BF34">
        <f t="shared" ca="1" si="20"/>
        <v>100</v>
      </c>
      <c r="BG34">
        <f t="shared" ca="1" si="20"/>
        <v>110</v>
      </c>
      <c r="BH34">
        <f t="shared" ca="1" si="20"/>
        <v>66</v>
      </c>
      <c r="BI34">
        <f t="shared" ca="1" si="20"/>
        <v>57</v>
      </c>
      <c r="BJ34">
        <f t="shared" ca="1" si="20"/>
        <v>49</v>
      </c>
      <c r="BK34">
        <f t="shared" ca="1" si="20"/>
        <v>32</v>
      </c>
      <c r="BL34">
        <f t="shared" ca="1" si="20"/>
        <v>70</v>
      </c>
      <c r="BM34">
        <f t="shared" ca="1" si="20"/>
        <v>38</v>
      </c>
      <c r="BN34">
        <f t="shared" ca="1" si="20"/>
        <v>53</v>
      </c>
      <c r="BO34">
        <f t="shared" ca="1" si="20"/>
        <v>60</v>
      </c>
      <c r="BP34">
        <f t="shared" ca="1" si="20"/>
        <v>109</v>
      </c>
      <c r="BQ34">
        <f t="shared" ca="1" si="20"/>
        <v>98</v>
      </c>
      <c r="BR34">
        <f t="shared" ca="1" si="20"/>
        <v>35</v>
      </c>
      <c r="BS34">
        <f t="shared" ca="1" si="20"/>
        <v>36</v>
      </c>
      <c r="BT34">
        <f t="shared" ca="1" si="20"/>
        <v>113</v>
      </c>
      <c r="BU34">
        <f t="shared" ca="1" si="20"/>
        <v>104</v>
      </c>
      <c r="BV34">
        <f t="shared" ca="1" si="20"/>
        <v>97</v>
      </c>
      <c r="BW34">
        <f t="shared" ca="1" si="20"/>
        <v>114</v>
      </c>
      <c r="BY34" t="s">
        <v>163</v>
      </c>
      <c r="BZ34">
        <f t="shared" ref="BZ34:CI35" ca="1" si="21">AV34</f>
        <v>90</v>
      </c>
      <c r="CA34">
        <f t="shared" ca="1" si="21"/>
        <v>25</v>
      </c>
      <c r="CB34">
        <f t="shared" ca="1" si="21"/>
        <v>29</v>
      </c>
      <c r="CC34">
        <f t="shared" ca="1" si="21"/>
        <v>14</v>
      </c>
      <c r="CD34">
        <f t="shared" ca="1" si="21"/>
        <v>4</v>
      </c>
      <c r="CE34">
        <f t="shared" ca="1" si="21"/>
        <v>12</v>
      </c>
      <c r="CF34">
        <f t="shared" ca="1" si="21"/>
        <v>19</v>
      </c>
      <c r="CG34">
        <f t="shared" ca="1" si="21"/>
        <v>87</v>
      </c>
      <c r="CH34">
        <f t="shared" ca="1" si="21"/>
        <v>80</v>
      </c>
      <c r="CI34">
        <f t="shared" ca="1" si="21"/>
        <v>96</v>
      </c>
      <c r="CJ34">
        <f t="shared" ref="CJ34:CS35" ca="1" si="22">BF34</f>
        <v>100</v>
      </c>
      <c r="CK34">
        <f t="shared" ca="1" si="22"/>
        <v>110</v>
      </c>
      <c r="CL34">
        <f t="shared" ca="1" si="22"/>
        <v>66</v>
      </c>
      <c r="CM34">
        <f t="shared" ca="1" si="22"/>
        <v>57</v>
      </c>
      <c r="CN34">
        <f t="shared" ca="1" si="22"/>
        <v>49</v>
      </c>
      <c r="CO34">
        <f t="shared" ca="1" si="22"/>
        <v>32</v>
      </c>
      <c r="CP34">
        <f t="shared" ca="1" si="22"/>
        <v>70</v>
      </c>
      <c r="CQ34">
        <f t="shared" ca="1" si="22"/>
        <v>38</v>
      </c>
      <c r="CR34">
        <f t="shared" ca="1" si="22"/>
        <v>53</v>
      </c>
      <c r="CS34">
        <f t="shared" ca="1" si="22"/>
        <v>60</v>
      </c>
      <c r="CT34">
        <f t="shared" ref="CT34:CX35" ca="1" si="23">BP34</f>
        <v>109</v>
      </c>
      <c r="CU34">
        <f t="shared" ca="1" si="23"/>
        <v>98</v>
      </c>
      <c r="CV34">
        <f t="shared" ca="1" si="23"/>
        <v>35</v>
      </c>
      <c r="CW34">
        <f t="shared" ca="1" si="23"/>
        <v>36</v>
      </c>
      <c r="CX34">
        <f t="shared" ca="1" si="23"/>
        <v>113</v>
      </c>
      <c r="CY34">
        <f t="shared" ref="CY34:DA35" ca="1" si="24">BU34</f>
        <v>104</v>
      </c>
      <c r="CZ34">
        <f t="shared" ca="1" si="24"/>
        <v>97</v>
      </c>
      <c r="DA34">
        <f t="shared" ca="1" si="24"/>
        <v>114</v>
      </c>
    </row>
    <row r="35" spans="4:105" x14ac:dyDescent="0.35">
      <c r="D35" s="15"/>
      <c r="E35" s="16"/>
      <c r="G35" s="5"/>
      <c r="H35" s="17"/>
      <c r="R35" t="str">
        <f t="shared" ref="R35:AS35" ca="1" si="25">R2</f>
        <v>Private Equity - Total</v>
      </c>
      <c r="S35" t="str">
        <f t="shared" ca="1" si="25"/>
        <v>Global Developed Large Cap Unhedged</v>
      </c>
      <c r="T35" t="str">
        <f t="shared" ca="1" si="25"/>
        <v>Global Defensive Equity Unhedged</v>
      </c>
      <c r="U35" t="str">
        <f t="shared" ca="1" si="25"/>
        <v>Emerging Markets Equity Unhedged</v>
      </c>
      <c r="V35" t="str">
        <f t="shared" ca="1" si="25"/>
        <v>US Small Cap Equity</v>
      </c>
      <c r="W35" t="str">
        <f t="shared" ca="1" si="25"/>
        <v>Non-US Developed Small Cap Equity Unhedged</v>
      </c>
      <c r="X35" t="str">
        <f t="shared" ca="1" si="25"/>
        <v>Global AC All Cap Equity Unhedged</v>
      </c>
      <c r="Y35" t="str">
        <f t="shared" ca="1" si="25"/>
        <v>Global Real Estate - REITS</v>
      </c>
      <c r="Z35" t="str">
        <f t="shared" ca="1" si="25"/>
        <v>US Real Estate - Core</v>
      </c>
      <c r="AA35" t="str">
        <f t="shared" ca="1" si="25"/>
        <v>Infrastructure - Core</v>
      </c>
      <c r="AB35" t="str">
        <f t="shared" ca="1" si="25"/>
        <v>Diversified Hedge Funds</v>
      </c>
      <c r="AC35" t="str">
        <f t="shared" ca="1" si="25"/>
        <v>Private Debt</v>
      </c>
      <c r="AD35" t="str">
        <f t="shared" ca="1" si="25"/>
        <v>EM Govt FI - Local Currency</v>
      </c>
      <c r="AE35" t="str">
        <f t="shared" ca="1" si="25"/>
        <v>Multi- Asset Credit</v>
      </c>
      <c r="AF35" t="str">
        <f t="shared" ca="1" si="25"/>
        <v>US Mortgage-Backed FI</v>
      </c>
      <c r="AG35" t="str">
        <f t="shared" ca="1" si="25"/>
        <v>US Aggregate FI</v>
      </c>
      <c r="AH35" t="str">
        <f t="shared" ca="1" si="25"/>
        <v xml:space="preserve">Global Broad FI Hedged </v>
      </c>
      <c r="AI35" t="str">
        <f t="shared" ca="1" si="25"/>
        <v>US Government FI</v>
      </c>
      <c r="AJ35" t="str">
        <f t="shared" ca="1" si="25"/>
        <v>US Inflation Indexed FI</v>
      </c>
      <c r="AK35" t="str">
        <f t="shared" ca="1" si="25"/>
        <v>US Cash</v>
      </c>
      <c r="AL35" t="str">
        <f t="shared" ca="1" si="25"/>
        <v>Natural Resource Stocks - Private</v>
      </c>
      <c r="AM35" t="str">
        <f t="shared" ca="1" si="25"/>
        <v>MLPs</v>
      </c>
      <c r="AN35" t="str">
        <f t="shared" ca="1" si="25"/>
        <v>US Long G/C FI</v>
      </c>
      <c r="AO35" t="str">
        <f t="shared" ca="1" si="25"/>
        <v>US Long G/C FI (Downgrade Tolerant)</v>
      </c>
      <c r="AP35" t="str">
        <f t="shared" ca="1" si="25"/>
        <v>Commercial Mortgage Loans</v>
      </c>
      <c r="AQ35" t="str">
        <f t="shared" ca="1" si="25"/>
        <v>Idiosyncratic Multi-Asset</v>
      </c>
      <c r="AR35" t="str">
        <f t="shared" ca="1" si="25"/>
        <v>Infrastructure - Value Added</v>
      </c>
      <c r="AS35" t="str">
        <f t="shared" ca="1" si="25"/>
        <v>Gold</v>
      </c>
      <c r="AV35" t="str">
        <f t="shared" ref="AV35:BW35" ca="1" si="26">R35</f>
        <v>Private Equity - Total</v>
      </c>
      <c r="AW35" t="str">
        <f t="shared" ca="1" si="26"/>
        <v>Global Developed Large Cap Unhedged</v>
      </c>
      <c r="AX35" t="str">
        <f t="shared" ca="1" si="26"/>
        <v>Global Defensive Equity Unhedged</v>
      </c>
      <c r="AY35" t="str">
        <f t="shared" ca="1" si="26"/>
        <v>Emerging Markets Equity Unhedged</v>
      </c>
      <c r="AZ35" t="str">
        <f t="shared" ca="1" si="26"/>
        <v>US Small Cap Equity</v>
      </c>
      <c r="BA35" t="str">
        <f t="shared" ca="1" si="26"/>
        <v>Non-US Developed Small Cap Equity Unhedged</v>
      </c>
      <c r="BB35" t="str">
        <f t="shared" ca="1" si="26"/>
        <v>Global AC All Cap Equity Unhedged</v>
      </c>
      <c r="BC35" t="str">
        <f t="shared" ca="1" si="26"/>
        <v>Global Real Estate - REITS</v>
      </c>
      <c r="BD35" t="str">
        <f t="shared" ca="1" si="26"/>
        <v>US Real Estate - Core</v>
      </c>
      <c r="BE35" t="str">
        <f t="shared" ca="1" si="26"/>
        <v>Infrastructure - Core</v>
      </c>
      <c r="BF35" t="str">
        <f t="shared" ca="1" si="26"/>
        <v>Diversified Hedge Funds</v>
      </c>
      <c r="BG35" t="str">
        <f t="shared" ca="1" si="26"/>
        <v>Private Debt</v>
      </c>
      <c r="BH35" t="str">
        <f t="shared" ca="1" si="26"/>
        <v>EM Govt FI - Local Currency</v>
      </c>
      <c r="BI35" t="str">
        <f t="shared" ca="1" si="26"/>
        <v>Multi- Asset Credit</v>
      </c>
      <c r="BJ35" t="str">
        <f t="shared" ca="1" si="26"/>
        <v>US Mortgage-Backed FI</v>
      </c>
      <c r="BK35" t="str">
        <f t="shared" ca="1" si="26"/>
        <v>US Aggregate FI</v>
      </c>
      <c r="BL35" t="str">
        <f t="shared" ca="1" si="26"/>
        <v xml:space="preserve">Global Broad FI Hedged </v>
      </c>
      <c r="BM35" t="str">
        <f t="shared" ca="1" si="26"/>
        <v>US Government FI</v>
      </c>
      <c r="BN35" t="str">
        <f t="shared" ca="1" si="26"/>
        <v>US Inflation Indexed FI</v>
      </c>
      <c r="BO35" t="str">
        <f t="shared" ca="1" si="26"/>
        <v>US Cash</v>
      </c>
      <c r="BP35" t="str">
        <f t="shared" ca="1" si="26"/>
        <v>Natural Resource Stocks - Private</v>
      </c>
      <c r="BQ35" t="str">
        <f t="shared" ca="1" si="26"/>
        <v>MLPs</v>
      </c>
      <c r="BR35" t="str">
        <f t="shared" ca="1" si="26"/>
        <v>US Long G/C FI</v>
      </c>
      <c r="BS35" t="str">
        <f t="shared" ca="1" si="26"/>
        <v>US Long G/C FI (Downgrade Tolerant)</v>
      </c>
      <c r="BT35" t="str">
        <f t="shared" ca="1" si="26"/>
        <v>Commercial Mortgage Loans</v>
      </c>
      <c r="BU35" t="str">
        <f t="shared" ca="1" si="26"/>
        <v>Idiosyncratic Multi-Asset</v>
      </c>
      <c r="BV35" t="str">
        <f t="shared" ca="1" si="26"/>
        <v>Infrastructure - Value Added</v>
      </c>
      <c r="BW35" t="str">
        <f t="shared" ca="1" si="26"/>
        <v>Gold</v>
      </c>
      <c r="BZ35" t="str">
        <f t="shared" ca="1" si="21"/>
        <v>Private Equity - Total</v>
      </c>
      <c r="CA35" t="str">
        <f t="shared" ca="1" si="21"/>
        <v>Global Developed Large Cap Unhedged</v>
      </c>
      <c r="CB35" t="str">
        <f t="shared" ca="1" si="21"/>
        <v>Global Defensive Equity Unhedged</v>
      </c>
      <c r="CC35" t="str">
        <f t="shared" ca="1" si="21"/>
        <v>Emerging Markets Equity Unhedged</v>
      </c>
      <c r="CD35" t="str">
        <f t="shared" ca="1" si="21"/>
        <v>US Small Cap Equity</v>
      </c>
      <c r="CE35" t="str">
        <f t="shared" ca="1" si="21"/>
        <v>Non-US Developed Small Cap Equity Unhedged</v>
      </c>
      <c r="CF35" t="str">
        <f t="shared" ca="1" si="21"/>
        <v>Global AC All Cap Equity Unhedged</v>
      </c>
      <c r="CG35" t="str">
        <f t="shared" ca="1" si="21"/>
        <v>Global Real Estate - REITS</v>
      </c>
      <c r="CH35" t="str">
        <f t="shared" ca="1" si="21"/>
        <v>US Real Estate - Core</v>
      </c>
      <c r="CI35" t="str">
        <f t="shared" ca="1" si="21"/>
        <v>Infrastructure - Core</v>
      </c>
      <c r="CJ35" t="str">
        <f t="shared" ca="1" si="22"/>
        <v>Diversified Hedge Funds</v>
      </c>
      <c r="CK35" t="str">
        <f t="shared" ca="1" si="22"/>
        <v>Private Debt</v>
      </c>
      <c r="CL35" t="str">
        <f t="shared" ca="1" si="22"/>
        <v>EM Govt FI - Local Currency</v>
      </c>
      <c r="CM35" t="str">
        <f t="shared" ca="1" si="22"/>
        <v>Multi- Asset Credit</v>
      </c>
      <c r="CN35" t="str">
        <f t="shared" ca="1" si="22"/>
        <v>US Mortgage-Backed FI</v>
      </c>
      <c r="CO35" t="str">
        <f t="shared" ca="1" si="22"/>
        <v>US Aggregate FI</v>
      </c>
      <c r="CP35" t="str">
        <f t="shared" ca="1" si="22"/>
        <v xml:space="preserve">Global Broad FI Hedged </v>
      </c>
      <c r="CQ35" t="str">
        <f t="shared" ca="1" si="22"/>
        <v>US Government FI</v>
      </c>
      <c r="CR35" t="str">
        <f t="shared" ca="1" si="22"/>
        <v>US Inflation Indexed FI</v>
      </c>
      <c r="CS35" t="str">
        <f t="shared" ca="1" si="22"/>
        <v>US Cash</v>
      </c>
      <c r="CT35" t="str">
        <f t="shared" ca="1" si="23"/>
        <v>Natural Resource Stocks - Private</v>
      </c>
      <c r="CU35" t="str">
        <f t="shared" ca="1" si="23"/>
        <v>MLPs</v>
      </c>
      <c r="CV35" t="str">
        <f t="shared" ca="1" si="23"/>
        <v>US Long G/C FI</v>
      </c>
      <c r="CW35" t="str">
        <f t="shared" ca="1" si="23"/>
        <v>US Long G/C FI (Downgrade Tolerant)</v>
      </c>
      <c r="CX35" t="str">
        <f t="shared" ca="1" si="23"/>
        <v>Commercial Mortgage Loans</v>
      </c>
      <c r="CY35" t="str">
        <f t="shared" ca="1" si="24"/>
        <v>Idiosyncratic Multi-Asset</v>
      </c>
      <c r="CZ35" t="str">
        <f t="shared" ca="1" si="24"/>
        <v>Infrastructure - Value Added</v>
      </c>
      <c r="DA35" t="str">
        <f t="shared" ca="1" si="24"/>
        <v>Gold</v>
      </c>
    </row>
    <row r="36" spans="4:105" x14ac:dyDescent="0.35">
      <c r="D36" s="15"/>
      <c r="E36" s="16"/>
      <c r="G36" s="5"/>
      <c r="H36" s="17"/>
      <c r="Q36" t="str">
        <f t="shared" ref="Q36:Q63" si="27">Q3</f>
        <v>Private Equity - Total</v>
      </c>
      <c r="R36">
        <f t="array" aca="1" ref="R36:AS63" ca="1">MMULT(K3:K30,TRANSPOSE(K3:K30))*R3:AS30</f>
        <v>3.9473733214865921E-2</v>
      </c>
      <c r="S36">
        <f ca="1"/>
        <v>1.7518936882362512E-2</v>
      </c>
      <c r="T36">
        <f ca="1"/>
        <v>1.2286675258761195E-2</v>
      </c>
      <c r="U36">
        <f ca="1"/>
        <v>2.4950711376544314E-2</v>
      </c>
      <c r="V36">
        <f ca="1"/>
        <v>2.3223031768988107E-2</v>
      </c>
      <c r="W36">
        <f ca="1"/>
        <v>2.2378928351910566E-2</v>
      </c>
      <c r="X36">
        <f ca="1"/>
        <v>1.8560490989561366E-2</v>
      </c>
      <c r="Y36">
        <f ca="1"/>
        <v>1.1392525367553084E-2</v>
      </c>
      <c r="Z36">
        <f ca="1"/>
        <v>7.7516691338533495E-3</v>
      </c>
      <c r="AA36">
        <f ca="1"/>
        <v>1.0719607478198681E-2</v>
      </c>
      <c r="AB36">
        <f ca="1"/>
        <v>2.6552317846111548E-3</v>
      </c>
      <c r="AC36">
        <f ca="1"/>
        <v>8.0714166321025731E-3</v>
      </c>
      <c r="AD36">
        <f ca="1"/>
        <v>1.1654437596272197E-2</v>
      </c>
      <c r="AE36">
        <f ca="1"/>
        <v>7.6781246009556504E-3</v>
      </c>
      <c r="AF36">
        <f ca="1"/>
        <v>2.6270857895067399E-3</v>
      </c>
      <c r="AG36">
        <f ca="1"/>
        <v>1.873317114966082E-3</v>
      </c>
      <c r="AH36">
        <f ca="1"/>
        <v>9.6704132780719564E-4</v>
      </c>
      <c r="AI36">
        <f ca="1"/>
        <v>8.8797363278888928E-5</v>
      </c>
      <c r="AJ36">
        <f ca="1"/>
        <v>1.5755772455910207E-3</v>
      </c>
      <c r="AK36">
        <f ca="1"/>
        <v>-7.8908184794376779E-4</v>
      </c>
      <c r="AL36">
        <f ca="1"/>
        <v>1.838827715411924E-2</v>
      </c>
      <c r="AM36">
        <f ca="1"/>
        <v>1.5991329235754928E-2</v>
      </c>
      <c r="AN36">
        <f ca="1"/>
        <v>4.5133257622001948E-3</v>
      </c>
      <c r="AO36">
        <f ca="1"/>
        <v>5.0392681895905017E-3</v>
      </c>
      <c r="AP36">
        <f ca="1"/>
        <v>4.2053869771615932E-3</v>
      </c>
      <c r="AQ36">
        <f ca="1"/>
        <v>2.0724315061981087E-6</v>
      </c>
      <c r="AR36">
        <f ca="1"/>
        <v>1.4520191289454141E-2</v>
      </c>
      <c r="AS36">
        <f ca="1"/>
        <v>1.1270671919083297E-2</v>
      </c>
      <c r="AU36" t="str">
        <f t="shared" ref="AU36:AU63" si="28">Q36</f>
        <v>Private Equity - Total</v>
      </c>
      <c r="AV36">
        <f t="array" aca="1" ref="AV36:BW63" ca="1">MMULT(N3:N30,TRANSPOSE(N3:N30))*AV3:BW30</f>
        <v>3.9473733214865921E-2</v>
      </c>
      <c r="AW36">
        <f ca="1"/>
        <v>0</v>
      </c>
      <c r="AX36">
        <f ca="1"/>
        <v>0</v>
      </c>
      <c r="AY36">
        <f ca="1"/>
        <v>0</v>
      </c>
      <c r="AZ36">
        <f ca="1"/>
        <v>0</v>
      </c>
      <c r="BA36">
        <f ca="1"/>
        <v>0</v>
      </c>
      <c r="BB36">
        <f ca="1"/>
        <v>0</v>
      </c>
      <c r="BC36">
        <f ca="1"/>
        <v>0</v>
      </c>
      <c r="BD36">
        <f ca="1"/>
        <v>0</v>
      </c>
      <c r="BE36">
        <f ca="1"/>
        <v>0</v>
      </c>
      <c r="BF36">
        <f ca="1"/>
        <v>0</v>
      </c>
      <c r="BG36">
        <f ca="1"/>
        <v>0</v>
      </c>
      <c r="BH36">
        <f ca="1"/>
        <v>0</v>
      </c>
      <c r="BI36">
        <f ca="1"/>
        <v>0</v>
      </c>
      <c r="BJ36">
        <f ca="1"/>
        <v>0</v>
      </c>
      <c r="BK36">
        <f ca="1"/>
        <v>0</v>
      </c>
      <c r="BL36">
        <f ca="1"/>
        <v>0</v>
      </c>
      <c r="BM36">
        <f ca="1"/>
        <v>0</v>
      </c>
      <c r="BN36">
        <f ca="1"/>
        <v>0</v>
      </c>
      <c r="BO36">
        <f ca="1"/>
        <v>0</v>
      </c>
      <c r="BP36">
        <f ca="1"/>
        <v>0</v>
      </c>
      <c r="BQ36">
        <f ca="1"/>
        <v>0</v>
      </c>
      <c r="BR36">
        <f ca="1"/>
        <v>0</v>
      </c>
      <c r="BS36">
        <f ca="1"/>
        <v>0</v>
      </c>
      <c r="BT36">
        <f ca="1"/>
        <v>0</v>
      </c>
      <c r="BU36">
        <f ca="1"/>
        <v>0</v>
      </c>
      <c r="BV36">
        <f ca="1"/>
        <v>0</v>
      </c>
      <c r="BW36">
        <f ca="1"/>
        <v>0</v>
      </c>
      <c r="BY36" t="str">
        <f t="shared" ref="BY36:BY63" si="29">AU36</f>
        <v>Private Equity - Total</v>
      </c>
      <c r="BZ36" s="37">
        <f t="shared" ref="BZ36:DA36" ca="1" si="30">R36+AV36</f>
        <v>7.8947466429731841E-2</v>
      </c>
      <c r="CA36" s="37">
        <f t="shared" ca="1" si="30"/>
        <v>1.7518936882362512E-2</v>
      </c>
      <c r="CB36" s="37">
        <f t="shared" ca="1" si="30"/>
        <v>1.2286675258761195E-2</v>
      </c>
      <c r="CC36" s="37">
        <f t="shared" ca="1" si="30"/>
        <v>2.4950711376544314E-2</v>
      </c>
      <c r="CD36" s="37">
        <f t="shared" ca="1" si="30"/>
        <v>2.3223031768988107E-2</v>
      </c>
      <c r="CE36" s="37">
        <f t="shared" ca="1" si="30"/>
        <v>2.2378928351910566E-2</v>
      </c>
      <c r="CF36" s="37">
        <f t="shared" ca="1" si="30"/>
        <v>1.8560490989561366E-2</v>
      </c>
      <c r="CG36" s="37">
        <f t="shared" ca="1" si="30"/>
        <v>1.1392525367553084E-2</v>
      </c>
      <c r="CH36" s="37">
        <f t="shared" ca="1" si="30"/>
        <v>7.7516691338533495E-3</v>
      </c>
      <c r="CI36" s="37">
        <f t="shared" ca="1" si="30"/>
        <v>1.0719607478198681E-2</v>
      </c>
      <c r="CJ36" s="37">
        <f t="shared" ca="1" si="30"/>
        <v>2.6552317846111548E-3</v>
      </c>
      <c r="CK36" s="37">
        <f t="shared" ca="1" si="30"/>
        <v>8.0714166321025731E-3</v>
      </c>
      <c r="CL36" s="37">
        <f t="shared" ca="1" si="30"/>
        <v>1.1654437596272197E-2</v>
      </c>
      <c r="CM36" s="37">
        <f t="shared" ca="1" si="30"/>
        <v>7.6781246009556504E-3</v>
      </c>
      <c r="CN36" s="37">
        <f t="shared" ca="1" si="30"/>
        <v>2.6270857895067399E-3</v>
      </c>
      <c r="CO36" s="37">
        <f t="shared" ca="1" si="30"/>
        <v>1.873317114966082E-3</v>
      </c>
      <c r="CP36" s="37">
        <f t="shared" ca="1" si="30"/>
        <v>9.6704132780719564E-4</v>
      </c>
      <c r="CQ36" s="37">
        <f t="shared" ca="1" si="30"/>
        <v>8.8797363278888928E-5</v>
      </c>
      <c r="CR36" s="37">
        <f t="shared" ca="1" si="30"/>
        <v>1.5755772455910207E-3</v>
      </c>
      <c r="CS36" s="37">
        <f t="shared" ca="1" si="30"/>
        <v>-7.8908184794376779E-4</v>
      </c>
      <c r="CT36" s="37">
        <f t="shared" ca="1" si="30"/>
        <v>1.838827715411924E-2</v>
      </c>
      <c r="CU36" s="37">
        <f t="shared" ca="1" si="30"/>
        <v>1.5991329235754928E-2</v>
      </c>
      <c r="CV36" s="37">
        <f t="shared" ca="1" si="30"/>
        <v>4.5133257622001948E-3</v>
      </c>
      <c r="CW36" s="37">
        <f t="shared" ca="1" si="30"/>
        <v>5.0392681895905017E-3</v>
      </c>
      <c r="CX36" s="37">
        <f t="shared" ca="1" si="30"/>
        <v>4.2053869771615932E-3</v>
      </c>
      <c r="CY36" s="37">
        <f t="shared" ca="1" si="30"/>
        <v>2.0724315061981087E-6</v>
      </c>
      <c r="CZ36" s="37">
        <f t="shared" ca="1" si="30"/>
        <v>1.4520191289454141E-2</v>
      </c>
      <c r="DA36" s="37">
        <f t="shared" ca="1" si="30"/>
        <v>1.1270671919083297E-2</v>
      </c>
    </row>
    <row r="37" spans="4:105" x14ac:dyDescent="0.35">
      <c r="D37" s="15"/>
      <c r="E37" s="16"/>
      <c r="G37" s="5"/>
      <c r="H37" s="17"/>
      <c r="Q37" t="str">
        <f t="shared" si="27"/>
        <v>Global Developed Large Cap Unhedged</v>
      </c>
      <c r="R37">
        <f ca="1"/>
        <v>1.7518936882362512E-2</v>
      </c>
      <c r="S37">
        <f ca="1"/>
        <v>2.4689143082734059E-2</v>
      </c>
      <c r="T37">
        <f ca="1"/>
        <v>1.5847996627480841E-2</v>
      </c>
      <c r="U37">
        <f ca="1"/>
        <v>3.2429980137013162E-2</v>
      </c>
      <c r="V37">
        <f ca="1"/>
        <v>2.7665016226489862E-2</v>
      </c>
      <c r="W37">
        <f ca="1"/>
        <v>2.5060195336493812E-2</v>
      </c>
      <c r="X37">
        <f ca="1"/>
        <v>2.0704512914995823E-2</v>
      </c>
      <c r="Y37">
        <f ca="1"/>
        <v>1.1689077627602209E-2</v>
      </c>
      <c r="Z37">
        <f ca="1"/>
        <v>7.6337149987670411E-3</v>
      </c>
      <c r="AA37">
        <f ca="1"/>
        <v>1.1743189006871225E-2</v>
      </c>
      <c r="AB37">
        <f ca="1"/>
        <v>2.5865419490432324E-3</v>
      </c>
      <c r="AC37">
        <f ca="1"/>
        <v>8.9260224519488642E-3</v>
      </c>
      <c r="AD37">
        <f ca="1"/>
        <v>7.5357903755774169E-3</v>
      </c>
      <c r="AE37">
        <f ca="1"/>
        <v>4.5381032546981991E-3</v>
      </c>
      <c r="AF37">
        <f ca="1"/>
        <v>1.1947407478478101E-3</v>
      </c>
      <c r="AG37">
        <f ca="1"/>
        <v>6.749636546346039E-4</v>
      </c>
      <c r="AH37">
        <f ca="1"/>
        <v>3.9426484089696362E-4</v>
      </c>
      <c r="AI37">
        <f ca="1"/>
        <v>-3.896555308630918E-4</v>
      </c>
      <c r="AJ37">
        <f ca="1"/>
        <v>6.9144753440166418E-4</v>
      </c>
      <c r="AK37">
        <f ca="1"/>
        <v>-4.7901534524291212E-4</v>
      </c>
      <c r="AL37">
        <f ca="1"/>
        <v>2.0181136590927566E-2</v>
      </c>
      <c r="AM37">
        <f ca="1"/>
        <v>1.7523637422061693E-2</v>
      </c>
      <c r="AN37">
        <f ca="1"/>
        <v>1.5173501551810293E-3</v>
      </c>
      <c r="AO37">
        <f ca="1"/>
        <v>1.86784027976882E-3</v>
      </c>
      <c r="AP37">
        <f ca="1"/>
        <v>2.2076522023685122E-3</v>
      </c>
      <c r="AQ37">
        <f ca="1"/>
        <v>2.1756328933537404E-5</v>
      </c>
      <c r="AR37">
        <f ca="1"/>
        <v>1.5911533288080714E-2</v>
      </c>
      <c r="AS37">
        <f ca="1"/>
        <v>5.3397517950157271E-3</v>
      </c>
      <c r="AU37" t="str">
        <f t="shared" si="28"/>
        <v>Global Developed Large Cap Unhedged</v>
      </c>
      <c r="AV37">
        <f ca="1"/>
        <v>0</v>
      </c>
      <c r="AW37">
        <f ca="1"/>
        <v>2.5985143082734058E-2</v>
      </c>
      <c r="AX37">
        <f ca="1"/>
        <v>0</v>
      </c>
      <c r="AY37">
        <f ca="1"/>
        <v>0</v>
      </c>
      <c r="AZ37">
        <f ca="1"/>
        <v>0</v>
      </c>
      <c r="BA37">
        <f ca="1"/>
        <v>0</v>
      </c>
      <c r="BB37">
        <f ca="1"/>
        <v>0</v>
      </c>
      <c r="BC37">
        <f ca="1"/>
        <v>0</v>
      </c>
      <c r="BD37">
        <f ca="1"/>
        <v>0</v>
      </c>
      <c r="BE37">
        <f ca="1"/>
        <v>0</v>
      </c>
      <c r="BF37">
        <f ca="1"/>
        <v>0</v>
      </c>
      <c r="BG37">
        <f ca="1"/>
        <v>0</v>
      </c>
      <c r="BH37">
        <f ca="1"/>
        <v>0</v>
      </c>
      <c r="BI37">
        <f ca="1"/>
        <v>0</v>
      </c>
      <c r="BJ37">
        <f ca="1"/>
        <v>0</v>
      </c>
      <c r="BK37">
        <f ca="1"/>
        <v>0</v>
      </c>
      <c r="BL37">
        <f ca="1"/>
        <v>0</v>
      </c>
      <c r="BM37">
        <f ca="1"/>
        <v>0</v>
      </c>
      <c r="BN37">
        <f ca="1"/>
        <v>0</v>
      </c>
      <c r="BO37">
        <f ca="1"/>
        <v>0</v>
      </c>
      <c r="BP37">
        <f ca="1"/>
        <v>0</v>
      </c>
      <c r="BQ37">
        <f ca="1"/>
        <v>0</v>
      </c>
      <c r="BR37">
        <f ca="1"/>
        <v>0</v>
      </c>
      <c r="BS37">
        <f ca="1"/>
        <v>0</v>
      </c>
      <c r="BT37">
        <f ca="1"/>
        <v>0</v>
      </c>
      <c r="BU37">
        <f ca="1"/>
        <v>0</v>
      </c>
      <c r="BV37">
        <f ca="1"/>
        <v>0</v>
      </c>
      <c r="BW37">
        <f ca="1"/>
        <v>0</v>
      </c>
      <c r="BY37" t="str">
        <f t="shared" si="29"/>
        <v>Global Developed Large Cap Unhedged</v>
      </c>
      <c r="BZ37" s="37">
        <f t="shared" ref="BZ37:BZ63" ca="1" si="31">R37+AV37</f>
        <v>1.7518936882362512E-2</v>
      </c>
      <c r="CA37" s="37">
        <f t="shared" ref="CA37:CA63" ca="1" si="32">S37+AW37</f>
        <v>5.0674286165468117E-2</v>
      </c>
      <c r="CB37" s="37">
        <f t="shared" ref="CB37:CB63" ca="1" si="33">T37+AX37</f>
        <v>1.5847996627480841E-2</v>
      </c>
      <c r="CC37" s="37">
        <f t="shared" ref="CC37:CC63" ca="1" si="34">U37+AY37</f>
        <v>3.2429980137013162E-2</v>
      </c>
      <c r="CD37" s="37">
        <f t="shared" ref="CD37:CD63" ca="1" si="35">V37+AZ37</f>
        <v>2.7665016226489862E-2</v>
      </c>
      <c r="CE37" s="37">
        <f t="shared" ref="CE37:CE63" ca="1" si="36">W37+BA37</f>
        <v>2.5060195336493812E-2</v>
      </c>
      <c r="CF37" s="37">
        <f t="shared" ref="CF37:CF63" ca="1" si="37">X37+BB37</f>
        <v>2.0704512914995823E-2</v>
      </c>
      <c r="CG37" s="37">
        <f t="shared" ref="CG37:CG63" ca="1" si="38">Y37+BC37</f>
        <v>1.1689077627602209E-2</v>
      </c>
      <c r="CH37" s="37">
        <f t="shared" ref="CH37:CH63" ca="1" si="39">Z37+BD37</f>
        <v>7.6337149987670411E-3</v>
      </c>
      <c r="CI37" s="37">
        <f t="shared" ref="CI37:CI63" ca="1" si="40">AA37+BE37</f>
        <v>1.1743189006871225E-2</v>
      </c>
      <c r="CJ37" s="37">
        <f t="shared" ref="CJ37:CJ63" ca="1" si="41">AB37+BF37</f>
        <v>2.5865419490432324E-3</v>
      </c>
      <c r="CK37" s="37">
        <f t="shared" ref="CK37:CK63" ca="1" si="42">AC37+BG37</f>
        <v>8.9260224519488642E-3</v>
      </c>
      <c r="CL37" s="37">
        <f t="shared" ref="CL37:CL63" ca="1" si="43">AD37+BH37</f>
        <v>7.5357903755774169E-3</v>
      </c>
      <c r="CM37" s="37">
        <f t="shared" ref="CM37:CM63" ca="1" si="44">AE37+BI37</f>
        <v>4.5381032546981991E-3</v>
      </c>
      <c r="CN37" s="37">
        <f t="shared" ref="CN37:CN63" ca="1" si="45">AF37+BJ37</f>
        <v>1.1947407478478101E-3</v>
      </c>
      <c r="CO37" s="37">
        <f t="shared" ref="CO37:CO63" ca="1" si="46">AG37+BK37</f>
        <v>6.749636546346039E-4</v>
      </c>
      <c r="CP37" s="37">
        <f t="shared" ref="CP37:CP63" ca="1" si="47">AH37+BL37</f>
        <v>3.9426484089696362E-4</v>
      </c>
      <c r="CQ37" s="37">
        <f t="shared" ref="CQ37:CQ63" ca="1" si="48">AI37+BM37</f>
        <v>-3.896555308630918E-4</v>
      </c>
      <c r="CR37" s="37">
        <f t="shared" ref="CR37:CR63" ca="1" si="49">AJ37+BN37</f>
        <v>6.9144753440166418E-4</v>
      </c>
      <c r="CS37" s="37">
        <f t="shared" ref="CS37:CS63" ca="1" si="50">AK37+BO37</f>
        <v>-4.7901534524291212E-4</v>
      </c>
      <c r="CT37" s="37">
        <f t="shared" ref="CT37:CT63" ca="1" si="51">AL37+BP37</f>
        <v>2.0181136590927566E-2</v>
      </c>
      <c r="CU37" s="37">
        <f t="shared" ref="CU37:CU63" ca="1" si="52">AM37+BQ37</f>
        <v>1.7523637422061693E-2</v>
      </c>
      <c r="CV37" s="37">
        <f t="shared" ref="CV37:CV63" ca="1" si="53">AN37+BR37</f>
        <v>1.5173501551810293E-3</v>
      </c>
      <c r="CW37" s="37">
        <f t="shared" ref="CW37:CW63" ca="1" si="54">AO37+BS37</f>
        <v>1.86784027976882E-3</v>
      </c>
      <c r="CX37" s="37">
        <f t="shared" ref="CX37:CX63" ca="1" si="55">AP37+BT37</f>
        <v>2.2076522023685122E-3</v>
      </c>
      <c r="CY37" s="37">
        <f t="shared" ref="CY37:CY63" ca="1" si="56">AQ37+BU37</f>
        <v>2.1756328933537404E-5</v>
      </c>
      <c r="CZ37" s="37">
        <f t="shared" ref="CZ37:CZ63" ca="1" si="57">AR37+BV37</f>
        <v>1.5911533288080714E-2</v>
      </c>
      <c r="DA37" s="37">
        <f t="shared" ref="DA37:DA63" ca="1" si="58">AS37+BW37</f>
        <v>5.3397517950157271E-3</v>
      </c>
    </row>
    <row r="38" spans="4:105" x14ac:dyDescent="0.35">
      <c r="D38" s="15"/>
      <c r="E38" s="16"/>
      <c r="G38" s="5"/>
      <c r="H38" s="17"/>
      <c r="Q38" t="str">
        <f t="shared" si="27"/>
        <v>Global Defensive Equity Unhedged</v>
      </c>
      <c r="R38">
        <f ca="1"/>
        <v>1.2286675258761195E-2</v>
      </c>
      <c r="S38">
        <f ca="1"/>
        <v>1.5847996627480841E-2</v>
      </c>
      <c r="T38">
        <f ca="1"/>
        <v>1.2634122406721368E-2</v>
      </c>
      <c r="U38">
        <f ca="1"/>
        <v>2.3137954418573234E-2</v>
      </c>
      <c r="V38">
        <f ca="1"/>
        <v>1.9738738192825289E-2</v>
      </c>
      <c r="W38">
        <f ca="1"/>
        <v>1.7566599417924836E-2</v>
      </c>
      <c r="X38">
        <f ca="1"/>
        <v>1.4353750782511771E-2</v>
      </c>
      <c r="Y38">
        <f ca="1"/>
        <v>8.165230418027818E-3</v>
      </c>
      <c r="Z38">
        <f ca="1"/>
        <v>5.3470063349638653E-3</v>
      </c>
      <c r="AA38">
        <f ca="1"/>
        <v>8.2535958133908016E-3</v>
      </c>
      <c r="AB38">
        <f ca="1"/>
        <v>1.8232988713453992E-3</v>
      </c>
      <c r="AC38">
        <f ca="1"/>
        <v>6.25031774149706E-3</v>
      </c>
      <c r="AD38">
        <f ca="1"/>
        <v>5.1866398726314626E-3</v>
      </c>
      <c r="AE38">
        <f ca="1"/>
        <v>3.1620341013840403E-3</v>
      </c>
      <c r="AF38">
        <f ca="1"/>
        <v>8.4660701998574145E-4</v>
      </c>
      <c r="AG38">
        <f ca="1"/>
        <v>4.8737363645646548E-4</v>
      </c>
      <c r="AH38">
        <f ca="1"/>
        <v>2.8188361998585809E-4</v>
      </c>
      <c r="AI38">
        <f ca="1"/>
        <v>-2.5403499248220947E-4</v>
      </c>
      <c r="AJ38">
        <f ca="1"/>
        <v>4.9125587287834514E-4</v>
      </c>
      <c r="AK38">
        <f ca="1"/>
        <v>-3.31199614653056E-4</v>
      </c>
      <c r="AL38">
        <f ca="1"/>
        <v>1.4145566763089583E-2</v>
      </c>
      <c r="AM38">
        <f ca="1"/>
        <v>1.2316114757970439E-2</v>
      </c>
      <c r="AN38">
        <f ca="1"/>
        <v>1.1026909911585135E-3</v>
      </c>
      <c r="AO38">
        <f ca="1"/>
        <v>1.345337705899676E-3</v>
      </c>
      <c r="AP38">
        <f ca="1"/>
        <v>1.5511576599544898E-3</v>
      </c>
      <c r="AQ38">
        <f ca="1"/>
        <v>1.4561976939446732E-5</v>
      </c>
      <c r="AR38">
        <f ca="1"/>
        <v>1.1183081755877407E-2</v>
      </c>
      <c r="AS38">
        <f ca="1"/>
        <v>3.7680330098411054E-3</v>
      </c>
      <c r="AU38" t="str">
        <f t="shared" si="28"/>
        <v>Global Defensive Equity Unhedged</v>
      </c>
      <c r="AV38">
        <f ca="1"/>
        <v>0</v>
      </c>
      <c r="AW38">
        <f ca="1"/>
        <v>0</v>
      </c>
      <c r="AX38">
        <f ca="1"/>
        <v>1.3363122406721368E-2</v>
      </c>
      <c r="AY38">
        <f ca="1"/>
        <v>0</v>
      </c>
      <c r="AZ38">
        <f ca="1"/>
        <v>0</v>
      </c>
      <c r="BA38">
        <f ca="1"/>
        <v>0</v>
      </c>
      <c r="BB38">
        <f ca="1"/>
        <v>0</v>
      </c>
      <c r="BC38">
        <f ca="1"/>
        <v>0</v>
      </c>
      <c r="BD38">
        <f ca="1"/>
        <v>0</v>
      </c>
      <c r="BE38">
        <f ca="1"/>
        <v>0</v>
      </c>
      <c r="BF38">
        <f ca="1"/>
        <v>0</v>
      </c>
      <c r="BG38">
        <f ca="1"/>
        <v>0</v>
      </c>
      <c r="BH38">
        <f ca="1"/>
        <v>0</v>
      </c>
      <c r="BI38">
        <f ca="1"/>
        <v>0</v>
      </c>
      <c r="BJ38">
        <f ca="1"/>
        <v>0</v>
      </c>
      <c r="BK38">
        <f ca="1"/>
        <v>0</v>
      </c>
      <c r="BL38">
        <f ca="1"/>
        <v>0</v>
      </c>
      <c r="BM38">
        <f ca="1"/>
        <v>0</v>
      </c>
      <c r="BN38">
        <f ca="1"/>
        <v>0</v>
      </c>
      <c r="BO38">
        <f ca="1"/>
        <v>0</v>
      </c>
      <c r="BP38">
        <f ca="1"/>
        <v>0</v>
      </c>
      <c r="BQ38">
        <f ca="1"/>
        <v>0</v>
      </c>
      <c r="BR38">
        <f ca="1"/>
        <v>0</v>
      </c>
      <c r="BS38">
        <f ca="1"/>
        <v>0</v>
      </c>
      <c r="BT38">
        <f ca="1"/>
        <v>0</v>
      </c>
      <c r="BU38">
        <f ca="1"/>
        <v>0</v>
      </c>
      <c r="BV38">
        <f ca="1"/>
        <v>0</v>
      </c>
      <c r="BW38">
        <f ca="1"/>
        <v>0</v>
      </c>
      <c r="BY38" t="str">
        <f t="shared" si="29"/>
        <v>Global Defensive Equity Unhedged</v>
      </c>
      <c r="BZ38" s="37">
        <f t="shared" ca="1" si="31"/>
        <v>1.2286675258761195E-2</v>
      </c>
      <c r="CA38" s="37">
        <f t="shared" ca="1" si="32"/>
        <v>1.5847996627480841E-2</v>
      </c>
      <c r="CB38" s="37">
        <f t="shared" ca="1" si="33"/>
        <v>2.5997244813442736E-2</v>
      </c>
      <c r="CC38" s="37">
        <f t="shared" ca="1" si="34"/>
        <v>2.3137954418573234E-2</v>
      </c>
      <c r="CD38" s="37">
        <f t="shared" ca="1" si="35"/>
        <v>1.9738738192825289E-2</v>
      </c>
      <c r="CE38" s="37">
        <f t="shared" ca="1" si="36"/>
        <v>1.7566599417924836E-2</v>
      </c>
      <c r="CF38" s="37">
        <f t="shared" ca="1" si="37"/>
        <v>1.4353750782511771E-2</v>
      </c>
      <c r="CG38" s="37">
        <f t="shared" ca="1" si="38"/>
        <v>8.165230418027818E-3</v>
      </c>
      <c r="CH38" s="37">
        <f t="shared" ca="1" si="39"/>
        <v>5.3470063349638653E-3</v>
      </c>
      <c r="CI38" s="37">
        <f t="shared" ca="1" si="40"/>
        <v>8.2535958133908016E-3</v>
      </c>
      <c r="CJ38" s="37">
        <f t="shared" ca="1" si="41"/>
        <v>1.8232988713453992E-3</v>
      </c>
      <c r="CK38" s="37">
        <f t="shared" ca="1" si="42"/>
        <v>6.25031774149706E-3</v>
      </c>
      <c r="CL38" s="37">
        <f t="shared" ca="1" si="43"/>
        <v>5.1866398726314626E-3</v>
      </c>
      <c r="CM38" s="37">
        <f t="shared" ca="1" si="44"/>
        <v>3.1620341013840403E-3</v>
      </c>
      <c r="CN38" s="37">
        <f t="shared" ca="1" si="45"/>
        <v>8.4660701998574145E-4</v>
      </c>
      <c r="CO38" s="37">
        <f t="shared" ca="1" si="46"/>
        <v>4.8737363645646548E-4</v>
      </c>
      <c r="CP38" s="37">
        <f t="shared" ca="1" si="47"/>
        <v>2.8188361998585809E-4</v>
      </c>
      <c r="CQ38" s="37">
        <f t="shared" ca="1" si="48"/>
        <v>-2.5403499248220947E-4</v>
      </c>
      <c r="CR38" s="37">
        <f t="shared" ca="1" si="49"/>
        <v>4.9125587287834514E-4</v>
      </c>
      <c r="CS38" s="37">
        <f t="shared" ca="1" si="50"/>
        <v>-3.31199614653056E-4</v>
      </c>
      <c r="CT38" s="37">
        <f t="shared" ca="1" si="51"/>
        <v>1.4145566763089583E-2</v>
      </c>
      <c r="CU38" s="37">
        <f t="shared" ca="1" si="52"/>
        <v>1.2316114757970439E-2</v>
      </c>
      <c r="CV38" s="37">
        <f t="shared" ca="1" si="53"/>
        <v>1.1026909911585135E-3</v>
      </c>
      <c r="CW38" s="37">
        <f t="shared" ca="1" si="54"/>
        <v>1.345337705899676E-3</v>
      </c>
      <c r="CX38" s="37">
        <f t="shared" ca="1" si="55"/>
        <v>1.5511576599544898E-3</v>
      </c>
      <c r="CY38" s="37">
        <f t="shared" ca="1" si="56"/>
        <v>1.4561976939446732E-5</v>
      </c>
      <c r="CZ38" s="37">
        <f t="shared" ca="1" si="57"/>
        <v>1.1183081755877407E-2</v>
      </c>
      <c r="DA38" s="37">
        <f t="shared" ca="1" si="58"/>
        <v>3.7680330098411054E-3</v>
      </c>
    </row>
    <row r="39" spans="4:105" x14ac:dyDescent="0.35">
      <c r="D39" s="15"/>
      <c r="E39" s="16"/>
      <c r="G39" s="5"/>
      <c r="H39" s="17"/>
      <c r="Q39" t="str">
        <f t="shared" si="27"/>
        <v>Emerging Markets Equity Unhedged</v>
      </c>
      <c r="R39">
        <f ca="1"/>
        <v>2.4950711376544314E-2</v>
      </c>
      <c r="S39">
        <f ca="1"/>
        <v>3.2429980137013162E-2</v>
      </c>
      <c r="T39">
        <f ca="1"/>
        <v>2.3137954418573234E-2</v>
      </c>
      <c r="U39">
        <f ca="1"/>
        <v>5.9705425643205544E-2</v>
      </c>
      <c r="V39">
        <f ca="1"/>
        <v>3.7640579873476125E-2</v>
      </c>
      <c r="W39">
        <f ca="1"/>
        <v>4.2046039250303924E-2</v>
      </c>
      <c r="X39">
        <f ca="1"/>
        <v>3.3340201448596903E-2</v>
      </c>
      <c r="Y39">
        <f ca="1"/>
        <v>1.7678195312274943E-2</v>
      </c>
      <c r="Z39">
        <f ca="1"/>
        <v>1.0898819115150095E-2</v>
      </c>
      <c r="AA39">
        <f ca="1"/>
        <v>1.7746271991918885E-2</v>
      </c>
      <c r="AB39">
        <f ca="1"/>
        <v>3.5356248188112005E-3</v>
      </c>
      <c r="AC39">
        <f ca="1"/>
        <v>1.2348066826198286E-2</v>
      </c>
      <c r="AD39">
        <f ca="1"/>
        <v>1.0700711960376134E-2</v>
      </c>
      <c r="AE39">
        <f ca="1"/>
        <v>6.7716967010085288E-3</v>
      </c>
      <c r="AF39">
        <f ca="1"/>
        <v>1.678795872474265E-3</v>
      </c>
      <c r="AG39">
        <f ca="1"/>
        <v>8.8161955753112288E-4</v>
      </c>
      <c r="AH39">
        <f ca="1"/>
        <v>6.3498015195235505E-4</v>
      </c>
      <c r="AI39">
        <f ca="1"/>
        <v>-7.0986384261565469E-4</v>
      </c>
      <c r="AJ39">
        <f ca="1"/>
        <v>9.6211946351903326E-4</v>
      </c>
      <c r="AK39">
        <f ca="1"/>
        <v>-6.9033695481291748E-4</v>
      </c>
      <c r="AL39">
        <f ca="1"/>
        <v>2.7821944265008922E-2</v>
      </c>
      <c r="AM39">
        <f ca="1"/>
        <v>2.6482997078707968E-2</v>
      </c>
      <c r="AN39">
        <f ca="1"/>
        <v>1.930072584417387E-3</v>
      </c>
      <c r="AO39">
        <f ca="1"/>
        <v>2.4645818831970324E-3</v>
      </c>
      <c r="AP39">
        <f ca="1"/>
        <v>3.3804668870375809E-3</v>
      </c>
      <c r="AQ39">
        <f ca="1"/>
        <v>5.9739042776509309E-5</v>
      </c>
      <c r="AR39">
        <f ca="1"/>
        <v>2.4046667905573978E-2</v>
      </c>
      <c r="AS39">
        <f ca="1"/>
        <v>7.6580395992168716E-3</v>
      </c>
      <c r="AU39" t="str">
        <f t="shared" si="28"/>
        <v>Emerging Markets Equity Unhedged</v>
      </c>
      <c r="AV39">
        <f ca="1"/>
        <v>0</v>
      </c>
      <c r="AW39">
        <f ca="1"/>
        <v>0</v>
      </c>
      <c r="AX39">
        <f ca="1"/>
        <v>0</v>
      </c>
      <c r="AY39">
        <f ca="1"/>
        <v>6.1001425643205542E-2</v>
      </c>
      <c r="AZ39">
        <f ca="1"/>
        <v>0</v>
      </c>
      <c r="BA39">
        <f ca="1"/>
        <v>0</v>
      </c>
      <c r="BB39">
        <f ca="1"/>
        <v>0</v>
      </c>
      <c r="BC39">
        <f ca="1"/>
        <v>0</v>
      </c>
      <c r="BD39">
        <f ca="1"/>
        <v>0</v>
      </c>
      <c r="BE39">
        <f ca="1"/>
        <v>0</v>
      </c>
      <c r="BF39">
        <f ca="1"/>
        <v>0</v>
      </c>
      <c r="BG39">
        <f ca="1"/>
        <v>0</v>
      </c>
      <c r="BH39">
        <f ca="1"/>
        <v>0</v>
      </c>
      <c r="BI39">
        <f ca="1"/>
        <v>0</v>
      </c>
      <c r="BJ39">
        <f ca="1"/>
        <v>0</v>
      </c>
      <c r="BK39">
        <f ca="1"/>
        <v>0</v>
      </c>
      <c r="BL39">
        <f ca="1"/>
        <v>0</v>
      </c>
      <c r="BM39">
        <f ca="1"/>
        <v>0</v>
      </c>
      <c r="BN39">
        <f ca="1"/>
        <v>0</v>
      </c>
      <c r="BO39">
        <f ca="1"/>
        <v>0</v>
      </c>
      <c r="BP39">
        <f ca="1"/>
        <v>0</v>
      </c>
      <c r="BQ39">
        <f ca="1"/>
        <v>0</v>
      </c>
      <c r="BR39">
        <f ca="1"/>
        <v>0</v>
      </c>
      <c r="BS39">
        <f ca="1"/>
        <v>0</v>
      </c>
      <c r="BT39">
        <f ca="1"/>
        <v>0</v>
      </c>
      <c r="BU39">
        <f ca="1"/>
        <v>0</v>
      </c>
      <c r="BV39">
        <f ca="1"/>
        <v>0</v>
      </c>
      <c r="BW39">
        <f ca="1"/>
        <v>0</v>
      </c>
      <c r="BY39" t="str">
        <f t="shared" si="29"/>
        <v>Emerging Markets Equity Unhedged</v>
      </c>
      <c r="BZ39" s="37">
        <f t="shared" ca="1" si="31"/>
        <v>2.4950711376544314E-2</v>
      </c>
      <c r="CA39" s="37">
        <f t="shared" ca="1" si="32"/>
        <v>3.2429980137013162E-2</v>
      </c>
      <c r="CB39" s="37">
        <f t="shared" ca="1" si="33"/>
        <v>2.3137954418573234E-2</v>
      </c>
      <c r="CC39" s="37">
        <f t="shared" ca="1" si="34"/>
        <v>0.12070685128641109</v>
      </c>
      <c r="CD39" s="37">
        <f t="shared" ca="1" si="35"/>
        <v>3.7640579873476125E-2</v>
      </c>
      <c r="CE39" s="37">
        <f t="shared" ca="1" si="36"/>
        <v>4.2046039250303924E-2</v>
      </c>
      <c r="CF39" s="37">
        <f t="shared" ca="1" si="37"/>
        <v>3.3340201448596903E-2</v>
      </c>
      <c r="CG39" s="37">
        <f t="shared" ca="1" si="38"/>
        <v>1.7678195312274943E-2</v>
      </c>
      <c r="CH39" s="37">
        <f t="shared" ca="1" si="39"/>
        <v>1.0898819115150095E-2</v>
      </c>
      <c r="CI39" s="37">
        <f t="shared" ca="1" si="40"/>
        <v>1.7746271991918885E-2</v>
      </c>
      <c r="CJ39" s="37">
        <f t="shared" ca="1" si="41"/>
        <v>3.5356248188112005E-3</v>
      </c>
      <c r="CK39" s="37">
        <f t="shared" ca="1" si="42"/>
        <v>1.2348066826198286E-2</v>
      </c>
      <c r="CL39" s="37">
        <f t="shared" ca="1" si="43"/>
        <v>1.0700711960376134E-2</v>
      </c>
      <c r="CM39" s="37">
        <f t="shared" ca="1" si="44"/>
        <v>6.7716967010085288E-3</v>
      </c>
      <c r="CN39" s="37">
        <f t="shared" ca="1" si="45"/>
        <v>1.678795872474265E-3</v>
      </c>
      <c r="CO39" s="37">
        <f t="shared" ca="1" si="46"/>
        <v>8.8161955753112288E-4</v>
      </c>
      <c r="CP39" s="37">
        <f t="shared" ca="1" si="47"/>
        <v>6.3498015195235505E-4</v>
      </c>
      <c r="CQ39" s="37">
        <f t="shared" ca="1" si="48"/>
        <v>-7.0986384261565469E-4</v>
      </c>
      <c r="CR39" s="37">
        <f t="shared" ca="1" si="49"/>
        <v>9.6211946351903326E-4</v>
      </c>
      <c r="CS39" s="37">
        <f t="shared" ca="1" si="50"/>
        <v>-6.9033695481291748E-4</v>
      </c>
      <c r="CT39" s="37">
        <f t="shared" ca="1" si="51"/>
        <v>2.7821944265008922E-2</v>
      </c>
      <c r="CU39" s="37">
        <f t="shared" ca="1" si="52"/>
        <v>2.6482997078707968E-2</v>
      </c>
      <c r="CV39" s="37">
        <f t="shared" ca="1" si="53"/>
        <v>1.930072584417387E-3</v>
      </c>
      <c r="CW39" s="37">
        <f t="shared" ca="1" si="54"/>
        <v>2.4645818831970324E-3</v>
      </c>
      <c r="CX39" s="37">
        <f t="shared" ca="1" si="55"/>
        <v>3.3804668870375809E-3</v>
      </c>
      <c r="CY39" s="37">
        <f t="shared" ca="1" si="56"/>
        <v>5.9739042776509309E-5</v>
      </c>
      <c r="CZ39" s="37">
        <f t="shared" ca="1" si="57"/>
        <v>2.4046667905573978E-2</v>
      </c>
      <c r="DA39" s="37">
        <f t="shared" ca="1" si="58"/>
        <v>7.6580395992168716E-3</v>
      </c>
    </row>
    <row r="40" spans="4:105" x14ac:dyDescent="0.35">
      <c r="D40" s="15"/>
      <c r="E40" s="16"/>
      <c r="G40" s="5"/>
      <c r="H40" s="17"/>
      <c r="Q40" t="str">
        <f t="shared" si="27"/>
        <v>US Small Cap Equity</v>
      </c>
      <c r="R40">
        <f ca="1"/>
        <v>2.3223031768988107E-2</v>
      </c>
      <c r="S40">
        <f ca="1"/>
        <v>2.7665016226489862E-2</v>
      </c>
      <c r="T40">
        <f ca="1"/>
        <v>1.9738738192825289E-2</v>
      </c>
      <c r="U40">
        <f ca="1"/>
        <v>3.7640579873476125E-2</v>
      </c>
      <c r="V40">
        <f ca="1"/>
        <v>4.0622218280316764E-2</v>
      </c>
      <c r="W40">
        <f ca="1"/>
        <v>3.0434206364427299E-2</v>
      </c>
      <c r="X40">
        <f ca="1"/>
        <v>2.5309176341498041E-2</v>
      </c>
      <c r="Y40">
        <f ca="1"/>
        <v>1.4956604084715315E-2</v>
      </c>
      <c r="Z40">
        <f ca="1"/>
        <v>1.0088742422487525E-2</v>
      </c>
      <c r="AA40">
        <f ca="1"/>
        <v>1.5171998841927079E-2</v>
      </c>
      <c r="AB40">
        <f ca="1"/>
        <v>3.5187435431724284E-3</v>
      </c>
      <c r="AC40">
        <f ca="1"/>
        <v>1.1963375887337122E-2</v>
      </c>
      <c r="AD40">
        <f ca="1"/>
        <v>9.7302290357418886E-3</v>
      </c>
      <c r="AE40">
        <f ca="1"/>
        <v>5.8243035236685854E-3</v>
      </c>
      <c r="AF40">
        <f ca="1"/>
        <v>1.6177284374842367E-3</v>
      </c>
      <c r="AG40">
        <f ca="1"/>
        <v>9.681386871936992E-4</v>
      </c>
      <c r="AH40">
        <f ca="1"/>
        <v>5.0561547133866856E-4</v>
      </c>
      <c r="AI40">
        <f ca="1"/>
        <v>-3.9588629221158422E-4</v>
      </c>
      <c r="AJ40">
        <f ca="1"/>
        <v>9.4393389668785655E-4</v>
      </c>
      <c r="AK40">
        <f ca="1"/>
        <v>-6.1828312554252274E-4</v>
      </c>
      <c r="AL40">
        <f ca="1"/>
        <v>2.7129039490154754E-2</v>
      </c>
      <c r="AM40">
        <f ca="1"/>
        <v>2.2639058257355588E-2</v>
      </c>
      <c r="AN40">
        <f ca="1"/>
        <v>2.2184932929953903E-3</v>
      </c>
      <c r="AO40">
        <f ca="1"/>
        <v>2.6589786218055769E-3</v>
      </c>
      <c r="AP40">
        <f ca="1"/>
        <v>2.8317134790144375E-3</v>
      </c>
      <c r="AQ40">
        <f ca="1"/>
        <v>1.4419443397503015E-5</v>
      </c>
      <c r="AR40">
        <f ca="1"/>
        <v>2.0556355989151197E-2</v>
      </c>
      <c r="AS40">
        <f ca="1"/>
        <v>7.119242096613858E-3</v>
      </c>
      <c r="AU40" t="str">
        <f t="shared" si="28"/>
        <v>US Small Cap Equity</v>
      </c>
      <c r="AV40">
        <f ca="1"/>
        <v>0</v>
      </c>
      <c r="AW40">
        <f ca="1"/>
        <v>0</v>
      </c>
      <c r="AX40">
        <f ca="1"/>
        <v>0</v>
      </c>
      <c r="AY40">
        <f ca="1"/>
        <v>0</v>
      </c>
      <c r="AZ40">
        <f ca="1"/>
        <v>4.3538218280316766E-2</v>
      </c>
      <c r="BA40">
        <f ca="1"/>
        <v>0</v>
      </c>
      <c r="BB40">
        <f ca="1"/>
        <v>0</v>
      </c>
      <c r="BC40">
        <f ca="1"/>
        <v>0</v>
      </c>
      <c r="BD40">
        <f ca="1"/>
        <v>0</v>
      </c>
      <c r="BE40">
        <f ca="1"/>
        <v>0</v>
      </c>
      <c r="BF40">
        <f ca="1"/>
        <v>0</v>
      </c>
      <c r="BG40">
        <f ca="1"/>
        <v>0</v>
      </c>
      <c r="BH40">
        <f ca="1"/>
        <v>0</v>
      </c>
      <c r="BI40">
        <f ca="1"/>
        <v>0</v>
      </c>
      <c r="BJ40">
        <f ca="1"/>
        <v>0</v>
      </c>
      <c r="BK40">
        <f ca="1"/>
        <v>0</v>
      </c>
      <c r="BL40">
        <f ca="1"/>
        <v>0</v>
      </c>
      <c r="BM40">
        <f ca="1"/>
        <v>0</v>
      </c>
      <c r="BN40">
        <f ca="1"/>
        <v>0</v>
      </c>
      <c r="BO40">
        <f ca="1"/>
        <v>0</v>
      </c>
      <c r="BP40">
        <f ca="1"/>
        <v>0</v>
      </c>
      <c r="BQ40">
        <f ca="1"/>
        <v>0</v>
      </c>
      <c r="BR40">
        <f ca="1"/>
        <v>0</v>
      </c>
      <c r="BS40">
        <f ca="1"/>
        <v>0</v>
      </c>
      <c r="BT40">
        <f ca="1"/>
        <v>0</v>
      </c>
      <c r="BU40">
        <f ca="1"/>
        <v>0</v>
      </c>
      <c r="BV40">
        <f ca="1"/>
        <v>0</v>
      </c>
      <c r="BW40">
        <f ca="1"/>
        <v>0</v>
      </c>
      <c r="BY40" t="str">
        <f t="shared" si="29"/>
        <v>US Small Cap Equity</v>
      </c>
      <c r="BZ40" s="37">
        <f t="shared" ca="1" si="31"/>
        <v>2.3223031768988107E-2</v>
      </c>
      <c r="CA40" s="37">
        <f t="shared" ca="1" si="32"/>
        <v>2.7665016226489862E-2</v>
      </c>
      <c r="CB40" s="37">
        <f t="shared" ca="1" si="33"/>
        <v>1.9738738192825289E-2</v>
      </c>
      <c r="CC40" s="37">
        <f t="shared" ca="1" si="34"/>
        <v>3.7640579873476125E-2</v>
      </c>
      <c r="CD40" s="37">
        <f t="shared" ca="1" si="35"/>
        <v>8.4160436560633531E-2</v>
      </c>
      <c r="CE40" s="37">
        <f t="shared" ca="1" si="36"/>
        <v>3.0434206364427299E-2</v>
      </c>
      <c r="CF40" s="37">
        <f t="shared" ca="1" si="37"/>
        <v>2.5309176341498041E-2</v>
      </c>
      <c r="CG40" s="37">
        <f t="shared" ca="1" si="38"/>
        <v>1.4956604084715315E-2</v>
      </c>
      <c r="CH40" s="37">
        <f t="shared" ca="1" si="39"/>
        <v>1.0088742422487525E-2</v>
      </c>
      <c r="CI40" s="37">
        <f t="shared" ca="1" si="40"/>
        <v>1.5171998841927079E-2</v>
      </c>
      <c r="CJ40" s="37">
        <f t="shared" ca="1" si="41"/>
        <v>3.5187435431724284E-3</v>
      </c>
      <c r="CK40" s="37">
        <f t="shared" ca="1" si="42"/>
        <v>1.1963375887337122E-2</v>
      </c>
      <c r="CL40" s="37">
        <f t="shared" ca="1" si="43"/>
        <v>9.7302290357418886E-3</v>
      </c>
      <c r="CM40" s="37">
        <f t="shared" ca="1" si="44"/>
        <v>5.8243035236685854E-3</v>
      </c>
      <c r="CN40" s="37">
        <f t="shared" ca="1" si="45"/>
        <v>1.6177284374842367E-3</v>
      </c>
      <c r="CO40" s="37">
        <f t="shared" ca="1" si="46"/>
        <v>9.681386871936992E-4</v>
      </c>
      <c r="CP40" s="37">
        <f t="shared" ca="1" si="47"/>
        <v>5.0561547133866856E-4</v>
      </c>
      <c r="CQ40" s="37">
        <f t="shared" ca="1" si="48"/>
        <v>-3.9588629221158422E-4</v>
      </c>
      <c r="CR40" s="37">
        <f t="shared" ca="1" si="49"/>
        <v>9.4393389668785655E-4</v>
      </c>
      <c r="CS40" s="37">
        <f t="shared" ca="1" si="50"/>
        <v>-6.1828312554252274E-4</v>
      </c>
      <c r="CT40" s="37">
        <f t="shared" ca="1" si="51"/>
        <v>2.7129039490154754E-2</v>
      </c>
      <c r="CU40" s="37">
        <f t="shared" ca="1" si="52"/>
        <v>2.2639058257355588E-2</v>
      </c>
      <c r="CV40" s="37">
        <f t="shared" ca="1" si="53"/>
        <v>2.2184932929953903E-3</v>
      </c>
      <c r="CW40" s="37">
        <f t="shared" ca="1" si="54"/>
        <v>2.6589786218055769E-3</v>
      </c>
      <c r="CX40" s="37">
        <f t="shared" ca="1" si="55"/>
        <v>2.8317134790144375E-3</v>
      </c>
      <c r="CY40" s="37">
        <f t="shared" ca="1" si="56"/>
        <v>1.4419443397503015E-5</v>
      </c>
      <c r="CZ40" s="37">
        <f t="shared" ca="1" si="57"/>
        <v>2.0556355989151197E-2</v>
      </c>
      <c r="DA40" s="37">
        <f t="shared" ca="1" si="58"/>
        <v>7.119242096613858E-3</v>
      </c>
    </row>
    <row r="41" spans="4:105" x14ac:dyDescent="0.35">
      <c r="D41" s="15"/>
      <c r="E41" s="16"/>
      <c r="G41" s="5"/>
      <c r="H41" s="17"/>
      <c r="Q41" t="str">
        <f t="shared" si="27"/>
        <v>Non-US Developed Small Cap Equity Unhedged</v>
      </c>
      <c r="R41">
        <f ca="1"/>
        <v>2.2378928351910566E-2</v>
      </c>
      <c r="S41">
        <f ca="1"/>
        <v>2.5060195336493812E-2</v>
      </c>
      <c r="T41">
        <f ca="1"/>
        <v>1.7566599417924836E-2</v>
      </c>
      <c r="U41">
        <f ca="1"/>
        <v>4.2046039250303924E-2</v>
      </c>
      <c r="V41">
        <f ca="1"/>
        <v>3.0434206364427299E-2</v>
      </c>
      <c r="W41">
        <f ca="1"/>
        <v>4.1613358932312841E-2</v>
      </c>
      <c r="X41">
        <f ca="1"/>
        <v>2.9714519084679415E-2</v>
      </c>
      <c r="Y41">
        <f ca="1"/>
        <v>1.5714756690163593E-2</v>
      </c>
      <c r="Z41">
        <f ca="1"/>
        <v>9.7583033161224072E-3</v>
      </c>
      <c r="AA41">
        <f ca="1"/>
        <v>1.5822697067249102E-2</v>
      </c>
      <c r="AB41">
        <f ca="1"/>
        <v>3.1595203652888993E-3</v>
      </c>
      <c r="AC41">
        <f ca="1"/>
        <v>1.0965397687963663E-2</v>
      </c>
      <c r="AD41">
        <f ca="1"/>
        <v>9.6919248329783818E-3</v>
      </c>
      <c r="AE41">
        <f ca="1"/>
        <v>6.0909789986125428E-3</v>
      </c>
      <c r="AF41">
        <f ca="1"/>
        <v>1.5398726523671645E-3</v>
      </c>
      <c r="AG41">
        <f ca="1"/>
        <v>8.290214734216234E-4</v>
      </c>
      <c r="AH41">
        <f ca="1"/>
        <v>5.5962134134749568E-4</v>
      </c>
      <c r="AI41">
        <f ca="1"/>
        <v>-6.0165536558746859E-4</v>
      </c>
      <c r="AJ41">
        <f ca="1"/>
        <v>8.8538849766561377E-4</v>
      </c>
      <c r="AK41">
        <f ca="1"/>
        <v>-6.2324449748865423E-4</v>
      </c>
      <c r="AL41">
        <f ca="1"/>
        <v>2.4723472135804277E-2</v>
      </c>
      <c r="AM41">
        <f ca="1"/>
        <v>2.3612077421588107E-2</v>
      </c>
      <c r="AN41">
        <f ca="1"/>
        <v>1.8319194795586296E-3</v>
      </c>
      <c r="AO41">
        <f ca="1"/>
        <v>2.3093943663602388E-3</v>
      </c>
      <c r="AP41">
        <f ca="1"/>
        <v>3.0674212228570855E-3</v>
      </c>
      <c r="AQ41">
        <f ca="1"/>
        <v>3.8101202113330819E-5</v>
      </c>
      <c r="AR41">
        <f ca="1"/>
        <v>2.1439861305355391E-2</v>
      </c>
      <c r="AS41">
        <f ca="1"/>
        <v>7.0045115049873138E-3</v>
      </c>
      <c r="AU41" t="str">
        <f t="shared" si="28"/>
        <v>Non-US Developed Small Cap Equity Unhedged</v>
      </c>
      <c r="AV41">
        <f ca="1"/>
        <v>0</v>
      </c>
      <c r="AW41">
        <f ca="1"/>
        <v>0</v>
      </c>
      <c r="AX41">
        <f ca="1"/>
        <v>0</v>
      </c>
      <c r="AY41">
        <f ca="1"/>
        <v>0</v>
      </c>
      <c r="AZ41">
        <f ca="1"/>
        <v>0</v>
      </c>
      <c r="BA41">
        <f ca="1"/>
        <v>4.3253608932312844E-2</v>
      </c>
      <c r="BB41">
        <f ca="1"/>
        <v>0</v>
      </c>
      <c r="BC41">
        <f ca="1"/>
        <v>0</v>
      </c>
      <c r="BD41">
        <f ca="1"/>
        <v>0</v>
      </c>
      <c r="BE41">
        <f ca="1"/>
        <v>0</v>
      </c>
      <c r="BF41">
        <f ca="1"/>
        <v>0</v>
      </c>
      <c r="BG41">
        <f ca="1"/>
        <v>0</v>
      </c>
      <c r="BH41">
        <f ca="1"/>
        <v>0</v>
      </c>
      <c r="BI41">
        <f ca="1"/>
        <v>0</v>
      </c>
      <c r="BJ41">
        <f ca="1"/>
        <v>0</v>
      </c>
      <c r="BK41">
        <f ca="1"/>
        <v>0</v>
      </c>
      <c r="BL41">
        <f ca="1"/>
        <v>0</v>
      </c>
      <c r="BM41">
        <f ca="1"/>
        <v>0</v>
      </c>
      <c r="BN41">
        <f ca="1"/>
        <v>0</v>
      </c>
      <c r="BO41">
        <f ca="1"/>
        <v>0</v>
      </c>
      <c r="BP41">
        <f ca="1"/>
        <v>0</v>
      </c>
      <c r="BQ41">
        <f ca="1"/>
        <v>0</v>
      </c>
      <c r="BR41">
        <f ca="1"/>
        <v>0</v>
      </c>
      <c r="BS41">
        <f ca="1"/>
        <v>0</v>
      </c>
      <c r="BT41">
        <f ca="1"/>
        <v>0</v>
      </c>
      <c r="BU41">
        <f ca="1"/>
        <v>0</v>
      </c>
      <c r="BV41">
        <f ca="1"/>
        <v>0</v>
      </c>
      <c r="BW41">
        <f ca="1"/>
        <v>0</v>
      </c>
      <c r="BY41" t="str">
        <f t="shared" si="29"/>
        <v>Non-US Developed Small Cap Equity Unhedged</v>
      </c>
      <c r="BZ41" s="37">
        <f t="shared" ca="1" si="31"/>
        <v>2.2378928351910566E-2</v>
      </c>
      <c r="CA41" s="37">
        <f t="shared" ca="1" si="32"/>
        <v>2.5060195336493812E-2</v>
      </c>
      <c r="CB41" s="37">
        <f t="shared" ca="1" si="33"/>
        <v>1.7566599417924836E-2</v>
      </c>
      <c r="CC41" s="37">
        <f t="shared" ca="1" si="34"/>
        <v>4.2046039250303924E-2</v>
      </c>
      <c r="CD41" s="37">
        <f t="shared" ca="1" si="35"/>
        <v>3.0434206364427299E-2</v>
      </c>
      <c r="CE41" s="37">
        <f t="shared" ca="1" si="36"/>
        <v>8.4866967864625692E-2</v>
      </c>
      <c r="CF41" s="37">
        <f t="shared" ca="1" si="37"/>
        <v>2.9714519084679415E-2</v>
      </c>
      <c r="CG41" s="37">
        <f t="shared" ca="1" si="38"/>
        <v>1.5714756690163593E-2</v>
      </c>
      <c r="CH41" s="37">
        <f t="shared" ca="1" si="39"/>
        <v>9.7583033161224072E-3</v>
      </c>
      <c r="CI41" s="37">
        <f t="shared" ca="1" si="40"/>
        <v>1.5822697067249102E-2</v>
      </c>
      <c r="CJ41" s="37">
        <f t="shared" ca="1" si="41"/>
        <v>3.1595203652888993E-3</v>
      </c>
      <c r="CK41" s="37">
        <f t="shared" ca="1" si="42"/>
        <v>1.0965397687963663E-2</v>
      </c>
      <c r="CL41" s="37">
        <f t="shared" ca="1" si="43"/>
        <v>9.6919248329783818E-3</v>
      </c>
      <c r="CM41" s="37">
        <f t="shared" ca="1" si="44"/>
        <v>6.0909789986125428E-3</v>
      </c>
      <c r="CN41" s="37">
        <f t="shared" ca="1" si="45"/>
        <v>1.5398726523671645E-3</v>
      </c>
      <c r="CO41" s="37">
        <f t="shared" ca="1" si="46"/>
        <v>8.290214734216234E-4</v>
      </c>
      <c r="CP41" s="37">
        <f t="shared" ca="1" si="47"/>
        <v>5.5962134134749568E-4</v>
      </c>
      <c r="CQ41" s="37">
        <f t="shared" ca="1" si="48"/>
        <v>-6.0165536558746859E-4</v>
      </c>
      <c r="CR41" s="37">
        <f t="shared" ca="1" si="49"/>
        <v>8.8538849766561377E-4</v>
      </c>
      <c r="CS41" s="37">
        <f t="shared" ca="1" si="50"/>
        <v>-6.2324449748865423E-4</v>
      </c>
      <c r="CT41" s="37">
        <f t="shared" ca="1" si="51"/>
        <v>2.4723472135804277E-2</v>
      </c>
      <c r="CU41" s="37">
        <f t="shared" ca="1" si="52"/>
        <v>2.3612077421588107E-2</v>
      </c>
      <c r="CV41" s="37">
        <f t="shared" ca="1" si="53"/>
        <v>1.8319194795586296E-3</v>
      </c>
      <c r="CW41" s="37">
        <f t="shared" ca="1" si="54"/>
        <v>2.3093943663602388E-3</v>
      </c>
      <c r="CX41" s="37">
        <f t="shared" ca="1" si="55"/>
        <v>3.0674212228570855E-3</v>
      </c>
      <c r="CY41" s="37">
        <f t="shared" ca="1" si="56"/>
        <v>3.8101202113330819E-5</v>
      </c>
      <c r="CZ41" s="37">
        <f t="shared" ca="1" si="57"/>
        <v>2.1439861305355391E-2</v>
      </c>
      <c r="DA41" s="37">
        <f t="shared" ca="1" si="58"/>
        <v>7.0045115049873138E-3</v>
      </c>
    </row>
    <row r="42" spans="4:105" x14ac:dyDescent="0.35">
      <c r="D42" s="15"/>
      <c r="E42" s="16"/>
      <c r="G42" s="5"/>
      <c r="H42" s="17"/>
      <c r="Q42" t="str">
        <f t="shared" si="27"/>
        <v>Global AC All Cap Equity Unhedged</v>
      </c>
      <c r="R42">
        <f ca="1"/>
        <v>1.8560490989561366E-2</v>
      </c>
      <c r="S42">
        <f ca="1"/>
        <v>2.0704512914995823E-2</v>
      </c>
      <c r="T42">
        <f ca="1"/>
        <v>1.4353750782511771E-2</v>
      </c>
      <c r="U42">
        <f ca="1"/>
        <v>3.3340201448596903E-2</v>
      </c>
      <c r="V42">
        <f ca="1"/>
        <v>2.5309176341498041E-2</v>
      </c>
      <c r="W42">
        <f ca="1"/>
        <v>2.9714519084679415E-2</v>
      </c>
      <c r="X42">
        <f ca="1"/>
        <v>2.711342705089043E-2</v>
      </c>
      <c r="Y42">
        <f ca="1"/>
        <v>1.2949791867727899E-2</v>
      </c>
      <c r="Z42">
        <f ca="1"/>
        <v>8.1153719943262374E-3</v>
      </c>
      <c r="AA42">
        <f ca="1"/>
        <v>1.2852755696960446E-2</v>
      </c>
      <c r="AB42">
        <f ca="1"/>
        <v>2.6246227182978791E-3</v>
      </c>
      <c r="AC42">
        <f ca="1"/>
        <v>9.2396900697006533E-3</v>
      </c>
      <c r="AD42">
        <f ca="1"/>
        <v>8.3666722089104206E-3</v>
      </c>
      <c r="AE42">
        <f ca="1"/>
        <v>5.049723987925101E-3</v>
      </c>
      <c r="AF42">
        <f ca="1"/>
        <v>1.2431718880831417E-3</v>
      </c>
      <c r="AG42">
        <f ca="1"/>
        <v>6.4689950772220503E-4</v>
      </c>
      <c r="AH42">
        <f ca="1"/>
        <v>4.3112708603898042E-4</v>
      </c>
      <c r="AI42">
        <f ca="1"/>
        <v>-5.4012708680464935E-4</v>
      </c>
      <c r="AJ42">
        <f ca="1"/>
        <v>7.1161912548648419E-4</v>
      </c>
      <c r="AK42">
        <f ca="1"/>
        <v>-5.3067517271721822E-4</v>
      </c>
      <c r="AL42">
        <f ca="1"/>
        <v>2.0801697652106026E-2</v>
      </c>
      <c r="AM42">
        <f ca="1"/>
        <v>1.9180623369331358E-2</v>
      </c>
      <c r="AN42">
        <f ca="1"/>
        <v>1.4112457297299295E-3</v>
      </c>
      <c r="AO42">
        <f ca="1"/>
        <v>1.8108006807887468E-3</v>
      </c>
      <c r="AP42">
        <f ca="1"/>
        <v>2.4713187603379498E-3</v>
      </c>
      <c r="AQ42">
        <f ca="1"/>
        <v>3.1439732074395985E-5</v>
      </c>
      <c r="AR42">
        <f ca="1"/>
        <v>1.7416083195320307E-2</v>
      </c>
      <c r="AS42">
        <f ca="1"/>
        <v>5.6819003399705978E-3</v>
      </c>
      <c r="AU42" t="str">
        <f t="shared" si="28"/>
        <v>Global AC All Cap Equity Unhedged</v>
      </c>
      <c r="AV42">
        <f ca="1"/>
        <v>0</v>
      </c>
      <c r="AW42">
        <f ca="1"/>
        <v>0</v>
      </c>
      <c r="AX42">
        <f ca="1"/>
        <v>0</v>
      </c>
      <c r="AY42">
        <f ca="1"/>
        <v>0</v>
      </c>
      <c r="AZ42">
        <f ca="1"/>
        <v>0</v>
      </c>
      <c r="BA42">
        <f ca="1"/>
        <v>0</v>
      </c>
      <c r="BB42">
        <f ca="1"/>
        <v>2.8753677050890433E-2</v>
      </c>
      <c r="BC42">
        <f ca="1"/>
        <v>0</v>
      </c>
      <c r="BD42">
        <f ca="1"/>
        <v>0</v>
      </c>
      <c r="BE42">
        <f ca="1"/>
        <v>0</v>
      </c>
      <c r="BF42">
        <f ca="1"/>
        <v>0</v>
      </c>
      <c r="BG42">
        <f ca="1"/>
        <v>0</v>
      </c>
      <c r="BH42">
        <f ca="1"/>
        <v>0</v>
      </c>
      <c r="BI42">
        <f ca="1"/>
        <v>0</v>
      </c>
      <c r="BJ42">
        <f ca="1"/>
        <v>0</v>
      </c>
      <c r="BK42">
        <f ca="1"/>
        <v>0</v>
      </c>
      <c r="BL42">
        <f ca="1"/>
        <v>0</v>
      </c>
      <c r="BM42">
        <f ca="1"/>
        <v>0</v>
      </c>
      <c r="BN42">
        <f ca="1"/>
        <v>0</v>
      </c>
      <c r="BO42">
        <f ca="1"/>
        <v>0</v>
      </c>
      <c r="BP42">
        <f ca="1"/>
        <v>0</v>
      </c>
      <c r="BQ42">
        <f ca="1"/>
        <v>0</v>
      </c>
      <c r="BR42">
        <f ca="1"/>
        <v>0</v>
      </c>
      <c r="BS42">
        <f ca="1"/>
        <v>0</v>
      </c>
      <c r="BT42">
        <f ca="1"/>
        <v>0</v>
      </c>
      <c r="BU42">
        <f ca="1"/>
        <v>0</v>
      </c>
      <c r="BV42">
        <f ca="1"/>
        <v>0</v>
      </c>
      <c r="BW42">
        <f ca="1"/>
        <v>0</v>
      </c>
      <c r="BY42" t="str">
        <f t="shared" si="29"/>
        <v>Global AC All Cap Equity Unhedged</v>
      </c>
      <c r="BZ42" s="37">
        <f t="shared" ca="1" si="31"/>
        <v>1.8560490989561366E-2</v>
      </c>
      <c r="CA42" s="37">
        <f t="shared" ca="1" si="32"/>
        <v>2.0704512914995823E-2</v>
      </c>
      <c r="CB42" s="37">
        <f t="shared" ca="1" si="33"/>
        <v>1.4353750782511771E-2</v>
      </c>
      <c r="CC42" s="37">
        <f t="shared" ca="1" si="34"/>
        <v>3.3340201448596903E-2</v>
      </c>
      <c r="CD42" s="37">
        <f t="shared" ca="1" si="35"/>
        <v>2.5309176341498041E-2</v>
      </c>
      <c r="CE42" s="37">
        <f t="shared" ca="1" si="36"/>
        <v>2.9714519084679415E-2</v>
      </c>
      <c r="CF42" s="37">
        <f t="shared" ca="1" si="37"/>
        <v>5.5867104101780862E-2</v>
      </c>
      <c r="CG42" s="37">
        <f t="shared" ca="1" si="38"/>
        <v>1.2949791867727899E-2</v>
      </c>
      <c r="CH42" s="37">
        <f t="shared" ca="1" si="39"/>
        <v>8.1153719943262374E-3</v>
      </c>
      <c r="CI42" s="37">
        <f t="shared" ca="1" si="40"/>
        <v>1.2852755696960446E-2</v>
      </c>
      <c r="CJ42" s="37">
        <f t="shared" ca="1" si="41"/>
        <v>2.6246227182978791E-3</v>
      </c>
      <c r="CK42" s="37">
        <f t="shared" ca="1" si="42"/>
        <v>9.2396900697006533E-3</v>
      </c>
      <c r="CL42" s="37">
        <f t="shared" ca="1" si="43"/>
        <v>8.3666722089104206E-3</v>
      </c>
      <c r="CM42" s="37">
        <f t="shared" ca="1" si="44"/>
        <v>5.049723987925101E-3</v>
      </c>
      <c r="CN42" s="37">
        <f t="shared" ca="1" si="45"/>
        <v>1.2431718880831417E-3</v>
      </c>
      <c r="CO42" s="37">
        <f t="shared" ca="1" si="46"/>
        <v>6.4689950772220503E-4</v>
      </c>
      <c r="CP42" s="37">
        <f t="shared" ca="1" si="47"/>
        <v>4.3112708603898042E-4</v>
      </c>
      <c r="CQ42" s="37">
        <f t="shared" ca="1" si="48"/>
        <v>-5.4012708680464935E-4</v>
      </c>
      <c r="CR42" s="37">
        <f t="shared" ca="1" si="49"/>
        <v>7.1161912548648419E-4</v>
      </c>
      <c r="CS42" s="37">
        <f t="shared" ca="1" si="50"/>
        <v>-5.3067517271721822E-4</v>
      </c>
      <c r="CT42" s="37">
        <f t="shared" ca="1" si="51"/>
        <v>2.0801697652106026E-2</v>
      </c>
      <c r="CU42" s="37">
        <f t="shared" ca="1" si="52"/>
        <v>1.9180623369331358E-2</v>
      </c>
      <c r="CV42" s="37">
        <f t="shared" ca="1" si="53"/>
        <v>1.4112457297299295E-3</v>
      </c>
      <c r="CW42" s="37">
        <f t="shared" ca="1" si="54"/>
        <v>1.8108006807887468E-3</v>
      </c>
      <c r="CX42" s="37">
        <f t="shared" ca="1" si="55"/>
        <v>2.4713187603379498E-3</v>
      </c>
      <c r="CY42" s="37">
        <f t="shared" ca="1" si="56"/>
        <v>3.1439732074395985E-5</v>
      </c>
      <c r="CZ42" s="37">
        <f t="shared" ca="1" si="57"/>
        <v>1.7416083195320307E-2</v>
      </c>
      <c r="DA42" s="37">
        <f t="shared" ca="1" si="58"/>
        <v>5.6819003399705978E-3</v>
      </c>
    </row>
    <row r="43" spans="4:105" x14ac:dyDescent="0.35">
      <c r="D43" s="15"/>
      <c r="E43" s="16"/>
      <c r="G43" s="5"/>
      <c r="H43" s="17"/>
      <c r="Q43" t="str">
        <f t="shared" si="27"/>
        <v>Global Real Estate - REITS</v>
      </c>
      <c r="R43">
        <f ca="1"/>
        <v>1.1392525367553084E-2</v>
      </c>
      <c r="S43">
        <f ca="1"/>
        <v>1.1689077627602209E-2</v>
      </c>
      <c r="T43">
        <f ca="1"/>
        <v>8.165230418027818E-3</v>
      </c>
      <c r="U43">
        <f ca="1"/>
        <v>1.7678195312274943E-2</v>
      </c>
      <c r="V43">
        <f ca="1"/>
        <v>1.4956604084715315E-2</v>
      </c>
      <c r="W43">
        <f ca="1"/>
        <v>1.5714756690163593E-2</v>
      </c>
      <c r="X43">
        <f ca="1"/>
        <v>1.2949791867727899E-2</v>
      </c>
      <c r="Y43">
        <f ca="1"/>
        <v>3.50010437404829E-2</v>
      </c>
      <c r="Z43">
        <f ca="1"/>
        <v>1.9312671732624433E-2</v>
      </c>
      <c r="AA43">
        <f ca="1"/>
        <v>9.4245368063974617E-3</v>
      </c>
      <c r="AB43">
        <f ca="1"/>
        <v>1.5896756278016332E-3</v>
      </c>
      <c r="AC43">
        <f ca="1"/>
        <v>6.4554359114513274E-3</v>
      </c>
      <c r="AD43">
        <f ca="1"/>
        <v>6.1872415168451262E-3</v>
      </c>
      <c r="AE43">
        <f ca="1"/>
        <v>2.9022060230822783E-3</v>
      </c>
      <c r="AF43">
        <f ca="1"/>
        <v>1.7726975719322489E-3</v>
      </c>
      <c r="AG43">
        <f ca="1"/>
        <v>1.6412363349972039E-3</v>
      </c>
      <c r="AH43">
        <f ca="1"/>
        <v>1.7851713218492936E-3</v>
      </c>
      <c r="AI43">
        <f ca="1"/>
        <v>9.8980411507417127E-4</v>
      </c>
      <c r="AJ43">
        <f ca="1"/>
        <v>1.1116530248907726E-3</v>
      </c>
      <c r="AK43">
        <f ca="1"/>
        <v>-4.1101137626519535E-4</v>
      </c>
      <c r="AL43">
        <f ca="1"/>
        <v>1.4696892653339575E-2</v>
      </c>
      <c r="AM43">
        <f ca="1"/>
        <v>1.4051630636158311E-2</v>
      </c>
      <c r="AN43">
        <f ca="1"/>
        <v>4.1699984388192312E-3</v>
      </c>
      <c r="AO43">
        <f ca="1"/>
        <v>4.3173603328450719E-3</v>
      </c>
      <c r="AP43">
        <f ca="1"/>
        <v>2.7775178339972937E-3</v>
      </c>
      <c r="AQ43">
        <f ca="1"/>
        <v>4.5557290702740897E-4</v>
      </c>
      <c r="AR43">
        <f ca="1"/>
        <v>1.2758937156367087E-2</v>
      </c>
      <c r="AS43">
        <f ca="1"/>
        <v>1.0244077098300056E-2</v>
      </c>
      <c r="AU43" t="str">
        <f t="shared" si="28"/>
        <v>Global Real Estate - REITS</v>
      </c>
      <c r="AV43">
        <f ca="1"/>
        <v>0</v>
      </c>
      <c r="AW43">
        <f ca="1"/>
        <v>0</v>
      </c>
      <c r="AX43">
        <f ca="1"/>
        <v>0</v>
      </c>
      <c r="AY43">
        <f ca="1"/>
        <v>0</v>
      </c>
      <c r="AZ43">
        <f ca="1"/>
        <v>0</v>
      </c>
      <c r="BA43">
        <f ca="1"/>
        <v>0</v>
      </c>
      <c r="BB43">
        <f ca="1"/>
        <v>0</v>
      </c>
      <c r="BC43">
        <f ca="1"/>
        <v>3.5507293740482899E-2</v>
      </c>
      <c r="BD43">
        <f ca="1"/>
        <v>0</v>
      </c>
      <c r="BE43">
        <f ca="1"/>
        <v>0</v>
      </c>
      <c r="BF43">
        <f ca="1"/>
        <v>0</v>
      </c>
      <c r="BG43">
        <f ca="1"/>
        <v>0</v>
      </c>
      <c r="BH43">
        <f ca="1"/>
        <v>0</v>
      </c>
      <c r="BI43">
        <f ca="1"/>
        <v>0</v>
      </c>
      <c r="BJ43">
        <f ca="1"/>
        <v>0</v>
      </c>
      <c r="BK43">
        <f ca="1"/>
        <v>0</v>
      </c>
      <c r="BL43">
        <f ca="1"/>
        <v>0</v>
      </c>
      <c r="BM43">
        <f ca="1"/>
        <v>0</v>
      </c>
      <c r="BN43">
        <f ca="1"/>
        <v>0</v>
      </c>
      <c r="BO43">
        <f ca="1"/>
        <v>0</v>
      </c>
      <c r="BP43">
        <f ca="1"/>
        <v>0</v>
      </c>
      <c r="BQ43">
        <f ca="1"/>
        <v>0</v>
      </c>
      <c r="BR43">
        <f ca="1"/>
        <v>0</v>
      </c>
      <c r="BS43">
        <f ca="1"/>
        <v>0</v>
      </c>
      <c r="BT43">
        <f ca="1"/>
        <v>0</v>
      </c>
      <c r="BU43">
        <f ca="1"/>
        <v>0</v>
      </c>
      <c r="BV43">
        <f ca="1"/>
        <v>0</v>
      </c>
      <c r="BW43">
        <f ca="1"/>
        <v>0</v>
      </c>
      <c r="BY43" t="str">
        <f t="shared" si="29"/>
        <v>Global Real Estate - REITS</v>
      </c>
      <c r="BZ43" s="37">
        <f t="shared" ca="1" si="31"/>
        <v>1.1392525367553084E-2</v>
      </c>
      <c r="CA43" s="37">
        <f t="shared" ca="1" si="32"/>
        <v>1.1689077627602209E-2</v>
      </c>
      <c r="CB43" s="37">
        <f t="shared" ca="1" si="33"/>
        <v>8.165230418027818E-3</v>
      </c>
      <c r="CC43" s="37">
        <f t="shared" ca="1" si="34"/>
        <v>1.7678195312274943E-2</v>
      </c>
      <c r="CD43" s="37">
        <f t="shared" ca="1" si="35"/>
        <v>1.4956604084715315E-2</v>
      </c>
      <c r="CE43" s="37">
        <f t="shared" ca="1" si="36"/>
        <v>1.5714756690163593E-2</v>
      </c>
      <c r="CF43" s="37">
        <f t="shared" ca="1" si="37"/>
        <v>1.2949791867727899E-2</v>
      </c>
      <c r="CG43" s="37">
        <f t="shared" ca="1" si="38"/>
        <v>7.0508337480965799E-2</v>
      </c>
      <c r="CH43" s="37">
        <f t="shared" ca="1" si="39"/>
        <v>1.9312671732624433E-2</v>
      </c>
      <c r="CI43" s="37">
        <f t="shared" ca="1" si="40"/>
        <v>9.4245368063974617E-3</v>
      </c>
      <c r="CJ43" s="37">
        <f t="shared" ca="1" si="41"/>
        <v>1.5896756278016332E-3</v>
      </c>
      <c r="CK43" s="37">
        <f t="shared" ca="1" si="42"/>
        <v>6.4554359114513274E-3</v>
      </c>
      <c r="CL43" s="37">
        <f t="shared" ca="1" si="43"/>
        <v>6.1872415168451262E-3</v>
      </c>
      <c r="CM43" s="37">
        <f t="shared" ca="1" si="44"/>
        <v>2.9022060230822783E-3</v>
      </c>
      <c r="CN43" s="37">
        <f t="shared" ca="1" si="45"/>
        <v>1.7726975719322489E-3</v>
      </c>
      <c r="CO43" s="37">
        <f t="shared" ca="1" si="46"/>
        <v>1.6412363349972039E-3</v>
      </c>
      <c r="CP43" s="37">
        <f t="shared" ca="1" si="47"/>
        <v>1.7851713218492936E-3</v>
      </c>
      <c r="CQ43" s="37">
        <f t="shared" ca="1" si="48"/>
        <v>9.8980411507417127E-4</v>
      </c>
      <c r="CR43" s="37">
        <f t="shared" ca="1" si="49"/>
        <v>1.1116530248907726E-3</v>
      </c>
      <c r="CS43" s="37">
        <f t="shared" ca="1" si="50"/>
        <v>-4.1101137626519535E-4</v>
      </c>
      <c r="CT43" s="37">
        <f t="shared" ca="1" si="51"/>
        <v>1.4696892653339575E-2</v>
      </c>
      <c r="CU43" s="37">
        <f t="shared" ca="1" si="52"/>
        <v>1.4051630636158311E-2</v>
      </c>
      <c r="CV43" s="37">
        <f t="shared" ca="1" si="53"/>
        <v>4.1699984388192312E-3</v>
      </c>
      <c r="CW43" s="37">
        <f t="shared" ca="1" si="54"/>
        <v>4.3173603328450719E-3</v>
      </c>
      <c r="CX43" s="37">
        <f t="shared" ca="1" si="55"/>
        <v>2.7775178339972937E-3</v>
      </c>
      <c r="CY43" s="37">
        <f t="shared" ca="1" si="56"/>
        <v>4.5557290702740897E-4</v>
      </c>
      <c r="CZ43" s="37">
        <f t="shared" ca="1" si="57"/>
        <v>1.2758937156367087E-2</v>
      </c>
      <c r="DA43" s="37">
        <f t="shared" ca="1" si="58"/>
        <v>1.0244077098300056E-2</v>
      </c>
    </row>
    <row r="44" spans="4:105" x14ac:dyDescent="0.35">
      <c r="G44" s="5"/>
      <c r="H44" s="17"/>
      <c r="Q44" t="str">
        <f t="shared" si="27"/>
        <v>US Real Estate - Core</v>
      </c>
      <c r="R44">
        <f ca="1"/>
        <v>7.7516691338533495E-3</v>
      </c>
      <c r="S44">
        <f ca="1"/>
        <v>7.6337149987670411E-3</v>
      </c>
      <c r="T44">
        <f ca="1"/>
        <v>5.3470063349638653E-3</v>
      </c>
      <c r="U44">
        <f ca="1"/>
        <v>1.0898819115150095E-2</v>
      </c>
      <c r="V44">
        <f ca="1"/>
        <v>1.0088742422487525E-2</v>
      </c>
      <c r="W44">
        <f ca="1"/>
        <v>9.7583033161224072E-3</v>
      </c>
      <c r="X44">
        <f ca="1"/>
        <v>8.1153719943262374E-3</v>
      </c>
      <c r="Y44">
        <f ca="1"/>
        <v>1.9312671732624433E-2</v>
      </c>
      <c r="Z44">
        <f ca="1"/>
        <v>1.5324365063010425E-2</v>
      </c>
      <c r="AA44">
        <f ca="1"/>
        <v>6.1749230282193614E-3</v>
      </c>
      <c r="AB44">
        <f ca="1"/>
        <v>1.091730902096728E-3</v>
      </c>
      <c r="AC44">
        <f ca="1"/>
        <v>3.5135358780747851E-3</v>
      </c>
      <c r="AD44">
        <f ca="1"/>
        <v>4.3520826325911064E-3</v>
      </c>
      <c r="AE44">
        <f ca="1"/>
        <v>1.9402196926716626E-3</v>
      </c>
      <c r="AF44">
        <f ca="1"/>
        <v>1.4280070726710348E-3</v>
      </c>
      <c r="AG44">
        <f ca="1"/>
        <v>1.396067255472483E-3</v>
      </c>
      <c r="AH44">
        <f ca="1"/>
        <v>6.7347581538166441E-4</v>
      </c>
      <c r="AI44">
        <f ca="1"/>
        <v>9.6624249824092602E-4</v>
      </c>
      <c r="AJ44">
        <f ca="1"/>
        <v>9.099963275508257E-4</v>
      </c>
      <c r="AK44">
        <f ca="1"/>
        <v>-2.8224720388414238E-4</v>
      </c>
      <c r="AL44">
        <f ca="1"/>
        <v>8.2384625346479876E-3</v>
      </c>
      <c r="AM44">
        <f ca="1"/>
        <v>9.2015979905721388E-3</v>
      </c>
      <c r="AN44">
        <f ca="1"/>
        <v>3.5957913125623884E-3</v>
      </c>
      <c r="AO44">
        <f ca="1"/>
        <v>3.6440869322603227E-3</v>
      </c>
      <c r="AP44">
        <f ca="1"/>
        <v>2.0974735290545227E-3</v>
      </c>
      <c r="AQ44">
        <f ca="1"/>
        <v>-7.7754997969803331E-6</v>
      </c>
      <c r="AR44">
        <f ca="1"/>
        <v>8.3550879993783585E-3</v>
      </c>
      <c r="AS44">
        <f ca="1"/>
        <v>7.9557828144255511E-3</v>
      </c>
      <c r="AU44" t="str">
        <f t="shared" si="28"/>
        <v>US Real Estate - Core</v>
      </c>
      <c r="AV44">
        <f ca="1"/>
        <v>0</v>
      </c>
      <c r="AW44">
        <f ca="1"/>
        <v>0</v>
      </c>
      <c r="AX44">
        <f ca="1"/>
        <v>0</v>
      </c>
      <c r="AY44">
        <f ca="1"/>
        <v>0</v>
      </c>
      <c r="AZ44">
        <f ca="1"/>
        <v>0</v>
      </c>
      <c r="BA44">
        <f ca="1"/>
        <v>0</v>
      </c>
      <c r="BB44">
        <f ca="1"/>
        <v>0</v>
      </c>
      <c r="BC44">
        <f ca="1"/>
        <v>0</v>
      </c>
      <c r="BD44">
        <f ca="1"/>
        <v>1.5324365063010425E-2</v>
      </c>
      <c r="BE44">
        <f ca="1"/>
        <v>0</v>
      </c>
      <c r="BF44">
        <f ca="1"/>
        <v>0</v>
      </c>
      <c r="BG44">
        <f ca="1"/>
        <v>0</v>
      </c>
      <c r="BH44">
        <f ca="1"/>
        <v>0</v>
      </c>
      <c r="BI44">
        <f ca="1"/>
        <v>0</v>
      </c>
      <c r="BJ44">
        <f ca="1"/>
        <v>0</v>
      </c>
      <c r="BK44">
        <f ca="1"/>
        <v>0</v>
      </c>
      <c r="BL44">
        <f ca="1"/>
        <v>0</v>
      </c>
      <c r="BM44">
        <f ca="1"/>
        <v>0</v>
      </c>
      <c r="BN44">
        <f ca="1"/>
        <v>0</v>
      </c>
      <c r="BO44">
        <f ca="1"/>
        <v>0</v>
      </c>
      <c r="BP44">
        <f ca="1"/>
        <v>0</v>
      </c>
      <c r="BQ44">
        <f ca="1"/>
        <v>0</v>
      </c>
      <c r="BR44">
        <f ca="1"/>
        <v>0</v>
      </c>
      <c r="BS44">
        <f ca="1"/>
        <v>0</v>
      </c>
      <c r="BT44">
        <f ca="1"/>
        <v>0</v>
      </c>
      <c r="BU44">
        <f ca="1"/>
        <v>0</v>
      </c>
      <c r="BV44">
        <f ca="1"/>
        <v>0</v>
      </c>
      <c r="BW44">
        <f ca="1"/>
        <v>0</v>
      </c>
      <c r="BY44" t="str">
        <f t="shared" si="29"/>
        <v>US Real Estate - Core</v>
      </c>
      <c r="BZ44" s="37">
        <f t="shared" ca="1" si="31"/>
        <v>7.7516691338533495E-3</v>
      </c>
      <c r="CA44" s="37">
        <f t="shared" ca="1" si="32"/>
        <v>7.6337149987670411E-3</v>
      </c>
      <c r="CB44" s="37">
        <f t="shared" ca="1" si="33"/>
        <v>5.3470063349638653E-3</v>
      </c>
      <c r="CC44" s="37">
        <f t="shared" ca="1" si="34"/>
        <v>1.0898819115150095E-2</v>
      </c>
      <c r="CD44" s="37">
        <f t="shared" ca="1" si="35"/>
        <v>1.0088742422487525E-2</v>
      </c>
      <c r="CE44" s="37">
        <f t="shared" ca="1" si="36"/>
        <v>9.7583033161224072E-3</v>
      </c>
      <c r="CF44" s="37">
        <f t="shared" ca="1" si="37"/>
        <v>8.1153719943262374E-3</v>
      </c>
      <c r="CG44" s="37">
        <f t="shared" ca="1" si="38"/>
        <v>1.9312671732624433E-2</v>
      </c>
      <c r="CH44" s="37">
        <f t="shared" ca="1" si="39"/>
        <v>3.0648730126020849E-2</v>
      </c>
      <c r="CI44" s="37">
        <f t="shared" ca="1" si="40"/>
        <v>6.1749230282193614E-3</v>
      </c>
      <c r="CJ44" s="37">
        <f t="shared" ca="1" si="41"/>
        <v>1.091730902096728E-3</v>
      </c>
      <c r="CK44" s="37">
        <f t="shared" ca="1" si="42"/>
        <v>3.5135358780747851E-3</v>
      </c>
      <c r="CL44" s="37">
        <f t="shared" ca="1" si="43"/>
        <v>4.3520826325911064E-3</v>
      </c>
      <c r="CM44" s="37">
        <f t="shared" ca="1" si="44"/>
        <v>1.9402196926716626E-3</v>
      </c>
      <c r="CN44" s="37">
        <f t="shared" ca="1" si="45"/>
        <v>1.4280070726710348E-3</v>
      </c>
      <c r="CO44" s="37">
        <f t="shared" ca="1" si="46"/>
        <v>1.396067255472483E-3</v>
      </c>
      <c r="CP44" s="37">
        <f t="shared" ca="1" si="47"/>
        <v>6.7347581538166441E-4</v>
      </c>
      <c r="CQ44" s="37">
        <f t="shared" ca="1" si="48"/>
        <v>9.6624249824092602E-4</v>
      </c>
      <c r="CR44" s="37">
        <f t="shared" ca="1" si="49"/>
        <v>9.099963275508257E-4</v>
      </c>
      <c r="CS44" s="37">
        <f t="shared" ca="1" si="50"/>
        <v>-2.8224720388414238E-4</v>
      </c>
      <c r="CT44" s="37">
        <f t="shared" ca="1" si="51"/>
        <v>8.2384625346479876E-3</v>
      </c>
      <c r="CU44" s="37">
        <f t="shared" ca="1" si="52"/>
        <v>9.2015979905721388E-3</v>
      </c>
      <c r="CV44" s="37">
        <f t="shared" ca="1" si="53"/>
        <v>3.5957913125623884E-3</v>
      </c>
      <c r="CW44" s="37">
        <f t="shared" ca="1" si="54"/>
        <v>3.6440869322603227E-3</v>
      </c>
      <c r="CX44" s="37">
        <f t="shared" ca="1" si="55"/>
        <v>2.0974735290545227E-3</v>
      </c>
      <c r="CY44" s="37">
        <f t="shared" ca="1" si="56"/>
        <v>-7.7754997969803331E-6</v>
      </c>
      <c r="CZ44" s="37">
        <f t="shared" ca="1" si="57"/>
        <v>8.3550879993783585E-3</v>
      </c>
      <c r="DA44" s="37">
        <f t="shared" ca="1" si="58"/>
        <v>7.9557828144255511E-3</v>
      </c>
    </row>
    <row r="45" spans="4:105" x14ac:dyDescent="0.35">
      <c r="G45" s="5"/>
      <c r="H45" s="17"/>
      <c r="Q45" t="str">
        <f t="shared" si="27"/>
        <v>Infrastructure - Core</v>
      </c>
      <c r="R45">
        <f ca="1"/>
        <v>1.0719607478198681E-2</v>
      </c>
      <c r="S45">
        <f ca="1"/>
        <v>1.1743189006871225E-2</v>
      </c>
      <c r="T45">
        <f ca="1"/>
        <v>8.2535958133908016E-3</v>
      </c>
      <c r="U45">
        <f ca="1"/>
        <v>1.7746271991918885E-2</v>
      </c>
      <c r="V45">
        <f ca="1"/>
        <v>1.5171998841927079E-2</v>
      </c>
      <c r="W45">
        <f ca="1"/>
        <v>1.5822697067249102E-2</v>
      </c>
      <c r="X45">
        <f ca="1"/>
        <v>1.2852755696960446E-2</v>
      </c>
      <c r="Y45">
        <f ca="1"/>
        <v>9.4245368063974617E-3</v>
      </c>
      <c r="Z45">
        <f ca="1"/>
        <v>6.1749230282193614E-3</v>
      </c>
      <c r="AA45">
        <f ca="1"/>
        <v>1.4886250798960473E-2</v>
      </c>
      <c r="AB45">
        <f ca="1"/>
        <v>1.564802330774364E-3</v>
      </c>
      <c r="AC45">
        <f ca="1"/>
        <v>5.3209885642309853E-3</v>
      </c>
      <c r="AD45">
        <f ca="1"/>
        <v>4.6624578824235848E-3</v>
      </c>
      <c r="AE45">
        <f ca="1"/>
        <v>2.7950850103579256E-3</v>
      </c>
      <c r="AF45">
        <f ca="1"/>
        <v>8.2499426588989724E-4</v>
      </c>
      <c r="AG45">
        <f ca="1"/>
        <v>5.233481148206689E-4</v>
      </c>
      <c r="AH45">
        <f ca="1"/>
        <v>3.0599090591703167E-4</v>
      </c>
      <c r="AI45">
        <f ca="1"/>
        <v>-1.2990380426835738E-4</v>
      </c>
      <c r="AJ45">
        <f ca="1"/>
        <v>4.8557873313717208E-4</v>
      </c>
      <c r="AK45">
        <f ca="1"/>
        <v>-2.9854869585846172E-4</v>
      </c>
      <c r="AL45">
        <f ca="1"/>
        <v>1.2065255502078241E-2</v>
      </c>
      <c r="AM45">
        <f ca="1"/>
        <v>1.8773676426367496E-2</v>
      </c>
      <c r="AN45">
        <f ca="1"/>
        <v>1.2209588542671556E-3</v>
      </c>
      <c r="AO45">
        <f ca="1"/>
        <v>1.4269618428361E-3</v>
      </c>
      <c r="AP45">
        <f ca="1"/>
        <v>2.1235802467734822E-3</v>
      </c>
      <c r="AQ45">
        <f ca="1"/>
        <v>1.1746191574450824E-5</v>
      </c>
      <c r="AR45">
        <f ca="1"/>
        <v>1.7046573733700186E-2</v>
      </c>
      <c r="AS45">
        <f ca="1"/>
        <v>3.9485941403584641E-3</v>
      </c>
      <c r="AU45" t="str">
        <f t="shared" si="28"/>
        <v>Infrastructure - Core</v>
      </c>
      <c r="AV45">
        <f ca="1"/>
        <v>0</v>
      </c>
      <c r="AW45">
        <f ca="1"/>
        <v>0</v>
      </c>
      <c r="AX45">
        <f ca="1"/>
        <v>0</v>
      </c>
      <c r="AY45">
        <f ca="1"/>
        <v>0</v>
      </c>
      <c r="AZ45">
        <f ca="1"/>
        <v>0</v>
      </c>
      <c r="BA45">
        <f ca="1"/>
        <v>0</v>
      </c>
      <c r="BB45">
        <f ca="1"/>
        <v>0</v>
      </c>
      <c r="BC45">
        <f ca="1"/>
        <v>0</v>
      </c>
      <c r="BD45">
        <f ca="1"/>
        <v>0</v>
      </c>
      <c r="BE45">
        <f ca="1"/>
        <v>1.4886250798960473E-2</v>
      </c>
      <c r="BF45">
        <f ca="1"/>
        <v>0</v>
      </c>
      <c r="BG45">
        <f ca="1"/>
        <v>0</v>
      </c>
      <c r="BH45">
        <f ca="1"/>
        <v>0</v>
      </c>
      <c r="BI45">
        <f ca="1"/>
        <v>0</v>
      </c>
      <c r="BJ45">
        <f ca="1"/>
        <v>0</v>
      </c>
      <c r="BK45">
        <f ca="1"/>
        <v>0</v>
      </c>
      <c r="BL45">
        <f ca="1"/>
        <v>0</v>
      </c>
      <c r="BM45">
        <f ca="1"/>
        <v>0</v>
      </c>
      <c r="BN45">
        <f ca="1"/>
        <v>0</v>
      </c>
      <c r="BO45">
        <f ca="1"/>
        <v>0</v>
      </c>
      <c r="BP45">
        <f ca="1"/>
        <v>0</v>
      </c>
      <c r="BQ45">
        <f ca="1"/>
        <v>0</v>
      </c>
      <c r="BR45">
        <f ca="1"/>
        <v>0</v>
      </c>
      <c r="BS45">
        <f ca="1"/>
        <v>0</v>
      </c>
      <c r="BT45">
        <f ca="1"/>
        <v>0</v>
      </c>
      <c r="BU45">
        <f ca="1"/>
        <v>0</v>
      </c>
      <c r="BV45">
        <f ca="1"/>
        <v>0</v>
      </c>
      <c r="BW45">
        <f ca="1"/>
        <v>0</v>
      </c>
      <c r="BY45" t="str">
        <f t="shared" si="29"/>
        <v>Infrastructure - Core</v>
      </c>
      <c r="BZ45" s="37">
        <f t="shared" ca="1" si="31"/>
        <v>1.0719607478198681E-2</v>
      </c>
      <c r="CA45" s="37">
        <f t="shared" ca="1" si="32"/>
        <v>1.1743189006871225E-2</v>
      </c>
      <c r="CB45" s="37">
        <f t="shared" ca="1" si="33"/>
        <v>8.2535958133908016E-3</v>
      </c>
      <c r="CC45" s="37">
        <f t="shared" ca="1" si="34"/>
        <v>1.7746271991918885E-2</v>
      </c>
      <c r="CD45" s="37">
        <f t="shared" ca="1" si="35"/>
        <v>1.5171998841927079E-2</v>
      </c>
      <c r="CE45" s="37">
        <f t="shared" ca="1" si="36"/>
        <v>1.5822697067249102E-2</v>
      </c>
      <c r="CF45" s="37">
        <f t="shared" ca="1" si="37"/>
        <v>1.2852755696960446E-2</v>
      </c>
      <c r="CG45" s="37">
        <f t="shared" ca="1" si="38"/>
        <v>9.4245368063974617E-3</v>
      </c>
      <c r="CH45" s="37">
        <f t="shared" ca="1" si="39"/>
        <v>6.1749230282193614E-3</v>
      </c>
      <c r="CI45" s="37">
        <f t="shared" ca="1" si="40"/>
        <v>2.9772501597920945E-2</v>
      </c>
      <c r="CJ45" s="37">
        <f t="shared" ca="1" si="41"/>
        <v>1.564802330774364E-3</v>
      </c>
      <c r="CK45" s="37">
        <f t="shared" ca="1" si="42"/>
        <v>5.3209885642309853E-3</v>
      </c>
      <c r="CL45" s="37">
        <f t="shared" ca="1" si="43"/>
        <v>4.6624578824235848E-3</v>
      </c>
      <c r="CM45" s="37">
        <f t="shared" ca="1" si="44"/>
        <v>2.7950850103579256E-3</v>
      </c>
      <c r="CN45" s="37">
        <f t="shared" ca="1" si="45"/>
        <v>8.2499426588989724E-4</v>
      </c>
      <c r="CO45" s="37">
        <f t="shared" ca="1" si="46"/>
        <v>5.233481148206689E-4</v>
      </c>
      <c r="CP45" s="37">
        <f t="shared" ca="1" si="47"/>
        <v>3.0599090591703167E-4</v>
      </c>
      <c r="CQ45" s="37">
        <f t="shared" ca="1" si="48"/>
        <v>-1.2990380426835738E-4</v>
      </c>
      <c r="CR45" s="37">
        <f t="shared" ca="1" si="49"/>
        <v>4.8557873313717208E-4</v>
      </c>
      <c r="CS45" s="37">
        <f t="shared" ca="1" si="50"/>
        <v>-2.9854869585846172E-4</v>
      </c>
      <c r="CT45" s="37">
        <f t="shared" ca="1" si="51"/>
        <v>1.2065255502078241E-2</v>
      </c>
      <c r="CU45" s="37">
        <f t="shared" ca="1" si="52"/>
        <v>1.8773676426367496E-2</v>
      </c>
      <c r="CV45" s="37">
        <f t="shared" ca="1" si="53"/>
        <v>1.2209588542671556E-3</v>
      </c>
      <c r="CW45" s="37">
        <f t="shared" ca="1" si="54"/>
        <v>1.4269618428361E-3</v>
      </c>
      <c r="CX45" s="37">
        <f t="shared" ca="1" si="55"/>
        <v>2.1235802467734822E-3</v>
      </c>
      <c r="CY45" s="37">
        <f t="shared" ca="1" si="56"/>
        <v>1.1746191574450824E-5</v>
      </c>
      <c r="CZ45" s="37">
        <f t="shared" ca="1" si="57"/>
        <v>1.7046573733700186E-2</v>
      </c>
      <c r="DA45" s="37">
        <f t="shared" ca="1" si="58"/>
        <v>3.9485941403584641E-3</v>
      </c>
    </row>
    <row r="46" spans="4:105" x14ac:dyDescent="0.35">
      <c r="G46" s="5"/>
      <c r="Q46" t="str">
        <f t="shared" si="27"/>
        <v>Diversified Hedge Funds</v>
      </c>
      <c r="R46">
        <f ca="1"/>
        <v>2.6552317846111548E-3</v>
      </c>
      <c r="S46">
        <f ca="1"/>
        <v>2.5865419490432324E-3</v>
      </c>
      <c r="T46">
        <f ca="1"/>
        <v>1.8232988713453992E-3</v>
      </c>
      <c r="U46">
        <f ca="1"/>
        <v>3.5356248188112005E-3</v>
      </c>
      <c r="V46">
        <f ca="1"/>
        <v>3.5187435431724284E-3</v>
      </c>
      <c r="W46">
        <f ca="1"/>
        <v>3.1595203652888993E-3</v>
      </c>
      <c r="X46">
        <f ca="1"/>
        <v>2.6246227182978791E-3</v>
      </c>
      <c r="Y46">
        <f ca="1"/>
        <v>1.5896756278016332E-3</v>
      </c>
      <c r="Z46">
        <f ca="1"/>
        <v>1.091730902096728E-3</v>
      </c>
      <c r="AA46">
        <f ca="1"/>
        <v>1.564802330774364E-3</v>
      </c>
      <c r="AB46">
        <f ca="1"/>
        <v>2.9268056194336426E-3</v>
      </c>
      <c r="AC46">
        <f ca="1"/>
        <v>1.296723542999268E-3</v>
      </c>
      <c r="AD46">
        <f ca="1"/>
        <v>1.19643273911738E-3</v>
      </c>
      <c r="AE46">
        <f ca="1"/>
        <v>7.8468150955922627E-4</v>
      </c>
      <c r="AF46">
        <f ca="1"/>
        <v>2.3927330668330261E-4</v>
      </c>
      <c r="AG46">
        <f ca="1"/>
        <v>1.8645019423800692E-4</v>
      </c>
      <c r="AH46">
        <f ca="1"/>
        <v>9.2597114042046065E-5</v>
      </c>
      <c r="AI46">
        <f ca="1"/>
        <v>-2.3557628423050526E-6</v>
      </c>
      <c r="AJ46">
        <f ca="1"/>
        <v>1.6389568444985538E-4</v>
      </c>
      <c r="AK46">
        <f ca="1"/>
        <v>-8.0920271916951647E-5</v>
      </c>
      <c r="AL46">
        <f ca="1"/>
        <v>2.9389786517073739E-3</v>
      </c>
      <c r="AM46">
        <f ca="1"/>
        <v>2.3262176332438716E-3</v>
      </c>
      <c r="AN46">
        <f ca="1"/>
        <v>5.1756407831480525E-4</v>
      </c>
      <c r="AO46">
        <f ca="1"/>
        <v>4.4741058890453974E-4</v>
      </c>
      <c r="AP46">
        <f ca="1"/>
        <v>4.0493049269860578E-4</v>
      </c>
      <c r="AQ46">
        <f ca="1"/>
        <v>7.0537728069517435E-7</v>
      </c>
      <c r="AR46">
        <f ca="1"/>
        <v>2.1122149708530922E-3</v>
      </c>
      <c r="AS46">
        <f ca="1"/>
        <v>1.1141657904359342E-3</v>
      </c>
      <c r="AU46" t="str">
        <f t="shared" si="28"/>
        <v>Diversified Hedge Funds</v>
      </c>
      <c r="AV46">
        <f ca="1"/>
        <v>0</v>
      </c>
      <c r="AW46">
        <f ca="1"/>
        <v>0</v>
      </c>
      <c r="AX46">
        <f ca="1"/>
        <v>0</v>
      </c>
      <c r="AY46">
        <f ca="1"/>
        <v>0</v>
      </c>
      <c r="AZ46">
        <f ca="1"/>
        <v>0</v>
      </c>
      <c r="BA46">
        <f ca="1"/>
        <v>0</v>
      </c>
      <c r="BB46">
        <f ca="1"/>
        <v>0</v>
      </c>
      <c r="BC46">
        <f ca="1"/>
        <v>0</v>
      </c>
      <c r="BD46">
        <f ca="1"/>
        <v>0</v>
      </c>
      <c r="BE46">
        <f ca="1"/>
        <v>0</v>
      </c>
      <c r="BF46">
        <f ca="1"/>
        <v>2.9268056194336426E-3</v>
      </c>
      <c r="BG46">
        <f ca="1"/>
        <v>0</v>
      </c>
      <c r="BH46">
        <f ca="1"/>
        <v>0</v>
      </c>
      <c r="BI46">
        <f ca="1"/>
        <v>0</v>
      </c>
      <c r="BJ46">
        <f ca="1"/>
        <v>0</v>
      </c>
      <c r="BK46">
        <f ca="1"/>
        <v>0</v>
      </c>
      <c r="BL46">
        <f ca="1"/>
        <v>0</v>
      </c>
      <c r="BM46">
        <f ca="1"/>
        <v>0</v>
      </c>
      <c r="BN46">
        <f ca="1"/>
        <v>0</v>
      </c>
      <c r="BO46">
        <f ca="1"/>
        <v>0</v>
      </c>
      <c r="BP46">
        <f ca="1"/>
        <v>0</v>
      </c>
      <c r="BQ46">
        <f ca="1"/>
        <v>0</v>
      </c>
      <c r="BR46">
        <f ca="1"/>
        <v>0</v>
      </c>
      <c r="BS46">
        <f ca="1"/>
        <v>0</v>
      </c>
      <c r="BT46">
        <f ca="1"/>
        <v>0</v>
      </c>
      <c r="BU46">
        <f ca="1"/>
        <v>0</v>
      </c>
      <c r="BV46">
        <f ca="1"/>
        <v>0</v>
      </c>
      <c r="BW46">
        <f ca="1"/>
        <v>0</v>
      </c>
      <c r="BY46" t="str">
        <f t="shared" si="29"/>
        <v>Diversified Hedge Funds</v>
      </c>
      <c r="BZ46" s="37">
        <f t="shared" ca="1" si="31"/>
        <v>2.6552317846111548E-3</v>
      </c>
      <c r="CA46" s="37">
        <f t="shared" ca="1" si="32"/>
        <v>2.5865419490432324E-3</v>
      </c>
      <c r="CB46" s="37">
        <f t="shared" ca="1" si="33"/>
        <v>1.8232988713453992E-3</v>
      </c>
      <c r="CC46" s="37">
        <f t="shared" ca="1" si="34"/>
        <v>3.5356248188112005E-3</v>
      </c>
      <c r="CD46" s="37">
        <f t="shared" ca="1" si="35"/>
        <v>3.5187435431724284E-3</v>
      </c>
      <c r="CE46" s="37">
        <f t="shared" ca="1" si="36"/>
        <v>3.1595203652888993E-3</v>
      </c>
      <c r="CF46" s="37">
        <f t="shared" ca="1" si="37"/>
        <v>2.6246227182978791E-3</v>
      </c>
      <c r="CG46" s="37">
        <f t="shared" ca="1" si="38"/>
        <v>1.5896756278016332E-3</v>
      </c>
      <c r="CH46" s="37">
        <f t="shared" ca="1" si="39"/>
        <v>1.091730902096728E-3</v>
      </c>
      <c r="CI46" s="37">
        <f t="shared" ca="1" si="40"/>
        <v>1.564802330774364E-3</v>
      </c>
      <c r="CJ46" s="37">
        <f t="shared" ca="1" si="41"/>
        <v>5.8536112388672852E-3</v>
      </c>
      <c r="CK46" s="37">
        <f t="shared" ca="1" si="42"/>
        <v>1.296723542999268E-3</v>
      </c>
      <c r="CL46" s="37">
        <f t="shared" ca="1" si="43"/>
        <v>1.19643273911738E-3</v>
      </c>
      <c r="CM46" s="37">
        <f t="shared" ca="1" si="44"/>
        <v>7.8468150955922627E-4</v>
      </c>
      <c r="CN46" s="37">
        <f t="shared" ca="1" si="45"/>
        <v>2.3927330668330261E-4</v>
      </c>
      <c r="CO46" s="37">
        <f t="shared" ca="1" si="46"/>
        <v>1.8645019423800692E-4</v>
      </c>
      <c r="CP46" s="37">
        <f t="shared" ca="1" si="47"/>
        <v>9.2597114042046065E-5</v>
      </c>
      <c r="CQ46" s="37">
        <f t="shared" ca="1" si="48"/>
        <v>-2.3557628423050526E-6</v>
      </c>
      <c r="CR46" s="37">
        <f t="shared" ca="1" si="49"/>
        <v>1.6389568444985538E-4</v>
      </c>
      <c r="CS46" s="37">
        <f t="shared" ca="1" si="50"/>
        <v>-8.0920271916951647E-5</v>
      </c>
      <c r="CT46" s="37">
        <f t="shared" ca="1" si="51"/>
        <v>2.9389786517073739E-3</v>
      </c>
      <c r="CU46" s="37">
        <f t="shared" ca="1" si="52"/>
        <v>2.3262176332438716E-3</v>
      </c>
      <c r="CV46" s="37">
        <f t="shared" ca="1" si="53"/>
        <v>5.1756407831480525E-4</v>
      </c>
      <c r="CW46" s="37">
        <f t="shared" ca="1" si="54"/>
        <v>4.4741058890453974E-4</v>
      </c>
      <c r="CX46" s="37">
        <f t="shared" ca="1" si="55"/>
        <v>4.0493049269860578E-4</v>
      </c>
      <c r="CY46" s="37">
        <f t="shared" ca="1" si="56"/>
        <v>7.0537728069517435E-7</v>
      </c>
      <c r="CZ46" s="37">
        <f t="shared" ca="1" si="57"/>
        <v>2.1122149708530922E-3</v>
      </c>
      <c r="DA46" s="37">
        <f t="shared" ca="1" si="58"/>
        <v>1.1141657904359342E-3</v>
      </c>
    </row>
    <row r="47" spans="4:105" x14ac:dyDescent="0.35">
      <c r="Q47" t="str">
        <f t="shared" si="27"/>
        <v>Private Debt</v>
      </c>
      <c r="R47">
        <f ca="1"/>
        <v>8.0714166321025731E-3</v>
      </c>
      <c r="S47">
        <f ca="1"/>
        <v>8.9260224519488642E-3</v>
      </c>
      <c r="T47">
        <f ca="1"/>
        <v>6.25031774149706E-3</v>
      </c>
      <c r="U47">
        <f ca="1"/>
        <v>1.2348066826198286E-2</v>
      </c>
      <c r="V47">
        <f ca="1"/>
        <v>1.1963375887337122E-2</v>
      </c>
      <c r="W47">
        <f ca="1"/>
        <v>1.0965397687963663E-2</v>
      </c>
      <c r="X47">
        <f ca="1"/>
        <v>9.2396900697006533E-3</v>
      </c>
      <c r="Y47">
        <f ca="1"/>
        <v>6.4554359114513274E-3</v>
      </c>
      <c r="Z47">
        <f ca="1"/>
        <v>3.5135358780747851E-3</v>
      </c>
      <c r="AA47">
        <f ca="1"/>
        <v>5.3209885642309853E-3</v>
      </c>
      <c r="AB47">
        <f ca="1"/>
        <v>1.296723542999268E-3</v>
      </c>
      <c r="AC47">
        <f ca="1"/>
        <v>9.4170517521790856E-3</v>
      </c>
      <c r="AD47">
        <f ca="1"/>
        <v>3.2136626106155607E-3</v>
      </c>
      <c r="AE47">
        <f ca="1"/>
        <v>2.2053118788127953E-3</v>
      </c>
      <c r="AF47">
        <f ca="1"/>
        <v>3.2538864212007973E-4</v>
      </c>
      <c r="AG47">
        <f ca="1"/>
        <v>4.6782683963878475E-5</v>
      </c>
      <c r="AH47">
        <f ca="1"/>
        <v>4.4340351324979177E-4</v>
      </c>
      <c r="AI47">
        <f ca="1"/>
        <v>-5.6499551845743149E-4</v>
      </c>
      <c r="AJ47">
        <f ca="1"/>
        <v>2.1513662554762799E-4</v>
      </c>
      <c r="AK47">
        <f ca="1"/>
        <v>-2.3122115385683975E-4</v>
      </c>
      <c r="AL47">
        <f ca="1"/>
        <v>1.5338003070126982E-2</v>
      </c>
      <c r="AM47">
        <f ca="1"/>
        <v>7.9280071607772534E-3</v>
      </c>
      <c r="AN47">
        <f ca="1"/>
        <v>1.5006555255167472E-4</v>
      </c>
      <c r="AO47">
        <f ca="1"/>
        <v>5.2298517313552279E-5</v>
      </c>
      <c r="AP47">
        <f ca="1"/>
        <v>8.0969947478606581E-4</v>
      </c>
      <c r="AQ47">
        <f ca="1"/>
        <v>2.3101173176127065E-4</v>
      </c>
      <c r="AR47">
        <f ca="1"/>
        <v>7.1986624014506737E-3</v>
      </c>
      <c r="AS47">
        <f ca="1"/>
        <v>1.7592024631311041E-3</v>
      </c>
      <c r="AU47" t="str">
        <f t="shared" si="28"/>
        <v>Private Debt</v>
      </c>
      <c r="AV47">
        <f ca="1"/>
        <v>0</v>
      </c>
      <c r="AW47">
        <f ca="1"/>
        <v>0</v>
      </c>
      <c r="AX47">
        <f ca="1"/>
        <v>0</v>
      </c>
      <c r="AY47">
        <f ca="1"/>
        <v>0</v>
      </c>
      <c r="AZ47">
        <f ca="1"/>
        <v>0</v>
      </c>
      <c r="BA47">
        <f ca="1"/>
        <v>0</v>
      </c>
      <c r="BB47">
        <f ca="1"/>
        <v>0</v>
      </c>
      <c r="BC47">
        <f ca="1"/>
        <v>0</v>
      </c>
      <c r="BD47">
        <f ca="1"/>
        <v>0</v>
      </c>
      <c r="BE47">
        <f ca="1"/>
        <v>0</v>
      </c>
      <c r="BF47">
        <f ca="1"/>
        <v>0</v>
      </c>
      <c r="BG47">
        <f ca="1"/>
        <v>9.4170517521790856E-3</v>
      </c>
      <c r="BH47">
        <f ca="1"/>
        <v>0</v>
      </c>
      <c r="BI47">
        <f ca="1"/>
        <v>0</v>
      </c>
      <c r="BJ47">
        <f ca="1"/>
        <v>0</v>
      </c>
      <c r="BK47">
        <f ca="1"/>
        <v>0</v>
      </c>
      <c r="BL47">
        <f ca="1"/>
        <v>0</v>
      </c>
      <c r="BM47">
        <f ca="1"/>
        <v>0</v>
      </c>
      <c r="BN47">
        <f ca="1"/>
        <v>0</v>
      </c>
      <c r="BO47">
        <f ca="1"/>
        <v>0</v>
      </c>
      <c r="BP47">
        <f ca="1"/>
        <v>0</v>
      </c>
      <c r="BQ47">
        <f ca="1"/>
        <v>0</v>
      </c>
      <c r="BR47">
        <f ca="1"/>
        <v>0</v>
      </c>
      <c r="BS47">
        <f ca="1"/>
        <v>0</v>
      </c>
      <c r="BT47">
        <f ca="1"/>
        <v>0</v>
      </c>
      <c r="BU47">
        <f ca="1"/>
        <v>0</v>
      </c>
      <c r="BV47">
        <f ca="1"/>
        <v>0</v>
      </c>
      <c r="BW47">
        <f ca="1"/>
        <v>0</v>
      </c>
      <c r="BY47" t="str">
        <f t="shared" si="29"/>
        <v>Private Debt</v>
      </c>
      <c r="BZ47" s="37">
        <f t="shared" ca="1" si="31"/>
        <v>8.0714166321025731E-3</v>
      </c>
      <c r="CA47" s="37">
        <f t="shared" ca="1" si="32"/>
        <v>8.9260224519488642E-3</v>
      </c>
      <c r="CB47" s="37">
        <f t="shared" ca="1" si="33"/>
        <v>6.25031774149706E-3</v>
      </c>
      <c r="CC47" s="37">
        <f t="shared" ca="1" si="34"/>
        <v>1.2348066826198286E-2</v>
      </c>
      <c r="CD47" s="37">
        <f t="shared" ca="1" si="35"/>
        <v>1.1963375887337122E-2</v>
      </c>
      <c r="CE47" s="37">
        <f t="shared" ca="1" si="36"/>
        <v>1.0965397687963663E-2</v>
      </c>
      <c r="CF47" s="37">
        <f t="shared" ca="1" si="37"/>
        <v>9.2396900697006533E-3</v>
      </c>
      <c r="CG47" s="37">
        <f t="shared" ca="1" si="38"/>
        <v>6.4554359114513274E-3</v>
      </c>
      <c r="CH47" s="37">
        <f t="shared" ca="1" si="39"/>
        <v>3.5135358780747851E-3</v>
      </c>
      <c r="CI47" s="37">
        <f t="shared" ca="1" si="40"/>
        <v>5.3209885642309853E-3</v>
      </c>
      <c r="CJ47" s="37">
        <f t="shared" ca="1" si="41"/>
        <v>1.296723542999268E-3</v>
      </c>
      <c r="CK47" s="37">
        <f t="shared" ca="1" si="42"/>
        <v>1.8834103504358171E-2</v>
      </c>
      <c r="CL47" s="37">
        <f t="shared" ca="1" si="43"/>
        <v>3.2136626106155607E-3</v>
      </c>
      <c r="CM47" s="37">
        <f t="shared" ca="1" si="44"/>
        <v>2.2053118788127953E-3</v>
      </c>
      <c r="CN47" s="37">
        <f t="shared" ca="1" si="45"/>
        <v>3.2538864212007973E-4</v>
      </c>
      <c r="CO47" s="37">
        <f t="shared" ca="1" si="46"/>
        <v>4.6782683963878475E-5</v>
      </c>
      <c r="CP47" s="37">
        <f t="shared" ca="1" si="47"/>
        <v>4.4340351324979177E-4</v>
      </c>
      <c r="CQ47" s="37">
        <f t="shared" ca="1" si="48"/>
        <v>-5.6499551845743149E-4</v>
      </c>
      <c r="CR47" s="37">
        <f t="shared" ca="1" si="49"/>
        <v>2.1513662554762799E-4</v>
      </c>
      <c r="CS47" s="37">
        <f t="shared" ca="1" si="50"/>
        <v>-2.3122115385683975E-4</v>
      </c>
      <c r="CT47" s="37">
        <f t="shared" ca="1" si="51"/>
        <v>1.5338003070126982E-2</v>
      </c>
      <c r="CU47" s="37">
        <f t="shared" ca="1" si="52"/>
        <v>7.9280071607772534E-3</v>
      </c>
      <c r="CV47" s="37">
        <f t="shared" ca="1" si="53"/>
        <v>1.5006555255167472E-4</v>
      </c>
      <c r="CW47" s="37">
        <f t="shared" ca="1" si="54"/>
        <v>5.2298517313552279E-5</v>
      </c>
      <c r="CX47" s="37">
        <f t="shared" ca="1" si="55"/>
        <v>8.0969947478606581E-4</v>
      </c>
      <c r="CY47" s="37">
        <f t="shared" ca="1" si="56"/>
        <v>2.3101173176127065E-4</v>
      </c>
      <c r="CZ47" s="37">
        <f t="shared" ca="1" si="57"/>
        <v>7.1986624014506737E-3</v>
      </c>
      <c r="DA47" s="37">
        <f t="shared" ca="1" si="58"/>
        <v>1.7592024631311041E-3</v>
      </c>
    </row>
    <row r="48" spans="4:105" x14ac:dyDescent="0.35">
      <c r="Q48" t="str">
        <f t="shared" si="27"/>
        <v>EM Govt FI - Local Currency</v>
      </c>
      <c r="R48">
        <f ca="1"/>
        <v>1.1654437596272197E-2</v>
      </c>
      <c r="S48">
        <f ca="1"/>
        <v>7.5357903755774169E-3</v>
      </c>
      <c r="T48">
        <f ca="1"/>
        <v>5.1866398726314626E-3</v>
      </c>
      <c r="U48">
        <f ca="1"/>
        <v>1.0700711960376134E-2</v>
      </c>
      <c r="V48">
        <f ca="1"/>
        <v>9.7302290357418886E-3</v>
      </c>
      <c r="W48">
        <f ca="1"/>
        <v>9.6919248329783818E-3</v>
      </c>
      <c r="X48">
        <f ca="1"/>
        <v>8.3666722089104206E-3</v>
      </c>
      <c r="Y48">
        <f ca="1"/>
        <v>6.1872415168451262E-3</v>
      </c>
      <c r="Z48">
        <f ca="1"/>
        <v>4.3520826325911064E-3</v>
      </c>
      <c r="AA48">
        <f ca="1"/>
        <v>4.6624578824235848E-3</v>
      </c>
      <c r="AB48">
        <f ca="1"/>
        <v>1.19643273911738E-3</v>
      </c>
      <c r="AC48">
        <f ca="1"/>
        <v>3.2136626106155607E-3</v>
      </c>
      <c r="AD48">
        <f ca="1"/>
        <v>9.5646488677873249E-3</v>
      </c>
      <c r="AE48">
        <f ca="1"/>
        <v>3.8553675891740604E-3</v>
      </c>
      <c r="AF48">
        <f ca="1"/>
        <v>2.0176504513049831E-3</v>
      </c>
      <c r="AG48">
        <f ca="1"/>
        <v>1.7840834040335624E-3</v>
      </c>
      <c r="AH48">
        <f ca="1"/>
        <v>9.2535805750399737E-4</v>
      </c>
      <c r="AI48">
        <f ca="1"/>
        <v>9.0733414775625513E-4</v>
      </c>
      <c r="AJ48">
        <f ca="1"/>
        <v>1.2590312383022135E-3</v>
      </c>
      <c r="AK48">
        <f ca="1"/>
        <v>-4.9687823559396358E-4</v>
      </c>
      <c r="AL48">
        <f ca="1"/>
        <v>7.5749328432866744E-3</v>
      </c>
      <c r="AM48">
        <f ca="1"/>
        <v>6.9458373055660567E-3</v>
      </c>
      <c r="AN48">
        <f ca="1"/>
        <v>4.5106770255615722E-3</v>
      </c>
      <c r="AO48">
        <f ca="1"/>
        <v>4.6974243443011184E-3</v>
      </c>
      <c r="AP48">
        <f ca="1"/>
        <v>2.8629581529009238E-3</v>
      </c>
      <c r="AQ48">
        <f ca="1"/>
        <v>-1.0553382700408678E-5</v>
      </c>
      <c r="AR48">
        <f ca="1"/>
        <v>6.3068482210187375E-3</v>
      </c>
      <c r="AS48">
        <f ca="1"/>
        <v>8.4926149969652177E-3</v>
      </c>
      <c r="AU48" t="str">
        <f t="shared" si="28"/>
        <v>EM Govt FI - Local Currency</v>
      </c>
      <c r="AV48">
        <f ca="1"/>
        <v>0</v>
      </c>
      <c r="AW48">
        <f ca="1"/>
        <v>0</v>
      </c>
      <c r="AX48">
        <f ca="1"/>
        <v>0</v>
      </c>
      <c r="AY48">
        <f ca="1"/>
        <v>0</v>
      </c>
      <c r="AZ48">
        <f ca="1"/>
        <v>0</v>
      </c>
      <c r="BA48">
        <f ca="1"/>
        <v>0</v>
      </c>
      <c r="BB48">
        <f ca="1"/>
        <v>0</v>
      </c>
      <c r="BC48">
        <f ca="1"/>
        <v>0</v>
      </c>
      <c r="BD48">
        <f ca="1"/>
        <v>0</v>
      </c>
      <c r="BE48">
        <f ca="1"/>
        <v>0</v>
      </c>
      <c r="BF48">
        <f ca="1"/>
        <v>0</v>
      </c>
      <c r="BG48">
        <f ca="1"/>
        <v>0</v>
      </c>
      <c r="BH48">
        <f ca="1"/>
        <v>1.0860648867787325E-2</v>
      </c>
      <c r="BI48">
        <f ca="1"/>
        <v>0</v>
      </c>
      <c r="BJ48">
        <f ca="1"/>
        <v>0</v>
      </c>
      <c r="BK48">
        <f ca="1"/>
        <v>0</v>
      </c>
      <c r="BL48">
        <f ca="1"/>
        <v>0</v>
      </c>
      <c r="BM48">
        <f ca="1"/>
        <v>0</v>
      </c>
      <c r="BN48">
        <f ca="1"/>
        <v>0</v>
      </c>
      <c r="BO48">
        <f ca="1"/>
        <v>0</v>
      </c>
      <c r="BP48">
        <f ca="1"/>
        <v>0</v>
      </c>
      <c r="BQ48">
        <f ca="1"/>
        <v>0</v>
      </c>
      <c r="BR48">
        <f ca="1"/>
        <v>0</v>
      </c>
      <c r="BS48">
        <f ca="1"/>
        <v>0</v>
      </c>
      <c r="BT48">
        <f ca="1"/>
        <v>0</v>
      </c>
      <c r="BU48">
        <f ca="1"/>
        <v>0</v>
      </c>
      <c r="BV48">
        <f ca="1"/>
        <v>0</v>
      </c>
      <c r="BW48">
        <f ca="1"/>
        <v>0</v>
      </c>
      <c r="BY48" t="str">
        <f t="shared" si="29"/>
        <v>EM Govt FI - Local Currency</v>
      </c>
      <c r="BZ48" s="37">
        <f t="shared" ca="1" si="31"/>
        <v>1.1654437596272197E-2</v>
      </c>
      <c r="CA48" s="37">
        <f t="shared" ca="1" si="32"/>
        <v>7.5357903755774169E-3</v>
      </c>
      <c r="CB48" s="37">
        <f t="shared" ca="1" si="33"/>
        <v>5.1866398726314626E-3</v>
      </c>
      <c r="CC48" s="37">
        <f t="shared" ca="1" si="34"/>
        <v>1.0700711960376134E-2</v>
      </c>
      <c r="CD48" s="37">
        <f t="shared" ca="1" si="35"/>
        <v>9.7302290357418886E-3</v>
      </c>
      <c r="CE48" s="37">
        <f t="shared" ca="1" si="36"/>
        <v>9.6919248329783818E-3</v>
      </c>
      <c r="CF48" s="37">
        <f t="shared" ca="1" si="37"/>
        <v>8.3666722089104206E-3</v>
      </c>
      <c r="CG48" s="37">
        <f t="shared" ca="1" si="38"/>
        <v>6.1872415168451262E-3</v>
      </c>
      <c r="CH48" s="37">
        <f t="shared" ca="1" si="39"/>
        <v>4.3520826325911064E-3</v>
      </c>
      <c r="CI48" s="37">
        <f t="shared" ca="1" si="40"/>
        <v>4.6624578824235848E-3</v>
      </c>
      <c r="CJ48" s="37">
        <f t="shared" ca="1" si="41"/>
        <v>1.19643273911738E-3</v>
      </c>
      <c r="CK48" s="37">
        <f t="shared" ca="1" si="42"/>
        <v>3.2136626106155607E-3</v>
      </c>
      <c r="CL48" s="37">
        <f t="shared" ca="1" si="43"/>
        <v>2.0425297735574652E-2</v>
      </c>
      <c r="CM48" s="37">
        <f t="shared" ca="1" si="44"/>
        <v>3.8553675891740604E-3</v>
      </c>
      <c r="CN48" s="37">
        <f t="shared" ca="1" si="45"/>
        <v>2.0176504513049831E-3</v>
      </c>
      <c r="CO48" s="37">
        <f t="shared" ca="1" si="46"/>
        <v>1.7840834040335624E-3</v>
      </c>
      <c r="CP48" s="37">
        <f t="shared" ca="1" si="47"/>
        <v>9.2535805750399737E-4</v>
      </c>
      <c r="CQ48" s="37">
        <f t="shared" ca="1" si="48"/>
        <v>9.0733414775625513E-4</v>
      </c>
      <c r="CR48" s="37">
        <f t="shared" ca="1" si="49"/>
        <v>1.2590312383022135E-3</v>
      </c>
      <c r="CS48" s="37">
        <f t="shared" ca="1" si="50"/>
        <v>-4.9687823559396358E-4</v>
      </c>
      <c r="CT48" s="37">
        <f t="shared" ca="1" si="51"/>
        <v>7.5749328432866744E-3</v>
      </c>
      <c r="CU48" s="37">
        <f t="shared" ca="1" si="52"/>
        <v>6.9458373055660567E-3</v>
      </c>
      <c r="CV48" s="37">
        <f t="shared" ca="1" si="53"/>
        <v>4.5106770255615722E-3</v>
      </c>
      <c r="CW48" s="37">
        <f t="shared" ca="1" si="54"/>
        <v>4.6974243443011184E-3</v>
      </c>
      <c r="CX48" s="37">
        <f t="shared" ca="1" si="55"/>
        <v>2.8629581529009238E-3</v>
      </c>
      <c r="CY48" s="37">
        <f t="shared" ca="1" si="56"/>
        <v>-1.0553382700408678E-5</v>
      </c>
      <c r="CZ48" s="37">
        <f t="shared" ca="1" si="57"/>
        <v>6.3068482210187375E-3</v>
      </c>
      <c r="DA48" s="37">
        <f t="shared" ca="1" si="58"/>
        <v>8.4926149969652177E-3</v>
      </c>
    </row>
    <row r="49" spans="17:105" x14ac:dyDescent="0.35">
      <c r="Q49" t="str">
        <f t="shared" si="27"/>
        <v>Multi- Asset Credit</v>
      </c>
      <c r="R49">
        <f ca="1"/>
        <v>7.6781246009556504E-3</v>
      </c>
      <c r="S49">
        <f ca="1"/>
        <v>4.5381032546981991E-3</v>
      </c>
      <c r="T49">
        <f ca="1"/>
        <v>3.1620341013840403E-3</v>
      </c>
      <c r="U49">
        <f ca="1"/>
        <v>6.7716967010085288E-3</v>
      </c>
      <c r="V49">
        <f ca="1"/>
        <v>5.8243035236685854E-3</v>
      </c>
      <c r="W49">
        <f ca="1"/>
        <v>6.0909789986125428E-3</v>
      </c>
      <c r="X49">
        <f ca="1"/>
        <v>5.049723987925101E-3</v>
      </c>
      <c r="Y49">
        <f ca="1"/>
        <v>2.9022060230822783E-3</v>
      </c>
      <c r="Z49">
        <f ca="1"/>
        <v>1.9402196926716626E-3</v>
      </c>
      <c r="AA49">
        <f ca="1"/>
        <v>2.7950850103579256E-3</v>
      </c>
      <c r="AB49">
        <f ca="1"/>
        <v>7.8468150955922627E-4</v>
      </c>
      <c r="AC49">
        <f ca="1"/>
        <v>2.2053118788127953E-3</v>
      </c>
      <c r="AD49">
        <f ca="1"/>
        <v>3.8553675891740604E-3</v>
      </c>
      <c r="AE49">
        <f ca="1"/>
        <v>4.958200311873124E-3</v>
      </c>
      <c r="AF49">
        <f ca="1"/>
        <v>8.5399867174086716E-4</v>
      </c>
      <c r="AG49">
        <f ca="1"/>
        <v>5.8908975578168853E-4</v>
      </c>
      <c r="AH49">
        <f ca="1"/>
        <v>3.0225097200228151E-4</v>
      </c>
      <c r="AI49">
        <f ca="1"/>
        <v>-8.3878555967978658E-5</v>
      </c>
      <c r="AJ49">
        <f ca="1"/>
        <v>5.3327610493126697E-4</v>
      </c>
      <c r="AK49">
        <f ca="1"/>
        <v>-2.7227507216792636E-4</v>
      </c>
      <c r="AL49">
        <f ca="1"/>
        <v>4.9660703913056003E-3</v>
      </c>
      <c r="AM49">
        <f ca="1"/>
        <v>4.1599041835144691E-3</v>
      </c>
      <c r="AN49">
        <f ca="1"/>
        <v>1.484297786796907E-3</v>
      </c>
      <c r="AO49">
        <f ca="1"/>
        <v>1.5253295640401657E-3</v>
      </c>
      <c r="AP49">
        <f ca="1"/>
        <v>1.4277256889549011E-3</v>
      </c>
      <c r="AQ49">
        <f ca="1"/>
        <v>2.4257243844311256E-6</v>
      </c>
      <c r="AR49">
        <f ca="1"/>
        <v>3.7772097365975543E-3</v>
      </c>
      <c r="AS49">
        <f ca="1"/>
        <v>3.7713109293567105E-3</v>
      </c>
      <c r="AU49" t="str">
        <f t="shared" si="28"/>
        <v>Multi- Asset Credit</v>
      </c>
      <c r="AV49">
        <f ca="1"/>
        <v>0</v>
      </c>
      <c r="AW49">
        <f ca="1"/>
        <v>0</v>
      </c>
      <c r="AX49">
        <f ca="1"/>
        <v>0</v>
      </c>
      <c r="AY49">
        <f ca="1"/>
        <v>0</v>
      </c>
      <c r="AZ49">
        <f ca="1"/>
        <v>0</v>
      </c>
      <c r="BA49">
        <f ca="1"/>
        <v>0</v>
      </c>
      <c r="BB49">
        <f ca="1"/>
        <v>0</v>
      </c>
      <c r="BC49">
        <f ca="1"/>
        <v>0</v>
      </c>
      <c r="BD49">
        <f ca="1"/>
        <v>0</v>
      </c>
      <c r="BE49">
        <f ca="1"/>
        <v>0</v>
      </c>
      <c r="BF49">
        <f ca="1"/>
        <v>0</v>
      </c>
      <c r="BG49">
        <f ca="1"/>
        <v>0</v>
      </c>
      <c r="BH49">
        <f ca="1"/>
        <v>0</v>
      </c>
      <c r="BI49">
        <f ca="1"/>
        <v>6.9832003118731239E-3</v>
      </c>
      <c r="BJ49">
        <f ca="1"/>
        <v>0</v>
      </c>
      <c r="BK49">
        <f ca="1"/>
        <v>0</v>
      </c>
      <c r="BL49">
        <f ca="1"/>
        <v>0</v>
      </c>
      <c r="BM49">
        <f ca="1"/>
        <v>0</v>
      </c>
      <c r="BN49">
        <f ca="1"/>
        <v>0</v>
      </c>
      <c r="BO49">
        <f ca="1"/>
        <v>0</v>
      </c>
      <c r="BP49">
        <f ca="1"/>
        <v>0</v>
      </c>
      <c r="BQ49">
        <f ca="1"/>
        <v>0</v>
      </c>
      <c r="BR49">
        <f ca="1"/>
        <v>0</v>
      </c>
      <c r="BS49">
        <f ca="1"/>
        <v>0</v>
      </c>
      <c r="BT49">
        <f ca="1"/>
        <v>0</v>
      </c>
      <c r="BU49">
        <f ca="1"/>
        <v>0</v>
      </c>
      <c r="BV49">
        <f ca="1"/>
        <v>0</v>
      </c>
      <c r="BW49">
        <f ca="1"/>
        <v>0</v>
      </c>
      <c r="BY49" t="str">
        <f t="shared" si="29"/>
        <v>Multi- Asset Credit</v>
      </c>
      <c r="BZ49" s="37">
        <f t="shared" ca="1" si="31"/>
        <v>7.6781246009556504E-3</v>
      </c>
      <c r="CA49" s="37">
        <f t="shared" ca="1" si="32"/>
        <v>4.5381032546981991E-3</v>
      </c>
      <c r="CB49" s="37">
        <f t="shared" ca="1" si="33"/>
        <v>3.1620341013840403E-3</v>
      </c>
      <c r="CC49" s="37">
        <f t="shared" ca="1" si="34"/>
        <v>6.7716967010085288E-3</v>
      </c>
      <c r="CD49" s="37">
        <f t="shared" ca="1" si="35"/>
        <v>5.8243035236685854E-3</v>
      </c>
      <c r="CE49" s="37">
        <f t="shared" ca="1" si="36"/>
        <v>6.0909789986125428E-3</v>
      </c>
      <c r="CF49" s="37">
        <f t="shared" ca="1" si="37"/>
        <v>5.049723987925101E-3</v>
      </c>
      <c r="CG49" s="37">
        <f t="shared" ca="1" si="38"/>
        <v>2.9022060230822783E-3</v>
      </c>
      <c r="CH49" s="37">
        <f t="shared" ca="1" si="39"/>
        <v>1.9402196926716626E-3</v>
      </c>
      <c r="CI49" s="37">
        <f t="shared" ca="1" si="40"/>
        <v>2.7950850103579256E-3</v>
      </c>
      <c r="CJ49" s="37">
        <f t="shared" ca="1" si="41"/>
        <v>7.8468150955922627E-4</v>
      </c>
      <c r="CK49" s="37">
        <f t="shared" ca="1" si="42"/>
        <v>2.2053118788127953E-3</v>
      </c>
      <c r="CL49" s="37">
        <f t="shared" ca="1" si="43"/>
        <v>3.8553675891740604E-3</v>
      </c>
      <c r="CM49" s="37">
        <f t="shared" ca="1" si="44"/>
        <v>1.1941400623746247E-2</v>
      </c>
      <c r="CN49" s="37">
        <f t="shared" ca="1" si="45"/>
        <v>8.5399867174086716E-4</v>
      </c>
      <c r="CO49" s="37">
        <f t="shared" ca="1" si="46"/>
        <v>5.8908975578168853E-4</v>
      </c>
      <c r="CP49" s="37">
        <f t="shared" ca="1" si="47"/>
        <v>3.0225097200228151E-4</v>
      </c>
      <c r="CQ49" s="37">
        <f t="shared" ca="1" si="48"/>
        <v>-8.3878555967978658E-5</v>
      </c>
      <c r="CR49" s="37">
        <f t="shared" ca="1" si="49"/>
        <v>5.3327610493126697E-4</v>
      </c>
      <c r="CS49" s="37">
        <f t="shared" ca="1" si="50"/>
        <v>-2.7227507216792636E-4</v>
      </c>
      <c r="CT49" s="37">
        <f t="shared" ca="1" si="51"/>
        <v>4.9660703913056003E-3</v>
      </c>
      <c r="CU49" s="37">
        <f t="shared" ca="1" si="52"/>
        <v>4.1599041835144691E-3</v>
      </c>
      <c r="CV49" s="37">
        <f t="shared" ca="1" si="53"/>
        <v>1.484297786796907E-3</v>
      </c>
      <c r="CW49" s="37">
        <f t="shared" ca="1" si="54"/>
        <v>1.5253295640401657E-3</v>
      </c>
      <c r="CX49" s="37">
        <f t="shared" ca="1" si="55"/>
        <v>1.4277256889549011E-3</v>
      </c>
      <c r="CY49" s="37">
        <f t="shared" ca="1" si="56"/>
        <v>2.4257243844311256E-6</v>
      </c>
      <c r="CZ49" s="37">
        <f t="shared" ca="1" si="57"/>
        <v>3.7772097365975543E-3</v>
      </c>
      <c r="DA49" s="37">
        <f t="shared" ca="1" si="58"/>
        <v>3.7713109293567105E-3</v>
      </c>
    </row>
    <row r="50" spans="17:105" x14ac:dyDescent="0.35">
      <c r="Q50" t="str">
        <f t="shared" si="27"/>
        <v>US Mortgage-Backed FI</v>
      </c>
      <c r="R50">
        <f ca="1"/>
        <v>2.6270857895067399E-3</v>
      </c>
      <c r="S50">
        <f ca="1"/>
        <v>1.1947407478478101E-3</v>
      </c>
      <c r="T50">
        <f ca="1"/>
        <v>8.4660701998574145E-4</v>
      </c>
      <c r="U50">
        <f ca="1"/>
        <v>1.678795872474265E-3</v>
      </c>
      <c r="V50">
        <f ca="1"/>
        <v>1.6177284374842367E-3</v>
      </c>
      <c r="W50">
        <f ca="1"/>
        <v>1.5398726523671645E-3</v>
      </c>
      <c r="X50">
        <f ca="1"/>
        <v>1.2431718880831417E-3</v>
      </c>
      <c r="Y50">
        <f ca="1"/>
        <v>1.7726975719322489E-3</v>
      </c>
      <c r="Z50">
        <f ca="1"/>
        <v>1.4280070726710348E-3</v>
      </c>
      <c r="AA50">
        <f ca="1"/>
        <v>8.2499426588989724E-4</v>
      </c>
      <c r="AB50">
        <f ca="1"/>
        <v>2.3927330668330261E-4</v>
      </c>
      <c r="AC50">
        <f ca="1"/>
        <v>3.2538864212007973E-4</v>
      </c>
      <c r="AD50">
        <f ca="1"/>
        <v>2.0176504513049831E-3</v>
      </c>
      <c r="AE50">
        <f ca="1"/>
        <v>8.5399867174086716E-4</v>
      </c>
      <c r="AF50">
        <f ca="1"/>
        <v>1.1367632228782827E-3</v>
      </c>
      <c r="AG50">
        <f ca="1"/>
        <v>9.9000195406275557E-4</v>
      </c>
      <c r="AH50">
        <f ca="1"/>
        <v>4.633338937228889E-4</v>
      </c>
      <c r="AI50">
        <f ca="1"/>
        <v>7.4077362689157252E-4</v>
      </c>
      <c r="AJ50">
        <f ca="1"/>
        <v>5.5745236123493471E-4</v>
      </c>
      <c r="AK50">
        <f ca="1"/>
        <v>-1.5037447799997588E-4</v>
      </c>
      <c r="AL50">
        <f ca="1"/>
        <v>9.7289826816732063E-4</v>
      </c>
      <c r="AM50">
        <f ca="1"/>
        <v>1.2228248240109851E-3</v>
      </c>
      <c r="AN50">
        <f ca="1"/>
        <v>2.4695745688852696E-3</v>
      </c>
      <c r="AO50">
        <f ca="1"/>
        <v>2.6502457061040588E-3</v>
      </c>
      <c r="AP50">
        <f ca="1"/>
        <v>1.2623225976242797E-3</v>
      </c>
      <c r="AQ50">
        <f ca="1"/>
        <v>-1.369871065742314E-5</v>
      </c>
      <c r="AR50">
        <f ca="1"/>
        <v>1.1103298604116555E-3</v>
      </c>
      <c r="AS50">
        <f ca="1"/>
        <v>4.0039640000508704E-3</v>
      </c>
      <c r="AU50" t="str">
        <f t="shared" si="28"/>
        <v>US Mortgage-Backed FI</v>
      </c>
      <c r="AV50">
        <f ca="1"/>
        <v>0</v>
      </c>
      <c r="AW50">
        <f ca="1"/>
        <v>0</v>
      </c>
      <c r="AX50">
        <f ca="1"/>
        <v>0</v>
      </c>
      <c r="AY50">
        <f ca="1"/>
        <v>0</v>
      </c>
      <c r="AZ50">
        <f ca="1"/>
        <v>0</v>
      </c>
      <c r="BA50">
        <f ca="1"/>
        <v>0</v>
      </c>
      <c r="BB50">
        <f ca="1"/>
        <v>0</v>
      </c>
      <c r="BC50">
        <f ca="1"/>
        <v>0</v>
      </c>
      <c r="BD50">
        <f ca="1"/>
        <v>0</v>
      </c>
      <c r="BE50">
        <f ca="1"/>
        <v>0</v>
      </c>
      <c r="BF50">
        <f ca="1"/>
        <v>0</v>
      </c>
      <c r="BG50">
        <f ca="1"/>
        <v>0</v>
      </c>
      <c r="BH50">
        <f ca="1"/>
        <v>0</v>
      </c>
      <c r="BI50">
        <f ca="1"/>
        <v>0</v>
      </c>
      <c r="BJ50">
        <f ca="1"/>
        <v>1.2633257228782824E-3</v>
      </c>
      <c r="BK50">
        <f ca="1"/>
        <v>0</v>
      </c>
      <c r="BL50">
        <f ca="1"/>
        <v>0</v>
      </c>
      <c r="BM50">
        <f ca="1"/>
        <v>0</v>
      </c>
      <c r="BN50">
        <f ca="1"/>
        <v>0</v>
      </c>
      <c r="BO50">
        <f ca="1"/>
        <v>0</v>
      </c>
      <c r="BP50">
        <f ca="1"/>
        <v>0</v>
      </c>
      <c r="BQ50">
        <f ca="1"/>
        <v>0</v>
      </c>
      <c r="BR50">
        <f ca="1"/>
        <v>0</v>
      </c>
      <c r="BS50">
        <f ca="1"/>
        <v>0</v>
      </c>
      <c r="BT50">
        <f ca="1"/>
        <v>0</v>
      </c>
      <c r="BU50">
        <f ca="1"/>
        <v>0</v>
      </c>
      <c r="BV50">
        <f ca="1"/>
        <v>0</v>
      </c>
      <c r="BW50">
        <f ca="1"/>
        <v>0</v>
      </c>
      <c r="BY50" t="str">
        <f t="shared" si="29"/>
        <v>US Mortgage-Backed FI</v>
      </c>
      <c r="BZ50" s="37">
        <f t="shared" ca="1" si="31"/>
        <v>2.6270857895067399E-3</v>
      </c>
      <c r="CA50" s="37">
        <f t="shared" ca="1" si="32"/>
        <v>1.1947407478478101E-3</v>
      </c>
      <c r="CB50" s="37">
        <f t="shared" ca="1" si="33"/>
        <v>8.4660701998574145E-4</v>
      </c>
      <c r="CC50" s="37">
        <f t="shared" ca="1" si="34"/>
        <v>1.678795872474265E-3</v>
      </c>
      <c r="CD50" s="37">
        <f t="shared" ca="1" si="35"/>
        <v>1.6177284374842367E-3</v>
      </c>
      <c r="CE50" s="37">
        <f t="shared" ca="1" si="36"/>
        <v>1.5398726523671645E-3</v>
      </c>
      <c r="CF50" s="37">
        <f t="shared" ca="1" si="37"/>
        <v>1.2431718880831417E-3</v>
      </c>
      <c r="CG50" s="37">
        <f t="shared" ca="1" si="38"/>
        <v>1.7726975719322489E-3</v>
      </c>
      <c r="CH50" s="37">
        <f t="shared" ca="1" si="39"/>
        <v>1.4280070726710348E-3</v>
      </c>
      <c r="CI50" s="37">
        <f t="shared" ca="1" si="40"/>
        <v>8.2499426588989724E-4</v>
      </c>
      <c r="CJ50" s="37">
        <f t="shared" ca="1" si="41"/>
        <v>2.3927330668330261E-4</v>
      </c>
      <c r="CK50" s="37">
        <f t="shared" ca="1" si="42"/>
        <v>3.2538864212007973E-4</v>
      </c>
      <c r="CL50" s="37">
        <f t="shared" ca="1" si="43"/>
        <v>2.0176504513049831E-3</v>
      </c>
      <c r="CM50" s="37">
        <f t="shared" ca="1" si="44"/>
        <v>8.5399867174086716E-4</v>
      </c>
      <c r="CN50" s="37">
        <f t="shared" ca="1" si="45"/>
        <v>2.400088945756565E-3</v>
      </c>
      <c r="CO50" s="37">
        <f t="shared" ca="1" si="46"/>
        <v>9.9000195406275557E-4</v>
      </c>
      <c r="CP50" s="37">
        <f t="shared" ca="1" si="47"/>
        <v>4.633338937228889E-4</v>
      </c>
      <c r="CQ50" s="37">
        <f t="shared" ca="1" si="48"/>
        <v>7.4077362689157252E-4</v>
      </c>
      <c r="CR50" s="37">
        <f t="shared" ca="1" si="49"/>
        <v>5.5745236123493471E-4</v>
      </c>
      <c r="CS50" s="37">
        <f t="shared" ca="1" si="50"/>
        <v>-1.5037447799997588E-4</v>
      </c>
      <c r="CT50" s="37">
        <f t="shared" ca="1" si="51"/>
        <v>9.7289826816732063E-4</v>
      </c>
      <c r="CU50" s="37">
        <f t="shared" ca="1" si="52"/>
        <v>1.2228248240109851E-3</v>
      </c>
      <c r="CV50" s="37">
        <f t="shared" ca="1" si="53"/>
        <v>2.4695745688852696E-3</v>
      </c>
      <c r="CW50" s="37">
        <f t="shared" ca="1" si="54"/>
        <v>2.6502457061040588E-3</v>
      </c>
      <c r="CX50" s="37">
        <f t="shared" ca="1" si="55"/>
        <v>1.2623225976242797E-3</v>
      </c>
      <c r="CY50" s="37">
        <f t="shared" ca="1" si="56"/>
        <v>-1.369871065742314E-5</v>
      </c>
      <c r="CZ50" s="37">
        <f t="shared" ca="1" si="57"/>
        <v>1.1103298604116555E-3</v>
      </c>
      <c r="DA50" s="37">
        <f t="shared" ca="1" si="58"/>
        <v>4.0039640000508704E-3</v>
      </c>
    </row>
    <row r="51" spans="17:105" x14ac:dyDescent="0.35">
      <c r="Q51" t="str">
        <f t="shared" si="27"/>
        <v>US Aggregate FI</v>
      </c>
      <c r="R51">
        <f ca="1"/>
        <v>1.873317114966082E-3</v>
      </c>
      <c r="S51">
        <f ca="1"/>
        <v>6.749636546346039E-4</v>
      </c>
      <c r="T51">
        <f ca="1"/>
        <v>4.8737363645646548E-4</v>
      </c>
      <c r="U51">
        <f ca="1"/>
        <v>8.8161955753112288E-4</v>
      </c>
      <c r="V51">
        <f ca="1"/>
        <v>9.681386871936992E-4</v>
      </c>
      <c r="W51">
        <f ca="1"/>
        <v>8.290214734216234E-4</v>
      </c>
      <c r="X51">
        <f ca="1"/>
        <v>6.4689950772220503E-4</v>
      </c>
      <c r="Y51">
        <f ca="1"/>
        <v>1.6412363349972039E-3</v>
      </c>
      <c r="Z51">
        <f ca="1"/>
        <v>1.396067255472483E-3</v>
      </c>
      <c r="AA51">
        <f ca="1"/>
        <v>5.233481148206689E-4</v>
      </c>
      <c r="AB51">
        <f ca="1"/>
        <v>1.8645019423800692E-4</v>
      </c>
      <c r="AC51">
        <f ca="1"/>
        <v>4.6782683963878475E-5</v>
      </c>
      <c r="AD51">
        <f ca="1"/>
        <v>1.7840834040335624E-3</v>
      </c>
      <c r="AE51">
        <f ca="1"/>
        <v>5.8908975578168853E-4</v>
      </c>
      <c r="AF51">
        <f ca="1"/>
        <v>9.9000195406275557E-4</v>
      </c>
      <c r="AG51">
        <f ca="1"/>
        <v>1.196385972668877E-3</v>
      </c>
      <c r="AH51">
        <f ca="1"/>
        <v>5.0830343624886276E-4</v>
      </c>
      <c r="AI51">
        <f ca="1"/>
        <v>9.5789570954953095E-4</v>
      </c>
      <c r="AJ51">
        <f ca="1"/>
        <v>5.9667119176009078E-4</v>
      </c>
      <c r="AK51">
        <f ca="1"/>
        <v>-1.2318749115910243E-4</v>
      </c>
      <c r="AL51">
        <f ca="1"/>
        <v>4.0437163463591928E-4</v>
      </c>
      <c r="AM51">
        <f ca="1"/>
        <v>7.6750917319873041E-4</v>
      </c>
      <c r="AN51">
        <f ca="1"/>
        <v>2.794200224982963E-3</v>
      </c>
      <c r="AO51">
        <f ca="1"/>
        <v>2.8106081372599777E-3</v>
      </c>
      <c r="AP51">
        <f ca="1"/>
        <v>1.1633085459026591E-3</v>
      </c>
      <c r="AQ51">
        <f ca="1"/>
        <v>-1.6950991392144792E-5</v>
      </c>
      <c r="AR51">
        <f ca="1"/>
        <v>6.9690141744681809E-4</v>
      </c>
      <c r="AS51">
        <f ca="1"/>
        <v>3.9971972455415533E-3</v>
      </c>
      <c r="AU51" t="str">
        <f t="shared" si="28"/>
        <v>US Aggregate FI</v>
      </c>
      <c r="AV51">
        <f ca="1"/>
        <v>0</v>
      </c>
      <c r="AW51">
        <f ca="1"/>
        <v>0</v>
      </c>
      <c r="AX51">
        <f ca="1"/>
        <v>0</v>
      </c>
      <c r="AY51">
        <f ca="1"/>
        <v>0</v>
      </c>
      <c r="AZ51">
        <f ca="1"/>
        <v>0</v>
      </c>
      <c r="BA51">
        <f ca="1"/>
        <v>0</v>
      </c>
      <c r="BB51">
        <f ca="1"/>
        <v>0</v>
      </c>
      <c r="BC51">
        <f ca="1"/>
        <v>0</v>
      </c>
      <c r="BD51">
        <f ca="1"/>
        <v>0</v>
      </c>
      <c r="BE51">
        <f ca="1"/>
        <v>0</v>
      </c>
      <c r="BF51">
        <f ca="1"/>
        <v>0</v>
      </c>
      <c r="BG51">
        <f ca="1"/>
        <v>0</v>
      </c>
      <c r="BH51">
        <f ca="1"/>
        <v>0</v>
      </c>
      <c r="BI51">
        <f ca="1"/>
        <v>0</v>
      </c>
      <c r="BJ51">
        <f ca="1"/>
        <v>0</v>
      </c>
      <c r="BK51">
        <f ca="1"/>
        <v>1.3229484726688769E-3</v>
      </c>
      <c r="BL51">
        <f ca="1"/>
        <v>0</v>
      </c>
      <c r="BM51">
        <f ca="1"/>
        <v>0</v>
      </c>
      <c r="BN51">
        <f ca="1"/>
        <v>0</v>
      </c>
      <c r="BO51">
        <f ca="1"/>
        <v>0</v>
      </c>
      <c r="BP51">
        <f ca="1"/>
        <v>0</v>
      </c>
      <c r="BQ51">
        <f ca="1"/>
        <v>0</v>
      </c>
      <c r="BR51">
        <f ca="1"/>
        <v>0</v>
      </c>
      <c r="BS51">
        <f ca="1"/>
        <v>0</v>
      </c>
      <c r="BT51">
        <f ca="1"/>
        <v>0</v>
      </c>
      <c r="BU51">
        <f ca="1"/>
        <v>0</v>
      </c>
      <c r="BV51">
        <f ca="1"/>
        <v>0</v>
      </c>
      <c r="BW51">
        <f ca="1"/>
        <v>0</v>
      </c>
      <c r="BY51" t="str">
        <f t="shared" si="29"/>
        <v>US Aggregate FI</v>
      </c>
      <c r="BZ51" s="37">
        <f t="shared" ca="1" si="31"/>
        <v>1.873317114966082E-3</v>
      </c>
      <c r="CA51" s="37">
        <f t="shared" ca="1" si="32"/>
        <v>6.749636546346039E-4</v>
      </c>
      <c r="CB51" s="37">
        <f t="shared" ca="1" si="33"/>
        <v>4.8737363645646548E-4</v>
      </c>
      <c r="CC51" s="37">
        <f t="shared" ca="1" si="34"/>
        <v>8.8161955753112288E-4</v>
      </c>
      <c r="CD51" s="37">
        <f t="shared" ca="1" si="35"/>
        <v>9.681386871936992E-4</v>
      </c>
      <c r="CE51" s="37">
        <f t="shared" ca="1" si="36"/>
        <v>8.290214734216234E-4</v>
      </c>
      <c r="CF51" s="37">
        <f t="shared" ca="1" si="37"/>
        <v>6.4689950772220503E-4</v>
      </c>
      <c r="CG51" s="37">
        <f t="shared" ca="1" si="38"/>
        <v>1.6412363349972039E-3</v>
      </c>
      <c r="CH51" s="37">
        <f t="shared" ca="1" si="39"/>
        <v>1.396067255472483E-3</v>
      </c>
      <c r="CI51" s="37">
        <f t="shared" ca="1" si="40"/>
        <v>5.233481148206689E-4</v>
      </c>
      <c r="CJ51" s="37">
        <f t="shared" ca="1" si="41"/>
        <v>1.8645019423800692E-4</v>
      </c>
      <c r="CK51" s="37">
        <f t="shared" ca="1" si="42"/>
        <v>4.6782683963878475E-5</v>
      </c>
      <c r="CL51" s="37">
        <f t="shared" ca="1" si="43"/>
        <v>1.7840834040335624E-3</v>
      </c>
      <c r="CM51" s="37">
        <f t="shared" ca="1" si="44"/>
        <v>5.8908975578168853E-4</v>
      </c>
      <c r="CN51" s="37">
        <f t="shared" ca="1" si="45"/>
        <v>9.9000195406275557E-4</v>
      </c>
      <c r="CO51" s="37">
        <f t="shared" ca="1" si="46"/>
        <v>2.5193344453377539E-3</v>
      </c>
      <c r="CP51" s="37">
        <f t="shared" ca="1" si="47"/>
        <v>5.0830343624886276E-4</v>
      </c>
      <c r="CQ51" s="37">
        <f t="shared" ca="1" si="48"/>
        <v>9.5789570954953095E-4</v>
      </c>
      <c r="CR51" s="37">
        <f t="shared" ca="1" si="49"/>
        <v>5.9667119176009078E-4</v>
      </c>
      <c r="CS51" s="37">
        <f t="shared" ca="1" si="50"/>
        <v>-1.2318749115910243E-4</v>
      </c>
      <c r="CT51" s="37">
        <f t="shared" ca="1" si="51"/>
        <v>4.0437163463591928E-4</v>
      </c>
      <c r="CU51" s="37">
        <f t="shared" ca="1" si="52"/>
        <v>7.6750917319873041E-4</v>
      </c>
      <c r="CV51" s="37">
        <f t="shared" ca="1" si="53"/>
        <v>2.794200224982963E-3</v>
      </c>
      <c r="CW51" s="37">
        <f t="shared" ca="1" si="54"/>
        <v>2.8106081372599777E-3</v>
      </c>
      <c r="CX51" s="37">
        <f t="shared" ca="1" si="55"/>
        <v>1.1633085459026591E-3</v>
      </c>
      <c r="CY51" s="37">
        <f t="shared" ca="1" si="56"/>
        <v>-1.6950991392144792E-5</v>
      </c>
      <c r="CZ51" s="37">
        <f t="shared" ca="1" si="57"/>
        <v>6.9690141744681809E-4</v>
      </c>
      <c r="DA51" s="37">
        <f t="shared" ca="1" si="58"/>
        <v>3.9971972455415533E-3</v>
      </c>
    </row>
    <row r="52" spans="17:105" x14ac:dyDescent="0.35">
      <c r="Q52" t="str">
        <f t="shared" si="27"/>
        <v xml:space="preserve">Global Broad FI Hedged </v>
      </c>
      <c r="R52">
        <f ca="1"/>
        <v>9.6704132780719564E-4</v>
      </c>
      <c r="S52">
        <f ca="1"/>
        <v>3.9426484089696362E-4</v>
      </c>
      <c r="T52">
        <f ca="1"/>
        <v>2.8188361998585809E-4</v>
      </c>
      <c r="U52">
        <f ca="1"/>
        <v>6.3498015195235505E-4</v>
      </c>
      <c r="V52">
        <f ca="1"/>
        <v>5.0561547133866856E-4</v>
      </c>
      <c r="W52">
        <f ca="1"/>
        <v>5.5962134134749568E-4</v>
      </c>
      <c r="X52">
        <f ca="1"/>
        <v>4.3112708603898042E-4</v>
      </c>
      <c r="Y52">
        <f ca="1"/>
        <v>1.7851713218492936E-3</v>
      </c>
      <c r="Z52">
        <f ca="1"/>
        <v>6.7347581538166441E-4</v>
      </c>
      <c r="AA52">
        <f ca="1"/>
        <v>3.0599090591703167E-4</v>
      </c>
      <c r="AB52">
        <f ca="1"/>
        <v>9.2597114042046065E-5</v>
      </c>
      <c r="AC52">
        <f ca="1"/>
        <v>4.4340351324979177E-4</v>
      </c>
      <c r="AD52">
        <f ca="1"/>
        <v>9.2535805750399737E-4</v>
      </c>
      <c r="AE52">
        <f ca="1"/>
        <v>3.0225097200228151E-4</v>
      </c>
      <c r="AF52">
        <f ca="1"/>
        <v>4.633338937228889E-4</v>
      </c>
      <c r="AG52">
        <f ca="1"/>
        <v>5.0830343624886276E-4</v>
      </c>
      <c r="AH52">
        <f ca="1"/>
        <v>6.0579694155237765E-4</v>
      </c>
      <c r="AI52">
        <f ca="1"/>
        <v>4.4496845446137295E-4</v>
      </c>
      <c r="AJ52">
        <f ca="1"/>
        <v>2.9688053280105693E-4</v>
      </c>
      <c r="AK52">
        <f ca="1"/>
        <v>-6.8181539077940683E-5</v>
      </c>
      <c r="AL52">
        <f ca="1"/>
        <v>1.0706379992309037E-3</v>
      </c>
      <c r="AM52">
        <f ca="1"/>
        <v>4.5049179747531118E-4</v>
      </c>
      <c r="AN52">
        <f ca="1"/>
        <v>1.3376517482831451E-3</v>
      </c>
      <c r="AO52">
        <f ca="1"/>
        <v>1.3118026234493283E-3</v>
      </c>
      <c r="AP52">
        <f ca="1"/>
        <v>5.5594068955178643E-4</v>
      </c>
      <c r="AQ52">
        <f ca="1"/>
        <v>1.3302494175208111E-4</v>
      </c>
      <c r="AR52">
        <f ca="1"/>
        <v>4.0904836472543238E-4</v>
      </c>
      <c r="AS52">
        <f ca="1"/>
        <v>1.8999140365477871E-3</v>
      </c>
      <c r="AU52" t="str">
        <f t="shared" si="28"/>
        <v xml:space="preserve">Global Broad FI Hedged </v>
      </c>
      <c r="AV52">
        <f ca="1"/>
        <v>0</v>
      </c>
      <c r="AW52">
        <f ca="1"/>
        <v>0</v>
      </c>
      <c r="AX52">
        <f ca="1"/>
        <v>0</v>
      </c>
      <c r="AY52">
        <f ca="1"/>
        <v>0</v>
      </c>
      <c r="AZ52">
        <f ca="1"/>
        <v>0</v>
      </c>
      <c r="BA52">
        <f ca="1"/>
        <v>0</v>
      </c>
      <c r="BB52">
        <f ca="1"/>
        <v>0</v>
      </c>
      <c r="BC52">
        <f ca="1"/>
        <v>0</v>
      </c>
      <c r="BD52">
        <f ca="1"/>
        <v>0</v>
      </c>
      <c r="BE52">
        <f ca="1"/>
        <v>0</v>
      </c>
      <c r="BF52">
        <f ca="1"/>
        <v>0</v>
      </c>
      <c r="BG52">
        <f ca="1"/>
        <v>0</v>
      </c>
      <c r="BH52">
        <f ca="1"/>
        <v>0</v>
      </c>
      <c r="BI52">
        <f ca="1"/>
        <v>0</v>
      </c>
      <c r="BJ52">
        <f ca="1"/>
        <v>0</v>
      </c>
      <c r="BK52">
        <f ca="1"/>
        <v>0</v>
      </c>
      <c r="BL52">
        <f ca="1"/>
        <v>1.1120469415523773E-3</v>
      </c>
      <c r="BM52">
        <f ca="1"/>
        <v>0</v>
      </c>
      <c r="BN52">
        <f ca="1"/>
        <v>0</v>
      </c>
      <c r="BO52">
        <f ca="1"/>
        <v>0</v>
      </c>
      <c r="BP52">
        <f ca="1"/>
        <v>0</v>
      </c>
      <c r="BQ52">
        <f ca="1"/>
        <v>0</v>
      </c>
      <c r="BR52">
        <f ca="1"/>
        <v>0</v>
      </c>
      <c r="BS52">
        <f ca="1"/>
        <v>0</v>
      </c>
      <c r="BT52">
        <f ca="1"/>
        <v>0</v>
      </c>
      <c r="BU52">
        <f ca="1"/>
        <v>0</v>
      </c>
      <c r="BV52">
        <f ca="1"/>
        <v>0</v>
      </c>
      <c r="BW52">
        <f ca="1"/>
        <v>0</v>
      </c>
      <c r="BY52" t="str">
        <f t="shared" si="29"/>
        <v xml:space="preserve">Global Broad FI Hedged </v>
      </c>
      <c r="BZ52" s="37">
        <f t="shared" ca="1" si="31"/>
        <v>9.6704132780719564E-4</v>
      </c>
      <c r="CA52" s="37">
        <f t="shared" ca="1" si="32"/>
        <v>3.9426484089696362E-4</v>
      </c>
      <c r="CB52" s="37">
        <f t="shared" ca="1" si="33"/>
        <v>2.8188361998585809E-4</v>
      </c>
      <c r="CC52" s="37">
        <f t="shared" ca="1" si="34"/>
        <v>6.3498015195235505E-4</v>
      </c>
      <c r="CD52" s="37">
        <f t="shared" ca="1" si="35"/>
        <v>5.0561547133866856E-4</v>
      </c>
      <c r="CE52" s="37">
        <f t="shared" ca="1" si="36"/>
        <v>5.5962134134749568E-4</v>
      </c>
      <c r="CF52" s="37">
        <f t="shared" ca="1" si="37"/>
        <v>4.3112708603898042E-4</v>
      </c>
      <c r="CG52" s="37">
        <f t="shared" ca="1" si="38"/>
        <v>1.7851713218492936E-3</v>
      </c>
      <c r="CH52" s="37">
        <f t="shared" ca="1" si="39"/>
        <v>6.7347581538166441E-4</v>
      </c>
      <c r="CI52" s="37">
        <f t="shared" ca="1" si="40"/>
        <v>3.0599090591703167E-4</v>
      </c>
      <c r="CJ52" s="37">
        <f t="shared" ca="1" si="41"/>
        <v>9.2597114042046065E-5</v>
      </c>
      <c r="CK52" s="37">
        <f t="shared" ca="1" si="42"/>
        <v>4.4340351324979177E-4</v>
      </c>
      <c r="CL52" s="37">
        <f t="shared" ca="1" si="43"/>
        <v>9.2535805750399737E-4</v>
      </c>
      <c r="CM52" s="37">
        <f t="shared" ca="1" si="44"/>
        <v>3.0225097200228151E-4</v>
      </c>
      <c r="CN52" s="37">
        <f t="shared" ca="1" si="45"/>
        <v>4.633338937228889E-4</v>
      </c>
      <c r="CO52" s="37">
        <f t="shared" ca="1" si="46"/>
        <v>5.0830343624886276E-4</v>
      </c>
      <c r="CP52" s="37">
        <f t="shared" ca="1" si="47"/>
        <v>1.7178438831047548E-3</v>
      </c>
      <c r="CQ52" s="37">
        <f t="shared" ca="1" si="48"/>
        <v>4.4496845446137295E-4</v>
      </c>
      <c r="CR52" s="37">
        <f t="shared" ca="1" si="49"/>
        <v>2.9688053280105693E-4</v>
      </c>
      <c r="CS52" s="37">
        <f t="shared" ca="1" si="50"/>
        <v>-6.8181539077940683E-5</v>
      </c>
      <c r="CT52" s="37">
        <f t="shared" ca="1" si="51"/>
        <v>1.0706379992309037E-3</v>
      </c>
      <c r="CU52" s="37">
        <f t="shared" ca="1" si="52"/>
        <v>4.5049179747531118E-4</v>
      </c>
      <c r="CV52" s="37">
        <f t="shared" ca="1" si="53"/>
        <v>1.3376517482831451E-3</v>
      </c>
      <c r="CW52" s="37">
        <f t="shared" ca="1" si="54"/>
        <v>1.3118026234493283E-3</v>
      </c>
      <c r="CX52" s="37">
        <f t="shared" ca="1" si="55"/>
        <v>5.5594068955178643E-4</v>
      </c>
      <c r="CY52" s="37">
        <f t="shared" ca="1" si="56"/>
        <v>1.3302494175208111E-4</v>
      </c>
      <c r="CZ52" s="37">
        <f t="shared" ca="1" si="57"/>
        <v>4.0904836472543238E-4</v>
      </c>
      <c r="DA52" s="37">
        <f t="shared" ca="1" si="58"/>
        <v>1.8999140365477871E-3</v>
      </c>
    </row>
    <row r="53" spans="17:105" x14ac:dyDescent="0.35">
      <c r="Q53" t="str">
        <f t="shared" si="27"/>
        <v>US Government FI</v>
      </c>
      <c r="R53">
        <f ca="1"/>
        <v>8.8797363278888928E-5</v>
      </c>
      <c r="S53">
        <f ca="1"/>
        <v>-3.896555308630918E-4</v>
      </c>
      <c r="T53">
        <f ca="1"/>
        <v>-2.5403499248220947E-4</v>
      </c>
      <c r="U53">
        <f ca="1"/>
        <v>-7.0986384261565469E-4</v>
      </c>
      <c r="V53">
        <f ca="1"/>
        <v>-3.9588629221158422E-4</v>
      </c>
      <c r="W53">
        <f ca="1"/>
        <v>-6.0165536558746859E-4</v>
      </c>
      <c r="X53">
        <f ca="1"/>
        <v>-5.4012708680464935E-4</v>
      </c>
      <c r="Y53">
        <f ca="1"/>
        <v>9.8980411507417127E-4</v>
      </c>
      <c r="Z53">
        <f ca="1"/>
        <v>9.6624249824092602E-4</v>
      </c>
      <c r="AA53">
        <f ca="1"/>
        <v>-1.2990380426835738E-4</v>
      </c>
      <c r="AB53">
        <f ca="1"/>
        <v>-2.3557628423050526E-6</v>
      </c>
      <c r="AC53">
        <f ca="1"/>
        <v>-5.6499551845743149E-4</v>
      </c>
      <c r="AD53">
        <f ca="1"/>
        <v>9.0733414775625513E-4</v>
      </c>
      <c r="AE53">
        <f ca="1"/>
        <v>-8.3878555967978658E-5</v>
      </c>
      <c r="AF53">
        <f ca="1"/>
        <v>7.4077362689157252E-4</v>
      </c>
      <c r="AG53">
        <f ca="1"/>
        <v>9.5789570954953095E-4</v>
      </c>
      <c r="AH53">
        <f ca="1"/>
        <v>4.4496845446137295E-4</v>
      </c>
      <c r="AI53">
        <f ca="1"/>
        <v>1.2818742867502467E-3</v>
      </c>
      <c r="AJ53">
        <f ca="1"/>
        <v>4.8052975424647002E-4</v>
      </c>
      <c r="AK53">
        <f ca="1"/>
        <v>-3.9277948141219234E-5</v>
      </c>
      <c r="AL53">
        <f ca="1"/>
        <v>-9.2069618458339006E-4</v>
      </c>
      <c r="AM53">
        <f ca="1"/>
        <v>-2.0386676374684303E-4</v>
      </c>
      <c r="AN53">
        <f ca="1"/>
        <v>2.4697646287255826E-3</v>
      </c>
      <c r="AO53">
        <f ca="1"/>
        <v>2.5374871585767079E-3</v>
      </c>
      <c r="AP53">
        <f ca="1"/>
        <v>7.1531983015806952E-4</v>
      </c>
      <c r="AQ53">
        <f ca="1"/>
        <v>-1.7916193722422746E-5</v>
      </c>
      <c r="AR53">
        <f ca="1"/>
        <v>-1.8511184176906662E-4</v>
      </c>
      <c r="AS53">
        <f ca="1"/>
        <v>2.9548217997372689E-3</v>
      </c>
      <c r="AU53" t="str">
        <f t="shared" si="28"/>
        <v>US Government FI</v>
      </c>
      <c r="AV53">
        <f ca="1"/>
        <v>0</v>
      </c>
      <c r="AW53">
        <f ca="1"/>
        <v>0</v>
      </c>
      <c r="AX53">
        <f ca="1"/>
        <v>0</v>
      </c>
      <c r="AY53">
        <f ca="1"/>
        <v>0</v>
      </c>
      <c r="AZ53">
        <f ca="1"/>
        <v>0</v>
      </c>
      <c r="BA53">
        <f ca="1"/>
        <v>0</v>
      </c>
      <c r="BB53">
        <f ca="1"/>
        <v>0</v>
      </c>
      <c r="BC53">
        <f ca="1"/>
        <v>0</v>
      </c>
      <c r="BD53">
        <f ca="1"/>
        <v>0</v>
      </c>
      <c r="BE53">
        <f ca="1"/>
        <v>0</v>
      </c>
      <c r="BF53">
        <f ca="1"/>
        <v>0</v>
      </c>
      <c r="BG53">
        <f ca="1"/>
        <v>0</v>
      </c>
      <c r="BH53">
        <f ca="1"/>
        <v>0</v>
      </c>
      <c r="BI53">
        <f ca="1"/>
        <v>0</v>
      </c>
      <c r="BJ53">
        <f ca="1"/>
        <v>0</v>
      </c>
      <c r="BK53">
        <f ca="1"/>
        <v>0</v>
      </c>
      <c r="BL53">
        <f ca="1"/>
        <v>0</v>
      </c>
      <c r="BM53">
        <f ca="1"/>
        <v>1.3628742867502471E-3</v>
      </c>
      <c r="BN53">
        <f ca="1"/>
        <v>0</v>
      </c>
      <c r="BO53">
        <f ca="1"/>
        <v>0</v>
      </c>
      <c r="BP53">
        <f ca="1"/>
        <v>0</v>
      </c>
      <c r="BQ53">
        <f ca="1"/>
        <v>0</v>
      </c>
      <c r="BR53">
        <f ca="1"/>
        <v>0</v>
      </c>
      <c r="BS53">
        <f ca="1"/>
        <v>0</v>
      </c>
      <c r="BT53">
        <f ca="1"/>
        <v>0</v>
      </c>
      <c r="BU53">
        <f ca="1"/>
        <v>0</v>
      </c>
      <c r="BV53">
        <f ca="1"/>
        <v>0</v>
      </c>
      <c r="BW53">
        <f ca="1"/>
        <v>0</v>
      </c>
      <c r="BY53" t="str">
        <f t="shared" si="29"/>
        <v>US Government FI</v>
      </c>
      <c r="BZ53" s="37">
        <f t="shared" ca="1" si="31"/>
        <v>8.8797363278888928E-5</v>
      </c>
      <c r="CA53" s="37">
        <f t="shared" ca="1" si="32"/>
        <v>-3.896555308630918E-4</v>
      </c>
      <c r="CB53" s="37">
        <f t="shared" ca="1" si="33"/>
        <v>-2.5403499248220947E-4</v>
      </c>
      <c r="CC53" s="37">
        <f t="shared" ca="1" si="34"/>
        <v>-7.0986384261565469E-4</v>
      </c>
      <c r="CD53" s="37">
        <f t="shared" ca="1" si="35"/>
        <v>-3.9588629221158422E-4</v>
      </c>
      <c r="CE53" s="37">
        <f t="shared" ca="1" si="36"/>
        <v>-6.0165536558746859E-4</v>
      </c>
      <c r="CF53" s="37">
        <f t="shared" ca="1" si="37"/>
        <v>-5.4012708680464935E-4</v>
      </c>
      <c r="CG53" s="37">
        <f t="shared" ca="1" si="38"/>
        <v>9.8980411507417127E-4</v>
      </c>
      <c r="CH53" s="37">
        <f t="shared" ca="1" si="39"/>
        <v>9.6624249824092602E-4</v>
      </c>
      <c r="CI53" s="37">
        <f t="shared" ca="1" si="40"/>
        <v>-1.2990380426835738E-4</v>
      </c>
      <c r="CJ53" s="37">
        <f t="shared" ca="1" si="41"/>
        <v>-2.3557628423050526E-6</v>
      </c>
      <c r="CK53" s="37">
        <f t="shared" ca="1" si="42"/>
        <v>-5.6499551845743149E-4</v>
      </c>
      <c r="CL53" s="37">
        <f t="shared" ca="1" si="43"/>
        <v>9.0733414775625513E-4</v>
      </c>
      <c r="CM53" s="37">
        <f t="shared" ca="1" si="44"/>
        <v>-8.3878555967978658E-5</v>
      </c>
      <c r="CN53" s="37">
        <f t="shared" ca="1" si="45"/>
        <v>7.4077362689157252E-4</v>
      </c>
      <c r="CO53" s="37">
        <f t="shared" ca="1" si="46"/>
        <v>9.5789570954953095E-4</v>
      </c>
      <c r="CP53" s="37">
        <f t="shared" ca="1" si="47"/>
        <v>4.4496845446137295E-4</v>
      </c>
      <c r="CQ53" s="37">
        <f t="shared" ca="1" si="48"/>
        <v>2.6447485735004938E-3</v>
      </c>
      <c r="CR53" s="37">
        <f t="shared" ca="1" si="49"/>
        <v>4.8052975424647002E-4</v>
      </c>
      <c r="CS53" s="37">
        <f t="shared" ca="1" si="50"/>
        <v>-3.9277948141219234E-5</v>
      </c>
      <c r="CT53" s="37">
        <f t="shared" ca="1" si="51"/>
        <v>-9.2069618458339006E-4</v>
      </c>
      <c r="CU53" s="37">
        <f t="shared" ca="1" si="52"/>
        <v>-2.0386676374684303E-4</v>
      </c>
      <c r="CV53" s="37">
        <f t="shared" ca="1" si="53"/>
        <v>2.4697646287255826E-3</v>
      </c>
      <c r="CW53" s="37">
        <f t="shared" ca="1" si="54"/>
        <v>2.5374871585767079E-3</v>
      </c>
      <c r="CX53" s="37">
        <f t="shared" ca="1" si="55"/>
        <v>7.1531983015806952E-4</v>
      </c>
      <c r="CY53" s="37">
        <f t="shared" ca="1" si="56"/>
        <v>-1.7916193722422746E-5</v>
      </c>
      <c r="CZ53" s="37">
        <f t="shared" ca="1" si="57"/>
        <v>-1.8511184176906662E-4</v>
      </c>
      <c r="DA53" s="37">
        <f t="shared" ca="1" si="58"/>
        <v>2.9548217997372689E-3</v>
      </c>
    </row>
    <row r="54" spans="17:105" x14ac:dyDescent="0.35">
      <c r="Q54" t="str">
        <f t="shared" si="27"/>
        <v>US Inflation Indexed FI</v>
      </c>
      <c r="R54">
        <f ca="1"/>
        <v>1.5755772455910207E-3</v>
      </c>
      <c r="S54">
        <f ca="1"/>
        <v>6.9144753440166418E-4</v>
      </c>
      <c r="T54">
        <f ca="1"/>
        <v>4.9125587287834514E-4</v>
      </c>
      <c r="U54">
        <f ca="1"/>
        <v>9.6211946351903326E-4</v>
      </c>
      <c r="V54">
        <f ca="1"/>
        <v>9.4393389668785655E-4</v>
      </c>
      <c r="W54">
        <f ca="1"/>
        <v>8.8538849766561377E-4</v>
      </c>
      <c r="X54">
        <f ca="1"/>
        <v>7.1161912548648419E-4</v>
      </c>
      <c r="Y54">
        <f ca="1"/>
        <v>1.1116530248907726E-3</v>
      </c>
      <c r="Z54">
        <f ca="1"/>
        <v>9.099963275508257E-4</v>
      </c>
      <c r="AA54">
        <f ca="1"/>
        <v>4.8557873313717208E-4</v>
      </c>
      <c r="AB54">
        <f ca="1"/>
        <v>1.6389568444985538E-4</v>
      </c>
      <c r="AC54">
        <f ca="1"/>
        <v>2.1513662554762799E-4</v>
      </c>
      <c r="AD54">
        <f ca="1"/>
        <v>1.2590312383022135E-3</v>
      </c>
      <c r="AE54">
        <f ca="1"/>
        <v>5.3327610493126697E-4</v>
      </c>
      <c r="AF54">
        <f ca="1"/>
        <v>5.5745236123493471E-4</v>
      </c>
      <c r="AG54">
        <f ca="1"/>
        <v>5.9667119176009078E-4</v>
      </c>
      <c r="AH54">
        <f ca="1"/>
        <v>2.9688053280105693E-4</v>
      </c>
      <c r="AI54">
        <f ca="1"/>
        <v>4.8052975424647002E-4</v>
      </c>
      <c r="AJ54">
        <f ca="1"/>
        <v>1.1047006232080558E-3</v>
      </c>
      <c r="AK54">
        <f ca="1"/>
        <v>-8.591074913403193E-5</v>
      </c>
      <c r="AL54">
        <f ca="1"/>
        <v>6.3462144013760337E-4</v>
      </c>
      <c r="AM54">
        <f ca="1"/>
        <v>7.1537062758556826E-4</v>
      </c>
      <c r="AN54">
        <f ca="1"/>
        <v>1.5866789562709691E-3</v>
      </c>
      <c r="AO54">
        <f ca="1"/>
        <v>1.5238318576827519E-3</v>
      </c>
      <c r="AP54">
        <f ca="1"/>
        <v>6.9525536045413365E-4</v>
      </c>
      <c r="AQ54">
        <f ca="1"/>
        <v>-9.234003057505685E-6</v>
      </c>
      <c r="AR54">
        <f ca="1"/>
        <v>6.4955940824320971E-4</v>
      </c>
      <c r="AS54">
        <f ca="1"/>
        <v>2.3425111416987116E-3</v>
      </c>
      <c r="AU54" t="str">
        <f t="shared" si="28"/>
        <v>US Inflation Indexed FI</v>
      </c>
      <c r="AV54">
        <f ca="1"/>
        <v>0</v>
      </c>
      <c r="AW54">
        <f ca="1"/>
        <v>0</v>
      </c>
      <c r="AX54">
        <f ca="1"/>
        <v>0</v>
      </c>
      <c r="AY54">
        <f ca="1"/>
        <v>0</v>
      </c>
      <c r="AZ54">
        <f ca="1"/>
        <v>0</v>
      </c>
      <c r="BA54">
        <f ca="1"/>
        <v>0</v>
      </c>
      <c r="BB54">
        <f ca="1"/>
        <v>0</v>
      </c>
      <c r="BC54">
        <f ca="1"/>
        <v>0</v>
      </c>
      <c r="BD54">
        <f ca="1"/>
        <v>0</v>
      </c>
      <c r="BE54">
        <f ca="1"/>
        <v>0</v>
      </c>
      <c r="BF54">
        <f ca="1"/>
        <v>0</v>
      </c>
      <c r="BG54">
        <f ca="1"/>
        <v>0</v>
      </c>
      <c r="BH54">
        <f ca="1"/>
        <v>0</v>
      </c>
      <c r="BI54">
        <f ca="1"/>
        <v>0</v>
      </c>
      <c r="BJ54">
        <f ca="1"/>
        <v>0</v>
      </c>
      <c r="BK54">
        <f ca="1"/>
        <v>0</v>
      </c>
      <c r="BL54">
        <f ca="1"/>
        <v>0</v>
      </c>
      <c r="BM54">
        <f ca="1"/>
        <v>0</v>
      </c>
      <c r="BN54">
        <f ca="1"/>
        <v>1.4287006232080559E-3</v>
      </c>
      <c r="BO54">
        <f ca="1"/>
        <v>0</v>
      </c>
      <c r="BP54">
        <f ca="1"/>
        <v>0</v>
      </c>
      <c r="BQ54">
        <f ca="1"/>
        <v>0</v>
      </c>
      <c r="BR54">
        <f ca="1"/>
        <v>0</v>
      </c>
      <c r="BS54">
        <f ca="1"/>
        <v>0</v>
      </c>
      <c r="BT54">
        <f ca="1"/>
        <v>0</v>
      </c>
      <c r="BU54">
        <f ca="1"/>
        <v>0</v>
      </c>
      <c r="BV54">
        <f ca="1"/>
        <v>0</v>
      </c>
      <c r="BW54">
        <f ca="1"/>
        <v>0</v>
      </c>
      <c r="BY54" t="str">
        <f t="shared" si="29"/>
        <v>US Inflation Indexed FI</v>
      </c>
      <c r="BZ54" s="37">
        <f t="shared" ca="1" si="31"/>
        <v>1.5755772455910207E-3</v>
      </c>
      <c r="CA54" s="37">
        <f t="shared" ca="1" si="32"/>
        <v>6.9144753440166418E-4</v>
      </c>
      <c r="CB54" s="37">
        <f t="shared" ca="1" si="33"/>
        <v>4.9125587287834514E-4</v>
      </c>
      <c r="CC54" s="37">
        <f t="shared" ca="1" si="34"/>
        <v>9.6211946351903326E-4</v>
      </c>
      <c r="CD54" s="37">
        <f t="shared" ca="1" si="35"/>
        <v>9.4393389668785655E-4</v>
      </c>
      <c r="CE54" s="37">
        <f t="shared" ca="1" si="36"/>
        <v>8.8538849766561377E-4</v>
      </c>
      <c r="CF54" s="37">
        <f t="shared" ca="1" si="37"/>
        <v>7.1161912548648419E-4</v>
      </c>
      <c r="CG54" s="37">
        <f t="shared" ca="1" si="38"/>
        <v>1.1116530248907726E-3</v>
      </c>
      <c r="CH54" s="37">
        <f t="shared" ca="1" si="39"/>
        <v>9.099963275508257E-4</v>
      </c>
      <c r="CI54" s="37">
        <f t="shared" ca="1" si="40"/>
        <v>4.8557873313717208E-4</v>
      </c>
      <c r="CJ54" s="37">
        <f t="shared" ca="1" si="41"/>
        <v>1.6389568444985538E-4</v>
      </c>
      <c r="CK54" s="37">
        <f t="shared" ca="1" si="42"/>
        <v>2.1513662554762799E-4</v>
      </c>
      <c r="CL54" s="37">
        <f t="shared" ca="1" si="43"/>
        <v>1.2590312383022135E-3</v>
      </c>
      <c r="CM54" s="37">
        <f t="shared" ca="1" si="44"/>
        <v>5.3327610493126697E-4</v>
      </c>
      <c r="CN54" s="37">
        <f t="shared" ca="1" si="45"/>
        <v>5.5745236123493471E-4</v>
      </c>
      <c r="CO54" s="37">
        <f t="shared" ca="1" si="46"/>
        <v>5.9667119176009078E-4</v>
      </c>
      <c r="CP54" s="37">
        <f t="shared" ca="1" si="47"/>
        <v>2.9688053280105693E-4</v>
      </c>
      <c r="CQ54" s="37">
        <f t="shared" ca="1" si="48"/>
        <v>4.8052975424647002E-4</v>
      </c>
      <c r="CR54" s="37">
        <f t="shared" ca="1" si="49"/>
        <v>2.5334012464161117E-3</v>
      </c>
      <c r="CS54" s="37">
        <f t="shared" ca="1" si="50"/>
        <v>-8.591074913403193E-5</v>
      </c>
      <c r="CT54" s="37">
        <f t="shared" ca="1" si="51"/>
        <v>6.3462144013760337E-4</v>
      </c>
      <c r="CU54" s="37">
        <f t="shared" ca="1" si="52"/>
        <v>7.1537062758556826E-4</v>
      </c>
      <c r="CV54" s="37">
        <f t="shared" ca="1" si="53"/>
        <v>1.5866789562709691E-3</v>
      </c>
      <c r="CW54" s="37">
        <f t="shared" ca="1" si="54"/>
        <v>1.5238318576827519E-3</v>
      </c>
      <c r="CX54" s="37">
        <f t="shared" ca="1" si="55"/>
        <v>6.9525536045413365E-4</v>
      </c>
      <c r="CY54" s="37">
        <f t="shared" ca="1" si="56"/>
        <v>-9.234003057505685E-6</v>
      </c>
      <c r="CZ54" s="37">
        <f t="shared" ca="1" si="57"/>
        <v>6.4955940824320971E-4</v>
      </c>
      <c r="DA54" s="37">
        <f t="shared" ca="1" si="58"/>
        <v>2.3425111416987116E-3</v>
      </c>
    </row>
    <row r="55" spans="17:105" x14ac:dyDescent="0.35">
      <c r="Q55" t="str">
        <f t="shared" si="27"/>
        <v>US Cash</v>
      </c>
      <c r="R55">
        <f ca="1"/>
        <v>-7.8908184794376779E-4</v>
      </c>
      <c r="S55">
        <f ca="1"/>
        <v>-4.7901534524291212E-4</v>
      </c>
      <c r="T55">
        <f ca="1"/>
        <v>-3.31199614653056E-4</v>
      </c>
      <c r="U55">
        <f ca="1"/>
        <v>-6.9033695481291748E-4</v>
      </c>
      <c r="V55">
        <f ca="1"/>
        <v>-6.1828312554252274E-4</v>
      </c>
      <c r="W55">
        <f ca="1"/>
        <v>-6.2324449748865423E-4</v>
      </c>
      <c r="X55">
        <f ca="1"/>
        <v>-5.3067517271721822E-4</v>
      </c>
      <c r="Y55">
        <f ca="1"/>
        <v>-4.1101137626519535E-4</v>
      </c>
      <c r="Z55">
        <f ca="1"/>
        <v>-2.8224720388414238E-4</v>
      </c>
      <c r="AA55">
        <f ca="1"/>
        <v>-2.9854869585846172E-4</v>
      </c>
      <c r="AB55">
        <f ca="1"/>
        <v>-8.0920271916951647E-5</v>
      </c>
      <c r="AC55">
        <f ca="1"/>
        <v>-2.3122115385683975E-4</v>
      </c>
      <c r="AD55">
        <f ca="1"/>
        <v>-4.9687823559396358E-4</v>
      </c>
      <c r="AE55">
        <f ca="1"/>
        <v>-2.7227507216792636E-4</v>
      </c>
      <c r="AF55">
        <f ca="1"/>
        <v>-1.5037447799997588E-4</v>
      </c>
      <c r="AG55">
        <f ca="1"/>
        <v>-1.2318749115910243E-4</v>
      </c>
      <c r="AH55">
        <f ca="1"/>
        <v>-6.8181539077940683E-5</v>
      </c>
      <c r="AI55">
        <f ca="1"/>
        <v>-3.9277948141219234E-5</v>
      </c>
      <c r="AJ55">
        <f ca="1"/>
        <v>-8.591074913403193E-5</v>
      </c>
      <c r="AK55">
        <f ca="1"/>
        <v>4.9855113083088456E-5</v>
      </c>
      <c r="AL55">
        <f ca="1"/>
        <v>-5.3392951358100557E-4</v>
      </c>
      <c r="AM55">
        <f ca="1"/>
        <v>-4.4419743642143655E-4</v>
      </c>
      <c r="AN55">
        <f ca="1"/>
        <v>-3.1222437818848302E-4</v>
      </c>
      <c r="AO55">
        <f ca="1"/>
        <v>-3.2176426038354967E-4</v>
      </c>
      <c r="AP55">
        <f ca="1"/>
        <v>-2.1902195107325475E-4</v>
      </c>
      <c r="AQ55">
        <f ca="1"/>
        <v>-2.0027262920760771E-6</v>
      </c>
      <c r="AR55">
        <f ca="1"/>
        <v>-4.033330595622569E-4</v>
      </c>
      <c r="AS55">
        <f ca="1"/>
        <v>-6.2361837264895807E-4</v>
      </c>
      <c r="AU55" t="str">
        <f t="shared" si="28"/>
        <v>US Cash</v>
      </c>
      <c r="AV55">
        <f ca="1"/>
        <v>0</v>
      </c>
      <c r="AW55">
        <f ca="1"/>
        <v>0</v>
      </c>
      <c r="AX55">
        <f ca="1"/>
        <v>0</v>
      </c>
      <c r="AY55">
        <f ca="1"/>
        <v>0</v>
      </c>
      <c r="AZ55">
        <f ca="1"/>
        <v>0</v>
      </c>
      <c r="BA55">
        <f ca="1"/>
        <v>0</v>
      </c>
      <c r="BB55">
        <f ca="1"/>
        <v>0</v>
      </c>
      <c r="BC55">
        <f ca="1"/>
        <v>0</v>
      </c>
      <c r="BD55">
        <f ca="1"/>
        <v>0</v>
      </c>
      <c r="BE55">
        <f ca="1"/>
        <v>0</v>
      </c>
      <c r="BF55">
        <f ca="1"/>
        <v>0</v>
      </c>
      <c r="BG55">
        <f ca="1"/>
        <v>0</v>
      </c>
      <c r="BH55">
        <f ca="1"/>
        <v>0</v>
      </c>
      <c r="BI55">
        <f ca="1"/>
        <v>0</v>
      </c>
      <c r="BJ55">
        <f ca="1"/>
        <v>0</v>
      </c>
      <c r="BK55">
        <f ca="1"/>
        <v>0</v>
      </c>
      <c r="BL55">
        <f ca="1"/>
        <v>0</v>
      </c>
      <c r="BM55">
        <f ca="1"/>
        <v>0</v>
      </c>
      <c r="BN55">
        <f ca="1"/>
        <v>0</v>
      </c>
      <c r="BO55">
        <f ca="1"/>
        <v>7.0105113083088473E-5</v>
      </c>
      <c r="BP55">
        <f ca="1"/>
        <v>0</v>
      </c>
      <c r="BQ55">
        <f ca="1"/>
        <v>0</v>
      </c>
      <c r="BR55">
        <f ca="1"/>
        <v>0</v>
      </c>
      <c r="BS55">
        <f ca="1"/>
        <v>0</v>
      </c>
      <c r="BT55">
        <f ca="1"/>
        <v>0</v>
      </c>
      <c r="BU55">
        <f ca="1"/>
        <v>0</v>
      </c>
      <c r="BV55">
        <f ca="1"/>
        <v>0</v>
      </c>
      <c r="BW55">
        <f ca="1"/>
        <v>0</v>
      </c>
      <c r="BY55" t="str">
        <f t="shared" si="29"/>
        <v>US Cash</v>
      </c>
      <c r="BZ55" s="37">
        <f t="shared" ca="1" si="31"/>
        <v>-7.8908184794376779E-4</v>
      </c>
      <c r="CA55" s="37">
        <f t="shared" ca="1" si="32"/>
        <v>-4.7901534524291212E-4</v>
      </c>
      <c r="CB55" s="37">
        <f t="shared" ca="1" si="33"/>
        <v>-3.31199614653056E-4</v>
      </c>
      <c r="CC55" s="37">
        <f t="shared" ca="1" si="34"/>
        <v>-6.9033695481291748E-4</v>
      </c>
      <c r="CD55" s="37">
        <f t="shared" ca="1" si="35"/>
        <v>-6.1828312554252274E-4</v>
      </c>
      <c r="CE55" s="37">
        <f t="shared" ca="1" si="36"/>
        <v>-6.2324449748865423E-4</v>
      </c>
      <c r="CF55" s="37">
        <f t="shared" ca="1" si="37"/>
        <v>-5.3067517271721822E-4</v>
      </c>
      <c r="CG55" s="37">
        <f t="shared" ca="1" si="38"/>
        <v>-4.1101137626519535E-4</v>
      </c>
      <c r="CH55" s="37">
        <f t="shared" ca="1" si="39"/>
        <v>-2.8224720388414238E-4</v>
      </c>
      <c r="CI55" s="37">
        <f t="shared" ca="1" si="40"/>
        <v>-2.9854869585846172E-4</v>
      </c>
      <c r="CJ55" s="37">
        <f t="shared" ca="1" si="41"/>
        <v>-8.0920271916951647E-5</v>
      </c>
      <c r="CK55" s="37">
        <f t="shared" ca="1" si="42"/>
        <v>-2.3122115385683975E-4</v>
      </c>
      <c r="CL55" s="37">
        <f t="shared" ca="1" si="43"/>
        <v>-4.9687823559396358E-4</v>
      </c>
      <c r="CM55" s="37">
        <f t="shared" ca="1" si="44"/>
        <v>-2.7227507216792636E-4</v>
      </c>
      <c r="CN55" s="37">
        <f t="shared" ca="1" si="45"/>
        <v>-1.5037447799997588E-4</v>
      </c>
      <c r="CO55" s="37">
        <f t="shared" ca="1" si="46"/>
        <v>-1.2318749115910243E-4</v>
      </c>
      <c r="CP55" s="37">
        <f t="shared" ca="1" si="47"/>
        <v>-6.8181539077940683E-5</v>
      </c>
      <c r="CQ55" s="37">
        <f t="shared" ca="1" si="48"/>
        <v>-3.9277948141219234E-5</v>
      </c>
      <c r="CR55" s="37">
        <f t="shared" ca="1" si="49"/>
        <v>-8.591074913403193E-5</v>
      </c>
      <c r="CS55" s="37">
        <f t="shared" ca="1" si="50"/>
        <v>1.1996022616617693E-4</v>
      </c>
      <c r="CT55" s="37">
        <f t="shared" ca="1" si="51"/>
        <v>-5.3392951358100557E-4</v>
      </c>
      <c r="CU55" s="37">
        <f t="shared" ca="1" si="52"/>
        <v>-4.4419743642143655E-4</v>
      </c>
      <c r="CV55" s="37">
        <f t="shared" ca="1" si="53"/>
        <v>-3.1222437818848302E-4</v>
      </c>
      <c r="CW55" s="37">
        <f t="shared" ca="1" si="54"/>
        <v>-3.2176426038354967E-4</v>
      </c>
      <c r="CX55" s="37">
        <f t="shared" ca="1" si="55"/>
        <v>-2.1902195107325475E-4</v>
      </c>
      <c r="CY55" s="37">
        <f t="shared" ca="1" si="56"/>
        <v>-2.0027262920760771E-6</v>
      </c>
      <c r="CZ55" s="37">
        <f t="shared" ca="1" si="57"/>
        <v>-4.033330595622569E-4</v>
      </c>
      <c r="DA55" s="37">
        <f t="shared" ca="1" si="58"/>
        <v>-6.2361837264895807E-4</v>
      </c>
    </row>
    <row r="56" spans="17:105" x14ac:dyDescent="0.35">
      <c r="Q56" t="str">
        <f t="shared" si="27"/>
        <v>Natural Resource Stocks - Private</v>
      </c>
      <c r="R56">
        <f ca="1"/>
        <v>1.838827715411924E-2</v>
      </c>
      <c r="S56">
        <f ca="1"/>
        <v>2.0181136590927566E-2</v>
      </c>
      <c r="T56">
        <f ca="1"/>
        <v>1.4145566763089583E-2</v>
      </c>
      <c r="U56">
        <f ca="1"/>
        <v>2.7821944265008922E-2</v>
      </c>
      <c r="V56">
        <f ca="1"/>
        <v>2.7129039490154754E-2</v>
      </c>
      <c r="W56">
        <f ca="1"/>
        <v>2.4723472135804277E-2</v>
      </c>
      <c r="X56">
        <f ca="1"/>
        <v>2.0801697652106026E-2</v>
      </c>
      <c r="Y56">
        <f ca="1"/>
        <v>1.4696892653339575E-2</v>
      </c>
      <c r="Z56">
        <f ca="1"/>
        <v>8.2384625346479876E-3</v>
      </c>
      <c r="AA56">
        <f ca="1"/>
        <v>1.2065255502078241E-2</v>
      </c>
      <c r="AB56">
        <f ca="1"/>
        <v>2.9389786517073739E-3</v>
      </c>
      <c r="AC56">
        <f ca="1"/>
        <v>1.5338003070126982E-2</v>
      </c>
      <c r="AD56">
        <f ca="1"/>
        <v>7.5749328432866744E-3</v>
      </c>
      <c r="AE56">
        <f ca="1"/>
        <v>4.9660703913056003E-3</v>
      </c>
      <c r="AF56">
        <f ca="1"/>
        <v>9.7289826816732063E-4</v>
      </c>
      <c r="AG56">
        <f ca="1"/>
        <v>4.0437163463591928E-4</v>
      </c>
      <c r="AH56">
        <f ca="1"/>
        <v>1.0706379992309037E-3</v>
      </c>
      <c r="AI56">
        <f ca="1"/>
        <v>-9.2069618458339006E-4</v>
      </c>
      <c r="AJ56">
        <f ca="1"/>
        <v>6.3462144013760337E-4</v>
      </c>
      <c r="AK56">
        <f ca="1"/>
        <v>-5.3392951358100557E-4</v>
      </c>
      <c r="AL56">
        <f ca="1"/>
        <v>4.9856140668687987E-2</v>
      </c>
      <c r="AM56">
        <f ca="1"/>
        <v>1.7975690488652697E-2</v>
      </c>
      <c r="AN56">
        <f ca="1"/>
        <v>1.0971092753438456E-3</v>
      </c>
      <c r="AO56">
        <f ca="1"/>
        <v>9.1836699703679459E-4</v>
      </c>
      <c r="AP56">
        <f ca="1"/>
        <v>2.0600574186730768E-3</v>
      </c>
      <c r="AQ56">
        <f ca="1"/>
        <v>4.7758557807732206E-4</v>
      </c>
      <c r="AR56">
        <f ca="1"/>
        <v>1.6321999291445181E-2</v>
      </c>
      <c r="AS56">
        <f ca="1"/>
        <v>4.8947715543222062E-3</v>
      </c>
      <c r="AU56" t="str">
        <f t="shared" si="28"/>
        <v>Natural Resource Stocks - Private</v>
      </c>
      <c r="AV56">
        <f ca="1"/>
        <v>0</v>
      </c>
      <c r="AW56">
        <f ca="1"/>
        <v>0</v>
      </c>
      <c r="AX56">
        <f ca="1"/>
        <v>0</v>
      </c>
      <c r="AY56">
        <f ca="1"/>
        <v>0</v>
      </c>
      <c r="AZ56">
        <f ca="1"/>
        <v>0</v>
      </c>
      <c r="BA56">
        <f ca="1"/>
        <v>0</v>
      </c>
      <c r="BB56">
        <f ca="1"/>
        <v>0</v>
      </c>
      <c r="BC56">
        <f ca="1"/>
        <v>0</v>
      </c>
      <c r="BD56">
        <f ca="1"/>
        <v>0</v>
      </c>
      <c r="BE56">
        <f ca="1"/>
        <v>0</v>
      </c>
      <c r="BF56">
        <f ca="1"/>
        <v>0</v>
      </c>
      <c r="BG56">
        <f ca="1"/>
        <v>0</v>
      </c>
      <c r="BH56">
        <f ca="1"/>
        <v>0</v>
      </c>
      <c r="BI56">
        <f ca="1"/>
        <v>0</v>
      </c>
      <c r="BJ56">
        <f ca="1"/>
        <v>0</v>
      </c>
      <c r="BK56">
        <f ca="1"/>
        <v>0</v>
      </c>
      <c r="BL56">
        <f ca="1"/>
        <v>0</v>
      </c>
      <c r="BM56">
        <f ca="1"/>
        <v>0</v>
      </c>
      <c r="BN56">
        <f ca="1"/>
        <v>0</v>
      </c>
      <c r="BO56">
        <f ca="1"/>
        <v>0</v>
      </c>
      <c r="BP56">
        <f ca="1"/>
        <v>4.9856140668687987E-2</v>
      </c>
      <c r="BQ56">
        <f ca="1"/>
        <v>0</v>
      </c>
      <c r="BR56">
        <f ca="1"/>
        <v>0</v>
      </c>
      <c r="BS56">
        <f ca="1"/>
        <v>0</v>
      </c>
      <c r="BT56">
        <f ca="1"/>
        <v>0</v>
      </c>
      <c r="BU56">
        <f ca="1"/>
        <v>0</v>
      </c>
      <c r="BV56">
        <f ca="1"/>
        <v>0</v>
      </c>
      <c r="BW56">
        <f ca="1"/>
        <v>0</v>
      </c>
      <c r="BY56" t="str">
        <f t="shared" si="29"/>
        <v>Natural Resource Stocks - Private</v>
      </c>
      <c r="BZ56" s="37">
        <f t="shared" ca="1" si="31"/>
        <v>1.838827715411924E-2</v>
      </c>
      <c r="CA56" s="37">
        <f t="shared" ca="1" si="32"/>
        <v>2.0181136590927566E-2</v>
      </c>
      <c r="CB56" s="37">
        <f t="shared" ca="1" si="33"/>
        <v>1.4145566763089583E-2</v>
      </c>
      <c r="CC56" s="37">
        <f t="shared" ca="1" si="34"/>
        <v>2.7821944265008922E-2</v>
      </c>
      <c r="CD56" s="37">
        <f t="shared" ca="1" si="35"/>
        <v>2.7129039490154754E-2</v>
      </c>
      <c r="CE56" s="37">
        <f t="shared" ca="1" si="36"/>
        <v>2.4723472135804277E-2</v>
      </c>
      <c r="CF56" s="37">
        <f t="shared" ca="1" si="37"/>
        <v>2.0801697652106026E-2</v>
      </c>
      <c r="CG56" s="37">
        <f t="shared" ca="1" si="38"/>
        <v>1.4696892653339575E-2</v>
      </c>
      <c r="CH56" s="37">
        <f t="shared" ca="1" si="39"/>
        <v>8.2384625346479876E-3</v>
      </c>
      <c r="CI56" s="37">
        <f t="shared" ca="1" si="40"/>
        <v>1.2065255502078241E-2</v>
      </c>
      <c r="CJ56" s="37">
        <f t="shared" ca="1" si="41"/>
        <v>2.9389786517073739E-3</v>
      </c>
      <c r="CK56" s="37">
        <f t="shared" ca="1" si="42"/>
        <v>1.5338003070126982E-2</v>
      </c>
      <c r="CL56" s="37">
        <f t="shared" ca="1" si="43"/>
        <v>7.5749328432866744E-3</v>
      </c>
      <c r="CM56" s="37">
        <f t="shared" ca="1" si="44"/>
        <v>4.9660703913056003E-3</v>
      </c>
      <c r="CN56" s="37">
        <f t="shared" ca="1" si="45"/>
        <v>9.7289826816732063E-4</v>
      </c>
      <c r="CO56" s="37">
        <f t="shared" ca="1" si="46"/>
        <v>4.0437163463591928E-4</v>
      </c>
      <c r="CP56" s="37">
        <f t="shared" ca="1" si="47"/>
        <v>1.0706379992309037E-3</v>
      </c>
      <c r="CQ56" s="37">
        <f t="shared" ca="1" si="48"/>
        <v>-9.2069618458339006E-4</v>
      </c>
      <c r="CR56" s="37">
        <f t="shared" ca="1" si="49"/>
        <v>6.3462144013760337E-4</v>
      </c>
      <c r="CS56" s="37">
        <f t="shared" ca="1" si="50"/>
        <v>-5.3392951358100557E-4</v>
      </c>
      <c r="CT56" s="37">
        <f t="shared" ca="1" si="51"/>
        <v>9.9712281337375974E-2</v>
      </c>
      <c r="CU56" s="37">
        <f t="shared" ca="1" si="52"/>
        <v>1.7975690488652697E-2</v>
      </c>
      <c r="CV56" s="37">
        <f t="shared" ca="1" si="53"/>
        <v>1.0971092753438456E-3</v>
      </c>
      <c r="CW56" s="37">
        <f t="shared" ca="1" si="54"/>
        <v>9.1836699703679459E-4</v>
      </c>
      <c r="CX56" s="37">
        <f t="shared" ca="1" si="55"/>
        <v>2.0600574186730768E-3</v>
      </c>
      <c r="CY56" s="37">
        <f t="shared" ca="1" si="56"/>
        <v>4.7758557807732206E-4</v>
      </c>
      <c r="CZ56" s="37">
        <f t="shared" ca="1" si="57"/>
        <v>1.6321999291445181E-2</v>
      </c>
      <c r="DA56" s="37">
        <f t="shared" ca="1" si="58"/>
        <v>4.8947715543222062E-3</v>
      </c>
    </row>
    <row r="57" spans="17:105" x14ac:dyDescent="0.35">
      <c r="Q57" t="str">
        <f t="shared" si="27"/>
        <v>MLPs</v>
      </c>
      <c r="R57">
        <f ca="1"/>
        <v>1.5991329235754928E-2</v>
      </c>
      <c r="S57">
        <f ca="1"/>
        <v>1.7523637422061693E-2</v>
      </c>
      <c r="T57">
        <f ca="1"/>
        <v>1.2316114757970439E-2</v>
      </c>
      <c r="U57">
        <f ca="1"/>
        <v>2.6482997078707968E-2</v>
      </c>
      <c r="V57">
        <f ca="1"/>
        <v>2.2639058257355588E-2</v>
      </c>
      <c r="W57">
        <f ca="1"/>
        <v>2.3612077421588107E-2</v>
      </c>
      <c r="X57">
        <f ca="1"/>
        <v>1.9180623369331358E-2</v>
      </c>
      <c r="Y57">
        <f ca="1"/>
        <v>1.4051630636158311E-2</v>
      </c>
      <c r="Z57">
        <f ca="1"/>
        <v>9.2015979905721388E-3</v>
      </c>
      <c r="AA57">
        <f ca="1"/>
        <v>1.8773676426367496E-2</v>
      </c>
      <c r="AB57">
        <f ca="1"/>
        <v>2.3262176332438716E-3</v>
      </c>
      <c r="AC57">
        <f ca="1"/>
        <v>7.9280071607772534E-3</v>
      </c>
      <c r="AD57">
        <f ca="1"/>
        <v>6.9458373055660567E-3</v>
      </c>
      <c r="AE57">
        <f ca="1"/>
        <v>4.1599041835144691E-3</v>
      </c>
      <c r="AF57">
        <f ca="1"/>
        <v>1.2228248240109851E-3</v>
      </c>
      <c r="AG57">
        <f ca="1"/>
        <v>7.6750917319873041E-4</v>
      </c>
      <c r="AH57">
        <f ca="1"/>
        <v>4.5049179747531118E-4</v>
      </c>
      <c r="AI57">
        <f ca="1"/>
        <v>-2.0386676374684303E-4</v>
      </c>
      <c r="AJ57">
        <f ca="1"/>
        <v>7.1537062758556826E-4</v>
      </c>
      <c r="AK57">
        <f ca="1"/>
        <v>-4.4419743642143655E-4</v>
      </c>
      <c r="AL57">
        <f ca="1"/>
        <v>1.7975690488652697E-2</v>
      </c>
      <c r="AM57">
        <f ca="1"/>
        <v>3.5390442562461849E-2</v>
      </c>
      <c r="AN57">
        <f ca="1"/>
        <v>1.7745671493332221E-3</v>
      </c>
      <c r="AO57">
        <f ca="1"/>
        <v>2.1041391652388934E-3</v>
      </c>
      <c r="AP57">
        <f ca="1"/>
        <v>3.2794384753669203E-3</v>
      </c>
      <c r="AQ57">
        <f ca="1"/>
        <v>1.772056013896506E-5</v>
      </c>
      <c r="AR57">
        <f ca="1"/>
        <v>2.6795285896577706E-2</v>
      </c>
      <c r="AS57">
        <f ca="1"/>
        <v>5.8446248262637264E-3</v>
      </c>
      <c r="AU57" t="str">
        <f t="shared" si="28"/>
        <v>MLPs</v>
      </c>
      <c r="AV57">
        <f ca="1"/>
        <v>0</v>
      </c>
      <c r="AW57">
        <f ca="1"/>
        <v>0</v>
      </c>
      <c r="AX57">
        <f ca="1"/>
        <v>0</v>
      </c>
      <c r="AY57">
        <f ca="1"/>
        <v>0</v>
      </c>
      <c r="AZ57">
        <f ca="1"/>
        <v>0</v>
      </c>
      <c r="BA57">
        <f ca="1"/>
        <v>0</v>
      </c>
      <c r="BB57">
        <f ca="1"/>
        <v>0</v>
      </c>
      <c r="BC57">
        <f ca="1"/>
        <v>0</v>
      </c>
      <c r="BD57">
        <f ca="1"/>
        <v>0</v>
      </c>
      <c r="BE57">
        <f ca="1"/>
        <v>0</v>
      </c>
      <c r="BF57">
        <f ca="1"/>
        <v>0</v>
      </c>
      <c r="BG57">
        <f ca="1"/>
        <v>0</v>
      </c>
      <c r="BH57">
        <f ca="1"/>
        <v>0</v>
      </c>
      <c r="BI57">
        <f ca="1"/>
        <v>0</v>
      </c>
      <c r="BJ57">
        <f ca="1"/>
        <v>0</v>
      </c>
      <c r="BK57">
        <f ca="1"/>
        <v>0</v>
      </c>
      <c r="BL57">
        <f ca="1"/>
        <v>0</v>
      </c>
      <c r="BM57">
        <f ca="1"/>
        <v>0</v>
      </c>
      <c r="BN57">
        <f ca="1"/>
        <v>0</v>
      </c>
      <c r="BO57">
        <f ca="1"/>
        <v>0</v>
      </c>
      <c r="BP57">
        <f ca="1"/>
        <v>0</v>
      </c>
      <c r="BQ57">
        <f ca="1"/>
        <v>3.6686442562461841E-2</v>
      </c>
      <c r="BR57">
        <f ca="1"/>
        <v>0</v>
      </c>
      <c r="BS57">
        <f ca="1"/>
        <v>0</v>
      </c>
      <c r="BT57">
        <f ca="1"/>
        <v>0</v>
      </c>
      <c r="BU57">
        <f ca="1"/>
        <v>0</v>
      </c>
      <c r="BV57">
        <f ca="1"/>
        <v>0</v>
      </c>
      <c r="BW57">
        <f ca="1"/>
        <v>0</v>
      </c>
      <c r="BY57" t="str">
        <f t="shared" si="29"/>
        <v>MLPs</v>
      </c>
      <c r="BZ57" s="37">
        <f t="shared" ca="1" si="31"/>
        <v>1.5991329235754928E-2</v>
      </c>
      <c r="CA57" s="37">
        <f t="shared" ca="1" si="32"/>
        <v>1.7523637422061693E-2</v>
      </c>
      <c r="CB57" s="37">
        <f t="shared" ca="1" si="33"/>
        <v>1.2316114757970439E-2</v>
      </c>
      <c r="CC57" s="37">
        <f t="shared" ca="1" si="34"/>
        <v>2.6482997078707968E-2</v>
      </c>
      <c r="CD57" s="37">
        <f t="shared" ca="1" si="35"/>
        <v>2.2639058257355588E-2</v>
      </c>
      <c r="CE57" s="37">
        <f t="shared" ca="1" si="36"/>
        <v>2.3612077421588107E-2</v>
      </c>
      <c r="CF57" s="37">
        <f t="shared" ca="1" si="37"/>
        <v>1.9180623369331358E-2</v>
      </c>
      <c r="CG57" s="37">
        <f t="shared" ca="1" si="38"/>
        <v>1.4051630636158311E-2</v>
      </c>
      <c r="CH57" s="37">
        <f t="shared" ca="1" si="39"/>
        <v>9.2015979905721388E-3</v>
      </c>
      <c r="CI57" s="37">
        <f t="shared" ca="1" si="40"/>
        <v>1.8773676426367496E-2</v>
      </c>
      <c r="CJ57" s="37">
        <f t="shared" ca="1" si="41"/>
        <v>2.3262176332438716E-3</v>
      </c>
      <c r="CK57" s="37">
        <f t="shared" ca="1" si="42"/>
        <v>7.9280071607772534E-3</v>
      </c>
      <c r="CL57" s="37">
        <f t="shared" ca="1" si="43"/>
        <v>6.9458373055660567E-3</v>
      </c>
      <c r="CM57" s="37">
        <f t="shared" ca="1" si="44"/>
        <v>4.1599041835144691E-3</v>
      </c>
      <c r="CN57" s="37">
        <f t="shared" ca="1" si="45"/>
        <v>1.2228248240109851E-3</v>
      </c>
      <c r="CO57" s="37">
        <f t="shared" ca="1" si="46"/>
        <v>7.6750917319873041E-4</v>
      </c>
      <c r="CP57" s="37">
        <f t="shared" ca="1" si="47"/>
        <v>4.5049179747531118E-4</v>
      </c>
      <c r="CQ57" s="37">
        <f t="shared" ca="1" si="48"/>
        <v>-2.0386676374684303E-4</v>
      </c>
      <c r="CR57" s="37">
        <f t="shared" ca="1" si="49"/>
        <v>7.1537062758556826E-4</v>
      </c>
      <c r="CS57" s="37">
        <f t="shared" ca="1" si="50"/>
        <v>-4.4419743642143655E-4</v>
      </c>
      <c r="CT57" s="37">
        <f t="shared" ca="1" si="51"/>
        <v>1.7975690488652697E-2</v>
      </c>
      <c r="CU57" s="37">
        <f t="shared" ca="1" si="52"/>
        <v>7.207688512492369E-2</v>
      </c>
      <c r="CV57" s="37">
        <f t="shared" ca="1" si="53"/>
        <v>1.7745671493332221E-3</v>
      </c>
      <c r="CW57" s="37">
        <f t="shared" ca="1" si="54"/>
        <v>2.1041391652388934E-3</v>
      </c>
      <c r="CX57" s="37">
        <f t="shared" ca="1" si="55"/>
        <v>3.2794384753669203E-3</v>
      </c>
      <c r="CY57" s="37">
        <f t="shared" ca="1" si="56"/>
        <v>1.772056013896506E-5</v>
      </c>
      <c r="CZ57" s="37">
        <f t="shared" ca="1" si="57"/>
        <v>2.6795285896577706E-2</v>
      </c>
      <c r="DA57" s="37">
        <f t="shared" ca="1" si="58"/>
        <v>5.8446248262637264E-3</v>
      </c>
    </row>
    <row r="58" spans="17:105" x14ac:dyDescent="0.35">
      <c r="Q58" t="str">
        <f t="shared" si="27"/>
        <v>US Long G/C FI</v>
      </c>
      <c r="R58">
        <f ca="1"/>
        <v>4.5133257622001948E-3</v>
      </c>
      <c r="S58">
        <f ca="1"/>
        <v>1.5173501551810293E-3</v>
      </c>
      <c r="T58">
        <f ca="1"/>
        <v>1.1026909911585135E-3</v>
      </c>
      <c r="U58">
        <f ca="1"/>
        <v>1.930072584417387E-3</v>
      </c>
      <c r="V58">
        <f ca="1"/>
        <v>2.2184932929953903E-3</v>
      </c>
      <c r="W58">
        <f ca="1"/>
        <v>1.8319194795586296E-3</v>
      </c>
      <c r="X58">
        <f ca="1"/>
        <v>1.4112457297299295E-3</v>
      </c>
      <c r="Y58">
        <f ca="1"/>
        <v>4.1699984388192312E-3</v>
      </c>
      <c r="Z58">
        <f ca="1"/>
        <v>3.5957913125623884E-3</v>
      </c>
      <c r="AA58">
        <f ca="1"/>
        <v>1.2209588542671556E-3</v>
      </c>
      <c r="AB58">
        <f ca="1"/>
        <v>5.1756407831480525E-4</v>
      </c>
      <c r="AC58">
        <f ca="1"/>
        <v>1.5006555255167472E-4</v>
      </c>
      <c r="AD58">
        <f ca="1"/>
        <v>4.5106770255615722E-3</v>
      </c>
      <c r="AE58">
        <f ca="1"/>
        <v>1.484297786796907E-3</v>
      </c>
      <c r="AF58">
        <f ca="1"/>
        <v>2.4695745688852696E-3</v>
      </c>
      <c r="AG58">
        <f ca="1"/>
        <v>2.794200224982963E-3</v>
      </c>
      <c r="AH58">
        <f ca="1"/>
        <v>1.3376517482831451E-3</v>
      </c>
      <c r="AI58">
        <f ca="1"/>
        <v>2.4697646287255826E-3</v>
      </c>
      <c r="AJ58">
        <f ca="1"/>
        <v>1.5866789562709691E-3</v>
      </c>
      <c r="AK58">
        <f ca="1"/>
        <v>-3.1222437818848302E-4</v>
      </c>
      <c r="AL58">
        <f ca="1"/>
        <v>1.0971092753438456E-3</v>
      </c>
      <c r="AM58">
        <f ca="1"/>
        <v>1.7745671493332221E-3</v>
      </c>
      <c r="AN58">
        <f ca="1"/>
        <v>8.3516333401957507E-3</v>
      </c>
      <c r="AO58">
        <f ca="1"/>
        <v>7.0856092044507173E-3</v>
      </c>
      <c r="AP58">
        <f ca="1"/>
        <v>2.9256632772153108E-3</v>
      </c>
      <c r="AQ58">
        <f ca="1"/>
        <v>-4.5255945557437625E-5</v>
      </c>
      <c r="AR58">
        <f ca="1"/>
        <v>1.6113141118180032E-3</v>
      </c>
      <c r="AS58">
        <f ca="1"/>
        <v>1.0280683272608931E-2</v>
      </c>
      <c r="AU58" t="str">
        <f t="shared" si="28"/>
        <v>US Long G/C FI</v>
      </c>
      <c r="AV58">
        <f ca="1"/>
        <v>0</v>
      </c>
      <c r="AW58">
        <f ca="1"/>
        <v>0</v>
      </c>
      <c r="AX58">
        <f ca="1"/>
        <v>0</v>
      </c>
      <c r="AY58">
        <f ca="1"/>
        <v>0</v>
      </c>
      <c r="AZ58">
        <f ca="1"/>
        <v>0</v>
      </c>
      <c r="BA58">
        <f ca="1"/>
        <v>0</v>
      </c>
      <c r="BB58">
        <f ca="1"/>
        <v>0</v>
      </c>
      <c r="BC58">
        <f ca="1"/>
        <v>0</v>
      </c>
      <c r="BD58">
        <f ca="1"/>
        <v>0</v>
      </c>
      <c r="BE58">
        <f ca="1"/>
        <v>0</v>
      </c>
      <c r="BF58">
        <f ca="1"/>
        <v>0</v>
      </c>
      <c r="BG58">
        <f ca="1"/>
        <v>0</v>
      </c>
      <c r="BH58">
        <f ca="1"/>
        <v>0</v>
      </c>
      <c r="BI58">
        <f ca="1"/>
        <v>0</v>
      </c>
      <c r="BJ58">
        <f ca="1"/>
        <v>0</v>
      </c>
      <c r="BK58">
        <f ca="1"/>
        <v>0</v>
      </c>
      <c r="BL58">
        <f ca="1"/>
        <v>0</v>
      </c>
      <c r="BM58">
        <f ca="1"/>
        <v>0</v>
      </c>
      <c r="BN58">
        <f ca="1"/>
        <v>0</v>
      </c>
      <c r="BO58">
        <f ca="1"/>
        <v>0</v>
      </c>
      <c r="BP58">
        <f ca="1"/>
        <v>0</v>
      </c>
      <c r="BQ58">
        <f ca="1"/>
        <v>0</v>
      </c>
      <c r="BR58">
        <f ca="1"/>
        <v>8.7616958401957514E-3</v>
      </c>
      <c r="BS58">
        <f ca="1"/>
        <v>0</v>
      </c>
      <c r="BT58">
        <f ca="1"/>
        <v>0</v>
      </c>
      <c r="BU58">
        <f ca="1"/>
        <v>0</v>
      </c>
      <c r="BV58">
        <f ca="1"/>
        <v>0</v>
      </c>
      <c r="BW58">
        <f ca="1"/>
        <v>0</v>
      </c>
      <c r="BY58" t="str">
        <f t="shared" si="29"/>
        <v>US Long G/C FI</v>
      </c>
      <c r="BZ58" s="37">
        <f t="shared" ca="1" si="31"/>
        <v>4.5133257622001948E-3</v>
      </c>
      <c r="CA58" s="37">
        <f t="shared" ca="1" si="32"/>
        <v>1.5173501551810293E-3</v>
      </c>
      <c r="CB58" s="37">
        <f t="shared" ca="1" si="33"/>
        <v>1.1026909911585135E-3</v>
      </c>
      <c r="CC58" s="37">
        <f t="shared" ca="1" si="34"/>
        <v>1.930072584417387E-3</v>
      </c>
      <c r="CD58" s="37">
        <f t="shared" ca="1" si="35"/>
        <v>2.2184932929953903E-3</v>
      </c>
      <c r="CE58" s="37">
        <f t="shared" ca="1" si="36"/>
        <v>1.8319194795586296E-3</v>
      </c>
      <c r="CF58" s="37">
        <f t="shared" ca="1" si="37"/>
        <v>1.4112457297299295E-3</v>
      </c>
      <c r="CG58" s="37">
        <f t="shared" ca="1" si="38"/>
        <v>4.1699984388192312E-3</v>
      </c>
      <c r="CH58" s="37">
        <f t="shared" ca="1" si="39"/>
        <v>3.5957913125623884E-3</v>
      </c>
      <c r="CI58" s="37">
        <f t="shared" ca="1" si="40"/>
        <v>1.2209588542671556E-3</v>
      </c>
      <c r="CJ58" s="37">
        <f t="shared" ca="1" si="41"/>
        <v>5.1756407831480525E-4</v>
      </c>
      <c r="CK58" s="37">
        <f t="shared" ca="1" si="42"/>
        <v>1.5006555255167472E-4</v>
      </c>
      <c r="CL58" s="37">
        <f t="shared" ca="1" si="43"/>
        <v>4.5106770255615722E-3</v>
      </c>
      <c r="CM58" s="37">
        <f t="shared" ca="1" si="44"/>
        <v>1.484297786796907E-3</v>
      </c>
      <c r="CN58" s="37">
        <f t="shared" ca="1" si="45"/>
        <v>2.4695745688852696E-3</v>
      </c>
      <c r="CO58" s="37">
        <f t="shared" ca="1" si="46"/>
        <v>2.794200224982963E-3</v>
      </c>
      <c r="CP58" s="37">
        <f t="shared" ca="1" si="47"/>
        <v>1.3376517482831451E-3</v>
      </c>
      <c r="CQ58" s="37">
        <f t="shared" ca="1" si="48"/>
        <v>2.4697646287255826E-3</v>
      </c>
      <c r="CR58" s="37">
        <f t="shared" ca="1" si="49"/>
        <v>1.5866789562709691E-3</v>
      </c>
      <c r="CS58" s="37">
        <f t="shared" ca="1" si="50"/>
        <v>-3.1222437818848302E-4</v>
      </c>
      <c r="CT58" s="37">
        <f t="shared" ca="1" si="51"/>
        <v>1.0971092753438456E-3</v>
      </c>
      <c r="CU58" s="37">
        <f t="shared" ca="1" si="52"/>
        <v>1.7745671493332221E-3</v>
      </c>
      <c r="CV58" s="37">
        <f t="shared" ca="1" si="53"/>
        <v>1.7113329180391504E-2</v>
      </c>
      <c r="CW58" s="37">
        <f t="shared" ca="1" si="54"/>
        <v>7.0856092044507173E-3</v>
      </c>
      <c r="CX58" s="37">
        <f t="shared" ca="1" si="55"/>
        <v>2.9256632772153108E-3</v>
      </c>
      <c r="CY58" s="37">
        <f t="shared" ca="1" si="56"/>
        <v>-4.5255945557437625E-5</v>
      </c>
      <c r="CZ58" s="37">
        <f t="shared" ca="1" si="57"/>
        <v>1.6113141118180032E-3</v>
      </c>
      <c r="DA58" s="37">
        <f t="shared" ca="1" si="58"/>
        <v>1.0280683272608931E-2</v>
      </c>
    </row>
    <row r="59" spans="17:105" x14ac:dyDescent="0.35">
      <c r="Q59" t="str">
        <f t="shared" si="27"/>
        <v>US Long G/C FI (Downgrade Tolerant)</v>
      </c>
      <c r="R59">
        <f ca="1"/>
        <v>5.0392681895905017E-3</v>
      </c>
      <c r="S59">
        <f ca="1"/>
        <v>1.86784027976882E-3</v>
      </c>
      <c r="T59">
        <f ca="1"/>
        <v>1.345337705899676E-3</v>
      </c>
      <c r="U59">
        <f ca="1"/>
        <v>2.4645818831970324E-3</v>
      </c>
      <c r="V59">
        <f ca="1"/>
        <v>2.6589786218055769E-3</v>
      </c>
      <c r="W59">
        <f ca="1"/>
        <v>2.3093943663602388E-3</v>
      </c>
      <c r="X59">
        <f ca="1"/>
        <v>1.8108006807887468E-3</v>
      </c>
      <c r="Y59">
        <f ca="1"/>
        <v>4.3173603328450719E-3</v>
      </c>
      <c r="Z59">
        <f ca="1"/>
        <v>3.6440869322603227E-3</v>
      </c>
      <c r="AA59">
        <f ca="1"/>
        <v>1.4269618428361E-3</v>
      </c>
      <c r="AB59">
        <f ca="1"/>
        <v>4.4741058890453974E-4</v>
      </c>
      <c r="AC59">
        <f ca="1"/>
        <v>5.2298517313552279E-5</v>
      </c>
      <c r="AD59">
        <f ca="1"/>
        <v>4.6974243443011184E-3</v>
      </c>
      <c r="AE59">
        <f ca="1"/>
        <v>1.5253295640401657E-3</v>
      </c>
      <c r="AF59">
        <f ca="1"/>
        <v>2.6502457061040588E-3</v>
      </c>
      <c r="AG59">
        <f ca="1"/>
        <v>2.8106081372599777E-3</v>
      </c>
      <c r="AH59">
        <f ca="1"/>
        <v>1.3118026234493283E-3</v>
      </c>
      <c r="AI59">
        <f ca="1"/>
        <v>2.5374871585767079E-3</v>
      </c>
      <c r="AJ59">
        <f ca="1"/>
        <v>1.5238318576827519E-3</v>
      </c>
      <c r="AK59">
        <f ca="1"/>
        <v>-3.2176426038354967E-4</v>
      </c>
      <c r="AL59">
        <f ca="1"/>
        <v>9.1836699703679459E-4</v>
      </c>
      <c r="AM59">
        <f ca="1"/>
        <v>2.1041391652388934E-3</v>
      </c>
      <c r="AN59">
        <f ca="1"/>
        <v>7.0856092044507173E-3</v>
      </c>
      <c r="AO59">
        <f ca="1"/>
        <v>8.3350307641708206E-3</v>
      </c>
      <c r="AP59">
        <f ca="1"/>
        <v>3.0834126845266418E-3</v>
      </c>
      <c r="AQ59">
        <f ca="1"/>
        <v>-4.3481177553721182E-5</v>
      </c>
      <c r="AR59">
        <f ca="1"/>
        <v>1.9105668283402549E-3</v>
      </c>
      <c r="AS59">
        <f ca="1"/>
        <v>1.0457850128547842E-2</v>
      </c>
      <c r="AU59" t="str">
        <f t="shared" si="28"/>
        <v>US Long G/C FI (Downgrade Tolerant)</v>
      </c>
      <c r="AV59">
        <f ca="1"/>
        <v>0</v>
      </c>
      <c r="AW59">
        <f ca="1"/>
        <v>0</v>
      </c>
      <c r="AX59">
        <f ca="1"/>
        <v>0</v>
      </c>
      <c r="AY59">
        <f ca="1"/>
        <v>0</v>
      </c>
      <c r="AZ59">
        <f ca="1"/>
        <v>0</v>
      </c>
      <c r="BA59">
        <f ca="1"/>
        <v>0</v>
      </c>
      <c r="BB59">
        <f ca="1"/>
        <v>0</v>
      </c>
      <c r="BC59">
        <f ca="1"/>
        <v>0</v>
      </c>
      <c r="BD59">
        <f ca="1"/>
        <v>0</v>
      </c>
      <c r="BE59">
        <f ca="1"/>
        <v>0</v>
      </c>
      <c r="BF59">
        <f ca="1"/>
        <v>0</v>
      </c>
      <c r="BG59">
        <f ca="1"/>
        <v>0</v>
      </c>
      <c r="BH59">
        <f ca="1"/>
        <v>0</v>
      </c>
      <c r="BI59">
        <f ca="1"/>
        <v>0</v>
      </c>
      <c r="BJ59">
        <f ca="1"/>
        <v>0</v>
      </c>
      <c r="BK59">
        <f ca="1"/>
        <v>0</v>
      </c>
      <c r="BL59">
        <f ca="1"/>
        <v>0</v>
      </c>
      <c r="BM59">
        <f ca="1"/>
        <v>0</v>
      </c>
      <c r="BN59">
        <f ca="1"/>
        <v>0</v>
      </c>
      <c r="BO59">
        <f ca="1"/>
        <v>0</v>
      </c>
      <c r="BP59">
        <f ca="1"/>
        <v>0</v>
      </c>
      <c r="BQ59">
        <f ca="1"/>
        <v>0</v>
      </c>
      <c r="BR59">
        <f ca="1"/>
        <v>0</v>
      </c>
      <c r="BS59">
        <f ca="1"/>
        <v>8.7450932641708213E-3</v>
      </c>
      <c r="BT59">
        <f ca="1"/>
        <v>0</v>
      </c>
      <c r="BU59">
        <f ca="1"/>
        <v>0</v>
      </c>
      <c r="BV59">
        <f ca="1"/>
        <v>0</v>
      </c>
      <c r="BW59">
        <f ca="1"/>
        <v>0</v>
      </c>
      <c r="BY59" t="str">
        <f t="shared" si="29"/>
        <v>US Long G/C FI (Downgrade Tolerant)</v>
      </c>
      <c r="BZ59" s="37">
        <f t="shared" ca="1" si="31"/>
        <v>5.0392681895905017E-3</v>
      </c>
      <c r="CA59" s="37">
        <f t="shared" ca="1" si="32"/>
        <v>1.86784027976882E-3</v>
      </c>
      <c r="CB59" s="37">
        <f t="shared" ca="1" si="33"/>
        <v>1.345337705899676E-3</v>
      </c>
      <c r="CC59" s="37">
        <f t="shared" ca="1" si="34"/>
        <v>2.4645818831970324E-3</v>
      </c>
      <c r="CD59" s="37">
        <f t="shared" ca="1" si="35"/>
        <v>2.6589786218055769E-3</v>
      </c>
      <c r="CE59" s="37">
        <f t="shared" ca="1" si="36"/>
        <v>2.3093943663602388E-3</v>
      </c>
      <c r="CF59" s="37">
        <f t="shared" ca="1" si="37"/>
        <v>1.8108006807887468E-3</v>
      </c>
      <c r="CG59" s="37">
        <f t="shared" ca="1" si="38"/>
        <v>4.3173603328450719E-3</v>
      </c>
      <c r="CH59" s="37">
        <f t="shared" ca="1" si="39"/>
        <v>3.6440869322603227E-3</v>
      </c>
      <c r="CI59" s="37">
        <f t="shared" ca="1" si="40"/>
        <v>1.4269618428361E-3</v>
      </c>
      <c r="CJ59" s="37">
        <f t="shared" ca="1" si="41"/>
        <v>4.4741058890453974E-4</v>
      </c>
      <c r="CK59" s="37">
        <f t="shared" ca="1" si="42"/>
        <v>5.2298517313552279E-5</v>
      </c>
      <c r="CL59" s="37">
        <f t="shared" ca="1" si="43"/>
        <v>4.6974243443011184E-3</v>
      </c>
      <c r="CM59" s="37">
        <f t="shared" ca="1" si="44"/>
        <v>1.5253295640401657E-3</v>
      </c>
      <c r="CN59" s="37">
        <f t="shared" ca="1" si="45"/>
        <v>2.6502457061040588E-3</v>
      </c>
      <c r="CO59" s="37">
        <f t="shared" ca="1" si="46"/>
        <v>2.8106081372599777E-3</v>
      </c>
      <c r="CP59" s="37">
        <f t="shared" ca="1" si="47"/>
        <v>1.3118026234493283E-3</v>
      </c>
      <c r="CQ59" s="37">
        <f t="shared" ca="1" si="48"/>
        <v>2.5374871585767079E-3</v>
      </c>
      <c r="CR59" s="37">
        <f t="shared" ca="1" si="49"/>
        <v>1.5238318576827519E-3</v>
      </c>
      <c r="CS59" s="37">
        <f t="shared" ca="1" si="50"/>
        <v>-3.2176426038354967E-4</v>
      </c>
      <c r="CT59" s="37">
        <f t="shared" ca="1" si="51"/>
        <v>9.1836699703679459E-4</v>
      </c>
      <c r="CU59" s="37">
        <f t="shared" ca="1" si="52"/>
        <v>2.1041391652388934E-3</v>
      </c>
      <c r="CV59" s="37">
        <f t="shared" ca="1" si="53"/>
        <v>7.0856092044507173E-3</v>
      </c>
      <c r="CW59" s="37">
        <f t="shared" ca="1" si="54"/>
        <v>1.7080124028341644E-2</v>
      </c>
      <c r="CX59" s="37">
        <f t="shared" ca="1" si="55"/>
        <v>3.0834126845266418E-3</v>
      </c>
      <c r="CY59" s="37">
        <f t="shared" ca="1" si="56"/>
        <v>-4.3481177553721182E-5</v>
      </c>
      <c r="CZ59" s="37">
        <f t="shared" ca="1" si="57"/>
        <v>1.9105668283402549E-3</v>
      </c>
      <c r="DA59" s="37">
        <f t="shared" ca="1" si="58"/>
        <v>1.0457850128547842E-2</v>
      </c>
    </row>
    <row r="60" spans="17:105" x14ac:dyDescent="0.35">
      <c r="Q60" t="str">
        <f t="shared" si="27"/>
        <v>Commercial Mortgage Loans</v>
      </c>
      <c r="R60">
        <f ca="1"/>
        <v>4.2053869771615932E-3</v>
      </c>
      <c r="S60">
        <f ca="1"/>
        <v>2.2076522023685122E-3</v>
      </c>
      <c r="T60">
        <f ca="1"/>
        <v>1.5511576599544898E-3</v>
      </c>
      <c r="U60">
        <f ca="1"/>
        <v>3.3804668870375809E-3</v>
      </c>
      <c r="V60">
        <f ca="1"/>
        <v>2.8317134790144375E-3</v>
      </c>
      <c r="W60">
        <f ca="1"/>
        <v>3.0674212228570855E-3</v>
      </c>
      <c r="X60">
        <f ca="1"/>
        <v>2.4713187603379498E-3</v>
      </c>
      <c r="Y60">
        <f ca="1"/>
        <v>2.7775178339972937E-3</v>
      </c>
      <c r="Z60">
        <f ca="1"/>
        <v>2.0974735290545227E-3</v>
      </c>
      <c r="AA60">
        <f ca="1"/>
        <v>2.1235802467734822E-3</v>
      </c>
      <c r="AB60">
        <f ca="1"/>
        <v>4.0493049269860578E-4</v>
      </c>
      <c r="AC60">
        <f ca="1"/>
        <v>8.0969947478606581E-4</v>
      </c>
      <c r="AD60">
        <f ca="1"/>
        <v>2.8629581529009238E-3</v>
      </c>
      <c r="AE60">
        <f ca="1"/>
        <v>1.4277256889549011E-3</v>
      </c>
      <c r="AF60">
        <f ca="1"/>
        <v>1.2623225976242797E-3</v>
      </c>
      <c r="AG60">
        <f ca="1"/>
        <v>1.1633085459026591E-3</v>
      </c>
      <c r="AH60">
        <f ca="1"/>
        <v>5.5594068955178643E-4</v>
      </c>
      <c r="AI60">
        <f ca="1"/>
        <v>7.1531983015806952E-4</v>
      </c>
      <c r="AJ60">
        <f ca="1"/>
        <v>6.9525536045413365E-4</v>
      </c>
      <c r="AK60">
        <f ca="1"/>
        <v>-2.1902195107325475E-4</v>
      </c>
      <c r="AL60">
        <f ca="1"/>
        <v>2.0600574186730768E-3</v>
      </c>
      <c r="AM60">
        <f ca="1"/>
        <v>3.2794384753669203E-3</v>
      </c>
      <c r="AN60">
        <f ca="1"/>
        <v>2.9256632772153108E-3</v>
      </c>
      <c r="AO60">
        <f ca="1"/>
        <v>3.0834126845266418E-3</v>
      </c>
      <c r="AP60">
        <f ca="1"/>
        <v>2.1418515019024438E-3</v>
      </c>
      <c r="AQ60">
        <f ca="1"/>
        <v>-1.3512080517017897E-5</v>
      </c>
      <c r="AR60">
        <f ca="1"/>
        <v>2.9777433309205164E-3</v>
      </c>
      <c r="AS60">
        <f ca="1"/>
        <v>5.1020547993463651E-3</v>
      </c>
      <c r="AU60" t="str">
        <f t="shared" si="28"/>
        <v>Commercial Mortgage Loans</v>
      </c>
      <c r="AV60">
        <f ca="1"/>
        <v>0</v>
      </c>
      <c r="AW60">
        <f ca="1"/>
        <v>0</v>
      </c>
      <c r="AX60">
        <f ca="1"/>
        <v>0</v>
      </c>
      <c r="AY60">
        <f ca="1"/>
        <v>0</v>
      </c>
      <c r="AZ60">
        <f ca="1"/>
        <v>0</v>
      </c>
      <c r="BA60">
        <f ca="1"/>
        <v>0</v>
      </c>
      <c r="BB60">
        <f ca="1"/>
        <v>0</v>
      </c>
      <c r="BC60">
        <f ca="1"/>
        <v>0</v>
      </c>
      <c r="BD60">
        <f ca="1"/>
        <v>0</v>
      </c>
      <c r="BE60">
        <f ca="1"/>
        <v>0</v>
      </c>
      <c r="BF60">
        <f ca="1"/>
        <v>0</v>
      </c>
      <c r="BG60">
        <f ca="1"/>
        <v>0</v>
      </c>
      <c r="BH60">
        <f ca="1"/>
        <v>0</v>
      </c>
      <c r="BI60">
        <f ca="1"/>
        <v>0</v>
      </c>
      <c r="BJ60">
        <f ca="1"/>
        <v>0</v>
      </c>
      <c r="BK60">
        <f ca="1"/>
        <v>0</v>
      </c>
      <c r="BL60">
        <f ca="1"/>
        <v>0</v>
      </c>
      <c r="BM60">
        <f ca="1"/>
        <v>0</v>
      </c>
      <c r="BN60">
        <f ca="1"/>
        <v>0</v>
      </c>
      <c r="BO60">
        <f ca="1"/>
        <v>0</v>
      </c>
      <c r="BP60">
        <f ca="1"/>
        <v>0</v>
      </c>
      <c r="BQ60">
        <f ca="1"/>
        <v>0</v>
      </c>
      <c r="BR60">
        <f ca="1"/>
        <v>0</v>
      </c>
      <c r="BS60">
        <f ca="1"/>
        <v>0</v>
      </c>
      <c r="BT60">
        <f ca="1"/>
        <v>2.1418515019024438E-3</v>
      </c>
      <c r="BU60">
        <f ca="1"/>
        <v>0</v>
      </c>
      <c r="BV60">
        <f ca="1"/>
        <v>0</v>
      </c>
      <c r="BW60">
        <f ca="1"/>
        <v>0</v>
      </c>
      <c r="BY60" t="str">
        <f t="shared" si="29"/>
        <v>Commercial Mortgage Loans</v>
      </c>
      <c r="BZ60" s="37">
        <f t="shared" ca="1" si="31"/>
        <v>4.2053869771615932E-3</v>
      </c>
      <c r="CA60" s="37">
        <f t="shared" ca="1" si="32"/>
        <v>2.2076522023685122E-3</v>
      </c>
      <c r="CB60" s="37">
        <f t="shared" ca="1" si="33"/>
        <v>1.5511576599544898E-3</v>
      </c>
      <c r="CC60" s="37">
        <f t="shared" ca="1" si="34"/>
        <v>3.3804668870375809E-3</v>
      </c>
      <c r="CD60" s="37">
        <f t="shared" ca="1" si="35"/>
        <v>2.8317134790144375E-3</v>
      </c>
      <c r="CE60" s="37">
        <f t="shared" ca="1" si="36"/>
        <v>3.0674212228570855E-3</v>
      </c>
      <c r="CF60" s="37">
        <f t="shared" ca="1" si="37"/>
        <v>2.4713187603379498E-3</v>
      </c>
      <c r="CG60" s="37">
        <f t="shared" ca="1" si="38"/>
        <v>2.7775178339972937E-3</v>
      </c>
      <c r="CH60" s="37">
        <f t="shared" ca="1" si="39"/>
        <v>2.0974735290545227E-3</v>
      </c>
      <c r="CI60" s="37">
        <f t="shared" ca="1" si="40"/>
        <v>2.1235802467734822E-3</v>
      </c>
      <c r="CJ60" s="37">
        <f t="shared" ca="1" si="41"/>
        <v>4.0493049269860578E-4</v>
      </c>
      <c r="CK60" s="37">
        <f t="shared" ca="1" si="42"/>
        <v>8.0969947478606581E-4</v>
      </c>
      <c r="CL60" s="37">
        <f t="shared" ca="1" si="43"/>
        <v>2.8629581529009238E-3</v>
      </c>
      <c r="CM60" s="37">
        <f t="shared" ca="1" si="44"/>
        <v>1.4277256889549011E-3</v>
      </c>
      <c r="CN60" s="37">
        <f t="shared" ca="1" si="45"/>
        <v>1.2623225976242797E-3</v>
      </c>
      <c r="CO60" s="37">
        <f t="shared" ca="1" si="46"/>
        <v>1.1633085459026591E-3</v>
      </c>
      <c r="CP60" s="37">
        <f t="shared" ca="1" si="47"/>
        <v>5.5594068955178643E-4</v>
      </c>
      <c r="CQ60" s="37">
        <f t="shared" ca="1" si="48"/>
        <v>7.1531983015806952E-4</v>
      </c>
      <c r="CR60" s="37">
        <f t="shared" ca="1" si="49"/>
        <v>6.9525536045413365E-4</v>
      </c>
      <c r="CS60" s="37">
        <f t="shared" ca="1" si="50"/>
        <v>-2.1902195107325475E-4</v>
      </c>
      <c r="CT60" s="37">
        <f t="shared" ca="1" si="51"/>
        <v>2.0600574186730768E-3</v>
      </c>
      <c r="CU60" s="37">
        <f t="shared" ca="1" si="52"/>
        <v>3.2794384753669203E-3</v>
      </c>
      <c r="CV60" s="37">
        <f t="shared" ca="1" si="53"/>
        <v>2.9256632772153108E-3</v>
      </c>
      <c r="CW60" s="37">
        <f t="shared" ca="1" si="54"/>
        <v>3.0834126845266418E-3</v>
      </c>
      <c r="CX60" s="37">
        <f t="shared" ca="1" si="55"/>
        <v>4.2837030038048876E-3</v>
      </c>
      <c r="CY60" s="37">
        <f t="shared" ca="1" si="56"/>
        <v>-1.3512080517017897E-5</v>
      </c>
      <c r="CZ60" s="37">
        <f t="shared" ca="1" si="57"/>
        <v>2.9777433309205164E-3</v>
      </c>
      <c r="DA60" s="37">
        <f t="shared" ca="1" si="58"/>
        <v>5.1020547993463651E-3</v>
      </c>
    </row>
    <row r="61" spans="17:105" x14ac:dyDescent="0.35">
      <c r="Q61" t="str">
        <f t="shared" si="27"/>
        <v>Idiosyncratic Multi-Asset</v>
      </c>
      <c r="R61">
        <f ca="1"/>
        <v>2.0724315061981087E-6</v>
      </c>
      <c r="S61">
        <f ca="1"/>
        <v>2.1756328933537404E-5</v>
      </c>
      <c r="T61">
        <f ca="1"/>
        <v>1.4561976939446732E-5</v>
      </c>
      <c r="U61">
        <f ca="1"/>
        <v>5.9739042776509309E-5</v>
      </c>
      <c r="V61">
        <f ca="1"/>
        <v>1.4419443397503015E-5</v>
      </c>
      <c r="W61">
        <f ca="1"/>
        <v>3.8101202113330819E-5</v>
      </c>
      <c r="X61">
        <f ca="1"/>
        <v>3.1439732074395985E-5</v>
      </c>
      <c r="Y61">
        <f ca="1"/>
        <v>4.5557290702740897E-4</v>
      </c>
      <c r="Z61">
        <f ca="1"/>
        <v>-7.7754997969803331E-6</v>
      </c>
      <c r="AA61">
        <f ca="1"/>
        <v>1.1746191574450824E-5</v>
      </c>
      <c r="AB61">
        <f ca="1"/>
        <v>7.0537728069517435E-7</v>
      </c>
      <c r="AC61">
        <f ca="1"/>
        <v>2.3101173176127065E-4</v>
      </c>
      <c r="AD61">
        <f ca="1"/>
        <v>-1.0553382700408678E-5</v>
      </c>
      <c r="AE61">
        <f ca="1"/>
        <v>2.4257243844311256E-6</v>
      </c>
      <c r="AF61">
        <f ca="1"/>
        <v>-1.369871065742314E-5</v>
      </c>
      <c r="AG61">
        <f ca="1"/>
        <v>-1.6950991392144792E-5</v>
      </c>
      <c r="AH61">
        <f ca="1"/>
        <v>1.3302494175208111E-4</v>
      </c>
      <c r="AI61">
        <f ca="1"/>
        <v>-1.7916193722422746E-5</v>
      </c>
      <c r="AJ61">
        <f ca="1"/>
        <v>-9.234003057505685E-6</v>
      </c>
      <c r="AK61">
        <f ca="1"/>
        <v>-2.0027262920760771E-6</v>
      </c>
      <c r="AL61">
        <f ca="1"/>
        <v>4.7758557807732206E-4</v>
      </c>
      <c r="AM61">
        <f ca="1"/>
        <v>1.772056013896506E-5</v>
      </c>
      <c r="AN61">
        <f ca="1"/>
        <v>-4.5255945557437625E-5</v>
      </c>
      <c r="AO61">
        <f ca="1"/>
        <v>-4.3481177553721182E-5</v>
      </c>
      <c r="AP61">
        <f ca="1"/>
        <v>-1.3512080517017897E-5</v>
      </c>
      <c r="AQ61">
        <f ca="1"/>
        <v>4.8220742346462E-3</v>
      </c>
      <c r="AR61">
        <f ca="1"/>
        <v>1.6090339907375541E-5</v>
      </c>
      <c r="AS61">
        <f ca="1"/>
        <v>-5.3781826683005286E-5</v>
      </c>
      <c r="AU61" t="str">
        <f t="shared" si="28"/>
        <v>Idiosyncratic Multi-Asset</v>
      </c>
      <c r="AV61">
        <f ca="1"/>
        <v>0</v>
      </c>
      <c r="AW61">
        <f ca="1"/>
        <v>0</v>
      </c>
      <c r="AX61">
        <f ca="1"/>
        <v>0</v>
      </c>
      <c r="AY61">
        <f ca="1"/>
        <v>0</v>
      </c>
      <c r="AZ61">
        <f ca="1"/>
        <v>0</v>
      </c>
      <c r="BA61">
        <f ca="1"/>
        <v>0</v>
      </c>
      <c r="BB61">
        <f ca="1"/>
        <v>0</v>
      </c>
      <c r="BC61">
        <f ca="1"/>
        <v>0</v>
      </c>
      <c r="BD61">
        <f ca="1"/>
        <v>0</v>
      </c>
      <c r="BE61">
        <f ca="1"/>
        <v>0</v>
      </c>
      <c r="BF61">
        <f ca="1"/>
        <v>0</v>
      </c>
      <c r="BG61">
        <f ca="1"/>
        <v>0</v>
      </c>
      <c r="BH61">
        <f ca="1"/>
        <v>0</v>
      </c>
      <c r="BI61">
        <f ca="1"/>
        <v>0</v>
      </c>
      <c r="BJ61">
        <f ca="1"/>
        <v>0</v>
      </c>
      <c r="BK61">
        <f ca="1"/>
        <v>0</v>
      </c>
      <c r="BL61">
        <f ca="1"/>
        <v>0</v>
      </c>
      <c r="BM61">
        <f ca="1"/>
        <v>0</v>
      </c>
      <c r="BN61">
        <f ca="1"/>
        <v>0</v>
      </c>
      <c r="BO61">
        <f ca="1"/>
        <v>0</v>
      </c>
      <c r="BP61">
        <f ca="1"/>
        <v>0</v>
      </c>
      <c r="BQ61">
        <f ca="1"/>
        <v>0</v>
      </c>
      <c r="BR61">
        <f ca="1"/>
        <v>0</v>
      </c>
      <c r="BS61">
        <f ca="1"/>
        <v>0</v>
      </c>
      <c r="BT61">
        <f ca="1"/>
        <v>0</v>
      </c>
      <c r="BU61">
        <f ca="1"/>
        <v>4.8220742346462E-3</v>
      </c>
      <c r="BV61">
        <f ca="1"/>
        <v>0</v>
      </c>
      <c r="BW61">
        <f ca="1"/>
        <v>0</v>
      </c>
      <c r="BY61" t="str">
        <f t="shared" si="29"/>
        <v>Idiosyncratic Multi-Asset</v>
      </c>
      <c r="BZ61" s="37">
        <f t="shared" ca="1" si="31"/>
        <v>2.0724315061981087E-6</v>
      </c>
      <c r="CA61" s="37">
        <f t="shared" ca="1" si="32"/>
        <v>2.1756328933537404E-5</v>
      </c>
      <c r="CB61" s="37">
        <f t="shared" ca="1" si="33"/>
        <v>1.4561976939446732E-5</v>
      </c>
      <c r="CC61" s="37">
        <f t="shared" ca="1" si="34"/>
        <v>5.9739042776509309E-5</v>
      </c>
      <c r="CD61" s="37">
        <f t="shared" ca="1" si="35"/>
        <v>1.4419443397503015E-5</v>
      </c>
      <c r="CE61" s="37">
        <f t="shared" ca="1" si="36"/>
        <v>3.8101202113330819E-5</v>
      </c>
      <c r="CF61" s="37">
        <f t="shared" ca="1" si="37"/>
        <v>3.1439732074395985E-5</v>
      </c>
      <c r="CG61" s="37">
        <f t="shared" ca="1" si="38"/>
        <v>4.5557290702740897E-4</v>
      </c>
      <c r="CH61" s="37">
        <f t="shared" ca="1" si="39"/>
        <v>-7.7754997969803331E-6</v>
      </c>
      <c r="CI61" s="37">
        <f t="shared" ca="1" si="40"/>
        <v>1.1746191574450824E-5</v>
      </c>
      <c r="CJ61" s="37">
        <f t="shared" ca="1" si="41"/>
        <v>7.0537728069517435E-7</v>
      </c>
      <c r="CK61" s="37">
        <f t="shared" ca="1" si="42"/>
        <v>2.3101173176127065E-4</v>
      </c>
      <c r="CL61" s="37">
        <f t="shared" ca="1" si="43"/>
        <v>-1.0553382700408678E-5</v>
      </c>
      <c r="CM61" s="37">
        <f t="shared" ca="1" si="44"/>
        <v>2.4257243844311256E-6</v>
      </c>
      <c r="CN61" s="37">
        <f t="shared" ca="1" si="45"/>
        <v>-1.369871065742314E-5</v>
      </c>
      <c r="CO61" s="37">
        <f t="shared" ca="1" si="46"/>
        <v>-1.6950991392144792E-5</v>
      </c>
      <c r="CP61" s="37">
        <f t="shared" ca="1" si="47"/>
        <v>1.3302494175208111E-4</v>
      </c>
      <c r="CQ61" s="37">
        <f t="shared" ca="1" si="48"/>
        <v>-1.7916193722422746E-5</v>
      </c>
      <c r="CR61" s="37">
        <f t="shared" ca="1" si="49"/>
        <v>-9.234003057505685E-6</v>
      </c>
      <c r="CS61" s="37">
        <f t="shared" ca="1" si="50"/>
        <v>-2.0027262920760771E-6</v>
      </c>
      <c r="CT61" s="37">
        <f t="shared" ca="1" si="51"/>
        <v>4.7758557807732206E-4</v>
      </c>
      <c r="CU61" s="37">
        <f t="shared" ca="1" si="52"/>
        <v>1.772056013896506E-5</v>
      </c>
      <c r="CV61" s="37">
        <f t="shared" ca="1" si="53"/>
        <v>-4.5255945557437625E-5</v>
      </c>
      <c r="CW61" s="37">
        <f t="shared" ca="1" si="54"/>
        <v>-4.3481177553721182E-5</v>
      </c>
      <c r="CX61" s="37">
        <f t="shared" ca="1" si="55"/>
        <v>-1.3512080517017897E-5</v>
      </c>
      <c r="CY61" s="37">
        <f t="shared" ca="1" si="56"/>
        <v>9.6441484692924E-3</v>
      </c>
      <c r="CZ61" s="37">
        <f t="shared" ca="1" si="57"/>
        <v>1.6090339907375541E-5</v>
      </c>
      <c r="DA61" s="37">
        <f t="shared" ca="1" si="58"/>
        <v>-5.3781826683005286E-5</v>
      </c>
    </row>
    <row r="62" spans="17:105" x14ac:dyDescent="0.35">
      <c r="Q62" t="str">
        <f t="shared" si="27"/>
        <v>Infrastructure - Value Added</v>
      </c>
      <c r="R62">
        <f ca="1"/>
        <v>1.4520191289454141E-2</v>
      </c>
      <c r="S62">
        <f ca="1"/>
        <v>1.5911533288080714E-2</v>
      </c>
      <c r="T62">
        <f ca="1"/>
        <v>1.1183081755877407E-2</v>
      </c>
      <c r="U62">
        <f ca="1"/>
        <v>2.4046667905573978E-2</v>
      </c>
      <c r="V62">
        <f ca="1"/>
        <v>2.0556355989151197E-2</v>
      </c>
      <c r="W62">
        <f ca="1"/>
        <v>2.1439861305355391E-2</v>
      </c>
      <c r="X62">
        <f ca="1"/>
        <v>1.7416083195320307E-2</v>
      </c>
      <c r="Y62">
        <f ca="1"/>
        <v>1.2758937156367087E-2</v>
      </c>
      <c r="Z62">
        <f ca="1"/>
        <v>8.3550879993783585E-3</v>
      </c>
      <c r="AA62">
        <f ca="1"/>
        <v>1.7046573733700186E-2</v>
      </c>
      <c r="AB62">
        <f ca="1"/>
        <v>2.1122149708530922E-3</v>
      </c>
      <c r="AC62">
        <f ca="1"/>
        <v>7.1986624014506737E-3</v>
      </c>
      <c r="AD62">
        <f ca="1"/>
        <v>6.3068482210187375E-3</v>
      </c>
      <c r="AE62">
        <f ca="1"/>
        <v>3.7772097365975543E-3</v>
      </c>
      <c r="AF62">
        <f ca="1"/>
        <v>1.1103298604116555E-3</v>
      </c>
      <c r="AG62">
        <f ca="1"/>
        <v>6.9690141744681809E-4</v>
      </c>
      <c r="AH62">
        <f ca="1"/>
        <v>4.0904836472543238E-4</v>
      </c>
      <c r="AI62">
        <f ca="1"/>
        <v>-1.8511184176906662E-4</v>
      </c>
      <c r="AJ62">
        <f ca="1"/>
        <v>6.4955940824320971E-4</v>
      </c>
      <c r="AK62">
        <f ca="1"/>
        <v>-4.033330595622569E-4</v>
      </c>
      <c r="AL62">
        <f ca="1"/>
        <v>1.6321999291445181E-2</v>
      </c>
      <c r="AM62">
        <f ca="1"/>
        <v>2.6795285896577706E-2</v>
      </c>
      <c r="AN62">
        <f ca="1"/>
        <v>1.6113141118180032E-3</v>
      </c>
      <c r="AO62">
        <f ca="1"/>
        <v>1.9105668283402549E-3</v>
      </c>
      <c r="AP62">
        <f ca="1"/>
        <v>2.9777433309205164E-3</v>
      </c>
      <c r="AQ62">
        <f ca="1"/>
        <v>1.6090339907375541E-5</v>
      </c>
      <c r="AR62">
        <f ca="1"/>
        <v>2.70335860097091E-2</v>
      </c>
      <c r="AS62">
        <f ca="1"/>
        <v>5.3069428589271111E-3</v>
      </c>
      <c r="AU62" t="str">
        <f t="shared" si="28"/>
        <v>Infrastructure - Value Added</v>
      </c>
      <c r="AV62">
        <f ca="1"/>
        <v>0</v>
      </c>
      <c r="AW62">
        <f ca="1"/>
        <v>0</v>
      </c>
      <c r="AX62">
        <f ca="1"/>
        <v>0</v>
      </c>
      <c r="AY62">
        <f ca="1"/>
        <v>0</v>
      </c>
      <c r="AZ62">
        <f ca="1"/>
        <v>0</v>
      </c>
      <c r="BA62">
        <f ca="1"/>
        <v>0</v>
      </c>
      <c r="BB62">
        <f ca="1"/>
        <v>0</v>
      </c>
      <c r="BC62">
        <f ca="1"/>
        <v>0</v>
      </c>
      <c r="BD62">
        <f ca="1"/>
        <v>0</v>
      </c>
      <c r="BE62">
        <f ca="1"/>
        <v>0</v>
      </c>
      <c r="BF62">
        <f ca="1"/>
        <v>0</v>
      </c>
      <c r="BG62">
        <f ca="1"/>
        <v>0</v>
      </c>
      <c r="BH62">
        <f ca="1"/>
        <v>0</v>
      </c>
      <c r="BI62">
        <f ca="1"/>
        <v>0</v>
      </c>
      <c r="BJ62">
        <f ca="1"/>
        <v>0</v>
      </c>
      <c r="BK62">
        <f ca="1"/>
        <v>0</v>
      </c>
      <c r="BL62">
        <f ca="1"/>
        <v>0</v>
      </c>
      <c r="BM62">
        <f ca="1"/>
        <v>0</v>
      </c>
      <c r="BN62">
        <f ca="1"/>
        <v>0</v>
      </c>
      <c r="BO62">
        <f ca="1"/>
        <v>0</v>
      </c>
      <c r="BP62">
        <f ca="1"/>
        <v>0</v>
      </c>
      <c r="BQ62">
        <f ca="1"/>
        <v>0</v>
      </c>
      <c r="BR62">
        <f ca="1"/>
        <v>0</v>
      </c>
      <c r="BS62">
        <f ca="1"/>
        <v>0</v>
      </c>
      <c r="BT62">
        <f ca="1"/>
        <v>0</v>
      </c>
      <c r="BU62">
        <f ca="1"/>
        <v>0</v>
      </c>
      <c r="BV62">
        <f ca="1"/>
        <v>2.70335860097091E-2</v>
      </c>
      <c r="BW62">
        <f ca="1"/>
        <v>0</v>
      </c>
      <c r="BY62" t="str">
        <f t="shared" si="29"/>
        <v>Infrastructure - Value Added</v>
      </c>
      <c r="BZ62" s="37">
        <f t="shared" ca="1" si="31"/>
        <v>1.4520191289454141E-2</v>
      </c>
      <c r="CA62" s="37">
        <f t="shared" ca="1" si="32"/>
        <v>1.5911533288080714E-2</v>
      </c>
      <c r="CB62" s="37">
        <f t="shared" ca="1" si="33"/>
        <v>1.1183081755877407E-2</v>
      </c>
      <c r="CC62" s="37">
        <f t="shared" ca="1" si="34"/>
        <v>2.4046667905573978E-2</v>
      </c>
      <c r="CD62" s="37">
        <f t="shared" ca="1" si="35"/>
        <v>2.0556355989151197E-2</v>
      </c>
      <c r="CE62" s="37">
        <f t="shared" ca="1" si="36"/>
        <v>2.1439861305355391E-2</v>
      </c>
      <c r="CF62" s="37">
        <f t="shared" ca="1" si="37"/>
        <v>1.7416083195320307E-2</v>
      </c>
      <c r="CG62" s="37">
        <f t="shared" ca="1" si="38"/>
        <v>1.2758937156367087E-2</v>
      </c>
      <c r="CH62" s="37">
        <f t="shared" ca="1" si="39"/>
        <v>8.3550879993783585E-3</v>
      </c>
      <c r="CI62" s="37">
        <f t="shared" ca="1" si="40"/>
        <v>1.7046573733700186E-2</v>
      </c>
      <c r="CJ62" s="37">
        <f t="shared" ca="1" si="41"/>
        <v>2.1122149708530922E-3</v>
      </c>
      <c r="CK62" s="37">
        <f t="shared" ca="1" si="42"/>
        <v>7.1986624014506737E-3</v>
      </c>
      <c r="CL62" s="37">
        <f t="shared" ca="1" si="43"/>
        <v>6.3068482210187375E-3</v>
      </c>
      <c r="CM62" s="37">
        <f t="shared" ca="1" si="44"/>
        <v>3.7772097365975543E-3</v>
      </c>
      <c r="CN62" s="37">
        <f t="shared" ca="1" si="45"/>
        <v>1.1103298604116555E-3</v>
      </c>
      <c r="CO62" s="37">
        <f t="shared" ca="1" si="46"/>
        <v>6.9690141744681809E-4</v>
      </c>
      <c r="CP62" s="37">
        <f t="shared" ca="1" si="47"/>
        <v>4.0904836472543238E-4</v>
      </c>
      <c r="CQ62" s="37">
        <f t="shared" ca="1" si="48"/>
        <v>-1.8511184176906662E-4</v>
      </c>
      <c r="CR62" s="37">
        <f t="shared" ca="1" si="49"/>
        <v>6.4955940824320971E-4</v>
      </c>
      <c r="CS62" s="37">
        <f t="shared" ca="1" si="50"/>
        <v>-4.033330595622569E-4</v>
      </c>
      <c r="CT62" s="37">
        <f t="shared" ca="1" si="51"/>
        <v>1.6321999291445181E-2</v>
      </c>
      <c r="CU62" s="37">
        <f t="shared" ca="1" si="52"/>
        <v>2.6795285896577706E-2</v>
      </c>
      <c r="CV62" s="37">
        <f t="shared" ca="1" si="53"/>
        <v>1.6113141118180032E-3</v>
      </c>
      <c r="CW62" s="37">
        <f t="shared" ca="1" si="54"/>
        <v>1.9105668283402549E-3</v>
      </c>
      <c r="CX62" s="37">
        <f t="shared" ca="1" si="55"/>
        <v>2.9777433309205164E-3</v>
      </c>
      <c r="CY62" s="37">
        <f t="shared" ca="1" si="56"/>
        <v>1.6090339907375541E-5</v>
      </c>
      <c r="CZ62" s="37">
        <f t="shared" ca="1" si="57"/>
        <v>5.40671720194182E-2</v>
      </c>
      <c r="DA62" s="37">
        <f t="shared" ca="1" si="58"/>
        <v>5.3069428589271111E-3</v>
      </c>
    </row>
    <row r="63" spans="17:105" x14ac:dyDescent="0.35">
      <c r="Q63" t="str">
        <f t="shared" si="27"/>
        <v>Gold</v>
      </c>
      <c r="R63">
        <f ca="1"/>
        <v>1.1270671919083297E-2</v>
      </c>
      <c r="S63">
        <f ca="1"/>
        <v>5.3397517950157271E-3</v>
      </c>
      <c r="T63">
        <f ca="1"/>
        <v>3.7680330098411054E-3</v>
      </c>
      <c r="U63">
        <f ca="1"/>
        <v>7.6580395992168716E-3</v>
      </c>
      <c r="V63">
        <f ca="1"/>
        <v>7.119242096613858E-3</v>
      </c>
      <c r="W63">
        <f ca="1"/>
        <v>7.0045115049873138E-3</v>
      </c>
      <c r="X63">
        <f ca="1"/>
        <v>5.6819003399705978E-3</v>
      </c>
      <c r="Y63">
        <f ca="1"/>
        <v>1.0244077098300056E-2</v>
      </c>
      <c r="Z63">
        <f ca="1"/>
        <v>7.9557828144255511E-3</v>
      </c>
      <c r="AA63">
        <f ca="1"/>
        <v>3.9485941403584641E-3</v>
      </c>
      <c r="AB63">
        <f ca="1"/>
        <v>1.1141657904359342E-3</v>
      </c>
      <c r="AC63">
        <f ca="1"/>
        <v>1.7592024631311041E-3</v>
      </c>
      <c r="AD63">
        <f ca="1"/>
        <v>8.4926149969652177E-3</v>
      </c>
      <c r="AE63">
        <f ca="1"/>
        <v>3.7713109293567105E-3</v>
      </c>
      <c r="AF63">
        <f ca="1"/>
        <v>4.0039640000508704E-3</v>
      </c>
      <c r="AG63">
        <f ca="1"/>
        <v>3.9971972455415533E-3</v>
      </c>
      <c r="AH63">
        <f ca="1"/>
        <v>1.8999140365477871E-3</v>
      </c>
      <c r="AI63">
        <f ca="1"/>
        <v>2.9548217997372689E-3</v>
      </c>
      <c r="AJ63">
        <f ca="1"/>
        <v>2.3425111416987116E-3</v>
      </c>
      <c r="AK63">
        <f ca="1"/>
        <v>-6.2361837264895807E-4</v>
      </c>
      <c r="AL63">
        <f ca="1"/>
        <v>4.8947715543222062E-3</v>
      </c>
      <c r="AM63">
        <f ca="1"/>
        <v>5.8446248262637264E-3</v>
      </c>
      <c r="AN63">
        <f ca="1"/>
        <v>1.0280683272608931E-2</v>
      </c>
      <c r="AO63">
        <f ca="1"/>
        <v>1.0457850128547842E-2</v>
      </c>
      <c r="AP63">
        <f ca="1"/>
        <v>5.1020547993463651E-3</v>
      </c>
      <c r="AQ63">
        <f ca="1"/>
        <v>-5.3781826683005286E-5</v>
      </c>
      <c r="AR63">
        <f ca="1"/>
        <v>5.3069428589271111E-3</v>
      </c>
      <c r="AS63">
        <f ca="1"/>
        <v>2.1611647174100457E-2</v>
      </c>
      <c r="AU63" t="str">
        <f t="shared" si="28"/>
        <v>Gold</v>
      </c>
      <c r="AV63">
        <f ca="1"/>
        <v>0</v>
      </c>
      <c r="AW63">
        <f ca="1"/>
        <v>0</v>
      </c>
      <c r="AX63">
        <f ca="1"/>
        <v>0</v>
      </c>
      <c r="AY63">
        <f ca="1"/>
        <v>0</v>
      </c>
      <c r="AZ63">
        <f ca="1"/>
        <v>0</v>
      </c>
      <c r="BA63">
        <f ca="1"/>
        <v>0</v>
      </c>
      <c r="BB63">
        <f ca="1"/>
        <v>0</v>
      </c>
      <c r="BC63">
        <f ca="1"/>
        <v>0</v>
      </c>
      <c r="BD63">
        <f ca="1"/>
        <v>0</v>
      </c>
      <c r="BE63">
        <f ca="1"/>
        <v>0</v>
      </c>
      <c r="BF63">
        <f ca="1"/>
        <v>0</v>
      </c>
      <c r="BG63">
        <f ca="1"/>
        <v>0</v>
      </c>
      <c r="BH63">
        <f ca="1"/>
        <v>0</v>
      </c>
      <c r="BI63">
        <f ca="1"/>
        <v>0</v>
      </c>
      <c r="BJ63">
        <f ca="1"/>
        <v>0</v>
      </c>
      <c r="BK63">
        <f ca="1"/>
        <v>0</v>
      </c>
      <c r="BL63">
        <f ca="1"/>
        <v>0</v>
      </c>
      <c r="BM63">
        <f ca="1"/>
        <v>0</v>
      </c>
      <c r="BN63">
        <f ca="1"/>
        <v>0</v>
      </c>
      <c r="BO63">
        <f ca="1"/>
        <v>0</v>
      </c>
      <c r="BP63">
        <f ca="1"/>
        <v>0</v>
      </c>
      <c r="BQ63">
        <f ca="1"/>
        <v>0</v>
      </c>
      <c r="BR63">
        <f ca="1"/>
        <v>0</v>
      </c>
      <c r="BS63">
        <f ca="1"/>
        <v>0</v>
      </c>
      <c r="BT63">
        <f ca="1"/>
        <v>0</v>
      </c>
      <c r="BU63">
        <f ca="1"/>
        <v>0</v>
      </c>
      <c r="BV63">
        <f ca="1"/>
        <v>0</v>
      </c>
      <c r="BW63">
        <f ca="1"/>
        <v>2.1611647174100457E-2</v>
      </c>
      <c r="BY63" t="str">
        <f t="shared" si="29"/>
        <v>Gold</v>
      </c>
      <c r="BZ63" s="37">
        <f t="shared" ca="1" si="31"/>
        <v>1.1270671919083297E-2</v>
      </c>
      <c r="CA63" s="37">
        <f t="shared" ca="1" si="32"/>
        <v>5.3397517950157271E-3</v>
      </c>
      <c r="CB63" s="37">
        <f t="shared" ca="1" si="33"/>
        <v>3.7680330098411054E-3</v>
      </c>
      <c r="CC63" s="37">
        <f t="shared" ca="1" si="34"/>
        <v>7.6580395992168716E-3</v>
      </c>
      <c r="CD63" s="37">
        <f t="shared" ca="1" si="35"/>
        <v>7.119242096613858E-3</v>
      </c>
      <c r="CE63" s="37">
        <f t="shared" ca="1" si="36"/>
        <v>7.0045115049873138E-3</v>
      </c>
      <c r="CF63" s="37">
        <f t="shared" ca="1" si="37"/>
        <v>5.6819003399705978E-3</v>
      </c>
      <c r="CG63" s="37">
        <f t="shared" ca="1" si="38"/>
        <v>1.0244077098300056E-2</v>
      </c>
      <c r="CH63" s="37">
        <f t="shared" ca="1" si="39"/>
        <v>7.9557828144255511E-3</v>
      </c>
      <c r="CI63" s="37">
        <f t="shared" ca="1" si="40"/>
        <v>3.9485941403584641E-3</v>
      </c>
      <c r="CJ63" s="37">
        <f t="shared" ca="1" si="41"/>
        <v>1.1141657904359342E-3</v>
      </c>
      <c r="CK63" s="37">
        <f t="shared" ca="1" si="42"/>
        <v>1.7592024631311041E-3</v>
      </c>
      <c r="CL63" s="37">
        <f t="shared" ca="1" si="43"/>
        <v>8.4926149969652177E-3</v>
      </c>
      <c r="CM63" s="37">
        <f t="shared" ca="1" si="44"/>
        <v>3.7713109293567105E-3</v>
      </c>
      <c r="CN63" s="37">
        <f t="shared" ca="1" si="45"/>
        <v>4.0039640000508704E-3</v>
      </c>
      <c r="CO63" s="37">
        <f t="shared" ca="1" si="46"/>
        <v>3.9971972455415533E-3</v>
      </c>
      <c r="CP63" s="37">
        <f t="shared" ca="1" si="47"/>
        <v>1.8999140365477871E-3</v>
      </c>
      <c r="CQ63" s="37">
        <f t="shared" ca="1" si="48"/>
        <v>2.9548217997372689E-3</v>
      </c>
      <c r="CR63" s="37">
        <f t="shared" ca="1" si="49"/>
        <v>2.3425111416987116E-3</v>
      </c>
      <c r="CS63" s="37">
        <f t="shared" ca="1" si="50"/>
        <v>-6.2361837264895807E-4</v>
      </c>
      <c r="CT63" s="37">
        <f t="shared" ca="1" si="51"/>
        <v>4.8947715543222062E-3</v>
      </c>
      <c r="CU63" s="37">
        <f t="shared" ca="1" si="52"/>
        <v>5.8446248262637264E-3</v>
      </c>
      <c r="CV63" s="37">
        <f t="shared" ca="1" si="53"/>
        <v>1.0280683272608931E-2</v>
      </c>
      <c r="CW63" s="37">
        <f t="shared" ca="1" si="54"/>
        <v>1.0457850128547842E-2</v>
      </c>
      <c r="CX63" s="37">
        <f t="shared" ca="1" si="55"/>
        <v>5.1020547993463651E-3</v>
      </c>
      <c r="CY63" s="37">
        <f t="shared" ca="1" si="56"/>
        <v>-5.3781826683005286E-5</v>
      </c>
      <c r="CZ63" s="37">
        <f t="shared" ca="1" si="57"/>
        <v>5.3069428589271111E-3</v>
      </c>
      <c r="DA63" s="37">
        <f t="shared" ca="1" si="58"/>
        <v>4.3223294348200915E-2</v>
      </c>
    </row>
  </sheetData>
  <mergeCells count="4">
    <mergeCell ref="BZ1:CC1"/>
    <mergeCell ref="CD1:CG1"/>
    <mergeCell ref="I1:K1"/>
    <mergeCell ref="L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42"/>
  <sheetViews>
    <sheetView topLeftCell="E1" workbookViewId="0">
      <selection activeCell="O1" sqref="O1"/>
    </sheetView>
  </sheetViews>
  <sheetFormatPr defaultRowHeight="14.5" x14ac:dyDescent="0.35"/>
  <cols>
    <col min="1" max="1" width="3.81640625" bestFit="1" customWidth="1"/>
    <col min="2" max="2" width="48.26953125" bestFit="1" customWidth="1"/>
    <col min="3" max="3" width="21.36328125" bestFit="1" customWidth="1"/>
    <col min="4" max="4" width="20.6328125" bestFit="1" customWidth="1"/>
    <col min="5" max="5" width="22" bestFit="1" customWidth="1"/>
    <col min="15" max="15" width="48.26953125" bestFit="1" customWidth="1"/>
  </cols>
  <sheetData>
    <row r="1" spans="1:133" s="1" customFormat="1" ht="12.5" x14ac:dyDescent="0.25">
      <c r="C1" s="1" t="s">
        <v>115</v>
      </c>
      <c r="D1" s="1" t="s">
        <v>116</v>
      </c>
      <c r="O1" s="1" t="s">
        <v>124</v>
      </c>
    </row>
    <row r="2" spans="1:133" s="1" customFormat="1" ht="12.5" x14ac:dyDescent="0.25">
      <c r="B2" s="1" t="s">
        <v>125</v>
      </c>
      <c r="C2" s="1" t="s">
        <v>126</v>
      </c>
      <c r="D2" s="1" t="s">
        <v>127</v>
      </c>
      <c r="E2" s="1" t="s">
        <v>128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>
        <v>11</v>
      </c>
      <c r="AA2" s="1">
        <v>12</v>
      </c>
      <c r="AB2" s="1">
        <v>13</v>
      </c>
      <c r="AC2" s="1">
        <v>14</v>
      </c>
      <c r="AD2" s="1">
        <v>15</v>
      </c>
      <c r="AE2" s="1">
        <v>16</v>
      </c>
      <c r="AF2" s="1">
        <v>17</v>
      </c>
      <c r="AG2" s="1">
        <v>18</v>
      </c>
      <c r="AH2" s="1">
        <v>19</v>
      </c>
      <c r="AI2" s="1">
        <v>20</v>
      </c>
      <c r="AJ2" s="1">
        <v>21</v>
      </c>
      <c r="AK2" s="1">
        <v>22</v>
      </c>
      <c r="AL2" s="1">
        <v>23</v>
      </c>
      <c r="AM2" s="1">
        <v>24</v>
      </c>
      <c r="AN2" s="1">
        <v>25</v>
      </c>
      <c r="AO2" s="1">
        <v>26</v>
      </c>
      <c r="AP2" s="1">
        <v>27</v>
      </c>
      <c r="AQ2" s="1">
        <v>28</v>
      </c>
      <c r="AR2" s="1">
        <v>29</v>
      </c>
      <c r="AS2" s="1">
        <v>30</v>
      </c>
      <c r="AT2" s="1">
        <v>31</v>
      </c>
      <c r="AU2" s="1">
        <v>32</v>
      </c>
      <c r="AV2" s="1">
        <v>33</v>
      </c>
      <c r="AW2" s="1">
        <v>34</v>
      </c>
      <c r="AX2" s="1">
        <v>35</v>
      </c>
      <c r="AY2" s="1">
        <v>36</v>
      </c>
      <c r="AZ2" s="1">
        <v>37</v>
      </c>
      <c r="BA2" s="1">
        <v>38</v>
      </c>
      <c r="BB2" s="1">
        <v>39</v>
      </c>
      <c r="BC2" s="1">
        <v>40</v>
      </c>
      <c r="BD2" s="1">
        <v>41</v>
      </c>
      <c r="BE2" s="1">
        <v>42</v>
      </c>
      <c r="BF2" s="1">
        <v>43</v>
      </c>
      <c r="BG2" s="1">
        <v>44</v>
      </c>
      <c r="BH2" s="1">
        <v>45</v>
      </c>
      <c r="BI2" s="1">
        <v>46</v>
      </c>
      <c r="BJ2" s="1">
        <v>47</v>
      </c>
      <c r="BK2" s="1">
        <v>48</v>
      </c>
      <c r="BL2" s="1">
        <v>49</v>
      </c>
      <c r="BM2" s="1">
        <v>50</v>
      </c>
      <c r="BN2" s="1">
        <v>51</v>
      </c>
      <c r="BO2" s="1">
        <v>52</v>
      </c>
      <c r="BP2" s="1">
        <v>53</v>
      </c>
      <c r="BQ2" s="1">
        <v>54</v>
      </c>
      <c r="BR2" s="1">
        <v>55</v>
      </c>
      <c r="BS2" s="1">
        <v>56</v>
      </c>
      <c r="BT2" s="1">
        <v>57</v>
      </c>
      <c r="BU2" s="1">
        <v>58</v>
      </c>
      <c r="BV2" s="1">
        <v>59</v>
      </c>
      <c r="BW2" s="1">
        <v>60</v>
      </c>
      <c r="BX2" s="1">
        <v>61</v>
      </c>
      <c r="BY2" s="1">
        <v>62</v>
      </c>
      <c r="BZ2" s="1">
        <v>63</v>
      </c>
      <c r="CA2" s="1">
        <v>64</v>
      </c>
      <c r="CB2" s="1">
        <v>65</v>
      </c>
      <c r="CC2" s="1">
        <v>66</v>
      </c>
      <c r="CD2" s="1">
        <v>67</v>
      </c>
      <c r="CE2" s="1">
        <v>68</v>
      </c>
      <c r="CF2" s="1">
        <v>69</v>
      </c>
      <c r="CG2" s="1">
        <v>70</v>
      </c>
      <c r="CH2" s="1">
        <v>71</v>
      </c>
      <c r="CI2" s="1">
        <v>72</v>
      </c>
      <c r="CJ2" s="1">
        <v>73</v>
      </c>
      <c r="CK2" s="1">
        <v>74</v>
      </c>
      <c r="CL2" s="1">
        <v>75</v>
      </c>
      <c r="CM2" s="1">
        <v>76</v>
      </c>
      <c r="CN2" s="1">
        <v>77</v>
      </c>
      <c r="CO2" s="1">
        <v>78</v>
      </c>
      <c r="CP2" s="1">
        <v>79</v>
      </c>
      <c r="CQ2" s="1">
        <v>80</v>
      </c>
      <c r="CR2" s="1">
        <v>81</v>
      </c>
      <c r="CS2" s="1">
        <v>82</v>
      </c>
      <c r="CT2" s="1">
        <v>83</v>
      </c>
      <c r="CU2" s="1">
        <v>84</v>
      </c>
      <c r="CV2" s="1">
        <v>85</v>
      </c>
      <c r="CW2" s="1">
        <v>86</v>
      </c>
      <c r="CX2" s="1">
        <v>87</v>
      </c>
      <c r="CY2" s="1">
        <v>88</v>
      </c>
      <c r="CZ2" s="1">
        <v>89</v>
      </c>
      <c r="DA2" s="1">
        <v>90</v>
      </c>
      <c r="DB2" s="1">
        <v>91</v>
      </c>
      <c r="DC2" s="1">
        <v>92</v>
      </c>
      <c r="DD2" s="1">
        <v>93</v>
      </c>
      <c r="DE2" s="1">
        <v>94</v>
      </c>
      <c r="DF2" s="1">
        <v>95</v>
      </c>
      <c r="DG2" s="1">
        <v>96</v>
      </c>
      <c r="DH2" s="1">
        <v>97</v>
      </c>
      <c r="DI2" s="1">
        <v>98</v>
      </c>
      <c r="DJ2" s="1">
        <v>99</v>
      </c>
      <c r="DK2" s="1">
        <v>100</v>
      </c>
      <c r="DL2" s="1">
        <v>101</v>
      </c>
      <c r="DM2" s="1">
        <v>102</v>
      </c>
      <c r="DN2" s="1">
        <v>103</v>
      </c>
      <c r="DO2" s="1">
        <v>104</v>
      </c>
      <c r="DP2" s="1">
        <v>105</v>
      </c>
      <c r="DQ2" s="1">
        <v>106</v>
      </c>
      <c r="DR2" s="1">
        <v>107</v>
      </c>
      <c r="DS2" s="1">
        <v>108</v>
      </c>
      <c r="DT2" s="1">
        <v>109</v>
      </c>
      <c r="DU2" s="1">
        <v>110</v>
      </c>
      <c r="DV2" s="1">
        <v>111</v>
      </c>
      <c r="DW2" s="1">
        <v>112</v>
      </c>
      <c r="DX2" s="1">
        <v>113</v>
      </c>
      <c r="DY2" s="1">
        <v>114</v>
      </c>
      <c r="DZ2" s="1">
        <v>115</v>
      </c>
      <c r="EA2" s="1">
        <v>0</v>
      </c>
    </row>
    <row r="3" spans="1:133" s="1" customFormat="1" ht="12.5" x14ac:dyDescent="0.25">
      <c r="A3" s="1">
        <v>1</v>
      </c>
      <c r="B3" s="1" t="s">
        <v>0</v>
      </c>
      <c r="C3" s="13">
        <v>3.7385836828039323E-2</v>
      </c>
      <c r="D3" s="13">
        <v>5.2828391770677122E-2</v>
      </c>
      <c r="E3" s="13">
        <v>0.16402125473705481</v>
      </c>
      <c r="G3" s="14">
        <v>0.91</v>
      </c>
      <c r="H3" s="12">
        <v>0.76500000000000001</v>
      </c>
      <c r="I3" s="12">
        <v>1</v>
      </c>
      <c r="J3" s="12">
        <v>0</v>
      </c>
      <c r="K3" s="12">
        <v>0</v>
      </c>
      <c r="L3" s="12">
        <v>3.6000000000000004E-2</v>
      </c>
      <c r="M3" s="12">
        <v>0.13500000000000001</v>
      </c>
      <c r="N3" s="1">
        <f>A3</f>
        <v>1</v>
      </c>
      <c r="O3" s="1" t="s">
        <v>0</v>
      </c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 t="s">
        <v>8</v>
      </c>
      <c r="Y3" s="1" t="s">
        <v>9</v>
      </c>
      <c r="Z3" s="1" t="s">
        <v>10</v>
      </c>
      <c r="AA3" s="1" t="s">
        <v>11</v>
      </c>
      <c r="AB3" s="1" t="s">
        <v>12</v>
      </c>
      <c r="AC3" s="1" t="s">
        <v>13</v>
      </c>
      <c r="AD3" s="1" t="s">
        <v>14</v>
      </c>
      <c r="AE3" s="1" t="s">
        <v>15</v>
      </c>
      <c r="AF3" s="1" t="s">
        <v>16</v>
      </c>
      <c r="AG3" s="1" t="s">
        <v>17</v>
      </c>
      <c r="AH3" s="1" t="s">
        <v>18</v>
      </c>
      <c r="AI3" s="1" t="s">
        <v>19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24</v>
      </c>
      <c r="AO3" s="1" t="s">
        <v>25</v>
      </c>
      <c r="AP3" s="1" t="s">
        <v>26</v>
      </c>
      <c r="AQ3" s="1" t="s">
        <v>27</v>
      </c>
      <c r="AR3" s="1" t="s">
        <v>28</v>
      </c>
      <c r="AS3" s="1" t="s">
        <v>29</v>
      </c>
      <c r="AT3" s="1" t="s">
        <v>30</v>
      </c>
      <c r="AU3" s="1" t="s">
        <v>31</v>
      </c>
      <c r="AV3" s="1" t="s">
        <v>32</v>
      </c>
      <c r="AW3" s="1" t="s">
        <v>33</v>
      </c>
      <c r="AX3" s="1" t="s">
        <v>34</v>
      </c>
      <c r="AY3" s="1" t="s">
        <v>35</v>
      </c>
      <c r="AZ3" s="1" t="s">
        <v>36</v>
      </c>
      <c r="BA3" s="1" t="s">
        <v>37</v>
      </c>
      <c r="BB3" s="1" t="s">
        <v>38</v>
      </c>
      <c r="BC3" s="1" t="s">
        <v>39</v>
      </c>
      <c r="BD3" s="1" t="s">
        <v>40</v>
      </c>
      <c r="BE3" s="1" t="s">
        <v>41</v>
      </c>
      <c r="BF3" s="1" t="s">
        <v>42</v>
      </c>
      <c r="BG3" s="1" t="s">
        <v>43</v>
      </c>
      <c r="BH3" s="1" t="s">
        <v>44</v>
      </c>
      <c r="BI3" s="1" t="s">
        <v>45</v>
      </c>
      <c r="BJ3" s="1" t="s">
        <v>46</v>
      </c>
      <c r="BK3" s="1" t="s">
        <v>47</v>
      </c>
      <c r="BL3" s="1" t="s">
        <v>48</v>
      </c>
      <c r="BM3" s="1" t="s">
        <v>49</v>
      </c>
      <c r="BN3" s="1" t="s">
        <v>50</v>
      </c>
      <c r="BO3" s="1" t="s">
        <v>51</v>
      </c>
      <c r="BP3" s="1" t="s">
        <v>52</v>
      </c>
      <c r="BQ3" s="1" t="s">
        <v>53</v>
      </c>
      <c r="BR3" s="1" t="s">
        <v>54</v>
      </c>
      <c r="BS3" s="1" t="s">
        <v>55</v>
      </c>
      <c r="BT3" s="1" t="s">
        <v>56</v>
      </c>
      <c r="BU3" s="1" t="s">
        <v>57</v>
      </c>
      <c r="BV3" s="1" t="s">
        <v>58</v>
      </c>
      <c r="BW3" s="1" t="s">
        <v>59</v>
      </c>
      <c r="BX3" s="1" t="s">
        <v>60</v>
      </c>
      <c r="BY3" s="1" t="s">
        <v>61</v>
      </c>
      <c r="BZ3" s="1" t="s">
        <v>62</v>
      </c>
      <c r="CA3" s="1" t="s">
        <v>63</v>
      </c>
      <c r="CB3" s="1" t="s">
        <v>64</v>
      </c>
      <c r="CC3" s="1" t="s">
        <v>65</v>
      </c>
      <c r="CD3" s="1" t="s">
        <v>66</v>
      </c>
      <c r="CE3" s="1" t="s">
        <v>67</v>
      </c>
      <c r="CF3" s="1" t="s">
        <v>68</v>
      </c>
      <c r="CG3" s="1" t="s">
        <v>69</v>
      </c>
      <c r="CH3" s="1" t="s">
        <v>70</v>
      </c>
      <c r="CI3" s="1" t="s">
        <v>71</v>
      </c>
      <c r="CJ3" s="1" t="s">
        <v>72</v>
      </c>
      <c r="CK3" s="1" t="s">
        <v>73</v>
      </c>
      <c r="CL3" s="1" t="s">
        <v>74</v>
      </c>
      <c r="CM3" s="1" t="s">
        <v>75</v>
      </c>
      <c r="CN3" s="1" t="s">
        <v>76</v>
      </c>
      <c r="CO3" s="1" t="s">
        <v>77</v>
      </c>
      <c r="CP3" s="1" t="s">
        <v>78</v>
      </c>
      <c r="CQ3" s="1" t="s">
        <v>79</v>
      </c>
      <c r="CR3" s="1" t="s">
        <v>80</v>
      </c>
      <c r="CS3" s="1" t="s">
        <v>81</v>
      </c>
      <c r="CT3" s="1" t="s">
        <v>82</v>
      </c>
      <c r="CU3" s="1" t="s">
        <v>83</v>
      </c>
      <c r="CV3" s="1" t="s">
        <v>84</v>
      </c>
      <c r="CW3" s="1" t="s">
        <v>85</v>
      </c>
      <c r="CX3" s="1" t="s">
        <v>86</v>
      </c>
      <c r="CY3" s="1" t="s">
        <v>87</v>
      </c>
      <c r="CZ3" s="1" t="s">
        <v>88</v>
      </c>
      <c r="DA3" s="1" t="s">
        <v>89</v>
      </c>
      <c r="DB3" s="1" t="s">
        <v>90</v>
      </c>
      <c r="DC3" s="1" t="s">
        <v>91</v>
      </c>
      <c r="DD3" s="1" t="s">
        <v>92</v>
      </c>
      <c r="DE3" s="1" t="s">
        <v>93</v>
      </c>
      <c r="DF3" s="1" t="s">
        <v>94</v>
      </c>
      <c r="DG3" s="1" t="s">
        <v>95</v>
      </c>
      <c r="DH3" s="1" t="s">
        <v>96</v>
      </c>
      <c r="DI3" s="1" t="s">
        <v>97</v>
      </c>
      <c r="DJ3" s="1" t="s">
        <v>98</v>
      </c>
      <c r="DK3" s="1" t="s">
        <v>99</v>
      </c>
      <c r="DL3" s="1" t="s">
        <v>100</v>
      </c>
      <c r="DM3" s="1" t="s">
        <v>101</v>
      </c>
      <c r="DN3" s="1" t="s">
        <v>102</v>
      </c>
      <c r="DO3" s="1" t="s">
        <v>103</v>
      </c>
      <c r="DP3" s="1" t="s">
        <v>104</v>
      </c>
      <c r="DQ3" s="1" t="s">
        <v>105</v>
      </c>
      <c r="DR3" s="1" t="s">
        <v>106</v>
      </c>
      <c r="DS3" s="1" t="s">
        <v>107</v>
      </c>
      <c r="DT3" s="1" t="s">
        <v>108</v>
      </c>
      <c r="DU3" s="1" t="s">
        <v>109</v>
      </c>
      <c r="DV3" s="1" t="s">
        <v>110</v>
      </c>
      <c r="DW3" s="1" t="s">
        <v>111</v>
      </c>
      <c r="DX3" s="1" t="s">
        <v>112</v>
      </c>
      <c r="DY3" s="1" t="s">
        <v>113</v>
      </c>
      <c r="DZ3" s="1" t="s">
        <v>114</v>
      </c>
      <c r="EB3" s="1">
        <v>0</v>
      </c>
      <c r="EC3" s="1">
        <f>EB3*0.9</f>
        <v>0</v>
      </c>
    </row>
    <row r="4" spans="1:133" s="1" customFormat="1" ht="12.5" x14ac:dyDescent="0.25">
      <c r="A4" s="1">
        <v>2</v>
      </c>
      <c r="B4" s="1" t="s">
        <v>1</v>
      </c>
      <c r="C4" s="13">
        <v>3.6629611797642139E-2</v>
      </c>
      <c r="D4" s="13">
        <v>5.1490647930197989E-2</v>
      </c>
      <c r="E4" s="13">
        <v>0.16033840966360999</v>
      </c>
      <c r="G4" s="14">
        <v>0.88719296154602301</v>
      </c>
      <c r="H4" s="12">
        <v>1</v>
      </c>
      <c r="I4" s="12">
        <v>1</v>
      </c>
      <c r="J4" s="12">
        <v>0</v>
      </c>
      <c r="K4" s="12">
        <v>0</v>
      </c>
      <c r="L4" s="12">
        <v>3.6000000000000004E-2</v>
      </c>
      <c r="M4" s="12">
        <v>0.09</v>
      </c>
      <c r="N4" s="1">
        <f t="shared" ref="N4:N67" si="0">A4</f>
        <v>2</v>
      </c>
      <c r="O4" s="1" t="s">
        <v>1</v>
      </c>
      <c r="P4" s="1">
        <v>1</v>
      </c>
      <c r="Q4" s="1">
        <v>0.89743415013703309</v>
      </c>
      <c r="R4" s="1">
        <v>0.88820540151706351</v>
      </c>
      <c r="S4" s="1">
        <v>0.84401492757642105</v>
      </c>
      <c r="T4" s="1">
        <v>0.82147468575835481</v>
      </c>
      <c r="U4" s="1">
        <v>0.87319825124640826</v>
      </c>
      <c r="V4" s="1">
        <v>0.89718392316179851</v>
      </c>
      <c r="W4" s="1">
        <v>0.69613251937206755</v>
      </c>
      <c r="X4" s="1">
        <v>0.76175358439887819</v>
      </c>
      <c r="Y4" s="1">
        <v>0.69307632999249469</v>
      </c>
      <c r="Z4" s="1">
        <v>0.75939880509602919</v>
      </c>
      <c r="AA4" s="1">
        <v>0.68123770153329788</v>
      </c>
      <c r="AB4" s="1">
        <v>0.73351280736289937</v>
      </c>
      <c r="AC4" s="1">
        <v>0.65706329799990448</v>
      </c>
      <c r="AD4" s="1">
        <v>0.72043040676570957</v>
      </c>
      <c r="AE4" s="1">
        <v>0.78428058648646581</v>
      </c>
      <c r="AF4" s="1">
        <v>0.71813028088347308</v>
      </c>
      <c r="AG4" s="1">
        <v>0.78236627099771416</v>
      </c>
      <c r="AH4" s="1">
        <v>0.86201861089935372</v>
      </c>
      <c r="AI4" s="1">
        <v>0.87896543745421185</v>
      </c>
      <c r="AJ4" s="1">
        <v>0.85892828586755909</v>
      </c>
      <c r="AK4" s="1">
        <v>0.87621776014823449</v>
      </c>
      <c r="AL4" s="1">
        <v>0.83045065641855664</v>
      </c>
      <c r="AM4" s="1">
        <v>0.84189260588277381</v>
      </c>
      <c r="AN4" s="1">
        <v>0.86948533417691987</v>
      </c>
      <c r="AO4" s="1">
        <v>0.88073330911946701</v>
      </c>
      <c r="AP4" s="1">
        <v>0.82597273737407195</v>
      </c>
      <c r="AQ4" s="1">
        <v>0.83358874129253901</v>
      </c>
      <c r="AR4" s="1">
        <v>0.87106543233481259</v>
      </c>
      <c r="AS4" s="1">
        <v>0.13445541108533235</v>
      </c>
      <c r="AT4" s="1">
        <v>0.14247092153013438</v>
      </c>
      <c r="AU4" s="1">
        <v>0.12949255420688827</v>
      </c>
      <c r="AV4" s="1">
        <v>7.4130431334377203E-2</v>
      </c>
      <c r="AW4" s="1">
        <v>0.12356535606682365</v>
      </c>
      <c r="AX4" s="1">
        <v>0.14824687816952706</v>
      </c>
      <c r="AY4" s="1">
        <v>0.1591343871647215</v>
      </c>
      <c r="AZ4" s="1">
        <v>-5.6282329041950095E-2</v>
      </c>
      <c r="BA4" s="1">
        <v>-5.8839583831050667E-2</v>
      </c>
      <c r="BB4" s="1">
        <v>0.29215132428421675</v>
      </c>
      <c r="BC4" s="1">
        <v>0.30197023531775152</v>
      </c>
      <c r="BD4" s="1">
        <v>-5.8586954478859941E-2</v>
      </c>
      <c r="BE4" s="1">
        <v>-5.6282329041950081E-2</v>
      </c>
      <c r="BF4" s="1">
        <v>0.30992323435343461</v>
      </c>
      <c r="BG4" s="1">
        <v>0.31623878766180985</v>
      </c>
      <c r="BH4" s="1">
        <v>0.26267320906384806</v>
      </c>
      <c r="BI4" s="1">
        <v>0.27472669858164134</v>
      </c>
      <c r="BJ4" s="1">
        <v>0.28675100928543479</v>
      </c>
      <c r="BK4" s="1">
        <v>0.24422770426216728</v>
      </c>
      <c r="BL4" s="1">
        <v>0.1027144766018189</v>
      </c>
      <c r="BM4" s="1">
        <v>0.21688280413931418</v>
      </c>
      <c r="BN4" s="1">
        <v>0.50942080261497824</v>
      </c>
      <c r="BO4" s="1">
        <v>0.14455848795068987</v>
      </c>
      <c r="BP4" s="1">
        <v>-4.1557571252086492E-2</v>
      </c>
      <c r="BQ4" s="1">
        <v>-4.2257764504516432E-2</v>
      </c>
      <c r="BR4" s="1">
        <v>-4.0307645451535833E-2</v>
      </c>
      <c r="BS4" s="1">
        <v>0.4210234443162193</v>
      </c>
      <c r="BT4" s="1">
        <v>0.47058220036295095</v>
      </c>
      <c r="BU4" s="1">
        <v>0.27797580662695648</v>
      </c>
      <c r="BV4" s="1">
        <v>0.44571459506726063</v>
      </c>
      <c r="BW4" s="1">
        <v>-1.7142030322653427E-2</v>
      </c>
      <c r="BX4" s="1">
        <v>-2.2090938912343858E-2</v>
      </c>
      <c r="BY4" s="1">
        <v>-6.2057425707617991E-2</v>
      </c>
      <c r="BZ4" s="1">
        <v>6.7707666125877253E-2</v>
      </c>
      <c r="CA4" s="1">
        <v>0.11331813350967609</v>
      </c>
      <c r="CB4" s="1">
        <v>0.50642234753717874</v>
      </c>
      <c r="CC4" s="1">
        <v>0.50293377573366915</v>
      </c>
      <c r="CD4" s="1">
        <v>-3.5215722915635031E-2</v>
      </c>
      <c r="CE4" s="1">
        <v>-6.4204863509634669E-2</v>
      </c>
      <c r="CF4" s="1">
        <v>0.10456374536401551</v>
      </c>
      <c r="CG4" s="1">
        <v>0.12560660900533716</v>
      </c>
      <c r="CH4" s="1">
        <v>4.1897401204356477E-2</v>
      </c>
      <c r="CI4" s="1">
        <v>0.53049475871510887</v>
      </c>
      <c r="CJ4" s="1">
        <v>0.72412399965791585</v>
      </c>
      <c r="CK4" s="1">
        <v>7.8104456402087991E-2</v>
      </c>
      <c r="CL4" s="1">
        <v>0.75057862438150724</v>
      </c>
      <c r="CM4" s="1">
        <v>0.75057146690475129</v>
      </c>
      <c r="CN4" s="1">
        <v>2.3986166643909197E-2</v>
      </c>
      <c r="CO4" s="1">
        <v>8.073487282432663E-3</v>
      </c>
      <c r="CP4" s="1">
        <v>0.41482994985897415</v>
      </c>
      <c r="CQ4" s="1">
        <v>0.41577551310764693</v>
      </c>
      <c r="CR4" s="1">
        <v>0.43841594976496018</v>
      </c>
      <c r="CS4" s="1">
        <v>0.44085144192844661</v>
      </c>
      <c r="CT4" s="1">
        <v>0.66280702409870962</v>
      </c>
      <c r="CU4" s="1">
        <v>0.35333810430949858</v>
      </c>
      <c r="CV4" s="1">
        <v>0.51177885999423722</v>
      </c>
      <c r="CW4" s="1">
        <v>0.40692728846348986</v>
      </c>
      <c r="CX4" s="1">
        <v>0.61761457378897244</v>
      </c>
      <c r="CY4" s="1">
        <v>0.56392468679017127</v>
      </c>
      <c r="CZ4" s="1">
        <v>0.59496186529428907</v>
      </c>
      <c r="DA4" s="1">
        <v>0.78916790716596674</v>
      </c>
      <c r="DB4" s="1">
        <v>0.72959768008562864</v>
      </c>
      <c r="DC4" s="1">
        <v>0.71746848988216416</v>
      </c>
      <c r="DD4" s="1">
        <v>0.70667784647525411</v>
      </c>
      <c r="DE4" s="1">
        <v>0.72861680935392548</v>
      </c>
      <c r="DF4" s="1">
        <v>0.63295735339924941</v>
      </c>
      <c r="DG4" s="1">
        <v>0.63638306687614876</v>
      </c>
      <c r="DH4" s="1">
        <v>0.61254736334606397</v>
      </c>
      <c r="DI4" s="1">
        <v>0.57729615013338953</v>
      </c>
      <c r="DJ4" s="1">
        <v>0.33106631110705698</v>
      </c>
      <c r="DK4" s="1">
        <v>0.63129993297046205</v>
      </c>
      <c r="DL4" s="1">
        <v>0.65378359037099543</v>
      </c>
      <c r="DM4" s="1">
        <v>0.18504881406467941</v>
      </c>
      <c r="DN4" s="1">
        <v>1.0569534609455931E-3</v>
      </c>
      <c r="DO4" s="1">
        <v>0.60814209815092357</v>
      </c>
      <c r="DP4" s="1">
        <v>0.61271677645865019</v>
      </c>
      <c r="DQ4" s="1">
        <v>0.74627508045230706</v>
      </c>
      <c r="DR4" s="1">
        <v>0.24752469648282199</v>
      </c>
      <c r="DS4" s="1">
        <v>0.61844260922155081</v>
      </c>
      <c r="DT4" s="1">
        <v>0.62750990360844228</v>
      </c>
      <c r="DU4" s="1">
        <v>0.52993656216181928</v>
      </c>
      <c r="DV4" s="1">
        <v>0.30439579110780801</v>
      </c>
      <c r="DW4" s="1">
        <v>0.31144326528577981</v>
      </c>
      <c r="DX4" s="1">
        <v>0.24649842118328386</v>
      </c>
      <c r="DY4" s="1">
        <v>0.11452632899581006</v>
      </c>
      <c r="DZ4" s="1">
        <v>8.1981009631606663E-2</v>
      </c>
      <c r="EB4" s="1">
        <v>7.4999999999999997E-3</v>
      </c>
      <c r="EC4" s="1">
        <f t="shared" ref="EC4:EC46" si="1">EB4*0.9</f>
        <v>6.7499999999999999E-3</v>
      </c>
    </row>
    <row r="5" spans="1:133" s="1" customFormat="1" ht="12.5" x14ac:dyDescent="0.25">
      <c r="A5" s="1">
        <v>3</v>
      </c>
      <c r="B5" s="1" t="s">
        <v>2</v>
      </c>
      <c r="C5" s="13">
        <v>4.0472340609713844E-2</v>
      </c>
      <c r="D5" s="13">
        <v>5.7925765508618068E-2</v>
      </c>
      <c r="E5" s="13">
        <v>0.17636953811627715</v>
      </c>
      <c r="G5" s="14">
        <v>0.96311798959497208</v>
      </c>
      <c r="H5" s="12">
        <v>0</v>
      </c>
      <c r="I5" s="12">
        <v>1</v>
      </c>
      <c r="J5" s="12">
        <v>0</v>
      </c>
      <c r="K5" s="12">
        <v>0</v>
      </c>
      <c r="L5" s="12">
        <v>4.4999999999999998E-2</v>
      </c>
      <c r="M5" s="12">
        <v>0.1125</v>
      </c>
      <c r="N5" s="1">
        <f t="shared" si="0"/>
        <v>3</v>
      </c>
      <c r="O5" s="1" t="s">
        <v>2</v>
      </c>
      <c r="P5" s="1">
        <v>0.89743415013703309</v>
      </c>
      <c r="Q5" s="1">
        <v>1</v>
      </c>
      <c r="R5" s="1">
        <v>0.87477519440091034</v>
      </c>
      <c r="S5" s="1">
        <v>0.81811874046337429</v>
      </c>
      <c r="T5" s="1">
        <v>0.796277551983544</v>
      </c>
      <c r="U5" s="1">
        <v>0.85433111280300877</v>
      </c>
      <c r="V5" s="1">
        <v>0.89974905760196799</v>
      </c>
      <c r="W5" s="1">
        <v>0.69460176066434176</v>
      </c>
      <c r="X5" s="1">
        <v>0.76005490690837729</v>
      </c>
      <c r="Y5" s="1">
        <v>0.69505790134908418</v>
      </c>
      <c r="Z5" s="1">
        <v>0.76156999873702791</v>
      </c>
      <c r="AA5" s="1">
        <v>0.66190181784028723</v>
      </c>
      <c r="AB5" s="1">
        <v>0.71259670227915695</v>
      </c>
      <c r="AC5" s="1">
        <v>0.65894190466188196</v>
      </c>
      <c r="AD5" s="1">
        <v>0.7200475712158142</v>
      </c>
      <c r="AE5" s="1">
        <v>0.78375060713465794</v>
      </c>
      <c r="AF5" s="1">
        <v>0.72018348387615583</v>
      </c>
      <c r="AG5" s="1">
        <v>0.78460313081514221</v>
      </c>
      <c r="AH5" s="1">
        <v>0.86037530407257767</v>
      </c>
      <c r="AI5" s="1">
        <v>0.87722037730281233</v>
      </c>
      <c r="AJ5" s="1">
        <v>0.86138404379058331</v>
      </c>
      <c r="AK5" s="1">
        <v>0.87872295032788383</v>
      </c>
      <c r="AL5" s="1">
        <v>0.8088210919205393</v>
      </c>
      <c r="AM5" s="1">
        <v>0.81959849967841203</v>
      </c>
      <c r="AN5" s="1">
        <v>0.87197127570835009</v>
      </c>
      <c r="AO5" s="1">
        <v>0.88325140968447136</v>
      </c>
      <c r="AP5" s="1">
        <v>0.80120088262459022</v>
      </c>
      <c r="AQ5" s="1">
        <v>0.80855392199955545</v>
      </c>
      <c r="AR5" s="1">
        <v>0.87355589151763957</v>
      </c>
      <c r="AS5" s="1">
        <v>0.13483983193454538</v>
      </c>
      <c r="AT5" s="1">
        <v>0.14287825948850047</v>
      </c>
      <c r="AU5" s="1">
        <v>0.1298627857747601</v>
      </c>
      <c r="AV5" s="1">
        <v>7.4342377310638447E-2</v>
      </c>
      <c r="AW5" s="1">
        <v>0.12391864120967575</v>
      </c>
      <c r="AX5" s="1">
        <v>0.14867073013903195</v>
      </c>
      <c r="AY5" s="1">
        <v>0.1595893675612638</v>
      </c>
      <c r="AZ5" s="1">
        <v>-5.6443245590799586E-2</v>
      </c>
      <c r="BA5" s="1">
        <v>-5.9007811815339956E-2</v>
      </c>
      <c r="BB5" s="1">
        <v>0.29298661279565319</v>
      </c>
      <c r="BC5" s="1">
        <v>0.30283359703269386</v>
      </c>
      <c r="BD5" s="1">
        <v>-5.8754460171726967E-2</v>
      </c>
      <c r="BE5" s="1">
        <v>-5.6443245590799586E-2</v>
      </c>
      <c r="BF5" s="1">
        <v>0.31080933445144687</v>
      </c>
      <c r="BG5" s="1">
        <v>0.31714294452932257</v>
      </c>
      <c r="BH5" s="1">
        <v>0.2634242168312465</v>
      </c>
      <c r="BI5" s="1">
        <v>0.27551216842564197</v>
      </c>
      <c r="BJ5" s="1">
        <v>0.28757085778102442</v>
      </c>
      <c r="BK5" s="1">
        <v>0.24492597457137955</v>
      </c>
      <c r="BL5" s="1">
        <v>0.10300814709081606</v>
      </c>
      <c r="BM5" s="1">
        <v>0.2175028927699906</v>
      </c>
      <c r="BN5" s="1">
        <v>0.51087728529549858</v>
      </c>
      <c r="BO5" s="1">
        <v>0.14497179446063527</v>
      </c>
      <c r="BP5" s="1">
        <v>-4.167638831346767E-2</v>
      </c>
      <c r="BQ5" s="1">
        <v>-4.2378583485214498E-2</v>
      </c>
      <c r="BR5" s="1">
        <v>-4.0422888855792892E-2</v>
      </c>
      <c r="BS5" s="1">
        <v>0.42222719051502355</v>
      </c>
      <c r="BT5" s="1">
        <v>0.47192763977388863</v>
      </c>
      <c r="BU5" s="1">
        <v>0.27877056598086886</v>
      </c>
      <c r="BV5" s="1">
        <v>0.44698893562194203</v>
      </c>
      <c r="BW5" s="1">
        <v>-1.7191041022934488E-2</v>
      </c>
      <c r="BX5" s="1">
        <v>-2.2154099014477693E-2</v>
      </c>
      <c r="BY5" s="1">
        <v>-6.2234853808859347E-2</v>
      </c>
      <c r="BZ5" s="1">
        <v>6.7901248803586084E-2</v>
      </c>
      <c r="CA5" s="1">
        <v>0.11364212086550946</v>
      </c>
      <c r="CB5" s="1">
        <v>0.50787025734853719</v>
      </c>
      <c r="CC5" s="1">
        <v>0.50437171138538306</v>
      </c>
      <c r="CD5" s="1">
        <v>-3.531640802752159E-2</v>
      </c>
      <c r="CE5" s="1">
        <v>-6.4388431340447472E-2</v>
      </c>
      <c r="CF5" s="1">
        <v>0.10486270308884978</v>
      </c>
      <c r="CG5" s="1">
        <v>0.12596573028510447</v>
      </c>
      <c r="CH5" s="1">
        <v>4.2017189871995708E-2</v>
      </c>
      <c r="CI5" s="1">
        <v>0.53201149384686863</v>
      </c>
      <c r="CJ5" s="1">
        <v>0.72619433926445909</v>
      </c>
      <c r="CK5" s="1">
        <v>7.8327764495195212E-2</v>
      </c>
      <c r="CL5" s="1">
        <v>0.75272460028427501</v>
      </c>
      <c r="CM5" s="1">
        <v>0.75271742234361017</v>
      </c>
      <c r="CN5" s="1">
        <v>2.4054745382958716E-2</v>
      </c>
      <c r="CO5" s="1">
        <v>8.0965701528963388E-3</v>
      </c>
      <c r="CP5" s="1">
        <v>0.4160159882661793</v>
      </c>
      <c r="CQ5" s="1">
        <v>0.41696425497040007</v>
      </c>
      <c r="CR5" s="1">
        <v>0.43966942279632976</v>
      </c>
      <c r="CS5" s="1">
        <v>0.44211187826429144</v>
      </c>
      <c r="CT5" s="1">
        <v>0.65235148494929418</v>
      </c>
      <c r="CU5" s="1">
        <v>0.35434833166309887</v>
      </c>
      <c r="CV5" s="1">
        <v>0.50518728585092443</v>
      </c>
      <c r="CW5" s="1">
        <v>0.40809073240774146</v>
      </c>
      <c r="CX5" s="1">
        <v>0.60871881033018338</v>
      </c>
      <c r="CY5" s="1">
        <v>0.5655370012759785</v>
      </c>
      <c r="CZ5" s="1">
        <v>0.59666291803481897</v>
      </c>
      <c r="DA5" s="1">
        <v>0.77166727242784439</v>
      </c>
      <c r="DB5" s="1">
        <v>0.71197363599399666</v>
      </c>
      <c r="DC5" s="1">
        <v>0.69812411973127231</v>
      </c>
      <c r="DD5" s="1">
        <v>0.70869830586524196</v>
      </c>
      <c r="DE5" s="1">
        <v>0.73069999433206645</v>
      </c>
      <c r="DF5" s="1">
        <v>0.63476703886557062</v>
      </c>
      <c r="DG5" s="1">
        <v>0.63820254678416122</v>
      </c>
      <c r="DH5" s="1">
        <v>0.61429869470342569</v>
      </c>
      <c r="DI5" s="1">
        <v>0.57894669490871919</v>
      </c>
      <c r="DJ5" s="1">
        <v>0.33201286127885205</v>
      </c>
      <c r="DK5" s="1">
        <v>0.63310487971363638</v>
      </c>
      <c r="DL5" s="1">
        <v>0.65565282003593217</v>
      </c>
      <c r="DM5" s="1">
        <v>0.18557788628032609</v>
      </c>
      <c r="DN5" s="1">
        <v>1.0599753917385269E-3</v>
      </c>
      <c r="DO5" s="1">
        <v>0.60988083443476837</v>
      </c>
      <c r="DP5" s="1">
        <v>0.61191660955020566</v>
      </c>
      <c r="DQ5" s="1">
        <v>0.74840875211236335</v>
      </c>
      <c r="DR5" s="1">
        <v>0.24823239320737203</v>
      </c>
      <c r="DS5" s="1">
        <v>0.62021079564935899</v>
      </c>
      <c r="DT5" s="1">
        <v>0.62930401429604887</v>
      </c>
      <c r="DU5" s="1">
        <v>0.53145170135637332</v>
      </c>
      <c r="DV5" s="1">
        <v>0.30526608771818592</v>
      </c>
      <c r="DW5" s="1">
        <v>0.31233371129725979</v>
      </c>
      <c r="DX5" s="1">
        <v>0.24720318368883162</v>
      </c>
      <c r="DY5" s="1">
        <v>0.11485377069781694</v>
      </c>
      <c r="DZ5" s="1">
        <v>8.2215401160274287E-2</v>
      </c>
      <c r="EB5" s="1">
        <v>5.0000000000000001E-3</v>
      </c>
      <c r="EC5" s="1">
        <f t="shared" si="1"/>
        <v>4.5000000000000005E-3</v>
      </c>
    </row>
    <row r="6" spans="1:133" s="1" customFormat="1" ht="12.5" x14ac:dyDescent="0.25">
      <c r="A6" s="1">
        <v>4</v>
      </c>
      <c r="B6" s="1" t="s">
        <v>3</v>
      </c>
      <c r="C6" s="13">
        <v>4.2412909668478452E-2</v>
      </c>
      <c r="D6" s="13">
        <v>6.4360883087038148E-2</v>
      </c>
      <c r="E6" s="13">
        <v>0.20154954299208114</v>
      </c>
      <c r="G6" s="14">
        <v>1.0390430176439209</v>
      </c>
      <c r="H6" s="12">
        <v>0</v>
      </c>
      <c r="I6" s="12">
        <v>1</v>
      </c>
      <c r="J6" s="12">
        <v>0</v>
      </c>
      <c r="K6" s="12">
        <v>0</v>
      </c>
      <c r="L6" s="12">
        <v>5.3999999999999999E-2</v>
      </c>
      <c r="M6" s="12">
        <v>0.22500000000000001</v>
      </c>
      <c r="N6" s="1">
        <f t="shared" si="0"/>
        <v>4</v>
      </c>
      <c r="O6" s="1" t="s">
        <v>3</v>
      </c>
      <c r="P6" s="1">
        <v>0.88820540151706351</v>
      </c>
      <c r="Q6" s="1">
        <v>0.87477519440091034</v>
      </c>
      <c r="R6" s="1">
        <v>1</v>
      </c>
      <c r="S6" s="1">
        <v>0.8833672080508812</v>
      </c>
      <c r="T6" s="1">
        <v>0.85976001727769269</v>
      </c>
      <c r="U6" s="1">
        <v>0.89693032142545748</v>
      </c>
      <c r="V6" s="1">
        <v>0.87453128530644175</v>
      </c>
      <c r="W6" s="1">
        <v>0.68610125342278627</v>
      </c>
      <c r="X6" s="1">
        <v>0.75082733652106137</v>
      </c>
      <c r="Y6" s="1">
        <v>0.67557712308059326</v>
      </c>
      <c r="Z6" s="1">
        <v>0.74022504855009419</v>
      </c>
      <c r="AA6" s="1">
        <v>0.70964488999393849</v>
      </c>
      <c r="AB6" s="1">
        <v>0.76430656190625001</v>
      </c>
      <c r="AC6" s="1">
        <v>0.64047336972167102</v>
      </c>
      <c r="AD6" s="1">
        <v>0.70747469441060185</v>
      </c>
      <c r="AE6" s="1">
        <v>0.77041923749210239</v>
      </c>
      <c r="AF6" s="1">
        <v>0.69999849679121029</v>
      </c>
      <c r="AG6" s="1">
        <v>0.76261261809597658</v>
      </c>
      <c r="AH6" s="1">
        <v>0.84905644444657347</v>
      </c>
      <c r="AI6" s="1">
        <v>0.86589725546794238</v>
      </c>
      <c r="AJ6" s="1">
        <v>0.83724154928972216</v>
      </c>
      <c r="AK6" s="1">
        <v>0.85409448855290682</v>
      </c>
      <c r="AL6" s="1">
        <v>0.8609195989075763</v>
      </c>
      <c r="AM6" s="1">
        <v>0.87356676576527104</v>
      </c>
      <c r="AN6" s="1">
        <v>0.8475320469108687</v>
      </c>
      <c r="AO6" s="1">
        <v>0.858496026235124</v>
      </c>
      <c r="AP6" s="1">
        <v>0.86326074981724599</v>
      </c>
      <c r="AQ6" s="1">
        <v>0.87129461295688404</v>
      </c>
      <c r="AR6" s="1">
        <v>0.84907224980267082</v>
      </c>
      <c r="AS6" s="1">
        <v>0.1310606002150311</v>
      </c>
      <c r="AT6" s="1">
        <v>0.13887373024412969</v>
      </c>
      <c r="AU6" s="1">
        <v>0.12622304852395505</v>
      </c>
      <c r="AV6" s="1">
        <v>7.2258741737932883E-2</v>
      </c>
      <c r="AW6" s="1">
        <v>0.12044550383787858</v>
      </c>
      <c r="AX6" s="1">
        <v>0.1445038520656633</v>
      </c>
      <c r="AY6" s="1">
        <v>0.15511646670302542</v>
      </c>
      <c r="AZ6" s="1">
        <v>-5.4861279038122268E-2</v>
      </c>
      <c r="BA6" s="1">
        <v>-5.735396672437372E-2</v>
      </c>
      <c r="BB6" s="1">
        <v>0.28477491240575753</v>
      </c>
      <c r="BC6" s="1">
        <v>0.29434590968377966</v>
      </c>
      <c r="BD6" s="1">
        <v>-5.710771590960334E-2</v>
      </c>
      <c r="BE6" s="1">
        <v>-5.4861279038122275E-2</v>
      </c>
      <c r="BF6" s="1">
        <v>0.3020981066293133</v>
      </c>
      <c r="BG6" s="1">
        <v>0.30825420105946144</v>
      </c>
      <c r="BH6" s="1">
        <v>0.25604107832051243</v>
      </c>
      <c r="BI6" s="1">
        <v>0.26779023410484148</v>
      </c>
      <c r="BJ6" s="1">
        <v>0.27951094779936908</v>
      </c>
      <c r="BK6" s="1">
        <v>0.23806129668834547</v>
      </c>
      <c r="BL6" s="1">
        <v>0.10012107988471798</v>
      </c>
      <c r="BM6" s="1">
        <v>0.2114068170062543</v>
      </c>
      <c r="BN6" s="1">
        <v>0.49655864062153238</v>
      </c>
      <c r="BO6" s="1">
        <v>0.14090858853550117</v>
      </c>
      <c r="BP6" s="1">
        <v>-4.0508300765379458E-2</v>
      </c>
      <c r="BQ6" s="1">
        <v>-4.1190815118570805E-2</v>
      </c>
      <c r="BR6" s="1">
        <v>-3.928993384119181E-2</v>
      </c>
      <c r="BS6" s="1">
        <v>0.41039319184903322</v>
      </c>
      <c r="BT6" s="1">
        <v>0.4587006586959626</v>
      </c>
      <c r="BU6" s="1">
        <v>0.27095730672129598</v>
      </c>
      <c r="BV6" s="1">
        <v>0.43446092561526706</v>
      </c>
      <c r="BW6" s="1">
        <v>-1.6709218058657271E-2</v>
      </c>
      <c r="BX6" s="1">
        <v>-2.1533173635740824E-2</v>
      </c>
      <c r="BY6" s="1">
        <v>-6.0490562599063533E-2</v>
      </c>
      <c r="BZ6" s="1">
        <v>6.5998142358024009E-2</v>
      </c>
      <c r="CA6" s="1">
        <v>0.11045700930250865</v>
      </c>
      <c r="CB6" s="1">
        <v>0.49363589233611899</v>
      </c>
      <c r="CC6" s="1">
        <v>0.49023540208607591</v>
      </c>
      <c r="CD6" s="1">
        <v>-3.4326575219796741E-2</v>
      </c>
      <c r="CE6" s="1">
        <v>-6.2583780603344019E-2</v>
      </c>
      <c r="CF6" s="1">
        <v>0.10192365719994836</v>
      </c>
      <c r="CG6" s="1">
        <v>0.12243521799778322</v>
      </c>
      <c r="CH6" s="1">
        <v>4.0839550487172221E-2</v>
      </c>
      <c r="CI6" s="1">
        <v>0.51710050883712588</v>
      </c>
      <c r="CJ6" s="1">
        <v>0.70584088255878652</v>
      </c>
      <c r="CK6" s="1">
        <v>7.6132428236970112E-2</v>
      </c>
      <c r="CL6" s="1">
        <v>0.7316275650489158</v>
      </c>
      <c r="CM6" s="1">
        <v>0.73162058828842658</v>
      </c>
      <c r="CN6" s="1">
        <v>2.3380549520713452E-2</v>
      </c>
      <c r="CO6" s="1">
        <v>7.8696430327561163E-3</v>
      </c>
      <c r="CP6" s="1">
        <v>0.40435607445492655</v>
      </c>
      <c r="CQ6" s="1">
        <v>0.40527776355551387</v>
      </c>
      <c r="CR6" s="1">
        <v>0.42734656088755046</v>
      </c>
      <c r="CS6" s="1">
        <v>0.42972056028399686</v>
      </c>
      <c r="CT6" s="1">
        <v>0.67253743574529645</v>
      </c>
      <c r="CU6" s="1">
        <v>0.34441681190691742</v>
      </c>
      <c r="CV6" s="1">
        <v>0.51611735127664216</v>
      </c>
      <c r="CW6" s="1">
        <v>0.39665294419465774</v>
      </c>
      <c r="CX6" s="1">
        <v>0.62486679679838741</v>
      </c>
      <c r="CY6" s="1">
        <v>0.54968637803566911</v>
      </c>
      <c r="CZ6" s="1">
        <v>0.57993991123969246</v>
      </c>
      <c r="DA6" s="1">
        <v>0.81157859893763484</v>
      </c>
      <c r="DB6" s="1">
        <v>0.75341192091306952</v>
      </c>
      <c r="DC6" s="1">
        <v>0.74520105839632345</v>
      </c>
      <c r="DD6" s="1">
        <v>0.68883522031651445</v>
      </c>
      <c r="DE6" s="1">
        <v>0.71022025510064157</v>
      </c>
      <c r="DF6" s="1">
        <v>0.61697606646991099</v>
      </c>
      <c r="DG6" s="1">
        <v>0.62031528547807868</v>
      </c>
      <c r="DH6" s="1">
        <v>0.59708140008823851</v>
      </c>
      <c r="DI6" s="1">
        <v>0.56272023065171051</v>
      </c>
      <c r="DJ6" s="1">
        <v>0.32270735029867809</v>
      </c>
      <c r="DK6" s="1">
        <v>0.61536049358629019</v>
      </c>
      <c r="DL6" s="1">
        <v>0.63727647011826394</v>
      </c>
      <c r="DM6" s="1">
        <v>0.18037659060820257</v>
      </c>
      <c r="DN6" s="1">
        <v>1.0302668659647235E-3</v>
      </c>
      <c r="DO6" s="1">
        <v>0.59278736167118229</v>
      </c>
      <c r="DP6" s="1">
        <v>0.60271504079920224</v>
      </c>
      <c r="DQ6" s="1">
        <v>0.72743267957826163</v>
      </c>
      <c r="DR6" s="1">
        <v>0.24127504447175782</v>
      </c>
      <c r="DS6" s="1">
        <v>0.60282779925967922</v>
      </c>
      <c r="DT6" s="1">
        <v>0.61166615715899941</v>
      </c>
      <c r="DU6" s="1">
        <v>0.51655640596524011</v>
      </c>
      <c r="DV6" s="1">
        <v>0.29671022358631272</v>
      </c>
      <c r="DW6" s="1">
        <v>0.30357975890890915</v>
      </c>
      <c r="DX6" s="1">
        <v>0.24027468118657952</v>
      </c>
      <c r="DY6" s="1">
        <v>0.11163469954428931</v>
      </c>
      <c r="DZ6" s="1">
        <v>7.991110392525308E-2</v>
      </c>
      <c r="EB6" s="1">
        <v>8.0000000000000002E-3</v>
      </c>
      <c r="EC6" s="1">
        <f t="shared" si="1"/>
        <v>7.2000000000000007E-3</v>
      </c>
    </row>
    <row r="7" spans="1:133" s="1" customFormat="1" ht="12.5" x14ac:dyDescent="0.25">
      <c r="A7" s="1">
        <v>5</v>
      </c>
      <c r="B7" s="1" t="s">
        <v>4</v>
      </c>
      <c r="C7" s="13">
        <v>4.3241345363670872E-2</v>
      </c>
      <c r="D7" s="13">
        <v>6.8360883087038152E-2</v>
      </c>
      <c r="E7" s="13">
        <v>0.21797310772438136</v>
      </c>
      <c r="G7" s="14">
        <v>1.0903520810448191</v>
      </c>
      <c r="H7" s="12">
        <v>0</v>
      </c>
      <c r="I7" s="12">
        <v>1</v>
      </c>
      <c r="J7" s="12">
        <v>0</v>
      </c>
      <c r="K7" s="12">
        <v>0</v>
      </c>
      <c r="L7" s="12">
        <v>6.3E-2</v>
      </c>
      <c r="M7" s="12">
        <v>0.22500000000000001</v>
      </c>
      <c r="N7" s="1">
        <f t="shared" si="0"/>
        <v>5</v>
      </c>
      <c r="O7" s="1" t="s">
        <v>4</v>
      </c>
      <c r="P7" s="1">
        <v>0.84401492757642105</v>
      </c>
      <c r="Q7" s="1">
        <v>0.81811874046337429</v>
      </c>
      <c r="R7" s="1">
        <v>0.8833672080508812</v>
      </c>
      <c r="S7" s="1">
        <v>1</v>
      </c>
      <c r="T7" s="1">
        <v>0.87593016429159354</v>
      </c>
      <c r="U7" s="1">
        <v>0.89456682688643296</v>
      </c>
      <c r="V7" s="1">
        <v>0.81789062859825579</v>
      </c>
      <c r="W7" s="1">
        <v>0.65084943826160757</v>
      </c>
      <c r="X7" s="1">
        <v>0.71231084142742562</v>
      </c>
      <c r="Y7" s="1">
        <v>0.63182210533425476</v>
      </c>
      <c r="Z7" s="1">
        <v>0.69228298682381229</v>
      </c>
      <c r="AA7" s="1">
        <v>0.71920237439757395</v>
      </c>
      <c r="AB7" s="1">
        <v>0.77483570826918824</v>
      </c>
      <c r="AC7" s="1">
        <v>0.59899191231168425</v>
      </c>
      <c r="AD7" s="1">
        <v>0.66802540897506391</v>
      </c>
      <c r="AE7" s="1">
        <v>0.72775325736802432</v>
      </c>
      <c r="AF7" s="1">
        <v>0.65466178303476186</v>
      </c>
      <c r="AG7" s="1">
        <v>0.71322058349567163</v>
      </c>
      <c r="AH7" s="1">
        <v>0.80478130174849283</v>
      </c>
      <c r="AI7" s="1">
        <v>0.82092320300558408</v>
      </c>
      <c r="AJ7" s="1">
        <v>0.78301603217911131</v>
      </c>
      <c r="AK7" s="1">
        <v>0.79877745926500965</v>
      </c>
      <c r="AL7" s="1">
        <v>0.86777546895233204</v>
      </c>
      <c r="AM7" s="1">
        <v>0.88142233101517597</v>
      </c>
      <c r="AN7" s="1">
        <v>0.79264004644750807</v>
      </c>
      <c r="AO7" s="1">
        <v>0.80289392311506624</v>
      </c>
      <c r="AP7" s="1">
        <v>0.87812835815419343</v>
      </c>
      <c r="AQ7" s="1">
        <v>0.88638464492536717</v>
      </c>
      <c r="AR7" s="1">
        <v>0.79408049521419055</v>
      </c>
      <c r="AS7" s="1">
        <v>0.12257221496287039</v>
      </c>
      <c r="AT7" s="1">
        <v>0.12987931299147909</v>
      </c>
      <c r="AU7" s="1">
        <v>0.11804797636790197</v>
      </c>
      <c r="AV7" s="1">
        <v>6.7578768987147209E-2</v>
      </c>
      <c r="AW7" s="1">
        <v>0.11264462518488078</v>
      </c>
      <c r="AX7" s="1">
        <v>0.13514478942790564</v>
      </c>
      <c r="AY7" s="1">
        <v>0.14507005820063068</v>
      </c>
      <c r="AZ7" s="1">
        <v>-5.1308085544899865E-2</v>
      </c>
      <c r="BA7" s="1">
        <v>-5.3639329644295283E-2</v>
      </c>
      <c r="BB7" s="1">
        <v>0.26633093181445572</v>
      </c>
      <c r="BC7" s="1">
        <v>0.27528204552708951</v>
      </c>
      <c r="BD7" s="1">
        <v>-5.340902772477641E-2</v>
      </c>
      <c r="BE7" s="1">
        <v>-5.1308085544899865E-2</v>
      </c>
      <c r="BF7" s="1">
        <v>0.28253215691741929</v>
      </c>
      <c r="BG7" s="1">
        <v>0.28828954036130583</v>
      </c>
      <c r="BH7" s="1">
        <v>0.2394580983128114</v>
      </c>
      <c r="BI7" s="1">
        <v>0.25044629801635476</v>
      </c>
      <c r="BJ7" s="1">
        <v>0.26140789773531536</v>
      </c>
      <c r="BK7" s="1">
        <v>0.22264281091455718</v>
      </c>
      <c r="BL7" s="1">
        <v>9.3636550617116038E-2</v>
      </c>
      <c r="BM7" s="1">
        <v>0.19771465853347236</v>
      </c>
      <c r="BN7" s="1">
        <v>0.46439809019700157</v>
      </c>
      <c r="BO7" s="1">
        <v>0.13178237987427796</v>
      </c>
      <c r="BP7" s="1">
        <v>-3.7884704793418524E-2</v>
      </c>
      <c r="BQ7" s="1">
        <v>-3.8523014826161828E-2</v>
      </c>
      <c r="BR7" s="1">
        <v>-3.6745247685102518E-2</v>
      </c>
      <c r="BS7" s="1">
        <v>0.38381330810393371</v>
      </c>
      <c r="BT7" s="1">
        <v>0.42899205137963003</v>
      </c>
      <c r="BU7" s="1">
        <v>0.25340824924281163</v>
      </c>
      <c r="BV7" s="1">
        <v>0.40632225001343075</v>
      </c>
      <c r="BW7" s="1">
        <v>-1.5627014254374849E-2</v>
      </c>
      <c r="BX7" s="1">
        <v>-2.0138537313139311E-2</v>
      </c>
      <c r="BY7" s="1">
        <v>-5.6572778012251412E-2</v>
      </c>
      <c r="BZ7" s="1">
        <v>6.1723649052311182E-2</v>
      </c>
      <c r="CA7" s="1">
        <v>0.10330305420675243</v>
      </c>
      <c r="CB7" s="1">
        <v>0.4616646391786613</v>
      </c>
      <c r="CC7" s="1">
        <v>0.45848438804885139</v>
      </c>
      <c r="CD7" s="1">
        <v>-3.2103350281296184E-2</v>
      </c>
      <c r="CE7" s="1">
        <v>-5.8530424831843737E-2</v>
      </c>
      <c r="CF7" s="1">
        <v>9.5322380636260653E-2</v>
      </c>
      <c r="CG7" s="1">
        <v>0.11450547178044311</v>
      </c>
      <c r="CH7" s="1">
        <v>3.8194500506541759E-2</v>
      </c>
      <c r="CI7" s="1">
        <v>0.48360952584226508</v>
      </c>
      <c r="CJ7" s="1">
        <v>0.66012577574519082</v>
      </c>
      <c r="CK7" s="1">
        <v>7.1201568924578809E-2</v>
      </c>
      <c r="CL7" s="1">
        <v>0.68424233544485358</v>
      </c>
      <c r="CM7" s="1">
        <v>0.68423581054732496</v>
      </c>
      <c r="CN7" s="1">
        <v>2.1866264438748173E-2</v>
      </c>
      <c r="CO7" s="1">
        <v>7.3599508617343381E-3</v>
      </c>
      <c r="CP7" s="1">
        <v>0.37816719592550291</v>
      </c>
      <c r="CQ7" s="1">
        <v>0.37902919010514785</v>
      </c>
      <c r="CR7" s="1">
        <v>0.39966866044265797</v>
      </c>
      <c r="CS7" s="1">
        <v>0.40188890332164312</v>
      </c>
      <c r="CT7" s="1">
        <v>0.66119613667722321</v>
      </c>
      <c r="CU7" s="1">
        <v>0.32211001198390282</v>
      </c>
      <c r="CV7" s="1">
        <v>0.5037012423868491</v>
      </c>
      <c r="CW7" s="1">
        <v>0.37096297332466383</v>
      </c>
      <c r="CX7" s="1">
        <v>0.61220720442006049</v>
      </c>
      <c r="CY7" s="1">
        <v>0.51408491018815272</v>
      </c>
      <c r="CZ7" s="1">
        <v>0.54237901664871968</v>
      </c>
      <c r="DA7" s="1">
        <v>0.81055179853926795</v>
      </c>
      <c r="DB7" s="1">
        <v>0.75603003437657645</v>
      </c>
      <c r="DC7" s="1">
        <v>0.75274802885921266</v>
      </c>
      <c r="DD7" s="1">
        <v>0.64422151706999908</v>
      </c>
      <c r="DE7" s="1">
        <v>0.66422151002171659</v>
      </c>
      <c r="DF7" s="1">
        <v>0.57701645591596284</v>
      </c>
      <c r="DG7" s="1">
        <v>0.5801394041506398</v>
      </c>
      <c r="DH7" s="1">
        <v>0.55841030486562404</v>
      </c>
      <c r="DI7" s="1">
        <v>0.52627460092683875</v>
      </c>
      <c r="DJ7" s="1">
        <v>0.30180660431899503</v>
      </c>
      <c r="DK7" s="1">
        <v>0.5755055186361514</v>
      </c>
      <c r="DL7" s="1">
        <v>0.59600206589895133</v>
      </c>
      <c r="DM7" s="1">
        <v>0.16869416286835082</v>
      </c>
      <c r="DN7" s="1">
        <v>9.6353970267921746E-4</v>
      </c>
      <c r="DO7" s="1">
        <v>0.55439437788947188</v>
      </c>
      <c r="DP7" s="1">
        <v>0.57033599995477802</v>
      </c>
      <c r="DQ7" s="1">
        <v>0.68031913958881418</v>
      </c>
      <c r="DR7" s="1">
        <v>0.22564841430336036</v>
      </c>
      <c r="DS7" s="1">
        <v>0.56378452773160104</v>
      </c>
      <c r="DT7" s="1">
        <v>0.57205045282714329</v>
      </c>
      <c r="DU7" s="1">
        <v>0.48310066281199293</v>
      </c>
      <c r="DV7" s="1">
        <v>0.27749323021131578</v>
      </c>
      <c r="DW7" s="1">
        <v>0.2839178472119615</v>
      </c>
      <c r="DX7" s="1">
        <v>0.22471284142004785</v>
      </c>
      <c r="DY7" s="1">
        <v>0.10440446913418579</v>
      </c>
      <c r="DZ7" s="1">
        <v>7.4735511604371821E-2</v>
      </c>
      <c r="EB7" s="1">
        <v>8.9999999999999993E-3</v>
      </c>
      <c r="EC7" s="1">
        <f t="shared" si="1"/>
        <v>8.0999999999999996E-3</v>
      </c>
    </row>
    <row r="8" spans="1:133" s="1" customFormat="1" ht="12.5" x14ac:dyDescent="0.25">
      <c r="A8" s="1">
        <v>6</v>
      </c>
      <c r="B8" s="1" t="s">
        <v>5</v>
      </c>
      <c r="C8" s="13">
        <v>4.0963478632110265E-2</v>
      </c>
      <c r="D8" s="13">
        <v>0.06</v>
      </c>
      <c r="E8" s="13">
        <v>0.18550469381500759</v>
      </c>
      <c r="G8" s="14">
        <v>0.9934880008145518</v>
      </c>
      <c r="H8" s="12">
        <v>0</v>
      </c>
      <c r="I8" s="12">
        <v>1</v>
      </c>
      <c r="J8" s="12">
        <v>0</v>
      </c>
      <c r="K8" s="12">
        <v>0</v>
      </c>
      <c r="L8" s="12">
        <v>4.4999999999999998E-2</v>
      </c>
      <c r="M8" s="12">
        <v>0.18</v>
      </c>
      <c r="N8" s="1">
        <f t="shared" si="0"/>
        <v>6</v>
      </c>
      <c r="O8" s="1" t="s">
        <v>5</v>
      </c>
      <c r="P8" s="1">
        <v>0.82147468575835481</v>
      </c>
      <c r="Q8" s="1">
        <v>0.796277551983544</v>
      </c>
      <c r="R8" s="1">
        <v>0.85976001727769258</v>
      </c>
      <c r="S8" s="1">
        <v>0.87593016429159332</v>
      </c>
      <c r="T8" s="1">
        <v>1</v>
      </c>
      <c r="U8" s="1">
        <v>0.87065251019509227</v>
      </c>
      <c r="V8" s="1">
        <v>0.7960555299853288</v>
      </c>
      <c r="W8" s="1">
        <v>0.63446109583013488</v>
      </c>
      <c r="X8" s="1">
        <v>0.69438136328445976</v>
      </c>
      <c r="Y8" s="1">
        <v>0.61495444908118702</v>
      </c>
      <c r="Z8" s="1">
        <v>0.67380121584270158</v>
      </c>
      <c r="AA8" s="1">
        <v>0.70596971970756217</v>
      </c>
      <c r="AB8" s="1">
        <v>0.76060280992039275</v>
      </c>
      <c r="AC8" s="1">
        <v>0.58300071860393043</v>
      </c>
      <c r="AD8" s="1">
        <v>0.65087613138120681</v>
      </c>
      <c r="AE8" s="1">
        <v>0.70910187967332183</v>
      </c>
      <c r="AF8" s="1">
        <v>0.63718437946653961</v>
      </c>
      <c r="AG8" s="1">
        <v>0.69417984476011774</v>
      </c>
      <c r="AH8" s="1">
        <v>0.78362076437899286</v>
      </c>
      <c r="AI8" s="1">
        <v>0.79934359625648865</v>
      </c>
      <c r="AJ8" s="1">
        <v>0.76211197523027963</v>
      </c>
      <c r="AK8" s="1">
        <v>0.77745262195427201</v>
      </c>
      <c r="AL8" s="1">
        <v>0.84650525828237144</v>
      </c>
      <c r="AM8" s="1">
        <v>0.85984288546070864</v>
      </c>
      <c r="AN8" s="1">
        <v>0.77147905869001454</v>
      </c>
      <c r="AO8" s="1">
        <v>0.78145918921062829</v>
      </c>
      <c r="AP8" s="1">
        <v>0.85683103744943345</v>
      </c>
      <c r="AQ8" s="1">
        <v>0.864889426992837</v>
      </c>
      <c r="AR8" s="1">
        <v>0.7728810520205206</v>
      </c>
      <c r="AS8" s="1">
        <v>0.11929992364745812</v>
      </c>
      <c r="AT8" s="1">
        <v>0.12641194521908081</v>
      </c>
      <c r="AU8" s="1">
        <v>0.11489646794498821</v>
      </c>
      <c r="AV8" s="1">
        <v>6.5774629126169062E-2</v>
      </c>
      <c r="AW8" s="1">
        <v>0.10963736918618636</v>
      </c>
      <c r="AX8" s="1">
        <v>0.13153685005190499</v>
      </c>
      <c r="AY8" s="1">
        <v>0.14119714547142792</v>
      </c>
      <c r="AZ8" s="1">
        <v>-4.9938321583386514E-2</v>
      </c>
      <c r="BA8" s="1">
        <v>-5.220732882247172E-2</v>
      </c>
      <c r="BB8" s="1">
        <v>0.25922073644541471</v>
      </c>
      <c r="BC8" s="1">
        <v>0.26793288367062718</v>
      </c>
      <c r="BD8" s="1">
        <v>-5.1983175237397101E-2</v>
      </c>
      <c r="BE8" s="1">
        <v>-4.993832158338652E-2</v>
      </c>
      <c r="BF8" s="1">
        <v>0.27498943996736974</v>
      </c>
      <c r="BG8" s="1">
        <v>0.28059311944295767</v>
      </c>
      <c r="BH8" s="1">
        <v>0.23306532279063025</v>
      </c>
      <c r="BI8" s="1">
        <v>0.24376017223960897</v>
      </c>
      <c r="BJ8" s="1">
        <v>0.25442913183964672</v>
      </c>
      <c r="BK8" s="1">
        <v>0.21669895049875756</v>
      </c>
      <c r="BL8" s="1">
        <v>9.113675022203982E-2</v>
      </c>
      <c r="BM8" s="1">
        <v>0.1924363011158082</v>
      </c>
      <c r="BN8" s="1">
        <v>0.45200012677677587</v>
      </c>
      <c r="BO8" s="1">
        <v>0.12826420622197351</v>
      </c>
      <c r="BP8" s="1">
        <v>-3.6873302735292914E-2</v>
      </c>
      <c r="BQ8" s="1">
        <v>-3.7494571904596492E-2</v>
      </c>
      <c r="BR8" s="1">
        <v>-3.5764265535770716E-2</v>
      </c>
      <c r="BS8" s="1">
        <v>0.37356670404910269</v>
      </c>
      <c r="BT8" s="1">
        <v>0.41753931745836004</v>
      </c>
      <c r="BU8" s="1">
        <v>0.24664304871590365</v>
      </c>
      <c r="BV8" s="1">
        <v>0.39547472824530011</v>
      </c>
      <c r="BW8" s="1">
        <v>-1.520982229087884E-2</v>
      </c>
      <c r="BX8" s="1">
        <v>-1.96009019218326E-2</v>
      </c>
      <c r="BY8" s="1">
        <v>-5.506246337663586E-2</v>
      </c>
      <c r="BZ8" s="1">
        <v>6.0075822415494536E-2</v>
      </c>
      <c r="CA8" s="1">
        <v>0.10054518867222878</v>
      </c>
      <c r="CB8" s="1">
        <v>0.44933965027416201</v>
      </c>
      <c r="CC8" s="1">
        <v>0.44624430181300384</v>
      </c>
      <c r="CD8" s="1">
        <v>-3.1246292143340969E-2</v>
      </c>
      <c r="CE8" s="1">
        <v>-5.6967847204257807E-2</v>
      </c>
      <c r="CF8" s="1">
        <v>9.2777573899962801E-2</v>
      </c>
      <c r="CG8" s="1">
        <v>0.11144853705026928</v>
      </c>
      <c r="CH8" s="1">
        <v>3.7174827880556108E-2</v>
      </c>
      <c r="CI8" s="1">
        <v>0.47069867771943646</v>
      </c>
      <c r="CJ8" s="1">
        <v>0.64250250081534521</v>
      </c>
      <c r="CK8" s="1">
        <v>6.9300711738419549E-2</v>
      </c>
      <c r="CL8" s="1">
        <v>0.66597522448017143</v>
      </c>
      <c r="CM8" s="1">
        <v>0.66596887377681502</v>
      </c>
      <c r="CN8" s="1">
        <v>2.128250418569981E-2</v>
      </c>
      <c r="CO8" s="1">
        <v>7.1634634009014745E-3</v>
      </c>
      <c r="CP8" s="1">
        <v>0.36807132524734226</v>
      </c>
      <c r="CQ8" s="1">
        <v>0.36891030690274718</v>
      </c>
      <c r="CR8" s="1">
        <v>0.38899876851808812</v>
      </c>
      <c r="CS8" s="1">
        <v>0.39115973791904063</v>
      </c>
      <c r="CT8" s="1">
        <v>0.64352566812646395</v>
      </c>
      <c r="CU8" s="1">
        <v>0.31351069120682817</v>
      </c>
      <c r="CV8" s="1">
        <v>0.49251251971975973</v>
      </c>
      <c r="CW8" s="1">
        <v>0.36105943265423102</v>
      </c>
      <c r="CX8" s="1">
        <v>0.59714507850754805</v>
      </c>
      <c r="CY8" s="1">
        <v>0.50036046548016744</v>
      </c>
      <c r="CZ8" s="1">
        <v>0.5278992085912485</v>
      </c>
      <c r="DA8" s="1">
        <v>0.79445233567569373</v>
      </c>
      <c r="DB8" s="1">
        <v>0.74137297797634838</v>
      </c>
      <c r="DC8" s="1">
        <v>0.7386512357768279</v>
      </c>
      <c r="DD8" s="1">
        <v>0.62702283565473338</v>
      </c>
      <c r="DE8" s="1">
        <v>0.64648889191236358</v>
      </c>
      <c r="DF8" s="1">
        <v>0.56161193754191086</v>
      </c>
      <c r="DG8" s="1">
        <v>0.56465151291439464</v>
      </c>
      <c r="DH8" s="1">
        <v>0.54350251200570043</v>
      </c>
      <c r="DI8" s="1">
        <v>0.51222472994542079</v>
      </c>
      <c r="DJ8" s="1">
        <v>0.29374932045130697</v>
      </c>
      <c r="DK8" s="1">
        <v>0.56014133751912265</v>
      </c>
      <c r="DL8" s="1">
        <v>0.5800906916547991</v>
      </c>
      <c r="DM8" s="1">
        <v>0.16419056109953176</v>
      </c>
      <c r="DN8" s="1">
        <v>9.3781623344039164E-4</v>
      </c>
      <c r="DO8" s="1">
        <v>0.53959379760599835</v>
      </c>
      <c r="DP8" s="1">
        <v>0.55534793040330543</v>
      </c>
      <c r="DQ8" s="1">
        <v>0.66215676557232428</v>
      </c>
      <c r="DR8" s="1">
        <v>0.21962431376242525</v>
      </c>
      <c r="DS8" s="1">
        <v>0.5487332600815974</v>
      </c>
      <c r="DT8" s="1">
        <v>0.55677851106341669</v>
      </c>
      <c r="DU8" s="1">
        <v>0.47020339972615832</v>
      </c>
      <c r="DV8" s="1">
        <v>0.27008503670203438</v>
      </c>
      <c r="DW8" s="1">
        <v>0.27633813670413004</v>
      </c>
      <c r="DX8" s="1">
        <v>0.21871371772253462</v>
      </c>
      <c r="DY8" s="1">
        <v>0.10161719929704108</v>
      </c>
      <c r="DZ8" s="1">
        <v>7.2740309301386932E-2</v>
      </c>
      <c r="EB8" s="1">
        <v>8.9999999999999993E-3</v>
      </c>
      <c r="EC8" s="1">
        <f t="shared" si="1"/>
        <v>8.0999999999999996E-3</v>
      </c>
    </row>
    <row r="9" spans="1:133" s="1" customFormat="1" ht="12.5" x14ac:dyDescent="0.25">
      <c r="A9" s="1">
        <v>7</v>
      </c>
      <c r="B9" s="1" t="s">
        <v>6</v>
      </c>
      <c r="C9" s="13">
        <v>3.7267529608997721E-2</v>
      </c>
      <c r="D9" s="13">
        <v>4.5999999999999999E-2</v>
      </c>
      <c r="E9" s="13">
        <v>0.11729136728596597</v>
      </c>
      <c r="G9" s="14">
        <v>0.6536892980133957</v>
      </c>
      <c r="H9" s="12">
        <v>1</v>
      </c>
      <c r="I9" s="12">
        <v>1</v>
      </c>
      <c r="J9" s="12">
        <v>0</v>
      </c>
      <c r="K9" s="12">
        <v>0</v>
      </c>
      <c r="L9" s="12">
        <v>2.7E-2</v>
      </c>
      <c r="M9" s="12">
        <v>0.09</v>
      </c>
      <c r="N9" s="1">
        <f t="shared" si="0"/>
        <v>7</v>
      </c>
      <c r="O9" s="1" t="s">
        <v>6</v>
      </c>
      <c r="P9" s="1">
        <v>0.87319825124640815</v>
      </c>
      <c r="Q9" s="1">
        <v>0.85433111280300877</v>
      </c>
      <c r="R9" s="1">
        <v>0.89693032142545748</v>
      </c>
      <c r="S9" s="1">
        <v>0.89456682688643296</v>
      </c>
      <c r="T9" s="1">
        <v>0.87065251019509227</v>
      </c>
      <c r="U9" s="1">
        <v>1</v>
      </c>
      <c r="V9" s="1">
        <v>0.85409290402727533</v>
      </c>
      <c r="W9" s="1">
        <v>0.67402737821391823</v>
      </c>
      <c r="X9" s="1">
        <v>0.73764070351457534</v>
      </c>
      <c r="Y9" s="1">
        <v>0.65978843369120788</v>
      </c>
      <c r="Z9" s="1">
        <v>0.72292549388710148</v>
      </c>
      <c r="AA9" s="1">
        <v>0.71700146491102679</v>
      </c>
      <c r="AB9" s="1">
        <v>0.77233133609946236</v>
      </c>
      <c r="AC9" s="1">
        <v>0.62550507853591086</v>
      </c>
      <c r="AD9" s="1">
        <v>0.69368817987561382</v>
      </c>
      <c r="AE9" s="1">
        <v>0.75553253623225081</v>
      </c>
      <c r="AF9" s="1">
        <v>0.68363906355807114</v>
      </c>
      <c r="AG9" s="1">
        <v>0.74478985095336148</v>
      </c>
      <c r="AH9" s="1">
        <v>0.8338343118187197</v>
      </c>
      <c r="AI9" s="1">
        <v>0.85045050507583553</v>
      </c>
      <c r="AJ9" s="1">
        <v>0.81767465409151652</v>
      </c>
      <c r="AK9" s="1">
        <v>0.83413372888796011</v>
      </c>
      <c r="AL9" s="1">
        <v>0.8678007811472499</v>
      </c>
      <c r="AM9" s="1">
        <v>0.8809367020831711</v>
      </c>
      <c r="AN9" s="1">
        <v>0.82772465589797117</v>
      </c>
      <c r="AO9" s="1">
        <v>0.838432399689512</v>
      </c>
      <c r="AP9" s="1">
        <v>0.87360750779689833</v>
      </c>
      <c r="AQ9" s="1">
        <v>0.88177391115072556</v>
      </c>
      <c r="AR9" s="1">
        <v>0.82922886321765499</v>
      </c>
      <c r="AS9" s="1">
        <v>0.12799762629645645</v>
      </c>
      <c r="AT9" s="1">
        <v>0.13562815824907518</v>
      </c>
      <c r="AU9" s="1">
        <v>0.12327313142516619</v>
      </c>
      <c r="AV9" s="1">
        <v>7.057000659579879E-2</v>
      </c>
      <c r="AW9" s="1">
        <v>0.11763061182411005</v>
      </c>
      <c r="AX9" s="1">
        <v>0.14112670035657221</v>
      </c>
      <c r="AY9" s="1">
        <v>0.15149129108904763</v>
      </c>
      <c r="AZ9" s="1">
        <v>-5.3579134239779266E-2</v>
      </c>
      <c r="BA9" s="1">
        <v>-5.6013566146966572E-2</v>
      </c>
      <c r="BB9" s="1">
        <v>0.27811953216232743</v>
      </c>
      <c r="BC9" s="1">
        <v>0.28746684883008805</v>
      </c>
      <c r="BD9" s="1">
        <v>-5.5773070378501752E-2</v>
      </c>
      <c r="BE9" s="1">
        <v>-5.3579134239779273E-2</v>
      </c>
      <c r="BF9" s="1">
        <v>0.2950378717460746</v>
      </c>
      <c r="BG9" s="1">
        <v>0.30105009413039896</v>
      </c>
      <c r="BH9" s="1">
        <v>0.25005722700522209</v>
      </c>
      <c r="BI9" s="1">
        <v>0.26153179715760966</v>
      </c>
      <c r="BJ9" s="1">
        <v>0.27297858993086493</v>
      </c>
      <c r="BK9" s="1">
        <v>0.23249764489992011</v>
      </c>
      <c r="BL9" s="1">
        <v>9.7781183257636545E-2</v>
      </c>
      <c r="BM9" s="1">
        <v>0.2064660982422884</v>
      </c>
      <c r="BN9" s="1">
        <v>0.48495373294698185</v>
      </c>
      <c r="BO9" s="1">
        <v>0.1376154605406707</v>
      </c>
      <c r="BP9" s="1">
        <v>-3.9561594672727955E-2</v>
      </c>
      <c r="BQ9" s="1">
        <v>-4.0228158208820572E-2</v>
      </c>
      <c r="BR9" s="1">
        <v>-3.8371701798757658E-2</v>
      </c>
      <c r="BS9" s="1">
        <v>0.40080202836487566</v>
      </c>
      <c r="BT9" s="1">
        <v>0.44798051738947103</v>
      </c>
      <c r="BU9" s="1">
        <v>0.26462485316795598</v>
      </c>
      <c r="BV9" s="1">
        <v>0.42430728308947363</v>
      </c>
      <c r="BW9" s="1">
        <v>-1.6318712452628666E-2</v>
      </c>
      <c r="BX9" s="1">
        <v>-2.1029928960207528E-2</v>
      </c>
      <c r="BY9" s="1">
        <v>-5.9076857677394887E-2</v>
      </c>
      <c r="BZ9" s="1">
        <v>6.4455721612312972E-2</v>
      </c>
      <c r="CA9" s="1">
        <v>0.1078755550892497</v>
      </c>
      <c r="CB9" s="1">
        <v>0.48209929124458473</v>
      </c>
      <c r="CC9" s="1">
        <v>0.4787782727269248</v>
      </c>
      <c r="CD9" s="1">
        <v>-3.352434018928626E-2</v>
      </c>
      <c r="CE9" s="1">
        <v>-6.1121155776360694E-2</v>
      </c>
      <c r="CF9" s="1">
        <v>9.9541633134920593E-2</v>
      </c>
      <c r="CG9" s="1">
        <v>0.11957382503279661</v>
      </c>
      <c r="CH9" s="1">
        <v>3.9885102866886006E-2</v>
      </c>
      <c r="CI9" s="1">
        <v>0.50501552395798488</v>
      </c>
      <c r="CJ9" s="1">
        <v>0.68934490886116784</v>
      </c>
      <c r="CK9" s="1">
        <v>7.4353162449502366E-2</v>
      </c>
      <c r="CL9" s="1">
        <v>0.71452893932784978</v>
      </c>
      <c r="CM9" s="1">
        <v>0.71452212561892114</v>
      </c>
      <c r="CN9" s="1">
        <v>2.2834130434684619E-2</v>
      </c>
      <c r="CO9" s="1">
        <v>7.6857242095683979E-3</v>
      </c>
      <c r="CP9" s="1">
        <v>0.39490600244365387</v>
      </c>
      <c r="CQ9" s="1">
        <v>0.395806151053266</v>
      </c>
      <c r="CR9" s="1">
        <v>0.41735918582560555</v>
      </c>
      <c r="CS9" s="1">
        <v>0.41967770326773385</v>
      </c>
      <c r="CT9" s="1">
        <v>0.67071266149078668</v>
      </c>
      <c r="CU9" s="1">
        <v>0.33636756056624995</v>
      </c>
      <c r="CV9" s="1">
        <v>0.51311600525999101</v>
      </c>
      <c r="CW9" s="1">
        <v>0.38738289949166738</v>
      </c>
      <c r="CX9" s="1">
        <v>0.62225621581325263</v>
      </c>
      <c r="CY9" s="1">
        <v>0.53683983959042603</v>
      </c>
      <c r="CZ9" s="1">
        <v>0.56638632748108597</v>
      </c>
      <c r="DA9" s="1">
        <v>0.81483560242626518</v>
      </c>
      <c r="DB9" s="1">
        <v>0.75797555327171662</v>
      </c>
      <c r="DC9" s="1">
        <v>0.7518527310937948</v>
      </c>
      <c r="DD9" s="1">
        <v>0.67273668032384371</v>
      </c>
      <c r="DE9" s="1">
        <v>0.69362193253651838</v>
      </c>
      <c r="DF9" s="1">
        <v>0.60255692298299302</v>
      </c>
      <c r="DG9" s="1">
        <v>0.60581810220869636</v>
      </c>
      <c r="DH9" s="1">
        <v>0.58312720826601483</v>
      </c>
      <c r="DI9" s="1">
        <v>0.54956908234998902</v>
      </c>
      <c r="DJ9" s="1">
        <v>0.31516546360141406</v>
      </c>
      <c r="DK9" s="1">
        <v>0.60097910711862901</v>
      </c>
      <c r="DL9" s="1">
        <v>0.62238289261525415</v>
      </c>
      <c r="DM9" s="1">
        <v>0.17616106899722361</v>
      </c>
      <c r="DN9" s="1">
        <v>1.0061888399642014E-3</v>
      </c>
      <c r="DO9" s="1">
        <v>0.57893352439987056</v>
      </c>
      <c r="DP9" s="1">
        <v>0.5914998548532987</v>
      </c>
      <c r="DQ9" s="1">
        <v>0.71043209113740757</v>
      </c>
      <c r="DR9" s="1">
        <v>0.23563628524734248</v>
      </c>
      <c r="DS9" s="1">
        <v>0.58873931024395165</v>
      </c>
      <c r="DT9" s="1">
        <v>0.59737110980549335</v>
      </c>
      <c r="DU9" s="1">
        <v>0.50448413713426976</v>
      </c>
      <c r="DV9" s="1">
        <v>0.2897759071347763</v>
      </c>
      <c r="DW9" s="1">
        <v>0.29648489682053514</v>
      </c>
      <c r="DX9" s="1">
        <v>0.23465930112147343</v>
      </c>
      <c r="DY9" s="1">
        <v>0.10902572192209727</v>
      </c>
      <c r="DZ9" s="1">
        <v>7.8043527958669909E-2</v>
      </c>
      <c r="EB9" s="1">
        <v>5.0000000000000001E-3</v>
      </c>
      <c r="EC9" s="1">
        <f t="shared" si="1"/>
        <v>4.5000000000000005E-3</v>
      </c>
    </row>
    <row r="10" spans="1:133" s="1" customFormat="1" ht="12.5" x14ac:dyDescent="0.25">
      <c r="A10" s="1">
        <v>8</v>
      </c>
      <c r="B10" s="1" t="s">
        <v>7</v>
      </c>
      <c r="C10" s="13">
        <v>4.4946121397466468E-2</v>
      </c>
      <c r="D10" s="13">
        <v>6.3493174991554269E-2</v>
      </c>
      <c r="E10" s="13">
        <v>0.183094214049313</v>
      </c>
      <c r="G10" s="14">
        <v>0.76410651889091918</v>
      </c>
      <c r="H10" s="12">
        <v>0.76500000000000001</v>
      </c>
      <c r="I10" s="12">
        <v>0</v>
      </c>
      <c r="J10" s="12">
        <v>1</v>
      </c>
      <c r="K10" s="12">
        <v>0</v>
      </c>
      <c r="L10" s="12">
        <v>4.0500000000000001E-2</v>
      </c>
      <c r="M10" s="12">
        <v>0.27</v>
      </c>
      <c r="N10" s="1">
        <f t="shared" si="0"/>
        <v>8</v>
      </c>
      <c r="O10" s="1" t="s">
        <v>7</v>
      </c>
      <c r="P10" s="1">
        <v>0.89718392316179851</v>
      </c>
      <c r="Q10" s="1">
        <v>0.89974905760196799</v>
      </c>
      <c r="R10" s="1">
        <v>0.87453128530644175</v>
      </c>
      <c r="S10" s="1">
        <v>0.81789062859825579</v>
      </c>
      <c r="T10" s="1">
        <v>0.7960555299853288</v>
      </c>
      <c r="U10" s="1">
        <v>0.85409290402727533</v>
      </c>
      <c r="V10" s="1">
        <v>1</v>
      </c>
      <c r="W10" s="1">
        <v>0.69395128334789913</v>
      </c>
      <c r="X10" s="1">
        <v>0.75959574615121028</v>
      </c>
      <c r="Y10" s="1">
        <v>0.69440919790177469</v>
      </c>
      <c r="Z10" s="1">
        <v>0.76111473376762695</v>
      </c>
      <c r="AA10" s="1">
        <v>0.66134531091819115</v>
      </c>
      <c r="AB10" s="1">
        <v>0.7121422095114911</v>
      </c>
      <c r="AC10" s="1">
        <v>0.65811278927751038</v>
      </c>
      <c r="AD10" s="1">
        <v>0.71935340893463695</v>
      </c>
      <c r="AE10" s="1">
        <v>0.78323164419679281</v>
      </c>
      <c r="AF10" s="1">
        <v>0.71949058799431564</v>
      </c>
      <c r="AG10" s="1">
        <v>0.78408673432057907</v>
      </c>
      <c r="AH10" s="1">
        <v>0.85989902991314493</v>
      </c>
      <c r="AI10" s="1">
        <v>0.8768442854216365</v>
      </c>
      <c r="AJ10" s="1">
        <v>0.86090631109850857</v>
      </c>
      <c r="AK10" s="1">
        <v>0.87834672683049053</v>
      </c>
      <c r="AL10" s="1">
        <v>0.80837776480714507</v>
      </c>
      <c r="AM10" s="1">
        <v>0.81924462179695001</v>
      </c>
      <c r="AN10" s="1">
        <v>0.87158279266523431</v>
      </c>
      <c r="AO10" s="1">
        <v>0.88291760159358201</v>
      </c>
      <c r="AP10" s="1">
        <v>0.80084191822829642</v>
      </c>
      <c r="AQ10" s="1">
        <v>0.80824134429753425</v>
      </c>
      <c r="AR10" s="1">
        <v>0.87387258314387817</v>
      </c>
      <c r="AS10" s="1">
        <v>0.14173651780269969</v>
      </c>
      <c r="AT10" s="1">
        <v>0.14974478248856524</v>
      </c>
      <c r="AU10" s="1">
        <v>0.13634311064179938</v>
      </c>
      <c r="AV10" s="1">
        <v>8.6014276253971123E-2</v>
      </c>
      <c r="AW10" s="1">
        <v>0.13310940648583555</v>
      </c>
      <c r="AX10" s="1">
        <v>0.15352581280665759</v>
      </c>
      <c r="AY10" s="1">
        <v>0.16439334121941199</v>
      </c>
      <c r="AZ10" s="1">
        <v>-5.1433299165299762E-2</v>
      </c>
      <c r="BA10" s="1">
        <v>-5.1555578220106313E-2</v>
      </c>
      <c r="BB10" s="1">
        <v>0.29813064216733864</v>
      </c>
      <c r="BC10" s="1">
        <v>0.30784184691575428</v>
      </c>
      <c r="BD10" s="1">
        <v>-4.9090055632206524E-2</v>
      </c>
      <c r="BE10" s="1">
        <v>-5.1433299165299769E-2</v>
      </c>
      <c r="BF10" s="1">
        <v>0.31772288088172662</v>
      </c>
      <c r="BG10" s="1">
        <v>0.3239637155176156</v>
      </c>
      <c r="BH10" s="1">
        <v>0.27086581144419292</v>
      </c>
      <c r="BI10" s="1">
        <v>0.2793939573268181</v>
      </c>
      <c r="BJ10" s="1">
        <v>0.29130297250642867</v>
      </c>
      <c r="BK10" s="1">
        <v>0.24918132912248805</v>
      </c>
      <c r="BL10" s="1">
        <v>0.10772863644266023</v>
      </c>
      <c r="BM10" s="1">
        <v>0.22372067349901101</v>
      </c>
      <c r="BN10" s="1">
        <v>0.51303174669873597</v>
      </c>
      <c r="BO10" s="1">
        <v>0.14985663217105219</v>
      </c>
      <c r="BP10" s="1">
        <v>-3.7015158835198833E-2</v>
      </c>
      <c r="BQ10" s="1">
        <v>-3.4638176028957988E-2</v>
      </c>
      <c r="BR10" s="1">
        <v>-3.8306666202882381E-2</v>
      </c>
      <c r="BS10" s="1">
        <v>0.42483309187697815</v>
      </c>
      <c r="BT10" s="1">
        <v>0.47478113422246943</v>
      </c>
      <c r="BU10" s="1">
        <v>0.2841059596192051</v>
      </c>
      <c r="BV10" s="1">
        <v>0.45009384738929342</v>
      </c>
      <c r="BW10" s="1">
        <v>-1.5884487303279946E-2</v>
      </c>
      <c r="BX10" s="1">
        <v>-2.0267177907974283E-2</v>
      </c>
      <c r="BY10" s="1">
        <v>-5.7504879653853702E-2</v>
      </c>
      <c r="BZ10" s="1">
        <v>6.9907180082559944E-2</v>
      </c>
      <c r="CA10" s="1">
        <v>0.11856343975868182</v>
      </c>
      <c r="CB10" s="1">
        <v>0.50977060605338043</v>
      </c>
      <c r="CC10" s="1">
        <v>0.50504123460006145</v>
      </c>
      <c r="CD10" s="1">
        <v>-3.1267365439216613E-2</v>
      </c>
      <c r="CE10" s="1">
        <v>-5.7753124006903828E-2</v>
      </c>
      <c r="CF10" s="1">
        <v>0.10923706692181803</v>
      </c>
      <c r="CG10" s="1">
        <v>0.1321556475390947</v>
      </c>
      <c r="CH10" s="1">
        <v>4.491580860886684E-2</v>
      </c>
      <c r="CI10" s="1">
        <v>0.53360246928778876</v>
      </c>
      <c r="CJ10" s="1">
        <v>0.72749236744975609</v>
      </c>
      <c r="CK10" s="1">
        <v>8.2348627791346177E-2</v>
      </c>
      <c r="CL10" s="1">
        <v>0.75251472193288327</v>
      </c>
      <c r="CM10" s="1">
        <v>0.75219539629883303</v>
      </c>
      <c r="CN10" s="1">
        <v>2.6123673525448636E-2</v>
      </c>
      <c r="CO10" s="1">
        <v>7.7115979906821289E-3</v>
      </c>
      <c r="CP10" s="1">
        <v>0.41761297603123287</v>
      </c>
      <c r="CQ10" s="1">
        <v>0.41808465181557009</v>
      </c>
      <c r="CR10" s="1">
        <v>0.44054578685699725</v>
      </c>
      <c r="CS10" s="1">
        <v>0.44284135717456197</v>
      </c>
      <c r="CT10" s="1">
        <v>0.65270615508052798</v>
      </c>
      <c r="CU10" s="1">
        <v>0.35493509683464797</v>
      </c>
      <c r="CV10" s="1">
        <v>0.50539841634692417</v>
      </c>
      <c r="CW10" s="1">
        <v>0.40897629048054035</v>
      </c>
      <c r="CX10" s="1">
        <v>0.60901344367095045</v>
      </c>
      <c r="CY10" s="1">
        <v>0.56606281841446782</v>
      </c>
      <c r="CZ10" s="1">
        <v>0.59684675051164926</v>
      </c>
      <c r="DA10" s="1">
        <v>0.7712609064075987</v>
      </c>
      <c r="DB10" s="1">
        <v>0.71164047899966731</v>
      </c>
      <c r="DC10" s="1">
        <v>0.69762215211532108</v>
      </c>
      <c r="DD10" s="1">
        <v>0.70804297246730774</v>
      </c>
      <c r="DE10" s="1">
        <v>0.73035215788097163</v>
      </c>
      <c r="DF10" s="1">
        <v>0.63466072844745913</v>
      </c>
      <c r="DG10" s="1">
        <v>0.63794054916147025</v>
      </c>
      <c r="DH10" s="1">
        <v>0.61404651019171319</v>
      </c>
      <c r="DI10" s="1">
        <v>0.5818209471598399</v>
      </c>
      <c r="DJ10" s="1">
        <v>0.33479530353911879</v>
      </c>
      <c r="DK10" s="1">
        <v>0.6327992768247972</v>
      </c>
      <c r="DL10" s="1">
        <v>0.65536216042473305</v>
      </c>
      <c r="DM10" s="1">
        <v>0.18584265909988398</v>
      </c>
      <c r="DN10" s="1">
        <v>1.0095761472750596E-3</v>
      </c>
      <c r="DO10" s="1">
        <v>0.61075098050316212</v>
      </c>
      <c r="DP10" s="1">
        <v>0.61435658389471293</v>
      </c>
      <c r="DQ10" s="1">
        <v>0.74930437670892158</v>
      </c>
      <c r="DR10" s="1">
        <v>0.25407274725728696</v>
      </c>
      <c r="DS10" s="1">
        <v>0.62224162426708141</v>
      </c>
      <c r="DT10" s="1">
        <v>0.63128872622933618</v>
      </c>
      <c r="DU10" s="1">
        <v>0.53245055153142085</v>
      </c>
      <c r="DV10" s="1">
        <v>0.30974441638593869</v>
      </c>
      <c r="DW10" s="1">
        <v>0.31658502880648026</v>
      </c>
      <c r="DX10" s="1">
        <v>0.25285059101084018</v>
      </c>
      <c r="DY10" s="1">
        <v>0.11849856796644151</v>
      </c>
      <c r="DZ10" s="1">
        <v>9.0690212650188048E-2</v>
      </c>
      <c r="EB10" s="1">
        <v>4.0000000000000001E-3</v>
      </c>
      <c r="EC10" s="1">
        <f t="shared" si="1"/>
        <v>3.6000000000000003E-3</v>
      </c>
    </row>
    <row r="11" spans="1:133" s="1" customFormat="1" ht="12.5" x14ac:dyDescent="0.25">
      <c r="A11" s="1">
        <v>9</v>
      </c>
      <c r="B11" s="1" t="s">
        <v>8</v>
      </c>
      <c r="C11" s="13">
        <v>4.3693485527184231E-2</v>
      </c>
      <c r="D11" s="13">
        <v>5.9122827941373857E-2</v>
      </c>
      <c r="E11" s="13">
        <v>0.16446779686183213</v>
      </c>
      <c r="G11" s="14">
        <v>0.75843879261079672</v>
      </c>
      <c r="H11" s="12">
        <v>0.76500000000000001</v>
      </c>
      <c r="I11" s="12">
        <v>0</v>
      </c>
      <c r="J11" s="12">
        <v>1</v>
      </c>
      <c r="K11" s="12">
        <v>0</v>
      </c>
      <c r="L11" s="12">
        <v>4.0500000000000001E-2</v>
      </c>
      <c r="M11" s="12">
        <v>0.27</v>
      </c>
      <c r="N11" s="1">
        <f t="shared" si="0"/>
        <v>9</v>
      </c>
      <c r="O11" s="1" t="s">
        <v>8</v>
      </c>
      <c r="P11" s="1">
        <v>0.69613251937206755</v>
      </c>
      <c r="Q11" s="1">
        <v>0.69460176066434176</v>
      </c>
      <c r="R11" s="1">
        <v>0.68610125342278638</v>
      </c>
      <c r="S11" s="1">
        <v>0.65084943826160779</v>
      </c>
      <c r="T11" s="1">
        <v>0.63446109583013488</v>
      </c>
      <c r="U11" s="1">
        <v>0.67402737821391823</v>
      </c>
      <c r="V11" s="1">
        <v>0.69395128334789902</v>
      </c>
      <c r="W11" s="1">
        <v>1</v>
      </c>
      <c r="X11" s="1">
        <v>0.82669598812021516</v>
      </c>
      <c r="Y11" s="1">
        <v>0.89871714001900282</v>
      </c>
      <c r="Z11" s="1">
        <v>0.8247855184222892</v>
      </c>
      <c r="AA11" s="1">
        <v>0.86448588733571374</v>
      </c>
      <c r="AB11" s="1">
        <v>0.79282938603157538</v>
      </c>
      <c r="AC11" s="1">
        <v>0.69968286556108039</v>
      </c>
      <c r="AD11" s="1">
        <v>0.87503634159441224</v>
      </c>
      <c r="AE11" s="1">
        <v>0.81312626092473084</v>
      </c>
      <c r="AF11" s="1">
        <v>0.87354427984985072</v>
      </c>
      <c r="AG11" s="1">
        <v>0.8112190296917472</v>
      </c>
      <c r="AH11" s="1">
        <v>0.81924065677969926</v>
      </c>
      <c r="AI11" s="1">
        <v>0.77038088265469196</v>
      </c>
      <c r="AJ11" s="1">
        <v>0.81840449509411572</v>
      </c>
      <c r="AK11" s="1">
        <v>0.76897950594718245</v>
      </c>
      <c r="AL11" s="1">
        <v>0.77895051850385466</v>
      </c>
      <c r="AM11" s="1">
        <v>0.73299623631171318</v>
      </c>
      <c r="AN11" s="1">
        <v>0.81346390274748015</v>
      </c>
      <c r="AO11" s="1">
        <v>0.76708544094762443</v>
      </c>
      <c r="AP11" s="1">
        <v>0.76055384841176277</v>
      </c>
      <c r="AQ11" s="1">
        <v>0.72019656000712473</v>
      </c>
      <c r="AR11" s="1">
        <v>0.77390913850365661</v>
      </c>
      <c r="AS11" s="1">
        <v>6.517461993858531E-2</v>
      </c>
      <c r="AT11" s="1">
        <v>7.2862223682276392E-2</v>
      </c>
      <c r="AU11" s="1">
        <v>5.9789514019891618E-2</v>
      </c>
      <c r="AV11" s="1">
        <v>1.1878207431995852E-2</v>
      </c>
      <c r="AW11" s="1">
        <v>5.511776177789017E-2</v>
      </c>
      <c r="AX11" s="1">
        <v>7.969183818231651E-2</v>
      </c>
      <c r="AY11" s="1">
        <v>9.020835784251853E-2</v>
      </c>
      <c r="AZ11" s="1">
        <v>-0.10865595783725601</v>
      </c>
      <c r="BA11" s="1">
        <v>-0.11359287095498659</v>
      </c>
      <c r="BB11" s="1">
        <v>0.22157639659771636</v>
      </c>
      <c r="BC11" s="1">
        <v>0.23190739243321071</v>
      </c>
      <c r="BD11" s="1">
        <v>-0.1131051568765655</v>
      </c>
      <c r="BE11" s="1">
        <v>-0.10865595783725601</v>
      </c>
      <c r="BF11" s="1">
        <v>0.23834348715616943</v>
      </c>
      <c r="BG11" s="1">
        <v>0.24491902909061636</v>
      </c>
      <c r="BH11" s="1">
        <v>0.19084657162707108</v>
      </c>
      <c r="BI11" s="1">
        <v>0.20620409143079202</v>
      </c>
      <c r="BJ11" s="1">
        <v>0.21888521591380772</v>
      </c>
      <c r="BK11" s="1">
        <v>0.17482746798877605</v>
      </c>
      <c r="BL11" s="1">
        <v>3.9695907804143574E-2</v>
      </c>
      <c r="BM11" s="1">
        <v>0.1573848946676886</v>
      </c>
      <c r="BN11" s="1">
        <v>0.45328877725307848</v>
      </c>
      <c r="BO11" s="1">
        <v>9.9183661062463263E-2</v>
      </c>
      <c r="BP11" s="1">
        <v>-8.0229048560159194E-2</v>
      </c>
      <c r="BQ11" s="1">
        <v>-8.1580807981082443E-2</v>
      </c>
      <c r="BR11" s="1">
        <v>-7.7816001918413036E-2</v>
      </c>
      <c r="BS11" s="1">
        <v>0.38595908033584392</v>
      </c>
      <c r="BT11" s="1">
        <v>0.41350204246141786</v>
      </c>
      <c r="BU11" s="1">
        <v>0.20629523764795582</v>
      </c>
      <c r="BV11" s="1">
        <v>0.39956999839541041</v>
      </c>
      <c r="BW11" s="1">
        <v>-6.8615833233232226E-2</v>
      </c>
      <c r="BX11" s="1">
        <v>0.30546174229698375</v>
      </c>
      <c r="BY11" s="1">
        <v>-6.1947972560556203E-2</v>
      </c>
      <c r="BZ11" s="1">
        <v>0.38737178995264998</v>
      </c>
      <c r="CA11" s="1">
        <v>0.10449051486678032</v>
      </c>
      <c r="CB11" s="1">
        <v>0.42859214445236532</v>
      </c>
      <c r="CC11" s="1">
        <v>0.53188317362061255</v>
      </c>
      <c r="CD11" s="1">
        <v>0.23983164689112446</v>
      </c>
      <c r="CE11" s="1">
        <v>-8.5574863895902534E-2</v>
      </c>
      <c r="CF11" s="1">
        <v>0.32795784620145751</v>
      </c>
      <c r="CG11" s="1">
        <v>8.4809323114033816E-2</v>
      </c>
      <c r="CH11" s="1">
        <v>0.33380449630027881</v>
      </c>
      <c r="CI11" s="1">
        <v>0.52238770209974339</v>
      </c>
      <c r="CJ11" s="1">
        <v>0.54912679782575002</v>
      </c>
      <c r="CK11" s="1">
        <v>2.5249837832416275E-2</v>
      </c>
      <c r="CL11" s="1">
        <v>0.58093759183646754</v>
      </c>
      <c r="CM11" s="1">
        <v>0.5812164744246151</v>
      </c>
      <c r="CN11" s="1">
        <v>0.36826556757895296</v>
      </c>
      <c r="CO11" s="1">
        <v>0.37103971275625192</v>
      </c>
      <c r="CP11" s="1">
        <v>0.34451249350464286</v>
      </c>
      <c r="CQ11" s="1">
        <v>0.34571262132460467</v>
      </c>
      <c r="CR11" s="1">
        <v>0.36176935263533838</v>
      </c>
      <c r="CS11" s="1">
        <v>0.36165327246420181</v>
      </c>
      <c r="CT11" s="1">
        <v>0.5291864645552532</v>
      </c>
      <c r="CU11" s="1">
        <v>0.53005612860515128</v>
      </c>
      <c r="CV11" s="1">
        <v>0.70814643102373742</v>
      </c>
      <c r="CW11" s="1">
        <v>0.47478754294352576</v>
      </c>
      <c r="CX11" s="1">
        <v>0.66432787255334103</v>
      </c>
      <c r="CY11" s="1">
        <v>0.4458227792792448</v>
      </c>
      <c r="CZ11" s="1">
        <v>0.50042591223885025</v>
      </c>
      <c r="DA11" s="1">
        <v>0.5922055500825173</v>
      </c>
      <c r="DB11" s="1">
        <v>0.54624387057987955</v>
      </c>
      <c r="DC11" s="1">
        <v>0.54020418038485363</v>
      </c>
      <c r="DD11" s="1">
        <v>0.58659528074426692</v>
      </c>
      <c r="DE11" s="1">
        <v>0.55107910500182844</v>
      </c>
      <c r="DF11" s="1">
        <v>0.58073219008032362</v>
      </c>
      <c r="DG11" s="1">
        <v>0.5839990352093255</v>
      </c>
      <c r="DH11" s="1">
        <v>0.56212537359001979</v>
      </c>
      <c r="DI11" s="1">
        <v>0.57917470310842523</v>
      </c>
      <c r="DJ11" s="1">
        <v>0.26008702413673995</v>
      </c>
      <c r="DK11" s="1">
        <v>0.50097892562934332</v>
      </c>
      <c r="DL11" s="1">
        <v>0.51634780849948803</v>
      </c>
      <c r="DM11" s="1">
        <v>0.14273743315065804</v>
      </c>
      <c r="DN11" s="1">
        <v>4.8575255627059347E-2</v>
      </c>
      <c r="DO11" s="1">
        <v>0.46909050738675828</v>
      </c>
      <c r="DP11" s="1">
        <v>0.63610837103481865</v>
      </c>
      <c r="DQ11" s="1">
        <v>0.82670399673931261</v>
      </c>
      <c r="DR11" s="1">
        <v>0.36847168929260088</v>
      </c>
      <c r="DS11" s="1">
        <v>0.58586827252771811</v>
      </c>
      <c r="DT11" s="1">
        <v>0.60703443906741317</v>
      </c>
      <c r="DU11" s="1">
        <v>0.45802998390435012</v>
      </c>
      <c r="DV11" s="1">
        <v>0.23909741122904143</v>
      </c>
      <c r="DW11" s="1">
        <v>0.27358300918930439</v>
      </c>
      <c r="DX11" s="1">
        <v>0.18616521344349835</v>
      </c>
      <c r="DY11" s="1">
        <v>0.25213716544063858</v>
      </c>
      <c r="DZ11" s="1">
        <v>0.19942450146395074</v>
      </c>
      <c r="EB11" s="1">
        <v>0</v>
      </c>
      <c r="EC11" s="1">
        <f t="shared" si="1"/>
        <v>0</v>
      </c>
    </row>
    <row r="12" spans="1:133" s="1" customFormat="1" ht="12.5" x14ac:dyDescent="0.25">
      <c r="A12" s="1">
        <v>10</v>
      </c>
      <c r="B12" s="1" t="s">
        <v>9</v>
      </c>
      <c r="C12" s="13">
        <v>4.3773882273039813E-2</v>
      </c>
      <c r="D12" s="13">
        <v>6.1987800117276018E-2</v>
      </c>
      <c r="E12" s="13">
        <v>0.18107842280280229</v>
      </c>
      <c r="G12" s="14">
        <v>0.75192179716380647</v>
      </c>
      <c r="H12" s="12">
        <v>1</v>
      </c>
      <c r="I12" s="12">
        <v>0</v>
      </c>
      <c r="J12" s="12">
        <v>1</v>
      </c>
      <c r="K12" s="12">
        <v>0</v>
      </c>
      <c r="L12" s="12">
        <v>3.6000000000000004E-2</v>
      </c>
      <c r="M12" s="12">
        <v>0.22500000000000001</v>
      </c>
      <c r="N12" s="1">
        <f t="shared" si="0"/>
        <v>10</v>
      </c>
      <c r="O12" s="1" t="s">
        <v>9</v>
      </c>
      <c r="P12" s="1">
        <v>0.76175358439887819</v>
      </c>
      <c r="Q12" s="1">
        <v>0.76005490690837729</v>
      </c>
      <c r="R12" s="1">
        <v>0.75082733652106137</v>
      </c>
      <c r="S12" s="1">
        <v>0.71231084142742584</v>
      </c>
      <c r="T12" s="1">
        <v>0.69438136328445976</v>
      </c>
      <c r="U12" s="1">
        <v>0.73764070351457545</v>
      </c>
      <c r="V12" s="1">
        <v>0.75959574615121017</v>
      </c>
      <c r="W12" s="1">
        <v>0.82669598812021539</v>
      </c>
      <c r="X12" s="1">
        <v>1</v>
      </c>
      <c r="Y12" s="1">
        <v>0.82424202783533906</v>
      </c>
      <c r="Z12" s="1">
        <v>0.89844662356394245</v>
      </c>
      <c r="AA12" s="1">
        <v>0.80353803458823236</v>
      </c>
      <c r="AB12" s="1">
        <v>0.860503743946052</v>
      </c>
      <c r="AC12" s="1">
        <v>0.66082777775485613</v>
      </c>
      <c r="AD12" s="1">
        <v>0.81261723924630713</v>
      </c>
      <c r="AE12" s="1">
        <v>0.88472460291121235</v>
      </c>
      <c r="AF12" s="1">
        <v>0.81042192176459393</v>
      </c>
      <c r="AG12" s="1">
        <v>0.88301952766870717</v>
      </c>
      <c r="AH12" s="1">
        <v>0.82696085816249132</v>
      </c>
      <c r="AI12" s="1">
        <v>0.84078924112516296</v>
      </c>
      <c r="AJ12" s="1">
        <v>0.82522770743341312</v>
      </c>
      <c r="AK12" s="1">
        <v>0.83939455223787762</v>
      </c>
      <c r="AL12" s="1">
        <v>0.79064548073498819</v>
      </c>
      <c r="AM12" s="1">
        <v>0.7993331177033266</v>
      </c>
      <c r="AN12" s="1">
        <v>0.82938331402696663</v>
      </c>
      <c r="AO12" s="1">
        <v>0.83790601347209592</v>
      </c>
      <c r="AP12" s="1">
        <v>0.78040589612840316</v>
      </c>
      <c r="AQ12" s="1">
        <v>0.78575594295824924</v>
      </c>
      <c r="AR12" s="1">
        <v>0.8457599151762315</v>
      </c>
      <c r="AS12" s="1">
        <v>0.10810841994039606</v>
      </c>
      <c r="AT12" s="1">
        <v>0.11631220559373975</v>
      </c>
      <c r="AU12" s="1">
        <v>0.1027397351777424</v>
      </c>
      <c r="AV12" s="1">
        <v>4.8476298375634372E-2</v>
      </c>
      <c r="AW12" s="1">
        <v>9.7141920264766562E-2</v>
      </c>
      <c r="AX12" s="1">
        <v>0.12282057036212371</v>
      </c>
      <c r="AY12" s="1">
        <v>0.13399823616265469</v>
      </c>
      <c r="AZ12" s="1">
        <v>-8.2897840340894313E-2</v>
      </c>
      <c r="BA12" s="1">
        <v>-8.6664402649640274E-2</v>
      </c>
      <c r="BB12" s="1">
        <v>0.27189411418115461</v>
      </c>
      <c r="BC12" s="1">
        <v>0.28236637459850678</v>
      </c>
      <c r="BD12" s="1">
        <v>-8.6292306681690537E-2</v>
      </c>
      <c r="BE12" s="1">
        <v>-8.2897840340894313E-2</v>
      </c>
      <c r="BF12" s="1">
        <v>0.28995495966335427</v>
      </c>
      <c r="BG12" s="1">
        <v>0.29665865093018895</v>
      </c>
      <c r="BH12" s="1">
        <v>0.24058667607999601</v>
      </c>
      <c r="BI12" s="1">
        <v>0.25467986328181202</v>
      </c>
      <c r="BJ12" s="1">
        <v>0.2675180149285849</v>
      </c>
      <c r="BK12" s="1">
        <v>0.2224812989617837</v>
      </c>
      <c r="BL12" s="1">
        <v>7.7918180877303039E-2</v>
      </c>
      <c r="BM12" s="1">
        <v>0.19855748148238769</v>
      </c>
      <c r="BN12" s="1">
        <v>0.50506015905281654</v>
      </c>
      <c r="BO12" s="1">
        <v>0.12969905584472408</v>
      </c>
      <c r="BP12" s="1">
        <v>-6.1209849792162055E-2</v>
      </c>
      <c r="BQ12" s="1">
        <v>-6.2241159431186494E-2</v>
      </c>
      <c r="BR12" s="1">
        <v>-5.936884301053471E-2</v>
      </c>
      <c r="BS12" s="1">
        <v>0.42265958141075421</v>
      </c>
      <c r="BT12" s="1">
        <v>0.46312532548495944</v>
      </c>
      <c r="BU12" s="1">
        <v>0.25586873249432501</v>
      </c>
      <c r="BV12" s="1">
        <v>0.43103988376971569</v>
      </c>
      <c r="BW12" s="1">
        <v>-1.1531027946803406E-2</v>
      </c>
      <c r="BX12" s="1">
        <v>-8.7543308164534967E-4</v>
      </c>
      <c r="BY12" s="1">
        <v>-4.2620694801282145E-2</v>
      </c>
      <c r="BZ12" s="1">
        <v>9.015841556826093E-2</v>
      </c>
      <c r="CA12" s="1">
        <v>0.13525748313887201</v>
      </c>
      <c r="CB12" s="1">
        <v>0.483694058054989</v>
      </c>
      <c r="CC12" s="1">
        <v>0.4744777457408032</v>
      </c>
      <c r="CD12" s="1">
        <v>-2.3871577819601704E-2</v>
      </c>
      <c r="CE12" s="1">
        <v>-6.2209517525883218E-2</v>
      </c>
      <c r="CF12" s="1">
        <v>0.11145445771864909</v>
      </c>
      <c r="CG12" s="1">
        <v>0.12314834153067018</v>
      </c>
      <c r="CH12" s="1">
        <v>6.5441575773197952E-2</v>
      </c>
      <c r="CI12" s="1">
        <v>0.52795496372217321</v>
      </c>
      <c r="CJ12" s="1">
        <v>0.61178019888415092</v>
      </c>
      <c r="CK12" s="1">
        <v>5.6966268176282947E-2</v>
      </c>
      <c r="CL12" s="1">
        <v>0.63568002888523389</v>
      </c>
      <c r="CM12" s="1">
        <v>0.63582790620118157</v>
      </c>
      <c r="CN12" s="1">
        <v>3.644948816824746E-2</v>
      </c>
      <c r="CO12" s="1">
        <v>2.1796186086432315E-2</v>
      </c>
      <c r="CP12" s="1">
        <v>0.38544482450750639</v>
      </c>
      <c r="CQ12" s="1">
        <v>0.38652845417063209</v>
      </c>
      <c r="CR12" s="1">
        <v>0.40346640181190629</v>
      </c>
      <c r="CS12" s="1">
        <v>0.40261643319071544</v>
      </c>
      <c r="CT12" s="1">
        <v>0.58477096652417004</v>
      </c>
      <c r="CU12" s="1">
        <v>0.38542983102274614</v>
      </c>
      <c r="CV12" s="1">
        <v>0.58112964372846443</v>
      </c>
      <c r="CW12" s="1">
        <v>0.41118751179997637</v>
      </c>
      <c r="CX12" s="1">
        <v>0.61898409463155435</v>
      </c>
      <c r="CY12" s="1">
        <v>0.49121223495640665</v>
      </c>
      <c r="CZ12" s="1">
        <v>0.55061053218998457</v>
      </c>
      <c r="DA12" s="1">
        <v>0.64791262743745515</v>
      </c>
      <c r="DB12" s="1">
        <v>0.59764925600949836</v>
      </c>
      <c r="DC12" s="1">
        <v>0.59097949785410542</v>
      </c>
      <c r="DD12" s="1">
        <v>0.6388827691059038</v>
      </c>
      <c r="DE12" s="1">
        <v>0.60286449093021477</v>
      </c>
      <c r="DF12" s="1">
        <v>0.63453317186897173</v>
      </c>
      <c r="DG12" s="1">
        <v>0.63802489283247321</v>
      </c>
      <c r="DH12" s="1">
        <v>0.61412769477373153</v>
      </c>
      <c r="DI12" s="1">
        <v>0.54656077106611523</v>
      </c>
      <c r="DJ12" s="1">
        <v>0.28565098864464827</v>
      </c>
      <c r="DK12" s="1">
        <v>0.54737754645230619</v>
      </c>
      <c r="DL12" s="1">
        <v>0.56432775437882965</v>
      </c>
      <c r="DM12" s="1">
        <v>0.1582924189333676</v>
      </c>
      <c r="DN12" s="1">
        <v>2.8534824560381669E-3</v>
      </c>
      <c r="DO12" s="1">
        <v>0.52021021727745997</v>
      </c>
      <c r="DP12" s="1">
        <v>0.58089178234584704</v>
      </c>
      <c r="DQ12" s="1">
        <v>0.75260471211509716</v>
      </c>
      <c r="DR12" s="1">
        <v>0.23243979013297522</v>
      </c>
      <c r="DS12" s="1">
        <v>0.54205867202174385</v>
      </c>
      <c r="DT12" s="1">
        <v>0.55323555382663525</v>
      </c>
      <c r="DU12" s="1">
        <v>0.50000005706559647</v>
      </c>
      <c r="DV12" s="1">
        <v>0.28709887785825372</v>
      </c>
      <c r="DW12" s="1">
        <v>0.32340699481291413</v>
      </c>
      <c r="DX12" s="1">
        <v>0.23220262175949016</v>
      </c>
      <c r="DY12" s="1">
        <v>0.10667549911986791</v>
      </c>
      <c r="DZ12" s="1">
        <v>5.8057138827055647E-2</v>
      </c>
      <c r="EB12" s="1">
        <v>0</v>
      </c>
      <c r="EC12" s="1">
        <f t="shared" si="1"/>
        <v>0</v>
      </c>
    </row>
    <row r="13" spans="1:133" s="1" customFormat="1" ht="12.5" x14ac:dyDescent="0.25">
      <c r="A13" s="1">
        <v>11</v>
      </c>
      <c r="B13" s="1" t="s">
        <v>10</v>
      </c>
      <c r="C13" s="13">
        <v>4.2466303915862605E-2</v>
      </c>
      <c r="D13" s="13">
        <v>5.7576798745531579E-2</v>
      </c>
      <c r="E13" s="13">
        <v>0.16238271242599314</v>
      </c>
      <c r="G13" s="14">
        <v>0.7462540708836839</v>
      </c>
      <c r="H13" s="12">
        <v>1</v>
      </c>
      <c r="I13" s="12">
        <v>0</v>
      </c>
      <c r="J13" s="12">
        <v>1</v>
      </c>
      <c r="K13" s="12">
        <v>0</v>
      </c>
      <c r="L13" s="12">
        <v>3.6000000000000004E-2</v>
      </c>
      <c r="M13" s="12">
        <v>0.22500000000000001</v>
      </c>
      <c r="N13" s="1">
        <f t="shared" si="0"/>
        <v>11</v>
      </c>
      <c r="O13" s="1" t="s">
        <v>10</v>
      </c>
      <c r="P13" s="1">
        <v>0.69307632999249469</v>
      </c>
      <c r="Q13" s="1">
        <v>0.69505790134908407</v>
      </c>
      <c r="R13" s="1">
        <v>0.67557712308059314</v>
      </c>
      <c r="S13" s="1">
        <v>0.63182210533425476</v>
      </c>
      <c r="T13" s="1">
        <v>0.61495444908118702</v>
      </c>
      <c r="U13" s="1">
        <v>0.65978843369120788</v>
      </c>
      <c r="V13" s="1">
        <v>0.69440919790177458</v>
      </c>
      <c r="W13" s="1">
        <v>0.8987171400190026</v>
      </c>
      <c r="X13" s="1">
        <v>0.82424202783533895</v>
      </c>
      <c r="Y13" s="1">
        <v>1</v>
      </c>
      <c r="Z13" s="1">
        <v>0.82514640928205663</v>
      </c>
      <c r="AA13" s="1">
        <v>0.85018225532714842</v>
      </c>
      <c r="AB13" s="1">
        <v>0.77646109099122862</v>
      </c>
      <c r="AC13" s="1">
        <v>0.7008040099288485</v>
      </c>
      <c r="AD13" s="1">
        <v>0.87453509856191303</v>
      </c>
      <c r="AE13" s="1">
        <v>0.81154667253239199</v>
      </c>
      <c r="AF13" s="1">
        <v>0.87482225217745557</v>
      </c>
      <c r="AG13" s="1">
        <v>0.81165281108395926</v>
      </c>
      <c r="AH13" s="1">
        <v>0.81724450456748055</v>
      </c>
      <c r="AI13" s="1">
        <v>0.76786903633422365</v>
      </c>
      <c r="AJ13" s="1">
        <v>0.81928221003680612</v>
      </c>
      <c r="AK13" s="1">
        <v>0.76944069253419234</v>
      </c>
      <c r="AL13" s="1">
        <v>0.76298766636590498</v>
      </c>
      <c r="AM13" s="1">
        <v>0.71618448437179338</v>
      </c>
      <c r="AN13" s="1">
        <v>0.81426033467803693</v>
      </c>
      <c r="AO13" s="1">
        <v>0.76752405183920358</v>
      </c>
      <c r="AP13" s="1">
        <v>0.74231744743745043</v>
      </c>
      <c r="AQ13" s="1">
        <v>0.70146146288340849</v>
      </c>
      <c r="AR13" s="1">
        <v>0.77436878392770214</v>
      </c>
      <c r="AS13" s="1">
        <v>6.5758331793991778E-2</v>
      </c>
      <c r="AT13" s="1">
        <v>7.3457995333427478E-2</v>
      </c>
      <c r="AU13" s="1">
        <v>6.0369498207441245E-2</v>
      </c>
      <c r="AV13" s="1">
        <v>1.234388304148392E-2</v>
      </c>
      <c r="AW13" s="1">
        <v>5.5682770444462876E-2</v>
      </c>
      <c r="AX13" s="1">
        <v>8.0288586019777147E-2</v>
      </c>
      <c r="AY13" s="1">
        <v>9.0821041591456014E-2</v>
      </c>
      <c r="AZ13" s="1">
        <v>-0.108413666737082</v>
      </c>
      <c r="BA13" s="1">
        <v>-0.11333957106951845</v>
      </c>
      <c r="BB13" s="1">
        <v>0.22236653109044224</v>
      </c>
      <c r="BC13" s="1">
        <v>0.23270683557999416</v>
      </c>
      <c r="BD13" s="1">
        <v>-0.11285294454103927</v>
      </c>
      <c r="BE13" s="1">
        <v>-0.108413666737082</v>
      </c>
      <c r="BF13" s="1">
        <v>0.23916202172178797</v>
      </c>
      <c r="BG13" s="1">
        <v>0.24574396594850639</v>
      </c>
      <c r="BH13" s="1">
        <v>0.19160705159869243</v>
      </c>
      <c r="BI13" s="1">
        <v>0.2069599991879561</v>
      </c>
      <c r="BJ13" s="1">
        <v>0.21965234544126244</v>
      </c>
      <c r="BK13" s="1">
        <v>0.17555019794587101</v>
      </c>
      <c r="BL13" s="1">
        <v>4.0202179748519404E-2</v>
      </c>
      <c r="BM13" s="1">
        <v>0.15801395498026338</v>
      </c>
      <c r="BN13" s="1">
        <v>0.45426628220701004</v>
      </c>
      <c r="BO13" s="1">
        <v>9.9637140725785486E-2</v>
      </c>
      <c r="BP13" s="1">
        <v>-8.0050146410397011E-2</v>
      </c>
      <c r="BQ13" s="1">
        <v>-8.1398891553191535E-2</v>
      </c>
      <c r="BR13" s="1">
        <v>-7.7642480603141995E-2</v>
      </c>
      <c r="BS13" s="1">
        <v>0.38669922435546444</v>
      </c>
      <c r="BT13" s="1">
        <v>0.41444727383036606</v>
      </c>
      <c r="BU13" s="1">
        <v>0.20708214238490588</v>
      </c>
      <c r="BV13" s="1">
        <v>0.40061202742125024</v>
      </c>
      <c r="BW13" s="1">
        <v>-6.9020065159915739E-2</v>
      </c>
      <c r="BX13" s="1">
        <v>0.3077349588420033</v>
      </c>
      <c r="BY13" s="1">
        <v>-6.1684027527044945E-2</v>
      </c>
      <c r="BZ13" s="1">
        <v>0.38979313494377199</v>
      </c>
      <c r="CA13" s="1">
        <v>0.1050830354153595</v>
      </c>
      <c r="CB13" s="1">
        <v>0.42978485458106219</v>
      </c>
      <c r="CC13" s="1">
        <v>0.53344531959847352</v>
      </c>
      <c r="CD13" s="1">
        <v>0.24190925793164825</v>
      </c>
      <c r="CE13" s="1">
        <v>-8.5300594334741381E-2</v>
      </c>
      <c r="CF13" s="1">
        <v>0.33009379717721243</v>
      </c>
      <c r="CG13" s="1">
        <v>8.5418991378109946E-2</v>
      </c>
      <c r="CH13" s="1">
        <v>0.33595753671206419</v>
      </c>
      <c r="CI13" s="1">
        <v>0.5237685317507943</v>
      </c>
      <c r="CJ13" s="1">
        <v>0.54964934151593337</v>
      </c>
      <c r="CK13" s="1">
        <v>2.5664321302673678E-2</v>
      </c>
      <c r="CL13" s="1">
        <v>0.58131908996379644</v>
      </c>
      <c r="CM13" s="1">
        <v>0.5815967852540046</v>
      </c>
      <c r="CN13" s="1">
        <v>0.37055721967491684</v>
      </c>
      <c r="CO13" s="1">
        <v>0.37339867215800748</v>
      </c>
      <c r="CP13" s="1">
        <v>0.34485954879600017</v>
      </c>
      <c r="CQ13" s="1">
        <v>0.3460585287560824</v>
      </c>
      <c r="CR13" s="1">
        <v>0.36211713285686037</v>
      </c>
      <c r="CS13" s="1">
        <v>0.36199066238520139</v>
      </c>
      <c r="CT13" s="1">
        <v>0.52112907744165493</v>
      </c>
      <c r="CU13" s="1">
        <v>0.5315316196140224</v>
      </c>
      <c r="CV13" s="1">
        <v>0.70379372773552462</v>
      </c>
      <c r="CW13" s="1">
        <v>0.47580838320368829</v>
      </c>
      <c r="CX13" s="1">
        <v>0.65788805756205249</v>
      </c>
      <c r="CY13" s="1">
        <v>0.44616375554532006</v>
      </c>
      <c r="CZ13" s="1">
        <v>0.50114292207845224</v>
      </c>
      <c r="DA13" s="1">
        <v>0.57831411273276145</v>
      </c>
      <c r="DB13" s="1">
        <v>0.53235631405936212</v>
      </c>
      <c r="DC13" s="1">
        <v>0.52509081753815001</v>
      </c>
      <c r="DD13" s="1">
        <v>0.58727629064924858</v>
      </c>
      <c r="DE13" s="1">
        <v>0.55144786076221064</v>
      </c>
      <c r="DF13" s="1">
        <v>0.58105807313580182</v>
      </c>
      <c r="DG13" s="1">
        <v>0.58432609308899719</v>
      </c>
      <c r="DH13" s="1">
        <v>0.56244018152926578</v>
      </c>
      <c r="DI13" s="1">
        <v>0.5800749993710711</v>
      </c>
      <c r="DJ13" s="1">
        <v>0.26031289729463225</v>
      </c>
      <c r="DK13" s="1">
        <v>0.50138773865414865</v>
      </c>
      <c r="DL13" s="1">
        <v>0.51675358513033409</v>
      </c>
      <c r="DM13" s="1">
        <v>0.14288779496113399</v>
      </c>
      <c r="DN13" s="1">
        <v>4.8884082558556592E-2</v>
      </c>
      <c r="DO13" s="1">
        <v>0.46958465455201748</v>
      </c>
      <c r="DP13" s="1">
        <v>0.63564756633306774</v>
      </c>
      <c r="DQ13" s="1">
        <v>0.82800174430126572</v>
      </c>
      <c r="DR13" s="1">
        <v>0.3697880696033406</v>
      </c>
      <c r="DS13" s="1">
        <v>0.58678615800759193</v>
      </c>
      <c r="DT13" s="1">
        <v>0.60800794795235769</v>
      </c>
      <c r="DU13" s="1">
        <v>0.4587069987173702</v>
      </c>
      <c r="DV13" s="1">
        <v>0.23987141817503491</v>
      </c>
      <c r="DW13" s="1">
        <v>0.27433484815263143</v>
      </c>
      <c r="DX13" s="1">
        <v>0.18686414745344751</v>
      </c>
      <c r="DY13" s="1">
        <v>0.25337210443225755</v>
      </c>
      <c r="DZ13" s="1">
        <v>0.20048940027397399</v>
      </c>
      <c r="EB13" s="1">
        <v>0</v>
      </c>
      <c r="EC13" s="1">
        <f t="shared" si="1"/>
        <v>0</v>
      </c>
    </row>
    <row r="14" spans="1:133" s="1" customFormat="1" ht="12.5" x14ac:dyDescent="0.25">
      <c r="A14" s="1">
        <v>12</v>
      </c>
      <c r="B14" s="1" t="s">
        <v>11</v>
      </c>
      <c r="C14" s="13">
        <v>4.9751482659439863E-2</v>
      </c>
      <c r="D14" s="13">
        <v>7.2023632612464375E-2</v>
      </c>
      <c r="E14" s="13">
        <v>0.20399352669217924</v>
      </c>
      <c r="G14" s="14">
        <v>0.83165865300959096</v>
      </c>
      <c r="H14" s="12">
        <v>0</v>
      </c>
      <c r="I14" s="12">
        <v>0</v>
      </c>
      <c r="J14" s="12">
        <v>1</v>
      </c>
      <c r="K14" s="12">
        <v>0</v>
      </c>
      <c r="L14" s="12">
        <v>4.0500000000000001E-2</v>
      </c>
      <c r="M14" s="12">
        <v>0.36</v>
      </c>
      <c r="N14" s="1">
        <f t="shared" si="0"/>
        <v>12</v>
      </c>
      <c r="O14" s="1" t="s">
        <v>11</v>
      </c>
      <c r="P14" s="1">
        <v>0.75939880509602897</v>
      </c>
      <c r="Q14" s="1">
        <v>0.7615699987370278</v>
      </c>
      <c r="R14" s="1">
        <v>0.74022504855009408</v>
      </c>
      <c r="S14" s="1">
        <v>0.69228298682381229</v>
      </c>
      <c r="T14" s="1">
        <v>0.67380121584270158</v>
      </c>
      <c r="U14" s="1">
        <v>0.72292549388710148</v>
      </c>
      <c r="V14" s="1">
        <v>0.76111473376762684</v>
      </c>
      <c r="W14" s="1">
        <v>0.82478551842228909</v>
      </c>
      <c r="X14" s="1">
        <v>0.89844662356394234</v>
      </c>
      <c r="Y14" s="1">
        <v>0.82514640928205663</v>
      </c>
      <c r="Z14" s="1">
        <v>1</v>
      </c>
      <c r="AA14" s="1">
        <v>0.78739982630970839</v>
      </c>
      <c r="AB14" s="1">
        <v>0.84353247247866614</v>
      </c>
      <c r="AC14" s="1">
        <v>0.66188547153007338</v>
      </c>
      <c r="AD14" s="1">
        <v>0.81168346544686987</v>
      </c>
      <c r="AE14" s="1">
        <v>0.8841105729921177</v>
      </c>
      <c r="AF14" s="1">
        <v>0.81144114052892202</v>
      </c>
      <c r="AG14" s="1">
        <v>0.88462684082309684</v>
      </c>
      <c r="AH14" s="1">
        <v>0.82515960153867574</v>
      </c>
      <c r="AI14" s="1">
        <v>0.83911754444058761</v>
      </c>
      <c r="AJ14" s="1">
        <v>0.82658434022241056</v>
      </c>
      <c r="AK14" s="1">
        <v>0.84100019252693392</v>
      </c>
      <c r="AL14" s="1">
        <v>0.77347595770181132</v>
      </c>
      <c r="AM14" s="1">
        <v>0.78183490816203238</v>
      </c>
      <c r="AN14" s="1">
        <v>0.83075244653988967</v>
      </c>
      <c r="AO14" s="1">
        <v>0.83949068042137531</v>
      </c>
      <c r="AP14" s="1">
        <v>0.76081603313939783</v>
      </c>
      <c r="AQ14" s="1">
        <v>0.76612347797587677</v>
      </c>
      <c r="AR14" s="1">
        <v>0.84738214319104854</v>
      </c>
      <c r="AS14" s="1">
        <v>0.10926756826031273</v>
      </c>
      <c r="AT14" s="1">
        <v>0.11749347194283564</v>
      </c>
      <c r="AU14" s="1">
        <v>0.10389291546907782</v>
      </c>
      <c r="AV14" s="1">
        <v>4.9412628927508119E-2</v>
      </c>
      <c r="AW14" s="1">
        <v>9.82662277888144E-2</v>
      </c>
      <c r="AX14" s="1">
        <v>0.12400183508254867</v>
      </c>
      <c r="AY14" s="1">
        <v>0.13520862445838974</v>
      </c>
      <c r="AZ14" s="1">
        <v>-8.2377515563123671E-2</v>
      </c>
      <c r="BA14" s="1">
        <v>-8.6120436294619879E-2</v>
      </c>
      <c r="BB14" s="1">
        <v>0.27342468371193174</v>
      </c>
      <c r="BC14" s="1">
        <v>0.28391274708379266</v>
      </c>
      <c r="BD14" s="1">
        <v>-8.5750675860998132E-2</v>
      </c>
      <c r="BE14" s="1">
        <v>-8.2377515563123671E-2</v>
      </c>
      <c r="BF14" s="1">
        <v>0.29153800168548377</v>
      </c>
      <c r="BG14" s="1">
        <v>0.2982527148592532</v>
      </c>
      <c r="BH14" s="1">
        <v>0.24206627244595333</v>
      </c>
      <c r="BI14" s="1">
        <v>0.25614579912950414</v>
      </c>
      <c r="BJ14" s="1">
        <v>0.26900293605333475</v>
      </c>
      <c r="BK14" s="1">
        <v>0.2238893381919177</v>
      </c>
      <c r="BL14" s="1">
        <v>7.8928406486824143E-2</v>
      </c>
      <c r="BM14" s="1">
        <v>0.19978152554766687</v>
      </c>
      <c r="BN14" s="1">
        <v>0.50690196016118572</v>
      </c>
      <c r="BO14" s="1">
        <v>0.13058557025303363</v>
      </c>
      <c r="BP14" s="1">
        <v>-6.0825653999370483E-2</v>
      </c>
      <c r="BQ14" s="1">
        <v>-6.1850490418386625E-2</v>
      </c>
      <c r="BR14" s="1">
        <v>-5.8996202662861895E-2</v>
      </c>
      <c r="BS14" s="1">
        <v>0.42404181203976732</v>
      </c>
      <c r="BT14" s="1">
        <v>0.46489187034532331</v>
      </c>
      <c r="BU14" s="1">
        <v>0.25738142707609957</v>
      </c>
      <c r="BV14" s="1">
        <v>0.43270031746292442</v>
      </c>
      <c r="BW14" s="1">
        <v>-1.1350146160368675E-2</v>
      </c>
      <c r="BX14" s="1">
        <v>-1.7553282124005863E-3</v>
      </c>
      <c r="BY14" s="1">
        <v>-4.2132270853025074E-2</v>
      </c>
      <c r="BZ14" s="1">
        <v>8.957726113216162E-2</v>
      </c>
      <c r="CA14" s="1">
        <v>0.13630218360726554</v>
      </c>
      <c r="CB14" s="1">
        <v>0.48580181775147457</v>
      </c>
      <c r="CC14" s="1">
        <v>0.47574581859477616</v>
      </c>
      <c r="CD14" s="1">
        <v>-2.4504653383880214E-2</v>
      </c>
      <c r="CE14" s="1">
        <v>-6.1672522246633388E-2</v>
      </c>
      <c r="CF14" s="1">
        <v>0.11145879504248321</v>
      </c>
      <c r="CG14" s="1">
        <v>0.12429103718022161</v>
      </c>
      <c r="CH14" s="1">
        <v>6.4874093258121046E-2</v>
      </c>
      <c r="CI14" s="1">
        <v>0.52973945943762246</v>
      </c>
      <c r="CJ14" s="1">
        <v>0.61328122184840239</v>
      </c>
      <c r="CK14" s="1">
        <v>5.7795429874392651E-2</v>
      </c>
      <c r="CL14" s="1">
        <v>0.63694719209758399</v>
      </c>
      <c r="CM14" s="1">
        <v>0.63709236865104923</v>
      </c>
      <c r="CN14" s="1">
        <v>3.5322492877741106E-2</v>
      </c>
      <c r="CO14" s="1">
        <v>2.0545212911854981E-2</v>
      </c>
      <c r="CP14" s="1">
        <v>0.3864263049557653</v>
      </c>
      <c r="CQ14" s="1">
        <v>0.38750779320067008</v>
      </c>
      <c r="CR14" s="1">
        <v>0.40446398056544786</v>
      </c>
      <c r="CS14" s="1">
        <v>0.40359412229494013</v>
      </c>
      <c r="CT14" s="1">
        <v>0.57672415509459518</v>
      </c>
      <c r="CU14" s="1">
        <v>0.38560452215477115</v>
      </c>
      <c r="CV14" s="1">
        <v>0.57514768579411435</v>
      </c>
      <c r="CW14" s="1">
        <v>0.41176627859256643</v>
      </c>
      <c r="CX14" s="1">
        <v>0.61161815499682481</v>
      </c>
      <c r="CY14" s="1">
        <v>0.49227646027167316</v>
      </c>
      <c r="CZ14" s="1">
        <v>0.55216490366176763</v>
      </c>
      <c r="DA14" s="1">
        <v>0.63345907256689382</v>
      </c>
      <c r="DB14" s="1">
        <v>0.58313333847820492</v>
      </c>
      <c r="DC14" s="1">
        <v>0.57510262097681164</v>
      </c>
      <c r="DD14" s="1">
        <v>0.64045422990837853</v>
      </c>
      <c r="DE14" s="1">
        <v>0.6040724549676364</v>
      </c>
      <c r="DF14" s="1">
        <v>0.63572817781702051</v>
      </c>
      <c r="DG14" s="1">
        <v>0.63922500610129873</v>
      </c>
      <c r="DH14" s="1">
        <v>0.61528285784578518</v>
      </c>
      <c r="DI14" s="1">
        <v>0.54740054480768596</v>
      </c>
      <c r="DJ14" s="1">
        <v>0.28629109044327111</v>
      </c>
      <c r="DK14" s="1">
        <v>0.54854905522675357</v>
      </c>
      <c r="DL14" s="1">
        <v>0.56551983309554443</v>
      </c>
      <c r="DM14" s="1">
        <v>0.15869025656539915</v>
      </c>
      <c r="DN14" s="1">
        <v>2.6897093081821319E-3</v>
      </c>
      <c r="DO14" s="1">
        <v>0.52151766587414472</v>
      </c>
      <c r="DP14" s="1">
        <v>0.57999415804605081</v>
      </c>
      <c r="DQ14" s="1">
        <v>0.75350244371621</v>
      </c>
      <c r="DR14" s="1">
        <v>0.23247592436640918</v>
      </c>
      <c r="DS14" s="1">
        <v>0.54279238700931587</v>
      </c>
      <c r="DT14" s="1">
        <v>0.55392443361974708</v>
      </c>
      <c r="DU14" s="1">
        <v>0.50140031354896297</v>
      </c>
      <c r="DV14" s="1">
        <v>0.28859184298344059</v>
      </c>
      <c r="DW14" s="1">
        <v>0.32490945765881951</v>
      </c>
      <c r="DX14" s="1">
        <v>0.23357025364725773</v>
      </c>
      <c r="DY14" s="1">
        <v>0.10646983881948244</v>
      </c>
      <c r="DZ14" s="1">
        <v>5.7690788564027193E-2</v>
      </c>
      <c r="EB14" s="1">
        <v>0</v>
      </c>
      <c r="EC14" s="1">
        <f t="shared" si="1"/>
        <v>0</v>
      </c>
    </row>
    <row r="15" spans="1:133" s="1" customFormat="1" ht="12.5" x14ac:dyDescent="0.25">
      <c r="A15" s="1">
        <v>13</v>
      </c>
      <c r="B15" s="1" t="s">
        <v>12</v>
      </c>
      <c r="C15" s="13">
        <v>4.8680507129932341E-2</v>
      </c>
      <c r="D15" s="13">
        <v>6.788366005114678E-2</v>
      </c>
      <c r="E15" s="13">
        <v>0.18715815214468395</v>
      </c>
      <c r="G15" s="14">
        <v>0.82748554906443539</v>
      </c>
      <c r="H15" s="12">
        <v>0</v>
      </c>
      <c r="I15" s="12">
        <v>0</v>
      </c>
      <c r="J15" s="12">
        <v>1</v>
      </c>
      <c r="K15" s="12">
        <v>0</v>
      </c>
      <c r="L15" s="12">
        <v>4.0500000000000001E-2</v>
      </c>
      <c r="M15" s="12">
        <v>0.36</v>
      </c>
      <c r="N15" s="1">
        <f t="shared" si="0"/>
        <v>13</v>
      </c>
      <c r="O15" s="1" t="s">
        <v>12</v>
      </c>
      <c r="P15" s="1">
        <v>0.68123770153329788</v>
      </c>
      <c r="Q15" s="1">
        <v>0.66190181784028723</v>
      </c>
      <c r="R15" s="1">
        <v>0.70964488999393871</v>
      </c>
      <c r="S15" s="1">
        <v>0.71920237439757406</v>
      </c>
      <c r="T15" s="1">
        <v>0.70596971970756217</v>
      </c>
      <c r="U15" s="1">
        <v>0.71700146491102679</v>
      </c>
      <c r="V15" s="1">
        <v>0.66134531091819115</v>
      </c>
      <c r="W15" s="1">
        <v>0.86448588733571385</v>
      </c>
      <c r="X15" s="1">
        <v>0.80353803458823236</v>
      </c>
      <c r="Y15" s="1">
        <v>0.85018225532714853</v>
      </c>
      <c r="Z15" s="1">
        <v>0.78739982630970862</v>
      </c>
      <c r="AA15" s="1">
        <v>1</v>
      </c>
      <c r="AB15" s="1">
        <v>0.84186862359809456</v>
      </c>
      <c r="AC15" s="1">
        <v>0.66249772996941658</v>
      </c>
      <c r="AD15" s="1">
        <v>0.83943218098531425</v>
      </c>
      <c r="AE15" s="1">
        <v>0.78585664308499403</v>
      </c>
      <c r="AF15" s="1">
        <v>0.82895648916506282</v>
      </c>
      <c r="AG15" s="1">
        <v>0.77379417590413258</v>
      </c>
      <c r="AH15" s="1">
        <v>0.79362418108442789</v>
      </c>
      <c r="AI15" s="1">
        <v>0.749581307904299</v>
      </c>
      <c r="AJ15" s="1">
        <v>0.77820384562640166</v>
      </c>
      <c r="AK15" s="1">
        <v>0.73311682902285036</v>
      </c>
      <c r="AL15" s="1">
        <v>0.82614832422178963</v>
      </c>
      <c r="AM15" s="1">
        <v>0.78657147017203388</v>
      </c>
      <c r="AN15" s="1">
        <v>0.77408376491424913</v>
      </c>
      <c r="AO15" s="1">
        <v>0.73149312634765873</v>
      </c>
      <c r="AP15" s="1">
        <v>0.82028129823448404</v>
      </c>
      <c r="AQ15" s="1">
        <v>0.78417468042663119</v>
      </c>
      <c r="AR15" s="1">
        <v>0.73939287108951846</v>
      </c>
      <c r="AS15" s="1">
        <v>7.0177370202202174E-2</v>
      </c>
      <c r="AT15" s="1">
        <v>7.7404562211307149E-2</v>
      </c>
      <c r="AU15" s="1">
        <v>6.5202090274378607E-2</v>
      </c>
      <c r="AV15" s="1">
        <v>1.9436043030285777E-2</v>
      </c>
      <c r="AW15" s="1">
        <v>6.0668682337542412E-2</v>
      </c>
      <c r="AX15" s="1">
        <v>8.3645026392968641E-2</v>
      </c>
      <c r="AY15" s="1">
        <v>9.3521320043510062E-2</v>
      </c>
      <c r="AZ15" s="1">
        <v>-9.4513756847022928E-2</v>
      </c>
      <c r="BA15" s="1">
        <v>-9.8808102185020383E-2</v>
      </c>
      <c r="BB15" s="1">
        <v>0.21649210859963872</v>
      </c>
      <c r="BC15" s="1">
        <v>0.22607678430642242</v>
      </c>
      <c r="BD15" s="1">
        <v>-9.8383866913100901E-2</v>
      </c>
      <c r="BE15" s="1">
        <v>-9.4513756847022956E-2</v>
      </c>
      <c r="BF15" s="1">
        <v>0.23229380496553759</v>
      </c>
      <c r="BG15" s="1">
        <v>0.23840315586646352</v>
      </c>
      <c r="BH15" s="1">
        <v>0.18794587248198474</v>
      </c>
      <c r="BI15" s="1">
        <v>0.20185341047035768</v>
      </c>
      <c r="BJ15" s="1">
        <v>0.21361465770182614</v>
      </c>
      <c r="BK15" s="1">
        <v>0.17265270907596242</v>
      </c>
      <c r="BL15" s="1">
        <v>4.5531463585541637E-2</v>
      </c>
      <c r="BM15" s="1">
        <v>0.15502825222678809</v>
      </c>
      <c r="BN15" s="1">
        <v>0.43106931423245048</v>
      </c>
      <c r="BO15" s="1">
        <v>9.8753745754953173E-2</v>
      </c>
      <c r="BP15" s="1">
        <v>-6.9786774131983281E-2</v>
      </c>
      <c r="BQ15" s="1">
        <v>-7.0962594250528171E-2</v>
      </c>
      <c r="BR15" s="1">
        <v>-6.7687799459097697E-2</v>
      </c>
      <c r="BS15" s="1">
        <v>0.36533514804440442</v>
      </c>
      <c r="BT15" s="1">
        <v>0.3939006453287926</v>
      </c>
      <c r="BU15" s="1">
        <v>0.2022746639031838</v>
      </c>
      <c r="BV15" s="1">
        <v>0.38109090571891141</v>
      </c>
      <c r="BW15" s="1">
        <v>-1.1667296202687246E-2</v>
      </c>
      <c r="BX15" s="1">
        <v>0.28279198840084419</v>
      </c>
      <c r="BY15" s="1">
        <v>-4.2237841940473371E-2</v>
      </c>
      <c r="BZ15" s="1">
        <v>0.35909672973088502</v>
      </c>
      <c r="CA15" s="1">
        <v>0.1125234189341813</v>
      </c>
      <c r="CB15" s="1">
        <v>0.40993242206356362</v>
      </c>
      <c r="CC15" s="1">
        <v>0.50303738310481205</v>
      </c>
      <c r="CD15" s="1">
        <v>0.2237261907570619</v>
      </c>
      <c r="CE15" s="1">
        <v>-6.6711317191384636E-2</v>
      </c>
      <c r="CF15" s="1">
        <v>0.30793821831131701</v>
      </c>
      <c r="CG15" s="1">
        <v>9.1871517318052889E-2</v>
      </c>
      <c r="CH15" s="1">
        <v>0.3105241379217793</v>
      </c>
      <c r="CI15" s="1">
        <v>0.49572066515853341</v>
      </c>
      <c r="CJ15" s="1">
        <v>0.52566019545278286</v>
      </c>
      <c r="CK15" s="1">
        <v>3.0671894148410754E-2</v>
      </c>
      <c r="CL15" s="1">
        <v>0.55358864584585055</v>
      </c>
      <c r="CM15" s="1">
        <v>0.55381495696807603</v>
      </c>
      <c r="CN15" s="1">
        <v>0.34882208650441282</v>
      </c>
      <c r="CO15" s="1">
        <v>0.34322330052747729</v>
      </c>
      <c r="CP15" s="1">
        <v>0.33078895513369294</v>
      </c>
      <c r="CQ15" s="1">
        <v>0.3318755194052046</v>
      </c>
      <c r="CR15" s="1">
        <v>0.34699288681195556</v>
      </c>
      <c r="CS15" s="1">
        <v>0.34666926046016744</v>
      </c>
      <c r="CT15" s="1">
        <v>0.54914485831799154</v>
      </c>
      <c r="CU15" s="1">
        <v>0.50297519762067577</v>
      </c>
      <c r="CV15" s="1">
        <v>0.70212219406969634</v>
      </c>
      <c r="CW15" s="1">
        <v>0.45239709772034492</v>
      </c>
      <c r="CX15" s="1">
        <v>0.67067286773016699</v>
      </c>
      <c r="CY15" s="1">
        <v>0.42583027058412348</v>
      </c>
      <c r="CZ15" s="1">
        <v>0.47572849425497832</v>
      </c>
      <c r="DA15" s="1">
        <v>0.63698257988039131</v>
      </c>
      <c r="DB15" s="1">
        <v>0.59301950271049697</v>
      </c>
      <c r="DC15" s="1">
        <v>0.59345178058516124</v>
      </c>
      <c r="DD15" s="1">
        <v>0.55655927449484799</v>
      </c>
      <c r="DE15" s="1">
        <v>0.52509483710116889</v>
      </c>
      <c r="DF15" s="1">
        <v>0.55426721218799568</v>
      </c>
      <c r="DG15" s="1">
        <v>0.55736522853810588</v>
      </c>
      <c r="DH15" s="1">
        <v>0.53648913513319174</v>
      </c>
      <c r="DI15" s="1">
        <v>0.5505021190340712</v>
      </c>
      <c r="DJ15" s="1">
        <v>0.24786698590223516</v>
      </c>
      <c r="DK15" s="1">
        <v>0.47673571549883026</v>
      </c>
      <c r="DL15" s="1">
        <v>0.49148938106083251</v>
      </c>
      <c r="DM15" s="1">
        <v>0.13643413313952713</v>
      </c>
      <c r="DN15" s="1">
        <v>4.4933625666203854E-2</v>
      </c>
      <c r="DO15" s="1">
        <v>0.44837542140569364</v>
      </c>
      <c r="DP15" s="1">
        <v>0.6186379574981079</v>
      </c>
      <c r="DQ15" s="1">
        <v>0.78454616216551365</v>
      </c>
      <c r="DR15" s="1">
        <v>0.34755190769078664</v>
      </c>
      <c r="DS15" s="1">
        <v>0.55483847115240359</v>
      </c>
      <c r="DT15" s="1">
        <v>0.57424152115708971</v>
      </c>
      <c r="DU15" s="1">
        <v>0.43414864940300812</v>
      </c>
      <c r="DV15" s="1">
        <v>0.23215704291745776</v>
      </c>
      <c r="DW15" s="1">
        <v>0.26510590859563288</v>
      </c>
      <c r="DX15" s="1">
        <v>0.18293202159760186</v>
      </c>
      <c r="DY15" s="1">
        <v>0.23734687000549304</v>
      </c>
      <c r="DZ15" s="1">
        <v>0.1839336208420011</v>
      </c>
      <c r="EB15" s="1">
        <v>6.0000000000000001E-3</v>
      </c>
      <c r="EC15" s="1">
        <f t="shared" si="1"/>
        <v>5.4000000000000003E-3</v>
      </c>
    </row>
    <row r="16" spans="1:133" s="1" customFormat="1" ht="12.5" x14ac:dyDescent="0.25">
      <c r="A16" s="1">
        <v>14</v>
      </c>
      <c r="B16" s="1" t="s">
        <v>13</v>
      </c>
      <c r="C16" s="13">
        <v>5.9157418956804944E-2</v>
      </c>
      <c r="D16" s="13">
        <v>8.9371661390639248E-2</v>
      </c>
      <c r="E16" s="13">
        <v>0.24434693704486157</v>
      </c>
      <c r="G16" s="14">
        <v>0.9612448390352174</v>
      </c>
      <c r="H16" s="12">
        <v>1</v>
      </c>
      <c r="I16" s="12">
        <v>0</v>
      </c>
      <c r="J16" s="12">
        <v>0</v>
      </c>
      <c r="K16" s="12">
        <v>1</v>
      </c>
      <c r="L16" s="12">
        <v>3.6000000000000004E-2</v>
      </c>
      <c r="M16" s="12">
        <v>0.27</v>
      </c>
      <c r="N16" s="1">
        <f t="shared" si="0"/>
        <v>14</v>
      </c>
      <c r="O16" s="1" t="s">
        <v>13</v>
      </c>
      <c r="P16" s="1">
        <v>0.73351280736289937</v>
      </c>
      <c r="Q16" s="1">
        <v>0.71259670227915695</v>
      </c>
      <c r="R16" s="1">
        <v>0.76430656190625024</v>
      </c>
      <c r="S16" s="1">
        <v>0.77483570826918835</v>
      </c>
      <c r="T16" s="1">
        <v>0.76060280992039275</v>
      </c>
      <c r="U16" s="1">
        <v>0.77233133609946247</v>
      </c>
      <c r="V16" s="1">
        <v>0.7121422095114911</v>
      </c>
      <c r="W16" s="1">
        <v>0.7928293860315756</v>
      </c>
      <c r="X16" s="1">
        <v>0.86050374394605222</v>
      </c>
      <c r="Y16" s="1">
        <v>0.77646109099122873</v>
      </c>
      <c r="Z16" s="1">
        <v>0.84353247247866625</v>
      </c>
      <c r="AA16" s="1">
        <v>0.84186862359809456</v>
      </c>
      <c r="AB16" s="1">
        <v>1</v>
      </c>
      <c r="AC16" s="1">
        <v>0.62086049062019888</v>
      </c>
      <c r="AD16" s="1">
        <v>0.77461701976368558</v>
      </c>
      <c r="AE16" s="1">
        <v>0.84134388240890279</v>
      </c>
      <c r="AF16" s="1">
        <v>0.76279356085849437</v>
      </c>
      <c r="AG16" s="1">
        <v>0.82864614245730617</v>
      </c>
      <c r="AH16" s="1">
        <v>0.79253549281760505</v>
      </c>
      <c r="AI16" s="1">
        <v>0.80499157920672171</v>
      </c>
      <c r="AJ16" s="1">
        <v>0.77513876666681725</v>
      </c>
      <c r="AK16" s="1">
        <v>0.78731962904008734</v>
      </c>
      <c r="AL16" s="1">
        <v>0.83479805078821789</v>
      </c>
      <c r="AM16" s="1">
        <v>0.84466942680488111</v>
      </c>
      <c r="AN16" s="1">
        <v>0.7790138619730913</v>
      </c>
      <c r="AO16" s="1">
        <v>0.78601386688580466</v>
      </c>
      <c r="AP16" s="1">
        <v>0.83717095798531282</v>
      </c>
      <c r="AQ16" s="1">
        <v>0.84245269056759708</v>
      </c>
      <c r="AR16" s="1">
        <v>0.79326808351843092</v>
      </c>
      <c r="AS16" s="1">
        <v>9.6650276127812448E-2</v>
      </c>
      <c r="AT16" s="1">
        <v>0.10431305393071033</v>
      </c>
      <c r="AU16" s="1">
        <v>9.1593197519538816E-2</v>
      </c>
      <c r="AV16" s="1">
        <v>4.12602014445888E-2</v>
      </c>
      <c r="AW16" s="1">
        <v>8.6433287706940781E-2</v>
      </c>
      <c r="AX16" s="1">
        <v>0.1104797667720839</v>
      </c>
      <c r="AY16" s="1">
        <v>0.12092535897821981</v>
      </c>
      <c r="AZ16" s="1">
        <v>-8.1141949586686773E-2</v>
      </c>
      <c r="BA16" s="1">
        <v>-8.4828730903480726E-2</v>
      </c>
      <c r="BB16" s="1">
        <v>0.24998495116299818</v>
      </c>
      <c r="BC16" s="1">
        <v>0.25982862454999689</v>
      </c>
      <c r="BD16" s="1">
        <v>-8.4464516442058948E-2</v>
      </c>
      <c r="BE16" s="1">
        <v>-8.1141949586686773E-2</v>
      </c>
      <c r="BF16" s="1">
        <v>0.26683590027439208</v>
      </c>
      <c r="BG16" s="1">
        <v>0.27313268995846551</v>
      </c>
      <c r="BH16" s="1">
        <v>0.22057531625370611</v>
      </c>
      <c r="BI16" s="1">
        <v>0.23399682580331102</v>
      </c>
      <c r="BJ16" s="1">
        <v>0.2460663152539227</v>
      </c>
      <c r="BK16" s="1">
        <v>0.20377738558957875</v>
      </c>
      <c r="BL16" s="1">
        <v>6.8787857864132884E-2</v>
      </c>
      <c r="BM16" s="1">
        <v>0.18202740457771083</v>
      </c>
      <c r="BN16" s="1">
        <v>0.46935810179014015</v>
      </c>
      <c r="BO16" s="1">
        <v>0.11846765762125143</v>
      </c>
      <c r="BP16" s="1">
        <v>-5.9913340632520296E-2</v>
      </c>
      <c r="BQ16" s="1">
        <v>-6.0922805708979018E-2</v>
      </c>
      <c r="BR16" s="1">
        <v>-5.8111328917266176E-2</v>
      </c>
      <c r="BS16" s="1">
        <v>0.39357596104562553</v>
      </c>
      <c r="BT16" s="1">
        <v>0.43000010929427629</v>
      </c>
      <c r="BU16" s="1">
        <v>0.23489000762662701</v>
      </c>
      <c r="BV16" s="1">
        <v>0.40012839331857619</v>
      </c>
      <c r="BW16" s="1">
        <v>-1.1828111048115401E-2</v>
      </c>
      <c r="BX16" s="1">
        <v>3.5602776420729271E-3</v>
      </c>
      <c r="BY16" s="1">
        <v>-4.2820022413556036E-2</v>
      </c>
      <c r="BZ16" s="1">
        <v>8.8324853309332443E-2</v>
      </c>
      <c r="CA16" s="1">
        <v>0.1229451097033952</v>
      </c>
      <c r="CB16" s="1">
        <v>0.44778677099165232</v>
      </c>
      <c r="CC16" s="1">
        <v>0.44324343105780672</v>
      </c>
      <c r="CD16" s="1">
        <v>-1.9460043231322735E-2</v>
      </c>
      <c r="CE16" s="1">
        <v>-6.1622839553374879E-2</v>
      </c>
      <c r="CF16" s="1">
        <v>0.10558195828580373</v>
      </c>
      <c r="CG16" s="1">
        <v>0.11098275065545475</v>
      </c>
      <c r="CH16" s="1">
        <v>6.4837328542987738E-2</v>
      </c>
      <c r="CI16" s="1">
        <v>0.49133692541720558</v>
      </c>
      <c r="CJ16" s="1">
        <v>0.57217594239760994</v>
      </c>
      <c r="CK16" s="1">
        <v>4.9839146034580423E-2</v>
      </c>
      <c r="CL16" s="1">
        <v>0.59598785320774583</v>
      </c>
      <c r="CM16" s="1">
        <v>0.59614144159960591</v>
      </c>
      <c r="CN16" s="1">
        <v>4.015857818876388E-2</v>
      </c>
      <c r="CO16" s="1">
        <v>2.6893028641950947E-2</v>
      </c>
      <c r="CP16" s="1">
        <v>0.36031413583559946</v>
      </c>
      <c r="CQ16" s="1">
        <v>0.36135156321846307</v>
      </c>
      <c r="CR16" s="1">
        <v>0.37730934723421738</v>
      </c>
      <c r="CS16" s="1">
        <v>0.37660322666741264</v>
      </c>
      <c r="CT16" s="1">
        <v>0.59421825961585639</v>
      </c>
      <c r="CU16" s="1">
        <v>0.36432496245730589</v>
      </c>
      <c r="CV16" s="1">
        <v>0.58046663541485133</v>
      </c>
      <c r="CW16" s="1">
        <v>0.38671456615647354</v>
      </c>
      <c r="CX16" s="1">
        <v>0.62323851488968407</v>
      </c>
      <c r="CY16" s="1">
        <v>0.46011641995329355</v>
      </c>
      <c r="CZ16" s="1">
        <v>0.51395125659109842</v>
      </c>
      <c r="DA16" s="1">
        <v>0.68600819988317352</v>
      </c>
      <c r="DB16" s="1">
        <v>0.63869455504366235</v>
      </c>
      <c r="DC16" s="1">
        <v>0.6391646899577712</v>
      </c>
      <c r="DD16" s="1">
        <v>0.5975043378742888</v>
      </c>
      <c r="DE16" s="1">
        <v>0.56519032611240216</v>
      </c>
      <c r="DF16" s="1">
        <v>0.59526119017139012</v>
      </c>
      <c r="DG16" s="1">
        <v>0.59854413121808547</v>
      </c>
      <c r="DH16" s="1">
        <v>0.57612568358179261</v>
      </c>
      <c r="DI16" s="1">
        <v>0.51367918345638286</v>
      </c>
      <c r="DJ16" s="1">
        <v>0.2674621518218806</v>
      </c>
      <c r="DK16" s="1">
        <v>0.5127980716954037</v>
      </c>
      <c r="DL16" s="1">
        <v>0.52875584703713696</v>
      </c>
      <c r="DM16" s="1">
        <v>0.14799798186969798</v>
      </c>
      <c r="DN16" s="1">
        <v>3.5207437262295719E-3</v>
      </c>
      <c r="DO16" s="1">
        <v>0.48637870861945531</v>
      </c>
      <c r="DP16" s="1">
        <v>0.55487576522760529</v>
      </c>
      <c r="DQ16" s="1">
        <v>0.70861758982533174</v>
      </c>
      <c r="DR16" s="1">
        <v>0.22005746840696788</v>
      </c>
      <c r="DS16" s="1">
        <v>0.50994254649580639</v>
      </c>
      <c r="DT16" s="1">
        <v>0.52075637260051588</v>
      </c>
      <c r="DU16" s="1">
        <v>0.4667664773881896</v>
      </c>
      <c r="DV16" s="1">
        <v>0.26457913929252375</v>
      </c>
      <c r="DW16" s="1">
        <v>0.29893385876454442</v>
      </c>
      <c r="DX16" s="1">
        <v>0.21318997268668829</v>
      </c>
      <c r="DY16" s="1">
        <v>0.10210154167383181</v>
      </c>
      <c r="DZ16" s="1">
        <v>5.6837102409837206E-2</v>
      </c>
      <c r="EB16" s="1">
        <v>5.0000000000000001E-3</v>
      </c>
      <c r="EC16" s="1">
        <f t="shared" si="1"/>
        <v>4.5000000000000005E-3</v>
      </c>
    </row>
    <row r="17" spans="1:133" s="1" customFormat="1" ht="12.5" x14ac:dyDescent="0.25">
      <c r="A17" s="1">
        <v>15</v>
      </c>
      <c r="B17" s="1" t="s">
        <v>14</v>
      </c>
      <c r="C17" s="13">
        <v>4.9370428646555511E-2</v>
      </c>
      <c r="D17" s="13">
        <v>6.8868182556818883E-2</v>
      </c>
      <c r="E17" s="13">
        <v>0.18887629647033419</v>
      </c>
      <c r="G17" s="14">
        <v>0.81227013217576827</v>
      </c>
      <c r="H17" s="12">
        <v>0.76500000000000001</v>
      </c>
      <c r="I17" s="12">
        <v>0</v>
      </c>
      <c r="J17" s="12">
        <v>0.58499999999999996</v>
      </c>
      <c r="K17" s="12">
        <v>0.315</v>
      </c>
      <c r="L17" s="12">
        <v>4.0500000000000001E-2</v>
      </c>
      <c r="M17" s="12">
        <v>0.27</v>
      </c>
      <c r="N17" s="1">
        <f t="shared" si="0"/>
        <v>15</v>
      </c>
      <c r="O17" s="1" t="s">
        <v>14</v>
      </c>
      <c r="P17" s="1">
        <v>0.65706329799990437</v>
      </c>
      <c r="Q17" s="1">
        <v>0.65894190466188185</v>
      </c>
      <c r="R17" s="1">
        <v>0.6404733697216709</v>
      </c>
      <c r="S17" s="1">
        <v>0.59899191231168414</v>
      </c>
      <c r="T17" s="1">
        <v>0.58300071860393032</v>
      </c>
      <c r="U17" s="1">
        <v>0.62550507853591075</v>
      </c>
      <c r="V17" s="1">
        <v>0.65811278927751027</v>
      </c>
      <c r="W17" s="1">
        <v>0.69968286556108028</v>
      </c>
      <c r="X17" s="1">
        <v>0.66082777775485591</v>
      </c>
      <c r="Y17" s="1">
        <v>0.70080400992884839</v>
      </c>
      <c r="Z17" s="1">
        <v>0.66188547153007304</v>
      </c>
      <c r="AA17" s="1">
        <v>0.66249772996941658</v>
      </c>
      <c r="AB17" s="1">
        <v>0.62086049062019888</v>
      </c>
      <c r="AC17" s="1">
        <v>1</v>
      </c>
      <c r="AD17" s="1">
        <v>0.81030842347950394</v>
      </c>
      <c r="AE17" s="1">
        <v>0.74703279693911584</v>
      </c>
      <c r="AF17" s="1">
        <v>0.81144969790747645</v>
      </c>
      <c r="AG17" s="1">
        <v>0.74808825705111415</v>
      </c>
      <c r="AH17" s="1">
        <v>0.76552352949581004</v>
      </c>
      <c r="AI17" s="1">
        <v>0.71800780058418101</v>
      </c>
      <c r="AJ17" s="1">
        <v>0.76780353490549569</v>
      </c>
      <c r="AK17" s="1">
        <v>0.71984624193839331</v>
      </c>
      <c r="AL17" s="1">
        <v>0.71288218727948194</v>
      </c>
      <c r="AM17" s="1">
        <v>0.66788741303672383</v>
      </c>
      <c r="AN17" s="1">
        <v>0.71307956626457369</v>
      </c>
      <c r="AO17" s="1">
        <v>0.68426210853734115</v>
      </c>
      <c r="AP17" s="1">
        <v>0.65143976723989516</v>
      </c>
      <c r="AQ17" s="1">
        <v>0.62575414208439739</v>
      </c>
      <c r="AR17" s="1">
        <v>0.67793390733981629</v>
      </c>
      <c r="AS17" s="1">
        <v>2.9492006970655783E-2</v>
      </c>
      <c r="AT17" s="1">
        <v>3.6901456239108038E-2</v>
      </c>
      <c r="AU17" s="1">
        <v>2.3975047729809094E-2</v>
      </c>
      <c r="AV17" s="1">
        <v>-1.9493097533175959E-2</v>
      </c>
      <c r="AW17" s="1">
        <v>2.000159420328966E-2</v>
      </c>
      <c r="AX17" s="1">
        <v>4.4157941485412404E-2</v>
      </c>
      <c r="AY17" s="1">
        <v>5.4332827525296216E-2</v>
      </c>
      <c r="AZ17" s="1">
        <v>-0.13329212851970859</v>
      </c>
      <c r="BA17" s="1">
        <v>-0.1393484154539677</v>
      </c>
      <c r="BB17" s="1">
        <v>0.18292931700953016</v>
      </c>
      <c r="BC17" s="1">
        <v>0.19336394658281256</v>
      </c>
      <c r="BD17" s="1">
        <v>-0.13875011924531297</v>
      </c>
      <c r="BE17" s="1">
        <v>-0.13329212851970859</v>
      </c>
      <c r="BF17" s="1">
        <v>0.19894459637553585</v>
      </c>
      <c r="BG17" s="1">
        <v>0.20555305311239619</v>
      </c>
      <c r="BH17" s="1">
        <v>0.1520272830846891</v>
      </c>
      <c r="BI17" s="1">
        <v>0.16881308607278578</v>
      </c>
      <c r="BJ17" s="1">
        <v>0.18163556979894629</v>
      </c>
      <c r="BK17" s="1">
        <v>0.13746128807009753</v>
      </c>
      <c r="BL17" s="1">
        <v>7.5286598287051696E-3</v>
      </c>
      <c r="BM17" s="1">
        <v>0.12523918729339448</v>
      </c>
      <c r="BN17" s="1">
        <v>0.41844808983363269</v>
      </c>
      <c r="BO17" s="1">
        <v>7.4977046813234846E-2</v>
      </c>
      <c r="BP17" s="1">
        <v>-9.8419827725525336E-2</v>
      </c>
      <c r="BQ17" s="1">
        <v>-0.10007807909109977</v>
      </c>
      <c r="BR17" s="1">
        <v>-9.5459657574732196E-2</v>
      </c>
      <c r="BS17" s="1">
        <v>0.36267267859030877</v>
      </c>
      <c r="BT17" s="1">
        <v>0.39075171898329381</v>
      </c>
      <c r="BU17" s="1">
        <v>0.17605847617711148</v>
      </c>
      <c r="BV17" s="1">
        <v>0.42017094018649087</v>
      </c>
      <c r="BW17" s="1">
        <v>-3.2552778487740706E-2</v>
      </c>
      <c r="BX17" s="1">
        <v>0.16466928838313832</v>
      </c>
      <c r="BY17" s="1">
        <v>-0.11784727914696717</v>
      </c>
      <c r="BZ17" s="1">
        <v>0.24092910062713321</v>
      </c>
      <c r="CA17" s="1">
        <v>3.5746911392570004E-2</v>
      </c>
      <c r="CB17" s="1">
        <v>0.48047814391713733</v>
      </c>
      <c r="CC17" s="1">
        <v>0.73445782952871141</v>
      </c>
      <c r="CD17" s="1">
        <v>0.1084709809860583</v>
      </c>
      <c r="CE17" s="1">
        <v>-0.13273867526876695</v>
      </c>
      <c r="CF17" s="1">
        <v>0.1984404433445916</v>
      </c>
      <c r="CG17" s="1">
        <v>3.0305986795537088E-2</v>
      </c>
      <c r="CH17" s="1">
        <v>0.1878687745119858</v>
      </c>
      <c r="CI17" s="1">
        <v>0.49581022848155193</v>
      </c>
      <c r="CJ17" s="1">
        <v>0.51133764159013539</v>
      </c>
      <c r="CK17" s="1">
        <v>-1.6102060854449331E-3</v>
      </c>
      <c r="CL17" s="1">
        <v>0.55111309088574911</v>
      </c>
      <c r="CM17" s="1">
        <v>0.5515096747798901</v>
      </c>
      <c r="CN17" s="1">
        <v>0.2848785458179956</v>
      </c>
      <c r="CO17" s="1">
        <v>0.24963300452147974</v>
      </c>
      <c r="CP17" s="1">
        <v>0.32571938907381842</v>
      </c>
      <c r="CQ17" s="1">
        <v>0.32705883550752235</v>
      </c>
      <c r="CR17" s="1">
        <v>0.34241747879087087</v>
      </c>
      <c r="CS17" s="1">
        <v>0.34240179168680862</v>
      </c>
      <c r="CT17" s="1">
        <v>0.49347464507990679</v>
      </c>
      <c r="CU17" s="1">
        <v>0.41902350334073318</v>
      </c>
      <c r="CV17" s="1">
        <v>0.55189847832149141</v>
      </c>
      <c r="CW17" s="1">
        <v>0.401567347056</v>
      </c>
      <c r="CX17" s="1">
        <v>0.55749891515516314</v>
      </c>
      <c r="CY17" s="1">
        <v>0.42249343907322401</v>
      </c>
      <c r="CZ17" s="1">
        <v>0.46980268527134972</v>
      </c>
      <c r="DA17" s="1">
        <v>0.54886985555713508</v>
      </c>
      <c r="DB17" s="1">
        <v>0.50527020612850393</v>
      </c>
      <c r="DC17" s="1">
        <v>0.4983596642773469</v>
      </c>
      <c r="DD17" s="1">
        <v>0.55703032995138857</v>
      </c>
      <c r="DE17" s="1">
        <v>0.5232378192875764</v>
      </c>
      <c r="DF17" s="1">
        <v>0.50682312573256127</v>
      </c>
      <c r="DG17" s="1">
        <v>0.50975771139985526</v>
      </c>
      <c r="DH17" s="1">
        <v>0.49066475573598922</v>
      </c>
      <c r="DI17" s="1">
        <v>0.53141881771128696</v>
      </c>
      <c r="DJ17" s="1">
        <v>0.24554558550832872</v>
      </c>
      <c r="DK17" s="1">
        <v>0.47536510141022581</v>
      </c>
      <c r="DL17" s="1">
        <v>0.48992758050671215</v>
      </c>
      <c r="DM17" s="1">
        <v>0.14179824740901054</v>
      </c>
      <c r="DN17" s="1">
        <v>3.2681102832643943E-2</v>
      </c>
      <c r="DO17" s="1">
        <v>0.46600397916248504</v>
      </c>
      <c r="DP17" s="1">
        <v>0.56787073997854098</v>
      </c>
      <c r="DQ17" s="1">
        <v>0.68901588676245995</v>
      </c>
      <c r="DR17" s="1">
        <v>0.35467079899700615</v>
      </c>
      <c r="DS17" s="1">
        <v>0.56360542934955349</v>
      </c>
      <c r="DT17" s="1">
        <v>0.58586074854041092</v>
      </c>
      <c r="DU17" s="1">
        <v>0.43303807983746945</v>
      </c>
      <c r="DV17" s="1">
        <v>0.2028350330514358</v>
      </c>
      <c r="DW17" s="1">
        <v>0.2224678257183956</v>
      </c>
      <c r="DX17" s="1">
        <v>0.15161933109602549</v>
      </c>
      <c r="DY17" s="1">
        <v>0.21313742684961337</v>
      </c>
      <c r="DZ17" s="1">
        <v>0.26036068316795974</v>
      </c>
      <c r="EB17" s="1">
        <v>3.0000000000000001E-3</v>
      </c>
      <c r="EC17" s="1">
        <f t="shared" si="1"/>
        <v>2.7000000000000001E-3</v>
      </c>
    </row>
    <row r="18" spans="1:133" s="1" customFormat="1" ht="12.5" x14ac:dyDescent="0.25">
      <c r="A18" s="1">
        <v>16</v>
      </c>
      <c r="B18" s="1" t="s">
        <v>15</v>
      </c>
      <c r="C18" s="13">
        <v>5.0151407446804366E-2</v>
      </c>
      <c r="D18" s="13">
        <v>6.5424665568331208E-2</v>
      </c>
      <c r="E18" s="13">
        <v>0.16403565969506972</v>
      </c>
      <c r="G18" s="14">
        <v>0.77854679085301537</v>
      </c>
      <c r="H18" s="12">
        <v>0.76500000000000001</v>
      </c>
      <c r="I18" s="12">
        <v>0</v>
      </c>
      <c r="J18" s="12">
        <v>0.58499999999999996</v>
      </c>
      <c r="K18" s="12">
        <v>0.315</v>
      </c>
      <c r="L18" s="12">
        <v>4.0500000000000001E-2</v>
      </c>
      <c r="M18" s="12">
        <v>0.27</v>
      </c>
      <c r="N18" s="1">
        <f t="shared" si="0"/>
        <v>16</v>
      </c>
      <c r="O18" s="1" t="s">
        <v>15</v>
      </c>
      <c r="P18" s="1">
        <v>0.72043040676570969</v>
      </c>
      <c r="Q18" s="1">
        <v>0.72004757121581409</v>
      </c>
      <c r="R18" s="1">
        <v>0.70747469441060185</v>
      </c>
      <c r="S18" s="1">
        <v>0.66802540897506391</v>
      </c>
      <c r="T18" s="1">
        <v>0.6508761313812067</v>
      </c>
      <c r="U18" s="1">
        <v>0.69368817987561382</v>
      </c>
      <c r="V18" s="1">
        <v>0.71935340893463684</v>
      </c>
      <c r="W18" s="1">
        <v>0.8750363415944119</v>
      </c>
      <c r="X18" s="1">
        <v>0.81261723924630691</v>
      </c>
      <c r="Y18" s="1">
        <v>0.87453509856191292</v>
      </c>
      <c r="Z18" s="1">
        <v>0.81168346544686987</v>
      </c>
      <c r="AA18" s="1">
        <v>0.83943218098531425</v>
      </c>
      <c r="AB18" s="1">
        <v>0.77461701976368558</v>
      </c>
      <c r="AC18" s="1">
        <v>0.81030842347950416</v>
      </c>
      <c r="AD18" s="1">
        <v>1</v>
      </c>
      <c r="AE18" s="1">
        <v>0.83428227915504682</v>
      </c>
      <c r="AF18" s="1">
        <v>0.89938187882127718</v>
      </c>
      <c r="AG18" s="1">
        <v>0.83334653123383196</v>
      </c>
      <c r="AH18" s="1">
        <v>0.84507067980752171</v>
      </c>
      <c r="AI18" s="1">
        <v>0.79404209000720638</v>
      </c>
      <c r="AJ18" s="1">
        <v>0.84531717360479153</v>
      </c>
      <c r="AK18" s="1">
        <v>0.79373759383922327</v>
      </c>
      <c r="AL18" s="1">
        <v>0.79807877160598562</v>
      </c>
      <c r="AM18" s="1">
        <v>0.74997109903186487</v>
      </c>
      <c r="AN18" s="1">
        <v>0.82219674387293551</v>
      </c>
      <c r="AO18" s="1">
        <v>0.77957745096715547</v>
      </c>
      <c r="AP18" s="1">
        <v>0.76317809412827586</v>
      </c>
      <c r="AQ18" s="1">
        <v>0.72587220649099415</v>
      </c>
      <c r="AR18" s="1">
        <v>0.78314237792898411</v>
      </c>
      <c r="AS18" s="1">
        <v>6.4116327431355327E-2</v>
      </c>
      <c r="AT18" s="1">
        <v>7.2079734340839072E-2</v>
      </c>
      <c r="AU18" s="1">
        <v>5.850472556932184E-2</v>
      </c>
      <c r="AV18" s="1">
        <v>9.1507085591144739E-3</v>
      </c>
      <c r="AW18" s="1">
        <v>5.371931199509309E-2</v>
      </c>
      <c r="AX18" s="1">
        <v>7.9223064514893318E-2</v>
      </c>
      <c r="AY18" s="1">
        <v>9.012084099905121E-2</v>
      </c>
      <c r="AZ18" s="1">
        <v>-0.11546582393493457</v>
      </c>
      <c r="BA18" s="1">
        <v>-0.1207121514459189</v>
      </c>
      <c r="BB18" s="1">
        <v>0.22640385939405336</v>
      </c>
      <c r="BC18" s="1">
        <v>0.23715415484025071</v>
      </c>
      <c r="BD18" s="1">
        <v>-0.12019387054323794</v>
      </c>
      <c r="BE18" s="1">
        <v>-0.1154658239349346</v>
      </c>
      <c r="BF18" s="1">
        <v>0.24375769881412435</v>
      </c>
      <c r="BG18" s="1">
        <v>0.25059675118323083</v>
      </c>
      <c r="BH18" s="1">
        <v>0.19444068328858932</v>
      </c>
      <c r="BI18" s="1">
        <v>0.21055138473107715</v>
      </c>
      <c r="BJ18" s="1">
        <v>0.22374863473317724</v>
      </c>
      <c r="BK18" s="1">
        <v>0.17793590241736354</v>
      </c>
      <c r="BL18" s="1">
        <v>3.7987867639305804E-2</v>
      </c>
      <c r="BM18" s="1">
        <v>0.16033531363198569</v>
      </c>
      <c r="BN18" s="1">
        <v>0.46767169930250846</v>
      </c>
      <c r="BO18" s="1">
        <v>0.10064057249583791</v>
      </c>
      <c r="BP18" s="1">
        <v>-8.5257296331506929E-2</v>
      </c>
      <c r="BQ18" s="1">
        <v>-8.6693775457046374E-2</v>
      </c>
      <c r="BR18" s="1">
        <v>-8.2693015235205045E-2</v>
      </c>
      <c r="BS18" s="1">
        <v>0.39885580544386456</v>
      </c>
      <c r="BT18" s="1">
        <v>0.43061714775347959</v>
      </c>
      <c r="BU18" s="1">
        <v>0.21361816842921147</v>
      </c>
      <c r="BV18" s="1">
        <v>0.43240503769778799</v>
      </c>
      <c r="BW18" s="1">
        <v>-1.9627360430458395E-2</v>
      </c>
      <c r="BX18" s="1">
        <v>0.27300751987882516</v>
      </c>
      <c r="BY18" s="1">
        <v>-7.1606862875978103E-2</v>
      </c>
      <c r="BZ18" s="1">
        <v>0.35642304935967689</v>
      </c>
      <c r="CA18" s="1">
        <v>9.7283815528753703E-2</v>
      </c>
      <c r="CB18" s="1">
        <v>0.47579500470127256</v>
      </c>
      <c r="CC18" s="1">
        <v>0.63653810064369087</v>
      </c>
      <c r="CD18" s="1">
        <v>0.20923644293175125</v>
      </c>
      <c r="CE18" s="1">
        <v>-9.4769563089561942E-2</v>
      </c>
      <c r="CF18" s="1">
        <v>0.30308137843600902</v>
      </c>
      <c r="CG18" s="1">
        <v>8.0344635902357797E-2</v>
      </c>
      <c r="CH18" s="1">
        <v>0.30106465260426407</v>
      </c>
      <c r="CI18" s="1">
        <v>0.54406403645343226</v>
      </c>
      <c r="CJ18" s="1">
        <v>0.56821773642717865</v>
      </c>
      <c r="CK18" s="1">
        <v>2.3511176198918148E-2</v>
      </c>
      <c r="CL18" s="1">
        <v>0.60221946692120787</v>
      </c>
      <c r="CM18" s="1">
        <v>0.60252092877049046</v>
      </c>
      <c r="CN18" s="1">
        <v>0.36474001554595248</v>
      </c>
      <c r="CO18" s="1">
        <v>0.34782900491620777</v>
      </c>
      <c r="CP18" s="1">
        <v>0.35911133243843862</v>
      </c>
      <c r="CQ18" s="1">
        <v>0.36037709395751638</v>
      </c>
      <c r="CR18" s="1">
        <v>0.37689370809985145</v>
      </c>
      <c r="CS18" s="1">
        <v>0.37660450255935596</v>
      </c>
      <c r="CT18" s="1">
        <v>0.547092870726543</v>
      </c>
      <c r="CU18" s="1">
        <v>0.52183851826289207</v>
      </c>
      <c r="CV18" s="1">
        <v>0.69275837827643039</v>
      </c>
      <c r="CW18" s="1">
        <v>0.47719796986057439</v>
      </c>
      <c r="CX18" s="1">
        <v>0.66431394739857985</v>
      </c>
      <c r="CY18" s="1">
        <v>0.46294418409801968</v>
      </c>
      <c r="CZ18" s="1">
        <v>0.5176101758512619</v>
      </c>
      <c r="DA18" s="1">
        <v>0.60922040840323599</v>
      </c>
      <c r="DB18" s="1">
        <v>0.56158208501538176</v>
      </c>
      <c r="DC18" s="1">
        <v>0.55487162663972411</v>
      </c>
      <c r="DD18" s="1">
        <v>0.60758302778840956</v>
      </c>
      <c r="DE18" s="1">
        <v>0.57142582400993713</v>
      </c>
      <c r="DF18" s="1">
        <v>0.58646931618509601</v>
      </c>
      <c r="DG18" s="1">
        <v>0.58978088885359869</v>
      </c>
      <c r="DH18" s="1">
        <v>0.56769066812627667</v>
      </c>
      <c r="DI18" s="1">
        <v>0.59480418541895641</v>
      </c>
      <c r="DJ18" s="1">
        <v>0.26941664747642385</v>
      </c>
      <c r="DK18" s="1">
        <v>0.51917681342120403</v>
      </c>
      <c r="DL18" s="1">
        <v>0.53513417712130107</v>
      </c>
      <c r="DM18" s="1">
        <v>0.15082215389737008</v>
      </c>
      <c r="DN18" s="1">
        <v>4.5536588800158775E-2</v>
      </c>
      <c r="DO18" s="1">
        <v>0.49566003209687759</v>
      </c>
      <c r="DP18" s="1">
        <v>0.65263468110998413</v>
      </c>
      <c r="DQ18" s="1">
        <v>0.82290985521374072</v>
      </c>
      <c r="DR18" s="1">
        <v>0.38527315371028276</v>
      </c>
      <c r="DS18" s="1">
        <v>0.60960106281168069</v>
      </c>
      <c r="DT18" s="1">
        <v>0.63190744124317588</v>
      </c>
      <c r="DU18" s="1">
        <v>0.47396396658738532</v>
      </c>
      <c r="DV18" s="1">
        <v>0.24486113326225484</v>
      </c>
      <c r="DW18" s="1">
        <v>0.27575796126054336</v>
      </c>
      <c r="DX18" s="1">
        <v>0.19039976251491031</v>
      </c>
      <c r="DY18" s="1">
        <v>0.25385301860533499</v>
      </c>
      <c r="DZ18" s="1">
        <v>0.23150599511392925</v>
      </c>
      <c r="EB18" s="1">
        <v>3.0000000000000001E-3</v>
      </c>
      <c r="EC18" s="1">
        <f t="shared" si="1"/>
        <v>2.7000000000000001E-3</v>
      </c>
    </row>
    <row r="19" spans="1:133" s="1" customFormat="1" ht="12.5" x14ac:dyDescent="0.25">
      <c r="A19" s="1">
        <v>17</v>
      </c>
      <c r="B19" s="1" t="s">
        <v>16</v>
      </c>
      <c r="C19" s="13">
        <v>4.8741721325924039E-2</v>
      </c>
      <c r="D19" s="13">
        <v>6.8011824954010855E-2</v>
      </c>
      <c r="E19" s="13">
        <v>0.18754063315863426</v>
      </c>
      <c r="G19" s="14">
        <v>0.80313159088043407</v>
      </c>
      <c r="H19" s="12">
        <v>1</v>
      </c>
      <c r="I19" s="12">
        <v>0</v>
      </c>
      <c r="J19" s="12">
        <v>0.58499999999999996</v>
      </c>
      <c r="K19" s="12">
        <v>0.315</v>
      </c>
      <c r="L19" s="12">
        <v>4.0500000000000001E-2</v>
      </c>
      <c r="M19" s="12">
        <v>0.27</v>
      </c>
      <c r="N19" s="1">
        <f t="shared" si="0"/>
        <v>17</v>
      </c>
      <c r="O19" s="1" t="s">
        <v>16</v>
      </c>
      <c r="P19" s="1">
        <v>0.78428058648646581</v>
      </c>
      <c r="Q19" s="1">
        <v>0.78375060713465794</v>
      </c>
      <c r="R19" s="1">
        <v>0.77041923749210239</v>
      </c>
      <c r="S19" s="1">
        <v>0.72775325736802432</v>
      </c>
      <c r="T19" s="1">
        <v>0.70910187967332172</v>
      </c>
      <c r="U19" s="1">
        <v>0.75553253623225081</v>
      </c>
      <c r="V19" s="1">
        <v>0.7832316441967927</v>
      </c>
      <c r="W19" s="1">
        <v>0.81312626092473073</v>
      </c>
      <c r="X19" s="1">
        <v>0.88472460291121235</v>
      </c>
      <c r="Y19" s="1">
        <v>0.81154667253239188</v>
      </c>
      <c r="Z19" s="1">
        <v>0.8841105729921177</v>
      </c>
      <c r="AA19" s="1">
        <v>0.78585664308499403</v>
      </c>
      <c r="AB19" s="1">
        <v>0.84134388240890268</v>
      </c>
      <c r="AC19" s="1">
        <v>0.74703279693911584</v>
      </c>
      <c r="AD19" s="1">
        <v>0.83428227915504649</v>
      </c>
      <c r="AE19" s="1">
        <v>1</v>
      </c>
      <c r="AF19" s="1">
        <v>0.83292483362132941</v>
      </c>
      <c r="AG19" s="1">
        <v>0.89920479895702954</v>
      </c>
      <c r="AH19" s="1">
        <v>0.85021387136626059</v>
      </c>
      <c r="AI19" s="1">
        <v>0.86082928275579595</v>
      </c>
      <c r="AJ19" s="1">
        <v>0.84955220096632134</v>
      </c>
      <c r="AK19" s="1">
        <v>0.8605036890361325</v>
      </c>
      <c r="AL19" s="1">
        <v>0.80739107329148885</v>
      </c>
      <c r="AM19" s="1">
        <v>0.8130295341041972</v>
      </c>
      <c r="AN19" s="1">
        <v>0.84010941391792893</v>
      </c>
      <c r="AO19" s="1">
        <v>0.84876946109418594</v>
      </c>
      <c r="AP19" s="1">
        <v>0.78453070567815897</v>
      </c>
      <c r="AQ19" s="1">
        <v>0.78990989074626206</v>
      </c>
      <c r="AR19" s="1">
        <v>0.85311621001758986</v>
      </c>
      <c r="AS19" s="1">
        <v>0.10435214064567198</v>
      </c>
      <c r="AT19" s="1">
        <v>0.11282909406036262</v>
      </c>
      <c r="AU19" s="1">
        <v>9.8732575175158932E-2</v>
      </c>
      <c r="AV19" s="1">
        <v>4.3260410227310475E-2</v>
      </c>
      <c r="AW19" s="1">
        <v>9.3065195482931809E-2</v>
      </c>
      <c r="AX19" s="1">
        <v>0.11970294766826235</v>
      </c>
      <c r="AY19" s="1">
        <v>0.13126138658596351</v>
      </c>
      <c r="AZ19" s="1">
        <v>-9.1964169615396343E-2</v>
      </c>
      <c r="BA19" s="1">
        <v>-9.6142671414768274E-2</v>
      </c>
      <c r="BB19" s="1">
        <v>0.27418631668531029</v>
      </c>
      <c r="BC19" s="1">
        <v>0.28511266847797712</v>
      </c>
      <c r="BD19" s="1">
        <v>-9.572988024229602E-2</v>
      </c>
      <c r="BE19" s="1">
        <v>-9.1964169615396371E-2</v>
      </c>
      <c r="BF19" s="1">
        <v>0.29281650960346561</v>
      </c>
      <c r="BG19" s="1">
        <v>0.29980320245890885</v>
      </c>
      <c r="BH19" s="1">
        <v>0.24155296215355021</v>
      </c>
      <c r="BI19" s="1">
        <v>0.25655335919226685</v>
      </c>
      <c r="BJ19" s="1">
        <v>0.26995147882587683</v>
      </c>
      <c r="BK19" s="1">
        <v>0.22303753345685207</v>
      </c>
      <c r="BL19" s="1">
        <v>7.3729121428212224E-2</v>
      </c>
      <c r="BM19" s="1">
        <v>0.19933016319010113</v>
      </c>
      <c r="BN19" s="1">
        <v>0.5178071515181305</v>
      </c>
      <c r="BO19" s="1">
        <v>0.12946653746573875</v>
      </c>
      <c r="BP19" s="1">
        <v>-6.7904217833313449E-2</v>
      </c>
      <c r="BQ19" s="1">
        <v>-6.9048319225813157E-2</v>
      </c>
      <c r="BR19" s="1">
        <v>-6.5861864748692073E-2</v>
      </c>
      <c r="BS19" s="1">
        <v>0.43467556107667671</v>
      </c>
      <c r="BT19" s="1">
        <v>0.47724188913206916</v>
      </c>
      <c r="BU19" s="1">
        <v>0.25966445197442278</v>
      </c>
      <c r="BV19" s="1">
        <v>0.45530127242200003</v>
      </c>
      <c r="BW19" s="1">
        <v>-1.5648868222394141E-2</v>
      </c>
      <c r="BX19" s="1">
        <v>-7.6691942872086135E-3</v>
      </c>
      <c r="BY19" s="1">
        <v>-5.7278477313665109E-2</v>
      </c>
      <c r="BZ19" s="1">
        <v>8.5899458988668853E-2</v>
      </c>
      <c r="CA19" s="1">
        <v>0.1256401094296257</v>
      </c>
      <c r="CB19" s="1">
        <v>0.51804453227852121</v>
      </c>
      <c r="CC19" s="1">
        <v>0.54864052483367143</v>
      </c>
      <c r="CD19" s="1">
        <v>-3.240510605242173E-2</v>
      </c>
      <c r="CE19" s="1">
        <v>-7.5643756704312393E-2</v>
      </c>
      <c r="CF19" s="1">
        <v>0.10647197939539224</v>
      </c>
      <c r="CG19" s="1">
        <v>0.11600951704882986</v>
      </c>
      <c r="CH19" s="1">
        <v>5.6854155991902681E-2</v>
      </c>
      <c r="CI19" s="1">
        <v>0.54805582232841077</v>
      </c>
      <c r="CJ19" s="1">
        <v>0.62873669806972665</v>
      </c>
      <c r="CK19" s="1">
        <v>5.3135691561232781E-2</v>
      </c>
      <c r="CL19" s="1">
        <v>0.6554981805311042</v>
      </c>
      <c r="CM19" s="1">
        <v>0.65567899002279928</v>
      </c>
      <c r="CN19" s="1">
        <v>4.2522353398204621E-2</v>
      </c>
      <c r="CO19" s="1">
        <v>2.190478217556098E-2</v>
      </c>
      <c r="CP19" s="1">
        <v>0.39754524922950218</v>
      </c>
      <c r="CQ19" s="1">
        <v>0.39870620807461293</v>
      </c>
      <c r="CR19" s="1">
        <v>0.41617768702797436</v>
      </c>
      <c r="CS19" s="1">
        <v>0.41529407234695126</v>
      </c>
      <c r="CT19" s="1">
        <v>0.60017147162204432</v>
      </c>
      <c r="CU19" s="1">
        <v>0.39058786937611883</v>
      </c>
      <c r="CV19" s="1">
        <v>0.57814547764819824</v>
      </c>
      <c r="CW19" s="1">
        <v>0.42010849247810811</v>
      </c>
      <c r="CX19" s="1">
        <v>0.62483144113165501</v>
      </c>
      <c r="CY19" s="1">
        <v>0.50655980506568588</v>
      </c>
      <c r="CZ19" s="1">
        <v>0.56640706287468234</v>
      </c>
      <c r="DA19" s="1">
        <v>0.66329567753863183</v>
      </c>
      <c r="DB19" s="1">
        <v>0.61147047322248438</v>
      </c>
      <c r="DC19" s="1">
        <v>0.60415968470207293</v>
      </c>
      <c r="DD19" s="1">
        <v>0.65865145495821475</v>
      </c>
      <c r="DE19" s="1">
        <v>0.62177116296629542</v>
      </c>
      <c r="DF19" s="1">
        <v>0.63920462787968058</v>
      </c>
      <c r="DG19" s="1">
        <v>0.64274041329337339</v>
      </c>
      <c r="DH19" s="1">
        <v>0.61866659559538228</v>
      </c>
      <c r="DI19" s="1">
        <v>0.56150769888786911</v>
      </c>
      <c r="DJ19" s="1">
        <v>0.29426200134208641</v>
      </c>
      <c r="DK19" s="1">
        <v>0.56439070141713976</v>
      </c>
      <c r="DL19" s="1">
        <v>0.58187791543897527</v>
      </c>
      <c r="DM19" s="1">
        <v>0.16498266336141429</v>
      </c>
      <c r="DN19" s="1">
        <v>2.8676994862054618E-3</v>
      </c>
      <c r="DO19" s="1">
        <v>0.5421969525298822</v>
      </c>
      <c r="DP19" s="1">
        <v>0.59559680014954119</v>
      </c>
      <c r="DQ19" s="1">
        <v>0.75658382088147058</v>
      </c>
      <c r="DR19" s="1">
        <v>0.24947566670764945</v>
      </c>
      <c r="DS19" s="1">
        <v>0.56536984290524472</v>
      </c>
      <c r="DT19" s="1">
        <v>0.57785770027072969</v>
      </c>
      <c r="DU19" s="1">
        <v>0.51494304663172352</v>
      </c>
      <c r="DV19" s="1">
        <v>0.29056370279023375</v>
      </c>
      <c r="DW19" s="1">
        <v>0.32339912627321321</v>
      </c>
      <c r="DX19" s="1">
        <v>0.23386141165895877</v>
      </c>
      <c r="DY19" s="1">
        <v>0.1137183968905392</v>
      </c>
      <c r="DZ19" s="1">
        <v>8.1688162294422731E-2</v>
      </c>
      <c r="EB19" s="1">
        <v>4.0000000000000001E-3</v>
      </c>
      <c r="EC19" s="1">
        <f t="shared" si="1"/>
        <v>3.6000000000000003E-3</v>
      </c>
    </row>
    <row r="20" spans="1:133" s="1" customFormat="1" ht="12.5" x14ac:dyDescent="0.25">
      <c r="A20" s="1">
        <v>18</v>
      </c>
      <c r="B20" s="1" t="s">
        <v>17</v>
      </c>
      <c r="C20" s="13">
        <v>4.9511258084693269E-2</v>
      </c>
      <c r="D20" s="13">
        <v>6.457082154016229E-2</v>
      </c>
      <c r="E20" s="13">
        <v>0.16264587619932874</v>
      </c>
      <c r="G20" s="14">
        <v>0.76940824955768106</v>
      </c>
      <c r="H20" s="12">
        <v>1</v>
      </c>
      <c r="I20" s="12">
        <v>0</v>
      </c>
      <c r="J20" s="12">
        <v>0.58499999999999996</v>
      </c>
      <c r="K20" s="12">
        <v>0.315</v>
      </c>
      <c r="L20" s="12">
        <v>4.0500000000000001E-2</v>
      </c>
      <c r="M20" s="12">
        <v>0.27</v>
      </c>
      <c r="N20" s="1">
        <f t="shared" si="0"/>
        <v>18</v>
      </c>
      <c r="O20" s="1" t="s">
        <v>17</v>
      </c>
      <c r="P20" s="1">
        <v>0.71813028088347308</v>
      </c>
      <c r="Q20" s="1">
        <v>0.72018348387615583</v>
      </c>
      <c r="R20" s="1">
        <v>0.69999849679121018</v>
      </c>
      <c r="S20" s="1">
        <v>0.65466178303476186</v>
      </c>
      <c r="T20" s="1">
        <v>0.6371843794665395</v>
      </c>
      <c r="U20" s="1">
        <v>0.68363906355807136</v>
      </c>
      <c r="V20" s="1">
        <v>0.71949058799431553</v>
      </c>
      <c r="W20" s="1">
        <v>0.87354427984985072</v>
      </c>
      <c r="X20" s="1">
        <v>0.81042192176459371</v>
      </c>
      <c r="Y20" s="1">
        <v>0.87482225217745557</v>
      </c>
      <c r="Z20" s="1">
        <v>0.81144114052892191</v>
      </c>
      <c r="AA20" s="1">
        <v>0.8289564891650627</v>
      </c>
      <c r="AB20" s="1">
        <v>0.76279356085849437</v>
      </c>
      <c r="AC20" s="1">
        <v>0.81144969790747645</v>
      </c>
      <c r="AD20" s="1">
        <v>0.89938187882127718</v>
      </c>
      <c r="AE20" s="1">
        <v>0.83292483362132952</v>
      </c>
      <c r="AF20" s="1">
        <v>1</v>
      </c>
      <c r="AG20" s="1">
        <v>0.8333880199290179</v>
      </c>
      <c r="AH20" s="1">
        <v>0.8434523446059734</v>
      </c>
      <c r="AI20" s="1">
        <v>0.79207746224161857</v>
      </c>
      <c r="AJ20" s="1">
        <v>0.84569277690435884</v>
      </c>
      <c r="AK20" s="1">
        <v>0.7938358235837204</v>
      </c>
      <c r="AL20" s="1">
        <v>0.78678274325155528</v>
      </c>
      <c r="AM20" s="1">
        <v>0.73809711387908883</v>
      </c>
      <c r="AN20" s="1">
        <v>0.82240160171985954</v>
      </c>
      <c r="AO20" s="1">
        <v>0.77958207056591766</v>
      </c>
      <c r="AP20" s="1">
        <v>0.75021335157771818</v>
      </c>
      <c r="AQ20" s="1">
        <v>0.71260231630195314</v>
      </c>
      <c r="AR20" s="1">
        <v>0.78313719413051686</v>
      </c>
      <c r="AS20" s="1">
        <v>6.4480808542950144E-2</v>
      </c>
      <c r="AT20" s="1">
        <v>7.2450528835896963E-2</v>
      </c>
      <c r="AU20" s="1">
        <v>5.886783269162299E-2</v>
      </c>
      <c r="AV20" s="1">
        <v>9.4491848657704495E-3</v>
      </c>
      <c r="AW20" s="1">
        <v>5.4073643808319312E-2</v>
      </c>
      <c r="AX20" s="1">
        <v>7.9593178725458583E-2</v>
      </c>
      <c r="AY20" s="1">
        <v>9.0499229046302004E-2</v>
      </c>
      <c r="AZ20" s="1">
        <v>-0.11528848707120656</v>
      </c>
      <c r="BA20" s="1">
        <v>-0.12052675707014812</v>
      </c>
      <c r="BB20" s="1">
        <v>0.22687164136211199</v>
      </c>
      <c r="BC20" s="1">
        <v>0.23762596604538155</v>
      </c>
      <c r="BD20" s="1">
        <v>-0.12000927216325777</v>
      </c>
      <c r="BE20" s="1">
        <v>-0.11528848707120656</v>
      </c>
      <c r="BF20" s="1">
        <v>0.24424060495957808</v>
      </c>
      <c r="BG20" s="1">
        <v>0.25108253024988703</v>
      </c>
      <c r="BH20" s="1">
        <v>0.19489521065118343</v>
      </c>
      <c r="BI20" s="1">
        <v>0.2110000116891397</v>
      </c>
      <c r="BJ20" s="1">
        <v>0.22420207547062579</v>
      </c>
      <c r="BK20" s="1">
        <v>0.17836912339960231</v>
      </c>
      <c r="BL20" s="1">
        <v>3.8307224208573319E-2</v>
      </c>
      <c r="BM20" s="1">
        <v>0.16071138580760433</v>
      </c>
      <c r="BN20" s="1">
        <v>0.46821602354290326</v>
      </c>
      <c r="BO20" s="1">
        <v>0.10091441623034572</v>
      </c>
      <c r="BP20" s="1">
        <v>-8.5126354889042744E-2</v>
      </c>
      <c r="BQ20" s="1">
        <v>-8.6560627814563418E-2</v>
      </c>
      <c r="BR20" s="1">
        <v>-8.2566012114504275E-2</v>
      </c>
      <c r="BS20" s="1">
        <v>0.39925975247798817</v>
      </c>
      <c r="BT20" s="1">
        <v>0.4311764022360714</v>
      </c>
      <c r="BU20" s="1">
        <v>0.21410732721441694</v>
      </c>
      <c r="BV20" s="1">
        <v>0.43313925465893943</v>
      </c>
      <c r="BW20" s="1">
        <v>-1.9557613264532776E-2</v>
      </c>
      <c r="BX20" s="1">
        <v>0.27421910617190681</v>
      </c>
      <c r="BY20" s="1">
        <v>-7.1455968342473392E-2</v>
      </c>
      <c r="BZ20" s="1">
        <v>0.35770625195245237</v>
      </c>
      <c r="CA20" s="1">
        <v>9.7595393232432867E-2</v>
      </c>
      <c r="CB20" s="1">
        <v>0.47671150854966399</v>
      </c>
      <c r="CC20" s="1">
        <v>0.63802869027403508</v>
      </c>
      <c r="CD20" s="1">
        <v>0.2103572044683116</v>
      </c>
      <c r="CE20" s="1">
        <v>-9.4596871931445184E-2</v>
      </c>
      <c r="CF20" s="1">
        <v>0.30423573420102501</v>
      </c>
      <c r="CG20" s="1">
        <v>8.06954367607884E-2</v>
      </c>
      <c r="CH20" s="1">
        <v>0.30217732689335425</v>
      </c>
      <c r="CI20" s="1">
        <v>0.54489995946083947</v>
      </c>
      <c r="CJ20" s="1">
        <v>0.56843052141517658</v>
      </c>
      <c r="CK20" s="1">
        <v>2.3774023818189285E-2</v>
      </c>
      <c r="CL20" s="1">
        <v>0.60233313892446261</v>
      </c>
      <c r="CM20" s="1">
        <v>0.602633787591211</v>
      </c>
      <c r="CN20" s="1">
        <v>0.3661194937560221</v>
      </c>
      <c r="CO20" s="1">
        <v>0.34912695152583562</v>
      </c>
      <c r="CP20" s="1">
        <v>0.35927498743847197</v>
      </c>
      <c r="CQ20" s="1">
        <v>0.36053978499677541</v>
      </c>
      <c r="CR20" s="1">
        <v>0.37705272083039137</v>
      </c>
      <c r="CS20" s="1">
        <v>0.37675527617430649</v>
      </c>
      <c r="CT20" s="1">
        <v>0.54137701501588853</v>
      </c>
      <c r="CU20" s="1">
        <v>0.52254369979241322</v>
      </c>
      <c r="CV20" s="1">
        <v>0.68930069753449796</v>
      </c>
      <c r="CW20" s="1">
        <v>0.47768457748083687</v>
      </c>
      <c r="CX20" s="1">
        <v>0.6595341433515407</v>
      </c>
      <c r="CY20" s="1">
        <v>0.4630698209314385</v>
      </c>
      <c r="CZ20" s="1">
        <v>0.51796917439837997</v>
      </c>
      <c r="DA20" s="1">
        <v>0.59943490019316603</v>
      </c>
      <c r="DB20" s="1">
        <v>0.55181117560355963</v>
      </c>
      <c r="DC20" s="1">
        <v>0.54425204678344785</v>
      </c>
      <c r="DD20" s="1">
        <v>0.60789904902159286</v>
      </c>
      <c r="DE20" s="1">
        <v>0.57153942053446538</v>
      </c>
      <c r="DF20" s="1">
        <v>0.58644460490443751</v>
      </c>
      <c r="DG20" s="1">
        <v>0.58975566359700982</v>
      </c>
      <c r="DH20" s="1">
        <v>0.56766638768071265</v>
      </c>
      <c r="DI20" s="1">
        <v>0.59524097009413768</v>
      </c>
      <c r="DJ20" s="1">
        <v>0.26950433333178747</v>
      </c>
      <c r="DK20" s="1">
        <v>0.51932902137456982</v>
      </c>
      <c r="DL20" s="1">
        <v>0.53528048073052736</v>
      </c>
      <c r="DM20" s="1">
        <v>0.15090760519560661</v>
      </c>
      <c r="DN20" s="1">
        <v>4.5706511550164697E-2</v>
      </c>
      <c r="DO20" s="1">
        <v>0.49594085817005162</v>
      </c>
      <c r="DP20" s="1">
        <v>0.65210825078016343</v>
      </c>
      <c r="DQ20" s="1">
        <v>0.82337408642500809</v>
      </c>
      <c r="DR20" s="1">
        <v>0.38610919244166214</v>
      </c>
      <c r="DS20" s="1">
        <v>0.61009884941007553</v>
      </c>
      <c r="DT20" s="1">
        <v>0.63244055874508565</v>
      </c>
      <c r="DU20" s="1">
        <v>0.47430821713051141</v>
      </c>
      <c r="DV20" s="1">
        <v>0.24531513660701454</v>
      </c>
      <c r="DW20" s="1">
        <v>0.2761565079007815</v>
      </c>
      <c r="DX20" s="1">
        <v>0.19081818067520534</v>
      </c>
      <c r="DY20" s="1">
        <v>0.25459314796513394</v>
      </c>
      <c r="DZ20" s="1">
        <v>0.23235004935706896</v>
      </c>
      <c r="EB20" s="1">
        <v>2E-3</v>
      </c>
      <c r="EC20" s="1">
        <f t="shared" si="1"/>
        <v>1.8000000000000002E-3</v>
      </c>
    </row>
    <row r="21" spans="1:133" s="1" customFormat="1" ht="12.5" x14ac:dyDescent="0.25">
      <c r="A21" s="1">
        <v>19</v>
      </c>
      <c r="B21" s="1" t="s">
        <v>18</v>
      </c>
      <c r="C21" s="13">
        <v>4.2515332372576001E-2</v>
      </c>
      <c r="D21" s="13">
        <v>5.7991935585912605E-2</v>
      </c>
      <c r="E21" s="13">
        <v>0.16466155304408625</v>
      </c>
      <c r="G21" s="14">
        <v>0.86469645665785766</v>
      </c>
      <c r="H21" s="12">
        <v>0.76500000000000001</v>
      </c>
      <c r="I21" s="12">
        <v>0.38250000000000001</v>
      </c>
      <c r="J21" s="12">
        <v>0.38250000000000001</v>
      </c>
      <c r="K21" s="12">
        <v>0.13500000000000001</v>
      </c>
      <c r="L21" s="12">
        <v>4.0500000000000001E-2</v>
      </c>
      <c r="M21" s="12">
        <v>0.18</v>
      </c>
      <c r="N21" s="1">
        <f t="shared" si="0"/>
        <v>19</v>
      </c>
      <c r="O21" s="1" t="s">
        <v>18</v>
      </c>
      <c r="P21" s="1">
        <v>0.78236627099771394</v>
      </c>
      <c r="Q21" s="1">
        <v>0.78460313081514199</v>
      </c>
      <c r="R21" s="1">
        <v>0.76261261809597658</v>
      </c>
      <c r="S21" s="1">
        <v>0.71322058349567163</v>
      </c>
      <c r="T21" s="1">
        <v>0.69417984476011751</v>
      </c>
      <c r="U21" s="1">
        <v>0.74478985095336148</v>
      </c>
      <c r="V21" s="1">
        <v>0.78408673432057885</v>
      </c>
      <c r="W21" s="1">
        <v>0.8112190296917472</v>
      </c>
      <c r="X21" s="1">
        <v>0.88301952766870695</v>
      </c>
      <c r="Y21" s="1">
        <v>0.81165281108395926</v>
      </c>
      <c r="Z21" s="1">
        <v>0.88462684082309662</v>
      </c>
      <c r="AA21" s="1">
        <v>0.77379417590413224</v>
      </c>
      <c r="AB21" s="1">
        <v>0.82864614245730572</v>
      </c>
      <c r="AC21" s="1">
        <v>0.74808825705111415</v>
      </c>
      <c r="AD21" s="1">
        <v>0.83334653123383173</v>
      </c>
      <c r="AE21" s="1">
        <v>0.89920479895702954</v>
      </c>
      <c r="AF21" s="1">
        <v>0.83338801992901779</v>
      </c>
      <c r="AG21" s="1">
        <v>1</v>
      </c>
      <c r="AH21" s="1">
        <v>0.84866449606790573</v>
      </c>
      <c r="AI21" s="1">
        <v>0.85934035426863997</v>
      </c>
      <c r="AJ21" s="1">
        <v>0.85026170200431272</v>
      </c>
      <c r="AK21" s="1">
        <v>0.86135853617780123</v>
      </c>
      <c r="AL21" s="1">
        <v>0.79486272788734391</v>
      </c>
      <c r="AM21" s="1">
        <v>0.80023916456999522</v>
      </c>
      <c r="AN21" s="1">
        <v>0.84072212142535463</v>
      </c>
      <c r="AO21" s="1">
        <v>0.84953220234070759</v>
      </c>
      <c r="AP21" s="1">
        <v>0.77018747446942859</v>
      </c>
      <c r="AQ21" s="1">
        <v>0.77553366385119382</v>
      </c>
      <c r="AR21" s="1">
        <v>0.85387481700429835</v>
      </c>
      <c r="AS21" s="1">
        <v>0.10509146036133302</v>
      </c>
      <c r="AT21" s="1">
        <v>0.11358185499439197</v>
      </c>
      <c r="AU21" s="1">
        <v>9.9468610243842889E-2</v>
      </c>
      <c r="AV21" s="1">
        <v>4.3861827036747687E-2</v>
      </c>
      <c r="AW21" s="1">
        <v>9.3783130155985092E-2</v>
      </c>
      <c r="AX21" s="1">
        <v>0.12045500175679666</v>
      </c>
      <c r="AY21" s="1">
        <v>0.13203109847650701</v>
      </c>
      <c r="AZ21" s="1">
        <v>-9.1618047458411109E-2</v>
      </c>
      <c r="BA21" s="1">
        <v>-9.5780822784507516E-2</v>
      </c>
      <c r="BB21" s="1">
        <v>0.27514852869116269</v>
      </c>
      <c r="BC21" s="1">
        <v>0.28608398399396845</v>
      </c>
      <c r="BD21" s="1">
        <v>-9.5369585218962785E-2</v>
      </c>
      <c r="BE21" s="1">
        <v>-9.161804745841115E-2</v>
      </c>
      <c r="BF21" s="1">
        <v>0.29381076136561562</v>
      </c>
      <c r="BG21" s="1">
        <v>0.30080386863891406</v>
      </c>
      <c r="BH21" s="1">
        <v>0.24248554236473829</v>
      </c>
      <c r="BI21" s="1">
        <v>0.25747556007083428</v>
      </c>
      <c r="BJ21" s="1">
        <v>0.27088458856130282</v>
      </c>
      <c r="BK21" s="1">
        <v>0.22392571328638422</v>
      </c>
      <c r="BL21" s="1">
        <v>7.437522405076058E-2</v>
      </c>
      <c r="BM21" s="1">
        <v>0.20010172198677639</v>
      </c>
      <c r="BN21" s="1">
        <v>0.51894573347957595</v>
      </c>
      <c r="BO21" s="1">
        <v>0.13002686897086418</v>
      </c>
      <c r="BP21" s="1">
        <v>-6.7648649230420022E-2</v>
      </c>
      <c r="BQ21" s="1">
        <v>-6.8788444610660429E-2</v>
      </c>
      <c r="BR21" s="1">
        <v>-6.5613982874857715E-2</v>
      </c>
      <c r="BS21" s="1">
        <v>0.43552531077401785</v>
      </c>
      <c r="BT21" s="1">
        <v>0.47835974303061485</v>
      </c>
      <c r="BU21" s="1">
        <v>0.26063395507617715</v>
      </c>
      <c r="BV21" s="1">
        <v>0.45643791183958754</v>
      </c>
      <c r="BW21" s="1">
        <v>-1.5545157271885103E-2</v>
      </c>
      <c r="BX21" s="1">
        <v>-8.3472893197987143E-3</v>
      </c>
      <c r="BY21" s="1">
        <v>-5.701920661351674E-2</v>
      </c>
      <c r="BZ21" s="1">
        <v>8.5404715480721399E-2</v>
      </c>
      <c r="CA21" s="1">
        <v>0.12623874961488127</v>
      </c>
      <c r="CB21" s="1">
        <v>0.51954842387494393</v>
      </c>
      <c r="CC21" s="1">
        <v>0.54985406920298974</v>
      </c>
      <c r="CD21" s="1">
        <v>-3.2908276257294332E-2</v>
      </c>
      <c r="CE21" s="1">
        <v>-7.5330077483353797E-2</v>
      </c>
      <c r="CF21" s="1">
        <v>0.10637744700346878</v>
      </c>
      <c r="CG21" s="1">
        <v>0.11670331952926288</v>
      </c>
      <c r="CH21" s="1">
        <v>5.6349458493484127E-2</v>
      </c>
      <c r="CI21" s="1">
        <v>0.54919726914603406</v>
      </c>
      <c r="CJ21" s="1">
        <v>0.62960735464837969</v>
      </c>
      <c r="CK21" s="1">
        <v>5.3666750104950964E-2</v>
      </c>
      <c r="CL21" s="1">
        <v>0.65621119780513215</v>
      </c>
      <c r="CM21" s="1">
        <v>0.65639025453947408</v>
      </c>
      <c r="CN21" s="1">
        <v>4.1746123384560158E-2</v>
      </c>
      <c r="CO21" s="1">
        <v>2.1002692962672292E-2</v>
      </c>
      <c r="CP21" s="1">
        <v>0.39813006975315646</v>
      </c>
      <c r="CQ21" s="1">
        <v>0.39928951084809716</v>
      </c>
      <c r="CR21" s="1">
        <v>0.41676896993800461</v>
      </c>
      <c r="CS21" s="1">
        <v>0.41587138448912458</v>
      </c>
      <c r="CT21" s="1">
        <v>0.59424253522657966</v>
      </c>
      <c r="CU21" s="1">
        <v>0.39054508621553474</v>
      </c>
      <c r="CV21" s="1">
        <v>0.57354967633764031</v>
      </c>
      <c r="CW21" s="1">
        <v>0.42036842105193206</v>
      </c>
      <c r="CX21" s="1">
        <v>0.61929656171461611</v>
      </c>
      <c r="CY21" s="1">
        <v>0.5071716209188688</v>
      </c>
      <c r="CZ21" s="1">
        <v>0.5673396711301969</v>
      </c>
      <c r="DA21" s="1">
        <v>0.65276838520380753</v>
      </c>
      <c r="DB21" s="1">
        <v>0.60091379501198694</v>
      </c>
      <c r="DC21" s="1">
        <v>0.59263210528512844</v>
      </c>
      <c r="DD21" s="1">
        <v>0.65957917264267929</v>
      </c>
      <c r="DE21" s="1">
        <v>0.62245264939865086</v>
      </c>
      <c r="DF21" s="1">
        <v>0.63975159833643047</v>
      </c>
      <c r="DG21" s="1">
        <v>0.64328948705085509</v>
      </c>
      <c r="DH21" s="1">
        <v>0.61919510381619158</v>
      </c>
      <c r="DI21" s="1">
        <v>0.56192690666945488</v>
      </c>
      <c r="DJ21" s="1">
        <v>0.29463052277074026</v>
      </c>
      <c r="DK21" s="1">
        <v>0.56506153394602121</v>
      </c>
      <c r="DL21" s="1">
        <v>0.5825584081085835</v>
      </c>
      <c r="DM21" s="1">
        <v>0.16523220188130566</v>
      </c>
      <c r="DN21" s="1">
        <v>2.7496010384976117E-3</v>
      </c>
      <c r="DO21" s="1">
        <v>0.54301703278720925</v>
      </c>
      <c r="DP21" s="1">
        <v>0.59475798963987869</v>
      </c>
      <c r="DQ21" s="1">
        <v>0.75685047921229276</v>
      </c>
      <c r="DR21" s="1">
        <v>0.24950651304022692</v>
      </c>
      <c r="DS21" s="1">
        <v>0.56577954746389358</v>
      </c>
      <c r="DT21" s="1">
        <v>0.57823945021444401</v>
      </c>
      <c r="DU21" s="1">
        <v>0.51578647679893008</v>
      </c>
      <c r="DV21" s="1">
        <v>0.29149990103147161</v>
      </c>
      <c r="DW21" s="1">
        <v>0.32429621522991176</v>
      </c>
      <c r="DX21" s="1">
        <v>0.23472398532367994</v>
      </c>
      <c r="DY21" s="1">
        <v>0.11356831796747091</v>
      </c>
      <c r="DZ21" s="1">
        <v>8.1575870395238309E-2</v>
      </c>
      <c r="EB21" s="1">
        <v>2E-3</v>
      </c>
      <c r="EC21" s="1">
        <f t="shared" si="1"/>
        <v>1.8000000000000002E-3</v>
      </c>
    </row>
    <row r="22" spans="1:133" s="1" customFormat="1" ht="12.5" x14ac:dyDescent="0.25">
      <c r="A22" s="1">
        <v>20</v>
      </c>
      <c r="B22" s="1" t="s">
        <v>19</v>
      </c>
      <c r="C22" s="13">
        <v>4.2725704646645615E-2</v>
      </c>
      <c r="D22" s="13">
        <v>5.71617862967288E-2</v>
      </c>
      <c r="E22" s="13">
        <v>0.15814756374816094</v>
      </c>
      <c r="G22" s="14">
        <v>0.84905049552567857</v>
      </c>
      <c r="H22" s="12">
        <v>0.76500000000000001</v>
      </c>
      <c r="I22" s="12">
        <v>0.38250000000000001</v>
      </c>
      <c r="J22" s="12">
        <v>0.38250000000000001</v>
      </c>
      <c r="K22" s="12">
        <v>0.13500000000000001</v>
      </c>
      <c r="L22" s="12">
        <v>4.0500000000000001E-2</v>
      </c>
      <c r="M22" s="12">
        <v>0.18</v>
      </c>
      <c r="N22" s="1">
        <f t="shared" si="0"/>
        <v>20</v>
      </c>
      <c r="O22" s="1" t="s">
        <v>19</v>
      </c>
      <c r="P22" s="1">
        <v>0.86201861089935372</v>
      </c>
      <c r="Q22" s="1">
        <v>0.86037530407257767</v>
      </c>
      <c r="R22" s="1">
        <v>0.84905644444657347</v>
      </c>
      <c r="S22" s="1">
        <v>0.80478130174849283</v>
      </c>
      <c r="T22" s="1">
        <v>0.78362076437899286</v>
      </c>
      <c r="U22" s="1">
        <v>0.83383431181871992</v>
      </c>
      <c r="V22" s="1">
        <v>0.85989902991314493</v>
      </c>
      <c r="W22" s="1">
        <v>0.81924065677969926</v>
      </c>
      <c r="X22" s="1">
        <v>0.82696085816249132</v>
      </c>
      <c r="Y22" s="1">
        <v>0.81724450456748077</v>
      </c>
      <c r="Z22" s="1">
        <v>0.82515960153867574</v>
      </c>
      <c r="AA22" s="1">
        <v>0.79362418108442778</v>
      </c>
      <c r="AB22" s="1">
        <v>0.79253549281760505</v>
      </c>
      <c r="AC22" s="1">
        <v>0.76552352949581026</v>
      </c>
      <c r="AD22" s="1">
        <v>0.84507067980752171</v>
      </c>
      <c r="AE22" s="1">
        <v>0.85021387136626059</v>
      </c>
      <c r="AF22" s="1">
        <v>0.8434523446059734</v>
      </c>
      <c r="AG22" s="1">
        <v>0.84866449606790573</v>
      </c>
      <c r="AH22" s="1">
        <v>1</v>
      </c>
      <c r="AI22" s="1">
        <v>0.88526134077604746</v>
      </c>
      <c r="AJ22" s="1">
        <v>0.89834230807442561</v>
      </c>
      <c r="AK22" s="1">
        <v>0.88353608130207373</v>
      </c>
      <c r="AL22" s="1">
        <v>0.85935790663378697</v>
      </c>
      <c r="AM22" s="1">
        <v>0.84286009266476303</v>
      </c>
      <c r="AN22" s="1">
        <v>0.89334946878386545</v>
      </c>
      <c r="AO22" s="1">
        <v>0.87936086667250202</v>
      </c>
      <c r="AP22" s="1">
        <v>0.84008260366425147</v>
      </c>
      <c r="AQ22" s="1">
        <v>0.82655859668902465</v>
      </c>
      <c r="AR22" s="1">
        <v>0.87553022775296419</v>
      </c>
      <c r="AS22" s="1">
        <v>0.10794878702316582</v>
      </c>
      <c r="AT22" s="1">
        <v>0.1163678555943425</v>
      </c>
      <c r="AU22" s="1">
        <v>0.10240984038817795</v>
      </c>
      <c r="AV22" s="1">
        <v>4.6966082942011447E-2</v>
      </c>
      <c r="AW22" s="1">
        <v>9.6712720723203402E-2</v>
      </c>
      <c r="AX22" s="1">
        <v>0.12310761799872147</v>
      </c>
      <c r="AY22" s="1">
        <v>0.13458210290554545</v>
      </c>
      <c r="AZ22" s="1">
        <v>-8.7642092952593217E-2</v>
      </c>
      <c r="BA22" s="1">
        <v>-9.1624216040690126E-2</v>
      </c>
      <c r="BB22" s="1">
        <v>0.27627482350256855</v>
      </c>
      <c r="BC22" s="1">
        <v>0.28706482758934088</v>
      </c>
      <c r="BD22" s="1">
        <v>-9.1230824979159075E-2</v>
      </c>
      <c r="BE22" s="1">
        <v>-8.7642092952593204E-2</v>
      </c>
      <c r="BF22" s="1">
        <v>0.29479656851224201</v>
      </c>
      <c r="BG22" s="1">
        <v>0.30170053117968376</v>
      </c>
      <c r="BH22" s="1">
        <v>0.24403035147826502</v>
      </c>
      <c r="BI22" s="1">
        <v>0.25867177173883121</v>
      </c>
      <c r="BJ22" s="1">
        <v>0.27190079121779098</v>
      </c>
      <c r="BK22" s="1">
        <v>0.22552840197933038</v>
      </c>
      <c r="BL22" s="1">
        <v>7.7199510602682639E-2</v>
      </c>
      <c r="BM22" s="1">
        <v>0.20138946293376259</v>
      </c>
      <c r="BN22" s="1">
        <v>0.51665576130558732</v>
      </c>
      <c r="BO22" s="1">
        <v>0.13124859871474673</v>
      </c>
      <c r="BP22" s="1">
        <v>-6.4712896295472569E-2</v>
      </c>
      <c r="BQ22" s="1">
        <v>-6.58032278997049E-2</v>
      </c>
      <c r="BR22" s="1">
        <v>-6.2766528491218138E-2</v>
      </c>
      <c r="BS22" s="1">
        <v>0.43291275866824924</v>
      </c>
      <c r="BT22" s="1">
        <v>0.47658939973688574</v>
      </c>
      <c r="BU22" s="1">
        <v>0.26200284369823856</v>
      </c>
      <c r="BV22" s="1">
        <v>0.46314519509808627</v>
      </c>
      <c r="BW22" s="1">
        <v>-1.9236043682865057E-2</v>
      </c>
      <c r="BX22" s="1">
        <v>0.11830426383283578</v>
      </c>
      <c r="BY22" s="1">
        <v>-6.9903355201611644E-2</v>
      </c>
      <c r="BZ22" s="1">
        <v>0.20984474202949413</v>
      </c>
      <c r="CA22" s="1">
        <v>0.11174269879138971</v>
      </c>
      <c r="CB22" s="1">
        <v>0.51877576494581989</v>
      </c>
      <c r="CC22" s="1">
        <v>0.59374046067549613</v>
      </c>
      <c r="CD22" s="1">
        <v>8.0191763143248343E-2</v>
      </c>
      <c r="CE22" s="1">
        <v>-8.2248166481818305E-2</v>
      </c>
      <c r="CF22" s="1">
        <v>0.20541794135646502</v>
      </c>
      <c r="CG22" s="1">
        <v>0.11066447048702538</v>
      </c>
      <c r="CH22" s="1">
        <v>0.16848891419520473</v>
      </c>
      <c r="CI22" s="1">
        <v>0.56537322719435279</v>
      </c>
      <c r="CJ22" s="1">
        <v>0.68810455132612081</v>
      </c>
      <c r="CK22" s="1">
        <v>5.612801319670388E-2</v>
      </c>
      <c r="CL22" s="1">
        <v>0.71958406316943646</v>
      </c>
      <c r="CM22" s="1">
        <v>0.71972437955854796</v>
      </c>
      <c r="CN22" s="1">
        <v>0.18870045469702512</v>
      </c>
      <c r="CO22" s="1">
        <v>0.17147759036944532</v>
      </c>
      <c r="CP22" s="1">
        <v>0.41030172315940072</v>
      </c>
      <c r="CQ22" s="1">
        <v>0.41145120302657884</v>
      </c>
      <c r="CR22" s="1">
        <v>0.43236595829430924</v>
      </c>
      <c r="CS22" s="1">
        <v>0.43362502501695183</v>
      </c>
      <c r="CT22" s="1">
        <v>0.64277812102406662</v>
      </c>
      <c r="CU22" s="1">
        <v>0.45308384202744068</v>
      </c>
      <c r="CV22" s="1">
        <v>0.62600446542559041</v>
      </c>
      <c r="CW22" s="1">
        <v>0.46241704769824743</v>
      </c>
      <c r="CX22" s="1">
        <v>0.67308485966221454</v>
      </c>
      <c r="CY22" s="1">
        <v>0.54566616058510609</v>
      </c>
      <c r="CZ22" s="1">
        <v>0.5896953029798232</v>
      </c>
      <c r="DA22" s="1">
        <v>0.74509972744355213</v>
      </c>
      <c r="DB22" s="1">
        <v>0.6880648176223132</v>
      </c>
      <c r="DC22" s="1">
        <v>0.67788588271975569</v>
      </c>
      <c r="DD22" s="1">
        <v>0.69695560022146696</v>
      </c>
      <c r="DE22" s="1">
        <v>0.69221280334842061</v>
      </c>
      <c r="DF22" s="1">
        <v>0.64454675071488288</v>
      </c>
      <c r="DG22" s="1">
        <v>0.64810103432324362</v>
      </c>
      <c r="DH22" s="1">
        <v>0.62382643476876398</v>
      </c>
      <c r="DI22" s="1">
        <v>0.61657671418085114</v>
      </c>
      <c r="DJ22" s="1">
        <v>0.3192128214301605</v>
      </c>
      <c r="DK22" s="1">
        <v>0.6113005507802316</v>
      </c>
      <c r="DL22" s="1">
        <v>0.63185744734437377</v>
      </c>
      <c r="DM22" s="1">
        <v>0.17853043237379346</v>
      </c>
      <c r="DN22" s="1">
        <v>2.244926216827885E-2</v>
      </c>
      <c r="DO22" s="1">
        <v>0.58672017043914493</v>
      </c>
      <c r="DP22" s="1">
        <v>0.66465282602967191</v>
      </c>
      <c r="DQ22" s="1">
        <v>0.82299272036156867</v>
      </c>
      <c r="DR22" s="1">
        <v>0.32680707585400198</v>
      </c>
      <c r="DS22" s="1">
        <v>0.64727126946698887</v>
      </c>
      <c r="DT22" s="1">
        <v>0.66316948210465687</v>
      </c>
      <c r="DU22" s="1">
        <v>0.53144015214255402</v>
      </c>
      <c r="DV22" s="1">
        <v>0.29215003231060954</v>
      </c>
      <c r="DW22" s="1">
        <v>0.31101811020178483</v>
      </c>
      <c r="DX22" s="1">
        <v>0.23280521101130144</v>
      </c>
      <c r="DY22" s="1">
        <v>0.1874737860978184</v>
      </c>
      <c r="DZ22" s="1">
        <v>0.15801112428678254</v>
      </c>
      <c r="EB22" s="1">
        <v>0</v>
      </c>
      <c r="EC22" s="1">
        <f t="shared" si="1"/>
        <v>0</v>
      </c>
    </row>
    <row r="23" spans="1:133" s="1" customFormat="1" ht="12.5" x14ac:dyDescent="0.25">
      <c r="A23" s="1">
        <v>21</v>
      </c>
      <c r="B23" s="1" t="s">
        <v>20</v>
      </c>
      <c r="C23" s="13">
        <v>4.1760451182125471E-2</v>
      </c>
      <c r="D23" s="13">
        <v>5.6832555167730933E-2</v>
      </c>
      <c r="E23" s="13">
        <v>0.16208436011105309</v>
      </c>
      <c r="G23" s="14">
        <v>0.84824319187187647</v>
      </c>
      <c r="H23" s="12">
        <v>1</v>
      </c>
      <c r="I23" s="12">
        <v>0.38250000000000001</v>
      </c>
      <c r="J23" s="12">
        <v>0.38250000000000001</v>
      </c>
      <c r="K23" s="12">
        <v>0.13500000000000001</v>
      </c>
      <c r="L23" s="12">
        <v>4.0500000000000001E-2</v>
      </c>
      <c r="M23" s="12">
        <v>0.18</v>
      </c>
      <c r="N23" s="1">
        <f t="shared" si="0"/>
        <v>21</v>
      </c>
      <c r="O23" s="1" t="s">
        <v>20</v>
      </c>
      <c r="P23" s="1">
        <v>0.87896543745421207</v>
      </c>
      <c r="Q23" s="1">
        <v>0.87722037730281233</v>
      </c>
      <c r="R23" s="1">
        <v>0.86589725546794238</v>
      </c>
      <c r="S23" s="1">
        <v>0.82092320300558408</v>
      </c>
      <c r="T23" s="1">
        <v>0.79934359625648865</v>
      </c>
      <c r="U23" s="1">
        <v>0.85045050507583553</v>
      </c>
      <c r="V23" s="1">
        <v>0.8768442854216365</v>
      </c>
      <c r="W23" s="1">
        <v>0.77038088265469218</v>
      </c>
      <c r="X23" s="1">
        <v>0.84078924112516296</v>
      </c>
      <c r="Y23" s="1">
        <v>0.76786903633422376</v>
      </c>
      <c r="Z23" s="1">
        <v>0.83911754444058773</v>
      </c>
      <c r="AA23" s="1">
        <v>0.74958130790429878</v>
      </c>
      <c r="AB23" s="1">
        <v>0.80499157920672171</v>
      </c>
      <c r="AC23" s="1">
        <v>0.71800780058418134</v>
      </c>
      <c r="AD23" s="1">
        <v>0.7940420900072066</v>
      </c>
      <c r="AE23" s="1">
        <v>0.86082928275579595</v>
      </c>
      <c r="AF23" s="1">
        <v>0.79207746224161857</v>
      </c>
      <c r="AG23" s="1">
        <v>0.85934035426863997</v>
      </c>
      <c r="AH23" s="1">
        <v>0.88526134077604768</v>
      </c>
      <c r="AI23" s="1">
        <v>1</v>
      </c>
      <c r="AJ23" s="1">
        <v>0.88313089888020702</v>
      </c>
      <c r="AK23" s="1">
        <v>0.89822064241343924</v>
      </c>
      <c r="AL23" s="1">
        <v>0.84773307330503234</v>
      </c>
      <c r="AM23" s="1">
        <v>0.85701609353190966</v>
      </c>
      <c r="AN23" s="1">
        <v>0.88530027594854888</v>
      </c>
      <c r="AO23" s="1">
        <v>0.89578573645348725</v>
      </c>
      <c r="AP23" s="1">
        <v>0.83507789760369022</v>
      </c>
      <c r="AQ23" s="1">
        <v>0.8419654821371122</v>
      </c>
      <c r="AR23" s="1">
        <v>0.8919436143525461</v>
      </c>
      <c r="AS23" s="1">
        <v>0.12571458959588444</v>
      </c>
      <c r="AT23" s="1">
        <v>0.13419632252076383</v>
      </c>
      <c r="AU23" s="1">
        <v>0.12030070697877801</v>
      </c>
      <c r="AV23" s="1">
        <v>6.3065060212358526E-2</v>
      </c>
      <c r="AW23" s="1">
        <v>0.11429178440806989</v>
      </c>
      <c r="AX23" s="1">
        <v>0.1406431898826489</v>
      </c>
      <c r="AY23" s="1">
        <v>0.15218329230944014</v>
      </c>
      <c r="AZ23" s="1">
        <v>-7.3753373163785815E-2</v>
      </c>
      <c r="BA23" s="1">
        <v>-7.7104445693048695E-2</v>
      </c>
      <c r="BB23" s="1">
        <v>0.29392198893983396</v>
      </c>
      <c r="BC23" s="1">
        <v>0.3045492891691533</v>
      </c>
      <c r="BD23" s="1">
        <v>-7.6773395660091448E-2</v>
      </c>
      <c r="BE23" s="1">
        <v>-7.3753373163785801E-2</v>
      </c>
      <c r="BF23" s="1">
        <v>0.31265547145942962</v>
      </c>
      <c r="BG23" s="1">
        <v>0.31947296617259363</v>
      </c>
      <c r="BH23" s="1">
        <v>0.26209112115225863</v>
      </c>
      <c r="BI23" s="1">
        <v>0.27583167737451997</v>
      </c>
      <c r="BJ23" s="1">
        <v>0.28885366228684173</v>
      </c>
      <c r="BK23" s="1">
        <v>0.24300684171135181</v>
      </c>
      <c r="BL23" s="1">
        <v>9.3416342086193566E-2</v>
      </c>
      <c r="BM23" s="1">
        <v>0.21635222334900178</v>
      </c>
      <c r="BN23" s="1">
        <v>0.52988721071157252</v>
      </c>
      <c r="BO23" s="1">
        <v>0.1427201380531086</v>
      </c>
      <c r="BP23" s="1">
        <v>-5.4457786529254038E-2</v>
      </c>
      <c r="BQ23" s="1">
        <v>-5.5375332322263743E-2</v>
      </c>
      <c r="BR23" s="1">
        <v>-5.2819861348042264E-2</v>
      </c>
      <c r="BS23" s="1">
        <v>0.44087971028628126</v>
      </c>
      <c r="BT23" s="1">
        <v>0.48900783109375867</v>
      </c>
      <c r="BU23" s="1">
        <v>0.27912417126707278</v>
      </c>
      <c r="BV23" s="1">
        <v>0.46458342847635492</v>
      </c>
      <c r="BW23" s="1">
        <v>-1.7046536696931434E-2</v>
      </c>
      <c r="BX23" s="1">
        <v>-1.6491102464159416E-2</v>
      </c>
      <c r="BY23" s="1">
        <v>-6.198661859326704E-2</v>
      </c>
      <c r="BZ23" s="1">
        <v>7.791854836308576E-2</v>
      </c>
      <c r="CA23" s="1">
        <v>0.12247301383696388</v>
      </c>
      <c r="CB23" s="1">
        <v>0.52816878659040367</v>
      </c>
      <c r="CC23" s="1">
        <v>0.53942404823638623</v>
      </c>
      <c r="CD23" s="1">
        <v>-3.5131923563102865E-2</v>
      </c>
      <c r="CE23" s="1">
        <v>-7.1310822227301077E-2</v>
      </c>
      <c r="CF23" s="1">
        <v>0.10886001416866298</v>
      </c>
      <c r="CG23" s="1">
        <v>0.12556177588647613</v>
      </c>
      <c r="CH23" s="1">
        <v>4.9846980595046983E-2</v>
      </c>
      <c r="CI23" s="1">
        <v>0.55566244289389899</v>
      </c>
      <c r="CJ23" s="1">
        <v>0.70621541478643635</v>
      </c>
      <c r="CK23" s="1">
        <v>6.9752663559799685E-2</v>
      </c>
      <c r="CL23" s="1">
        <v>0.73367261985164511</v>
      </c>
      <c r="CM23" s="1">
        <v>0.73374750059339466</v>
      </c>
      <c r="CN23" s="1">
        <v>3.2886341135895045E-2</v>
      </c>
      <c r="CO23" s="1">
        <v>1.43981530284368E-2</v>
      </c>
      <c r="CP23" s="1">
        <v>0.42093073605588516</v>
      </c>
      <c r="CQ23" s="1">
        <v>0.4220017216676506</v>
      </c>
      <c r="CR23" s="1">
        <v>0.44312446080231621</v>
      </c>
      <c r="CS23" s="1">
        <v>0.44418657782736443</v>
      </c>
      <c r="CT23" s="1">
        <v>0.65722302568981716</v>
      </c>
      <c r="CU23" s="1">
        <v>0.38130849009062906</v>
      </c>
      <c r="CV23" s="1">
        <v>0.55774743739151489</v>
      </c>
      <c r="CW23" s="1">
        <v>0.42611747453561144</v>
      </c>
      <c r="CX23" s="1">
        <v>0.64115238339211944</v>
      </c>
      <c r="CY23" s="1">
        <v>0.55738538762105316</v>
      </c>
      <c r="CZ23" s="1">
        <v>0.60206562372469297</v>
      </c>
      <c r="DA23" s="1">
        <v>0.76005622304745435</v>
      </c>
      <c r="DB23" s="1">
        <v>0.70191485267094689</v>
      </c>
      <c r="DC23" s="1">
        <v>0.69149697057469073</v>
      </c>
      <c r="DD23" s="1">
        <v>0.70893331999160702</v>
      </c>
      <c r="DE23" s="1">
        <v>0.70583410510016253</v>
      </c>
      <c r="DF23" s="1">
        <v>0.65657900653512402</v>
      </c>
      <c r="DG23" s="1">
        <v>0.66016593595474138</v>
      </c>
      <c r="DH23" s="1">
        <v>0.63543944596920476</v>
      </c>
      <c r="DI23" s="1">
        <v>0.58941017554446307</v>
      </c>
      <c r="DJ23" s="1">
        <v>0.32585836340595736</v>
      </c>
      <c r="DK23" s="1">
        <v>0.62280109387255433</v>
      </c>
      <c r="DL23" s="1">
        <v>0.64383743679755023</v>
      </c>
      <c r="DM23" s="1">
        <v>0.18235594659653359</v>
      </c>
      <c r="DN23" s="1">
        <v>1.8849571619124546E-3</v>
      </c>
      <c r="DO23" s="1">
        <v>0.5992922923286168</v>
      </c>
      <c r="DP23" s="1">
        <v>0.62541721184624033</v>
      </c>
      <c r="DQ23" s="1">
        <v>0.77541750535998388</v>
      </c>
      <c r="DR23" s="1">
        <v>0.25651965288991241</v>
      </c>
      <c r="DS23" s="1">
        <v>0.61556880126329017</v>
      </c>
      <c r="DT23" s="1">
        <v>0.62643134290339564</v>
      </c>
      <c r="DU23" s="1">
        <v>0.54083548048251739</v>
      </c>
      <c r="DV23" s="1">
        <v>0.30837885003452631</v>
      </c>
      <c r="DW23" s="1">
        <v>0.32696071002950505</v>
      </c>
      <c r="DX23" s="1">
        <v>0.2490969961175912</v>
      </c>
      <c r="DY23" s="1">
        <v>0.11794038116708454</v>
      </c>
      <c r="DZ23" s="1">
        <v>8.4516933384354384E-2</v>
      </c>
      <c r="EB23" s="1">
        <v>0</v>
      </c>
      <c r="EC23" s="1">
        <f t="shared" si="1"/>
        <v>0</v>
      </c>
    </row>
    <row r="24" spans="1:133" s="1" customFormat="1" ht="12.5" x14ac:dyDescent="0.25">
      <c r="A24" s="1">
        <v>22</v>
      </c>
      <c r="B24" s="1" t="s">
        <v>21</v>
      </c>
      <c r="C24" s="13">
        <v>4.1953615972762717E-2</v>
      </c>
      <c r="D24" s="13">
        <v>5.5991215600925584E-2</v>
      </c>
      <c r="E24" s="13">
        <v>0.15552858452353516</v>
      </c>
      <c r="G24" s="14">
        <v>0.83259723073969727</v>
      </c>
      <c r="H24" s="12">
        <v>1</v>
      </c>
      <c r="I24" s="12">
        <v>0.38250000000000001</v>
      </c>
      <c r="J24" s="12">
        <v>0.38250000000000001</v>
      </c>
      <c r="K24" s="12">
        <v>0.13500000000000001</v>
      </c>
      <c r="L24" s="12">
        <v>4.0500000000000001E-2</v>
      </c>
      <c r="M24" s="12">
        <v>0.18</v>
      </c>
      <c r="N24" s="1">
        <f t="shared" si="0"/>
        <v>22</v>
      </c>
      <c r="O24" s="1" t="s">
        <v>21</v>
      </c>
      <c r="P24" s="1">
        <v>0.85892828586755909</v>
      </c>
      <c r="Q24" s="1">
        <v>0.86138404379058331</v>
      </c>
      <c r="R24" s="1">
        <v>0.83724154928972216</v>
      </c>
      <c r="S24" s="1">
        <v>0.78301603217911131</v>
      </c>
      <c r="T24" s="1">
        <v>0.76211197523027963</v>
      </c>
      <c r="U24" s="1">
        <v>0.81767465409151652</v>
      </c>
      <c r="V24" s="1">
        <v>0.86090631109850857</v>
      </c>
      <c r="W24" s="1">
        <v>0.8184044950941155</v>
      </c>
      <c r="X24" s="1">
        <v>0.82522770743341312</v>
      </c>
      <c r="Y24" s="1">
        <v>0.81928221003680612</v>
      </c>
      <c r="Z24" s="1">
        <v>0.82658434022241067</v>
      </c>
      <c r="AA24" s="1">
        <v>0.77820384562640166</v>
      </c>
      <c r="AB24" s="1">
        <v>0.77513876666681703</v>
      </c>
      <c r="AC24" s="1">
        <v>0.76780353490549602</v>
      </c>
      <c r="AD24" s="1">
        <v>0.84531717360479175</v>
      </c>
      <c r="AE24" s="1">
        <v>0.84955220096632156</v>
      </c>
      <c r="AF24" s="1">
        <v>0.84569277690435907</v>
      </c>
      <c r="AG24" s="1">
        <v>0.85026170200431295</v>
      </c>
      <c r="AH24" s="1">
        <v>0.89834230807442561</v>
      </c>
      <c r="AI24" s="1">
        <v>0.8831308988802069</v>
      </c>
      <c r="AJ24" s="1">
        <v>1</v>
      </c>
      <c r="AK24" s="1">
        <v>0.88483740043561332</v>
      </c>
      <c r="AL24" s="1">
        <v>0.84155283654931412</v>
      </c>
      <c r="AM24" s="1">
        <v>0.82417920967464586</v>
      </c>
      <c r="AN24" s="1">
        <v>0.8948200950711086</v>
      </c>
      <c r="AO24" s="1">
        <v>0.88055664799326494</v>
      </c>
      <c r="AP24" s="1">
        <v>0.81956524239147599</v>
      </c>
      <c r="AQ24" s="1">
        <v>0.80557958294613341</v>
      </c>
      <c r="AR24" s="1">
        <v>0.87675280358783625</v>
      </c>
      <c r="AS24" s="1">
        <v>0.10810624019949602</v>
      </c>
      <c r="AT24" s="1">
        <v>0.11654241028060322</v>
      </c>
      <c r="AU24" s="1">
        <v>0.10255543632753689</v>
      </c>
      <c r="AV24" s="1">
        <v>4.700408364409215E-2</v>
      </c>
      <c r="AW24" s="1">
        <v>9.6847726057659969E-2</v>
      </c>
      <c r="AX24" s="1">
        <v>0.12329711337511644</v>
      </c>
      <c r="AY24" s="1">
        <v>0.13479497832938209</v>
      </c>
      <c r="AZ24" s="1">
        <v>-8.7873115552487835E-2</v>
      </c>
      <c r="BA24" s="1">
        <v>-9.1865735428120529E-2</v>
      </c>
      <c r="BB24" s="1">
        <v>0.27677919312778521</v>
      </c>
      <c r="BC24" s="1">
        <v>0.28759200046587829</v>
      </c>
      <c r="BD24" s="1">
        <v>-9.147130739653607E-2</v>
      </c>
      <c r="BE24" s="1">
        <v>-8.7873115552487863E-2</v>
      </c>
      <c r="BF24" s="1">
        <v>0.29533829178535742</v>
      </c>
      <c r="BG24" s="1">
        <v>0.30225678078467733</v>
      </c>
      <c r="BH24" s="1">
        <v>0.24446684131430715</v>
      </c>
      <c r="BI24" s="1">
        <v>0.25914168293990314</v>
      </c>
      <c r="BJ24" s="1">
        <v>0.2723986877336933</v>
      </c>
      <c r="BK24" s="1">
        <v>0.22592892958601915</v>
      </c>
      <c r="BL24" s="1">
        <v>7.7299314571418698E-2</v>
      </c>
      <c r="BM24" s="1">
        <v>0.20174947141103428</v>
      </c>
      <c r="BN24" s="1">
        <v>0.51767102718717739</v>
      </c>
      <c r="BO24" s="1">
        <v>0.1314769527083535</v>
      </c>
      <c r="BP24" s="1">
        <v>-6.488347804500906E-2</v>
      </c>
      <c r="BQ24" s="1">
        <v>-6.5976683739002062E-2</v>
      </c>
      <c r="BR24" s="1">
        <v>-6.2931979658686785E-2</v>
      </c>
      <c r="BS24" s="1">
        <v>0.43377483421580754</v>
      </c>
      <c r="BT24" s="1">
        <v>0.47754936436322004</v>
      </c>
      <c r="BU24" s="1">
        <v>0.26249741513527602</v>
      </c>
      <c r="BV24" s="1">
        <v>0.46424314778683717</v>
      </c>
      <c r="BW24" s="1">
        <v>-1.9241652654998033E-2</v>
      </c>
      <c r="BX24" s="1">
        <v>0.1199360483274725</v>
      </c>
      <c r="BY24" s="1">
        <v>-6.9974876934658176E-2</v>
      </c>
      <c r="BZ24" s="1">
        <v>0.21164727552926821</v>
      </c>
      <c r="CA24" s="1">
        <v>0.11203669394061258</v>
      </c>
      <c r="CB24" s="1">
        <v>0.52000593073632861</v>
      </c>
      <c r="CC24" s="1">
        <v>0.59584375327721184</v>
      </c>
      <c r="CD24" s="1">
        <v>8.1570307474023732E-2</v>
      </c>
      <c r="CE24" s="1">
        <v>-8.2390190367395796E-2</v>
      </c>
      <c r="CF24" s="1">
        <v>0.20689235557462179</v>
      </c>
      <c r="CG24" s="1">
        <v>0.11089184093663756</v>
      </c>
      <c r="CH24" s="1">
        <v>0.17005461055808765</v>
      </c>
      <c r="CI24" s="1">
        <v>0.56677005878305453</v>
      </c>
      <c r="CJ24" s="1">
        <v>0.688921619588996</v>
      </c>
      <c r="CK24" s="1">
        <v>5.6193890910289437E-2</v>
      </c>
      <c r="CL24" s="1">
        <v>0.72042773339279942</v>
      </c>
      <c r="CM24" s="1">
        <v>0.72056877474565151</v>
      </c>
      <c r="CN24" s="1">
        <v>0.19066246139746185</v>
      </c>
      <c r="CO24" s="1">
        <v>0.17336847482643497</v>
      </c>
      <c r="CP24" s="1">
        <v>0.41091331755219096</v>
      </c>
      <c r="CQ24" s="1">
        <v>0.41206518343657389</v>
      </c>
      <c r="CR24" s="1">
        <v>0.43299589075022299</v>
      </c>
      <c r="CS24" s="1">
        <v>0.43424528925090439</v>
      </c>
      <c r="CT24" s="1">
        <v>0.63371825664422865</v>
      </c>
      <c r="CU24" s="1">
        <v>0.45467225800079558</v>
      </c>
      <c r="CV24" s="1">
        <v>0.62131031029374395</v>
      </c>
      <c r="CW24" s="1">
        <v>0.46363391008391208</v>
      </c>
      <c r="CX24" s="1">
        <v>0.66595820144876627</v>
      </c>
      <c r="CY24" s="1">
        <v>0.54635800926929357</v>
      </c>
      <c r="CZ24" s="1">
        <v>0.59064202952536415</v>
      </c>
      <c r="DA24" s="1">
        <v>0.7298334055395258</v>
      </c>
      <c r="DB24" s="1">
        <v>0.67277030810141392</v>
      </c>
      <c r="DC24" s="1">
        <v>0.66121729912367322</v>
      </c>
      <c r="DD24" s="1">
        <v>0.69800007991329527</v>
      </c>
      <c r="DE24" s="1">
        <v>0.69298499762276722</v>
      </c>
      <c r="DF24" s="1">
        <v>0.64548889970978407</v>
      </c>
      <c r="DG24" s="1">
        <v>0.64904860212658211</v>
      </c>
      <c r="DH24" s="1">
        <v>0.62473851145612114</v>
      </c>
      <c r="DI24" s="1">
        <v>0.61787808498494101</v>
      </c>
      <c r="DJ24" s="1">
        <v>0.31961704730671547</v>
      </c>
      <c r="DK24" s="1">
        <v>0.61208401806880797</v>
      </c>
      <c r="DL24" s="1">
        <v>0.63265403707230494</v>
      </c>
      <c r="DM24" s="1">
        <v>0.17877480478852098</v>
      </c>
      <c r="DN24" s="1">
        <v>2.2696810322025522E-2</v>
      </c>
      <c r="DO24" s="1">
        <v>0.5875232728733526</v>
      </c>
      <c r="DP24" s="1">
        <v>0.66417751374151912</v>
      </c>
      <c r="DQ24" s="1">
        <v>0.82482532168451417</v>
      </c>
      <c r="DR24" s="1">
        <v>0.32815713112035549</v>
      </c>
      <c r="DS24" s="1">
        <v>0.64857826610819413</v>
      </c>
      <c r="DT24" s="1">
        <v>0.66455826502523641</v>
      </c>
      <c r="DU24" s="1">
        <v>0.532342673331754</v>
      </c>
      <c r="DV24" s="1">
        <v>0.29269224897909046</v>
      </c>
      <c r="DW24" s="1">
        <v>0.31163367668814251</v>
      </c>
      <c r="DX24" s="1">
        <v>0.23323998906537971</v>
      </c>
      <c r="DY24" s="1">
        <v>0.18854725307294984</v>
      </c>
      <c r="DZ24" s="1">
        <v>0.15911358082793131</v>
      </c>
      <c r="EB24" s="1">
        <v>0</v>
      </c>
      <c r="EC24" s="1">
        <f t="shared" si="1"/>
        <v>0</v>
      </c>
    </row>
    <row r="25" spans="1:133" s="1" customFormat="1" ht="12.5" x14ac:dyDescent="0.25">
      <c r="A25" s="1">
        <v>23</v>
      </c>
      <c r="B25" s="1" t="s">
        <v>22</v>
      </c>
      <c r="C25" s="13">
        <v>4.7087088891646159E-2</v>
      </c>
      <c r="D25" s="13">
        <v>6.6946985179127338E-2</v>
      </c>
      <c r="E25" s="13">
        <v>0.19067998058070354</v>
      </c>
      <c r="G25" s="14">
        <v>0.95035487225532445</v>
      </c>
      <c r="H25" s="12">
        <v>0</v>
      </c>
      <c r="I25" s="12">
        <v>0.38250000000000001</v>
      </c>
      <c r="J25" s="12">
        <v>0.38250000000000001</v>
      </c>
      <c r="K25" s="12">
        <v>0.13500000000000001</v>
      </c>
      <c r="L25" s="12">
        <v>4.4999999999999998E-2</v>
      </c>
      <c r="M25" s="12">
        <v>0.22500000000000001</v>
      </c>
      <c r="N25" s="1">
        <f t="shared" si="0"/>
        <v>23</v>
      </c>
      <c r="O25" s="1" t="s">
        <v>22</v>
      </c>
      <c r="P25" s="1">
        <v>0.87621776014823449</v>
      </c>
      <c r="Q25" s="1">
        <v>0.87872295032788383</v>
      </c>
      <c r="R25" s="1">
        <v>0.85409448855290682</v>
      </c>
      <c r="S25" s="1">
        <v>0.79877745926500965</v>
      </c>
      <c r="T25" s="1">
        <v>0.77745262195427201</v>
      </c>
      <c r="U25" s="1">
        <v>0.83413372888795989</v>
      </c>
      <c r="V25" s="1">
        <v>0.87834672683049053</v>
      </c>
      <c r="W25" s="1">
        <v>0.76897950594718245</v>
      </c>
      <c r="X25" s="1">
        <v>0.83939455223787762</v>
      </c>
      <c r="Y25" s="1">
        <v>0.76944069253419234</v>
      </c>
      <c r="Z25" s="1">
        <v>0.84100019252693403</v>
      </c>
      <c r="AA25" s="1">
        <v>0.73311682902285036</v>
      </c>
      <c r="AB25" s="1">
        <v>0.78731962904008712</v>
      </c>
      <c r="AC25" s="1">
        <v>0.71984624193839353</v>
      </c>
      <c r="AD25" s="1">
        <v>0.79373759383922349</v>
      </c>
      <c r="AE25" s="1">
        <v>0.86050368903613239</v>
      </c>
      <c r="AF25" s="1">
        <v>0.79383582358372062</v>
      </c>
      <c r="AG25" s="1">
        <v>0.86135853617780123</v>
      </c>
      <c r="AH25" s="1">
        <v>0.88353608130207384</v>
      </c>
      <c r="AI25" s="1">
        <v>0.89822064241343924</v>
      </c>
      <c r="AJ25" s="1">
        <v>0.88483740043561332</v>
      </c>
      <c r="AK25" s="1">
        <v>1</v>
      </c>
      <c r="AL25" s="1">
        <v>0.82929413574533006</v>
      </c>
      <c r="AM25" s="1">
        <v>0.83804936873991531</v>
      </c>
      <c r="AN25" s="1">
        <v>0.8869184006536055</v>
      </c>
      <c r="AO25" s="1">
        <v>0.89748058689476951</v>
      </c>
      <c r="AP25" s="1">
        <v>0.81391955525642401</v>
      </c>
      <c r="AQ25" s="1">
        <v>0.82062957737916764</v>
      </c>
      <c r="AR25" s="1">
        <v>0.89366517679381607</v>
      </c>
      <c r="AS25" s="1">
        <v>0.12616869687655488</v>
      </c>
      <c r="AT25" s="1">
        <v>0.1346711092582715</v>
      </c>
      <c r="AU25" s="1">
        <v>0.12074306159029304</v>
      </c>
      <c r="AV25" s="1">
        <v>6.3355866174853101E-2</v>
      </c>
      <c r="AW25" s="1">
        <v>0.11471714434968089</v>
      </c>
      <c r="AX25" s="1">
        <v>0.14113070964398053</v>
      </c>
      <c r="AY25" s="1">
        <v>0.15269877599519388</v>
      </c>
      <c r="AZ25" s="1">
        <v>-7.3806661189589493E-2</v>
      </c>
      <c r="BA25" s="1">
        <v>-7.7160154923900381E-2</v>
      </c>
      <c r="BB25" s="1">
        <v>0.29477427109582244</v>
      </c>
      <c r="BC25" s="1">
        <v>0.30542536728789704</v>
      </c>
      <c r="BD25" s="1">
        <v>-7.6828865701846522E-2</v>
      </c>
      <c r="BE25" s="1">
        <v>-7.380666118958952E-2</v>
      </c>
      <c r="BF25" s="1">
        <v>0.31355407089345511</v>
      </c>
      <c r="BG25" s="1">
        <v>0.32038698788711806</v>
      </c>
      <c r="BH25" s="1">
        <v>0.26287148337556138</v>
      </c>
      <c r="BI25" s="1">
        <v>0.27663675337497223</v>
      </c>
      <c r="BJ25" s="1">
        <v>0.28968782905102292</v>
      </c>
      <c r="BK25" s="1">
        <v>0.24373680532054459</v>
      </c>
      <c r="BL25" s="1">
        <v>9.3780215400404154E-2</v>
      </c>
      <c r="BM25" s="1">
        <v>0.21699687271490484</v>
      </c>
      <c r="BN25" s="1">
        <v>0.53126081067791009</v>
      </c>
      <c r="BO25" s="1">
        <v>0.14315942722320396</v>
      </c>
      <c r="BP25" s="1">
        <v>-5.4497133176184195E-2</v>
      </c>
      <c r="BQ25" s="1">
        <v>-5.5415341911128582E-2</v>
      </c>
      <c r="BR25" s="1">
        <v>-5.2858024567075133E-2</v>
      </c>
      <c r="BS25" s="1">
        <v>0.44199591352187101</v>
      </c>
      <c r="BT25" s="1">
        <v>0.49030239552430754</v>
      </c>
      <c r="BU25" s="1">
        <v>0.27995504592184028</v>
      </c>
      <c r="BV25" s="1">
        <v>0.46585410377336595</v>
      </c>
      <c r="BW25" s="1">
        <v>-1.7024265883964929E-2</v>
      </c>
      <c r="BX25" s="1">
        <v>-1.6781427439067347E-2</v>
      </c>
      <c r="BY25" s="1">
        <v>-6.1959330856984525E-2</v>
      </c>
      <c r="BZ25" s="1">
        <v>7.7869951332837306E-2</v>
      </c>
      <c r="CA25" s="1">
        <v>0.12296469275085334</v>
      </c>
      <c r="CB25" s="1">
        <v>0.52970854602877515</v>
      </c>
      <c r="CC25" s="1">
        <v>0.54093681235122459</v>
      </c>
      <c r="CD25" s="1">
        <v>-3.5403492213693849E-2</v>
      </c>
      <c r="CE25" s="1">
        <v>-7.1314539552431E-2</v>
      </c>
      <c r="CF25" s="1">
        <v>0.10899770238756715</v>
      </c>
      <c r="CG25" s="1">
        <v>0.12604625876562325</v>
      </c>
      <c r="CH25" s="1">
        <v>4.9741063874666175E-2</v>
      </c>
      <c r="CI25" s="1">
        <v>0.55710114699380198</v>
      </c>
      <c r="CJ25" s="1">
        <v>0.70749703319060608</v>
      </c>
      <c r="CK25" s="1">
        <v>7.0037650527758691E-2</v>
      </c>
      <c r="CL25" s="1">
        <v>0.73492931282908369</v>
      </c>
      <c r="CM25" s="1">
        <v>0.7350040026803254</v>
      </c>
      <c r="CN25" s="1">
        <v>3.2641719442907634E-2</v>
      </c>
      <c r="CO25" s="1">
        <v>1.4056773393963058E-2</v>
      </c>
      <c r="CP25" s="1">
        <v>0.42182143955857776</v>
      </c>
      <c r="CQ25" s="1">
        <v>0.42289400277146977</v>
      </c>
      <c r="CR25" s="1">
        <v>0.44404137193191762</v>
      </c>
      <c r="CS25" s="1">
        <v>0.4450908207784332</v>
      </c>
      <c r="CT25" s="1">
        <v>0.64819333178906402</v>
      </c>
      <c r="CU25" s="1">
        <v>0.38199316628967017</v>
      </c>
      <c r="CV25" s="1">
        <v>0.55200855691569928</v>
      </c>
      <c r="CW25" s="1">
        <v>0.42694825930408425</v>
      </c>
      <c r="CX25" s="1">
        <v>0.63344333830451272</v>
      </c>
      <c r="CY25" s="1">
        <v>0.55840783420931317</v>
      </c>
      <c r="CZ25" s="1">
        <v>0.60337266377621301</v>
      </c>
      <c r="DA25" s="1">
        <v>0.74462025997191139</v>
      </c>
      <c r="DB25" s="1">
        <v>0.68641956251321101</v>
      </c>
      <c r="DC25" s="1">
        <v>0.67457029796101498</v>
      </c>
      <c r="DD25" s="1">
        <v>0.71036144069451324</v>
      </c>
      <c r="DE25" s="1">
        <v>0.70700316490445525</v>
      </c>
      <c r="DF25" s="1">
        <v>0.65788931188498601</v>
      </c>
      <c r="DG25" s="1">
        <v>0.66148319572346859</v>
      </c>
      <c r="DH25" s="1">
        <v>0.63670736782346848</v>
      </c>
      <c r="DI25" s="1">
        <v>0.59050159392924773</v>
      </c>
      <c r="DJ25" s="1">
        <v>0.32645283334236946</v>
      </c>
      <c r="DK25" s="1">
        <v>0.62393094293356655</v>
      </c>
      <c r="DL25" s="1">
        <v>0.64499294576756094</v>
      </c>
      <c r="DM25" s="1">
        <v>0.18270902562301167</v>
      </c>
      <c r="DN25" s="1">
        <v>1.8402649027274461E-3</v>
      </c>
      <c r="DO25" s="1">
        <v>0.60045264680622201</v>
      </c>
      <c r="DP25" s="1">
        <v>0.62449695822546858</v>
      </c>
      <c r="DQ25" s="1">
        <v>0.776804626175568</v>
      </c>
      <c r="DR25" s="1">
        <v>0.25694920517488029</v>
      </c>
      <c r="DS25" s="1">
        <v>0.61660568427573992</v>
      </c>
      <c r="DT25" s="1">
        <v>0.62748171666424135</v>
      </c>
      <c r="DU25" s="1">
        <v>0.54203840749687049</v>
      </c>
      <c r="DV25" s="1">
        <v>0.30925300952505325</v>
      </c>
      <c r="DW25" s="1">
        <v>0.32791118007064346</v>
      </c>
      <c r="DX25" s="1">
        <v>0.24984651618739254</v>
      </c>
      <c r="DY25" s="1">
        <v>0.11806109562897944</v>
      </c>
      <c r="DZ25" s="1">
        <v>8.4601609243251386E-2</v>
      </c>
      <c r="EB25" s="1">
        <v>0</v>
      </c>
      <c r="EC25" s="1">
        <f t="shared" si="1"/>
        <v>0</v>
      </c>
    </row>
    <row r="26" spans="1:133" s="1" customFormat="1" ht="12.5" x14ac:dyDescent="0.25">
      <c r="A26" s="1">
        <v>24</v>
      </c>
      <c r="B26" s="1" t="s">
        <v>23</v>
      </c>
      <c r="C26" s="13">
        <v>4.711755193250379E-2</v>
      </c>
      <c r="D26" s="13">
        <v>6.5917447652569058E-2</v>
      </c>
      <c r="E26" s="13">
        <v>0.18473298235763089</v>
      </c>
      <c r="G26" s="14">
        <v>0.93686389090174271</v>
      </c>
      <c r="H26" s="12">
        <v>0</v>
      </c>
      <c r="I26" s="12">
        <v>0.38250000000000001</v>
      </c>
      <c r="J26" s="12">
        <v>0.38250000000000001</v>
      </c>
      <c r="K26" s="12">
        <v>0.13500000000000001</v>
      </c>
      <c r="L26" s="12">
        <v>4.4999999999999998E-2</v>
      </c>
      <c r="M26" s="12">
        <v>0.22500000000000001</v>
      </c>
      <c r="N26" s="1">
        <f t="shared" si="0"/>
        <v>24</v>
      </c>
      <c r="O26" s="1" t="s">
        <v>23</v>
      </c>
      <c r="P26" s="1">
        <v>0.83045065641855664</v>
      </c>
      <c r="Q26" s="1">
        <v>0.8088210919205393</v>
      </c>
      <c r="R26" s="1">
        <v>0.8609195989075763</v>
      </c>
      <c r="S26" s="1">
        <v>0.86777546895233226</v>
      </c>
      <c r="T26" s="1">
        <v>0.84650525828237144</v>
      </c>
      <c r="U26" s="1">
        <v>0.86780078114725012</v>
      </c>
      <c r="V26" s="1">
        <v>0.80837776480714507</v>
      </c>
      <c r="W26" s="1">
        <v>0.77895051850385455</v>
      </c>
      <c r="X26" s="1">
        <v>0.79064548073498819</v>
      </c>
      <c r="Y26" s="1">
        <v>0.76298766636590498</v>
      </c>
      <c r="Z26" s="1">
        <v>0.77347595770181155</v>
      </c>
      <c r="AA26" s="1">
        <v>0.82614832422178963</v>
      </c>
      <c r="AB26" s="1">
        <v>0.83479805078821778</v>
      </c>
      <c r="AC26" s="1">
        <v>0.71288218727948216</v>
      </c>
      <c r="AD26" s="1">
        <v>0.79807877160598562</v>
      </c>
      <c r="AE26" s="1">
        <v>0.80739107329148918</v>
      </c>
      <c r="AF26" s="1">
        <v>0.78678274325155528</v>
      </c>
      <c r="AG26" s="1">
        <v>0.79486272788734391</v>
      </c>
      <c r="AH26" s="1">
        <v>0.85935790663378697</v>
      </c>
      <c r="AI26" s="1">
        <v>0.84773307330503256</v>
      </c>
      <c r="AJ26" s="1">
        <v>0.84155283654931412</v>
      </c>
      <c r="AK26" s="1">
        <v>0.82929413574533017</v>
      </c>
      <c r="AL26" s="1">
        <v>1</v>
      </c>
      <c r="AM26" s="1">
        <v>0.88868533289440677</v>
      </c>
      <c r="AN26" s="1">
        <v>0.83774666145501386</v>
      </c>
      <c r="AO26" s="1">
        <v>0.82586200268677312</v>
      </c>
      <c r="AP26" s="1">
        <v>0.89505253036385835</v>
      </c>
      <c r="AQ26" s="1">
        <v>0.88452219086359307</v>
      </c>
      <c r="AR26" s="1">
        <v>0.82210767528271267</v>
      </c>
      <c r="AS26" s="1">
        <v>0.10132914755261482</v>
      </c>
      <c r="AT26" s="1">
        <v>0.10920832811504491</v>
      </c>
      <c r="AU26" s="1">
        <v>9.6148364137712078E-2</v>
      </c>
      <c r="AV26" s="1">
        <v>4.4235419477327856E-2</v>
      </c>
      <c r="AW26" s="1">
        <v>9.0811773909379181E-2</v>
      </c>
      <c r="AX26" s="1">
        <v>0.11550976754917215</v>
      </c>
      <c r="AY26" s="1">
        <v>0.12624807712261565</v>
      </c>
      <c r="AZ26" s="1">
        <v>-8.1762332160515205E-2</v>
      </c>
      <c r="BA26" s="1">
        <v>-8.5477301299934902E-2</v>
      </c>
      <c r="BB26" s="1">
        <v>0.25883649126989161</v>
      </c>
      <c r="BC26" s="1">
        <v>0.26893022907226999</v>
      </c>
      <c r="BD26" s="1">
        <v>-8.511030218389054E-2</v>
      </c>
      <c r="BE26" s="1">
        <v>-8.1762332160515205E-2</v>
      </c>
      <c r="BF26" s="1">
        <v>0.27617181454886697</v>
      </c>
      <c r="BG26" s="1">
        <v>0.2826305874468435</v>
      </c>
      <c r="BH26" s="1">
        <v>0.22867142099371215</v>
      </c>
      <c r="BI26" s="1">
        <v>0.24235590833281184</v>
      </c>
      <c r="BJ26" s="1">
        <v>0.25473113992089014</v>
      </c>
      <c r="BK26" s="1">
        <v>0.21134800622048969</v>
      </c>
      <c r="BL26" s="1">
        <v>7.2528160789059215E-2</v>
      </c>
      <c r="BM26" s="1">
        <v>0.1887153233289888</v>
      </c>
      <c r="BN26" s="1">
        <v>0.48369181087938196</v>
      </c>
      <c r="BO26" s="1">
        <v>0.1230193705810919</v>
      </c>
      <c r="BP26" s="1">
        <v>-6.0371416789891316E-2</v>
      </c>
      <c r="BQ26" s="1">
        <v>-6.1388599878371128E-2</v>
      </c>
      <c r="BR26" s="1">
        <v>-5.8555627532050764E-2</v>
      </c>
      <c r="BS26" s="1">
        <v>0.40523613620323945</v>
      </c>
      <c r="BT26" s="1">
        <v>0.44606702589452679</v>
      </c>
      <c r="BU26" s="1">
        <v>0.24538573344127276</v>
      </c>
      <c r="BV26" s="1">
        <v>0.43267540808985333</v>
      </c>
      <c r="BW26" s="1">
        <v>-1.8166392770354325E-2</v>
      </c>
      <c r="BX26" s="1">
        <v>0.10390299892109708</v>
      </c>
      <c r="BY26" s="1">
        <v>-6.5765813529792397E-2</v>
      </c>
      <c r="BZ26" s="1">
        <v>0.18964769919088631</v>
      </c>
      <c r="CA26" s="1">
        <v>0.10424879240102225</v>
      </c>
      <c r="CB26" s="1">
        <v>0.48464447721605342</v>
      </c>
      <c r="CC26" s="1">
        <v>0.55127153087912906</v>
      </c>
      <c r="CD26" s="1">
        <v>6.9095629081861482E-2</v>
      </c>
      <c r="CE26" s="1">
        <v>-7.7096514572852798E-2</v>
      </c>
      <c r="CF26" s="1">
        <v>0.18706770991519206</v>
      </c>
      <c r="CG26" s="1">
        <v>0.10355527735173295</v>
      </c>
      <c r="CH26" s="1">
        <v>0.15169238663910647</v>
      </c>
      <c r="CI26" s="1">
        <v>0.52790110625601039</v>
      </c>
      <c r="CJ26" s="1">
        <v>0.64682243401077022</v>
      </c>
      <c r="CK26" s="1">
        <v>5.2764441225610269E-2</v>
      </c>
      <c r="CL26" s="1">
        <v>0.67646614790819892</v>
      </c>
      <c r="CM26" s="1">
        <v>0.67659531162873332</v>
      </c>
      <c r="CN26" s="1">
        <v>0.16886795385515152</v>
      </c>
      <c r="CO26" s="1">
        <v>0.1529265224817323</v>
      </c>
      <c r="CP26" s="1">
        <v>0.38507687242919464</v>
      </c>
      <c r="CQ26" s="1">
        <v>0.38615238956358544</v>
      </c>
      <c r="CR26" s="1">
        <v>0.40585588826538838</v>
      </c>
      <c r="CS26" s="1">
        <v>0.40709409098843907</v>
      </c>
      <c r="CT26" s="1">
        <v>0.65232429046334428</v>
      </c>
      <c r="CU26" s="1">
        <v>0.42075710616466</v>
      </c>
      <c r="CV26" s="1">
        <v>0.61507821819757313</v>
      </c>
      <c r="CW26" s="1">
        <v>0.43140434693223728</v>
      </c>
      <c r="CX26" s="1">
        <v>0.67152112037134071</v>
      </c>
      <c r="CY26" s="1">
        <v>0.51271441420753461</v>
      </c>
      <c r="CZ26" s="1">
        <v>0.55310985005730817</v>
      </c>
      <c r="DA26" s="1">
        <v>0.77949856885683755</v>
      </c>
      <c r="DB26" s="1">
        <v>0.72569177699158971</v>
      </c>
      <c r="DC26" s="1">
        <v>0.72279388996313076</v>
      </c>
      <c r="DD26" s="1">
        <v>0.65408019184643784</v>
      </c>
      <c r="DE26" s="1">
        <v>0.65092787859971524</v>
      </c>
      <c r="DF26" s="1">
        <v>0.60501194499679023</v>
      </c>
      <c r="DG26" s="1">
        <v>0.6083471239271695</v>
      </c>
      <c r="DH26" s="1">
        <v>0.58556150557235265</v>
      </c>
      <c r="DI26" s="1">
        <v>0.57679798494241818</v>
      </c>
      <c r="DJ26" s="1">
        <v>0.29993862799994431</v>
      </c>
      <c r="DK26" s="1">
        <v>0.57434412401635071</v>
      </c>
      <c r="DL26" s="1">
        <v>0.59372301035849429</v>
      </c>
      <c r="DM26" s="1">
        <v>0.16766109272654128</v>
      </c>
      <c r="DN26" s="1">
        <v>2.0020619535643547E-2</v>
      </c>
      <c r="DO26" s="1">
        <v>0.55099930915178441</v>
      </c>
      <c r="DP26" s="1">
        <v>0.63097076059815393</v>
      </c>
      <c r="DQ26" s="1">
        <v>0.76942895576987003</v>
      </c>
      <c r="DR26" s="1">
        <v>0.30248920965686077</v>
      </c>
      <c r="DS26" s="1">
        <v>0.60580200126317585</v>
      </c>
      <c r="DT26" s="1">
        <v>0.62043832121614517</v>
      </c>
      <c r="DU26" s="1">
        <v>0.49822737540365936</v>
      </c>
      <c r="DV26" s="1">
        <v>0.2736662474026556</v>
      </c>
      <c r="DW26" s="1">
        <v>0.29115284745594949</v>
      </c>
      <c r="DX26" s="1">
        <v>0.21806282577717429</v>
      </c>
      <c r="DY26" s="1">
        <v>0.17205939369523132</v>
      </c>
      <c r="DZ26" s="1">
        <v>0.14405099870632818</v>
      </c>
      <c r="EB26" s="1">
        <v>0</v>
      </c>
      <c r="EC26" s="1">
        <f t="shared" si="1"/>
        <v>0</v>
      </c>
    </row>
    <row r="27" spans="1:133" s="1" customFormat="1" ht="12.5" x14ac:dyDescent="0.25">
      <c r="A27" s="1">
        <v>25</v>
      </c>
      <c r="B27" s="1" t="s">
        <v>24</v>
      </c>
      <c r="C27" s="13">
        <v>3.9021423566745442E-2</v>
      </c>
      <c r="D27" s="13">
        <v>5.3344710533848413E-2</v>
      </c>
      <c r="E27" s="13">
        <v>0.15712779220346113</v>
      </c>
      <c r="G27" s="14">
        <v>0.83344400736616997</v>
      </c>
      <c r="H27" s="12">
        <v>1</v>
      </c>
      <c r="I27" s="12">
        <v>0.45</v>
      </c>
      <c r="J27" s="12">
        <v>0.45</v>
      </c>
      <c r="K27" s="12">
        <v>0</v>
      </c>
      <c r="L27" s="12">
        <v>3.6000000000000004E-2</v>
      </c>
      <c r="M27" s="12">
        <v>0.22500000000000001</v>
      </c>
      <c r="N27" s="1">
        <f t="shared" si="0"/>
        <v>25</v>
      </c>
      <c r="O27" s="1" t="s">
        <v>24</v>
      </c>
      <c r="P27" s="1">
        <v>0.84189260588277393</v>
      </c>
      <c r="Q27" s="1">
        <v>0.81959849967841203</v>
      </c>
      <c r="R27" s="1">
        <v>0.87356676576527115</v>
      </c>
      <c r="S27" s="1">
        <v>0.8814223310151762</v>
      </c>
      <c r="T27" s="1">
        <v>0.85984288546070864</v>
      </c>
      <c r="U27" s="1">
        <v>0.8809367020831711</v>
      </c>
      <c r="V27" s="1">
        <v>0.81924462179695001</v>
      </c>
      <c r="W27" s="1">
        <v>0.73299623631171318</v>
      </c>
      <c r="X27" s="1">
        <v>0.79933311770332671</v>
      </c>
      <c r="Y27" s="1">
        <v>0.71618448437179338</v>
      </c>
      <c r="Z27" s="1">
        <v>0.7818349081620326</v>
      </c>
      <c r="AA27" s="1">
        <v>0.78657147017203388</v>
      </c>
      <c r="AB27" s="1">
        <v>0.844669426804881</v>
      </c>
      <c r="AC27" s="1">
        <v>0.66788741303672394</v>
      </c>
      <c r="AD27" s="1">
        <v>0.74997109903186487</v>
      </c>
      <c r="AE27" s="1">
        <v>0.8130295341041972</v>
      </c>
      <c r="AF27" s="1">
        <v>0.73809711387908883</v>
      </c>
      <c r="AG27" s="1">
        <v>0.80023916456999522</v>
      </c>
      <c r="AH27" s="1">
        <v>0.84286009266476303</v>
      </c>
      <c r="AI27" s="1">
        <v>0.85701609353190988</v>
      </c>
      <c r="AJ27" s="1">
        <v>0.82417920967464575</v>
      </c>
      <c r="AK27" s="1">
        <v>0.83804936873991531</v>
      </c>
      <c r="AL27" s="1">
        <v>0.88868533289440654</v>
      </c>
      <c r="AM27" s="1">
        <v>1</v>
      </c>
      <c r="AN27" s="1">
        <v>0.82665350471144527</v>
      </c>
      <c r="AO27" s="1">
        <v>0.83616470575783919</v>
      </c>
      <c r="AP27" s="1">
        <v>0.88996791009257359</v>
      </c>
      <c r="AQ27" s="1">
        <v>0.89732304553483788</v>
      </c>
      <c r="AR27" s="1">
        <v>0.83241321161356852</v>
      </c>
      <c r="AS27" s="1">
        <v>0.11629674792816935</v>
      </c>
      <c r="AT27" s="1">
        <v>0.12419145726451322</v>
      </c>
      <c r="AU27" s="1">
        <v>0.11125053188540829</v>
      </c>
      <c r="AV27" s="1">
        <v>5.8034490572219231E-2</v>
      </c>
      <c r="AW27" s="1">
        <v>0.10566887784987551</v>
      </c>
      <c r="AX27" s="1">
        <v>0.13020663784273481</v>
      </c>
      <c r="AY27" s="1">
        <v>0.14094888248030354</v>
      </c>
      <c r="AZ27" s="1">
        <v>-6.9263609308035073E-2</v>
      </c>
      <c r="BA27" s="1">
        <v>-7.241068405828828E-2</v>
      </c>
      <c r="BB27" s="1">
        <v>0.27292043811188965</v>
      </c>
      <c r="BC27" s="1">
        <v>0.28282249294401529</v>
      </c>
      <c r="BD27" s="1">
        <v>-7.2099786818466557E-2</v>
      </c>
      <c r="BE27" s="1">
        <v>-6.9263609308035073E-2</v>
      </c>
      <c r="BF27" s="1">
        <v>0.29035424679031624</v>
      </c>
      <c r="BG27" s="1">
        <v>0.29670572831241576</v>
      </c>
      <c r="BH27" s="1">
        <v>0.24326496385788204</v>
      </c>
      <c r="BI27" s="1">
        <v>0.25609722326258494</v>
      </c>
      <c r="BJ27" s="1">
        <v>0.2682308674224641</v>
      </c>
      <c r="BK27" s="1">
        <v>0.22552031028204497</v>
      </c>
      <c r="BL27" s="1">
        <v>8.6289681017388237E-2</v>
      </c>
      <c r="BM27" s="1">
        <v>0.20080922326172423</v>
      </c>
      <c r="BN27" s="1">
        <v>0.4928167437358853</v>
      </c>
      <c r="BO27" s="1">
        <v>0.13239876209179735</v>
      </c>
      <c r="BP27" s="1">
        <v>-5.1142648642878832E-2</v>
      </c>
      <c r="BQ27" s="1">
        <v>-5.2004338496549979E-2</v>
      </c>
      <c r="BR27" s="1">
        <v>-4.9604432762565043E-2</v>
      </c>
      <c r="BS27" s="1">
        <v>0.41016569135122205</v>
      </c>
      <c r="BT27" s="1">
        <v>0.45466639680904691</v>
      </c>
      <c r="BU27" s="1">
        <v>0.25907550420334979</v>
      </c>
      <c r="BV27" s="1">
        <v>0.43175916496355993</v>
      </c>
      <c r="BW27" s="1">
        <v>-1.6176858852642268E-2</v>
      </c>
      <c r="BX27" s="1">
        <v>-1.4134591262835767E-2</v>
      </c>
      <c r="BY27" s="1">
        <v>-5.8563320536413353E-2</v>
      </c>
      <c r="BZ27" s="1">
        <v>7.3684840661061748E-2</v>
      </c>
      <c r="CA27" s="1">
        <v>0.11305858993432857</v>
      </c>
      <c r="CB27" s="1">
        <v>0.4903896384189757</v>
      </c>
      <c r="CC27" s="1">
        <v>0.5011303927968197</v>
      </c>
      <c r="CD27" s="1">
        <v>-3.1797203595556517E-2</v>
      </c>
      <c r="CE27" s="1">
        <v>-6.7202006856549382E-2</v>
      </c>
      <c r="CF27" s="1">
        <v>0.10194630826743845</v>
      </c>
      <c r="CG27" s="1">
        <v>0.11600512548162954</v>
      </c>
      <c r="CH27" s="1">
        <v>4.75020807423715E-2</v>
      </c>
      <c r="CI27" s="1">
        <v>0.51679707822733267</v>
      </c>
      <c r="CJ27" s="1">
        <v>0.65947673307331689</v>
      </c>
      <c r="CK27" s="1">
        <v>6.4366729253642424E-2</v>
      </c>
      <c r="CL27" s="1">
        <v>0.68547994784891608</v>
      </c>
      <c r="CM27" s="1">
        <v>0.68555146045694204</v>
      </c>
      <c r="CN27" s="1">
        <v>3.218826635792213E-2</v>
      </c>
      <c r="CO27" s="1">
        <v>1.5230738523061737E-2</v>
      </c>
      <c r="CP27" s="1">
        <v>0.392456646701422</v>
      </c>
      <c r="CQ27" s="1">
        <v>0.39345853055376934</v>
      </c>
      <c r="CR27" s="1">
        <v>0.41324989980194587</v>
      </c>
      <c r="CS27" s="1">
        <v>0.41431263462454371</v>
      </c>
      <c r="CT27" s="1">
        <v>0.66339063719914815</v>
      </c>
      <c r="CU27" s="1">
        <v>0.35610828667935368</v>
      </c>
      <c r="CV27" s="1">
        <v>0.55363359689421088</v>
      </c>
      <c r="CW27" s="1">
        <v>0.39763695264755189</v>
      </c>
      <c r="CX27" s="1">
        <v>0.64182573156081502</v>
      </c>
      <c r="CY27" s="1">
        <v>0.52044350557463681</v>
      </c>
      <c r="CZ27" s="1">
        <v>0.56117800247929206</v>
      </c>
      <c r="DA27" s="1">
        <v>0.79144861315740223</v>
      </c>
      <c r="DB27" s="1">
        <v>0.73693076167601235</v>
      </c>
      <c r="DC27" s="1">
        <v>0.73406464228700996</v>
      </c>
      <c r="DD27" s="1">
        <v>0.66132696761409071</v>
      </c>
      <c r="DE27" s="1">
        <v>0.65966414496687009</v>
      </c>
      <c r="DF27" s="1">
        <v>0.61254835349314474</v>
      </c>
      <c r="DG27" s="1">
        <v>0.61589573128619013</v>
      </c>
      <c r="DH27" s="1">
        <v>0.59282738013026681</v>
      </c>
      <c r="DI27" s="1">
        <v>0.55029609874983909</v>
      </c>
      <c r="DJ27" s="1">
        <v>0.30427731680510728</v>
      </c>
      <c r="DK27" s="1">
        <v>0.58158483314484055</v>
      </c>
      <c r="DL27" s="1">
        <v>0.60128975879355262</v>
      </c>
      <c r="DM27" s="1">
        <v>0.17017969489786955</v>
      </c>
      <c r="DN27" s="1">
        <v>1.9939564195184905E-3</v>
      </c>
      <c r="DO27" s="1">
        <v>0.55927641169156983</v>
      </c>
      <c r="DP27" s="1">
        <v>0.59401096841430867</v>
      </c>
      <c r="DQ27" s="1">
        <v>0.72419646963597306</v>
      </c>
      <c r="DR27" s="1">
        <v>0.23971745682634904</v>
      </c>
      <c r="DS27" s="1">
        <v>0.57521908248276632</v>
      </c>
      <c r="DT27" s="1">
        <v>0.58539295028110128</v>
      </c>
      <c r="DU27" s="1">
        <v>0.5039661513184085</v>
      </c>
      <c r="DV27" s="1">
        <v>0.28644169185548379</v>
      </c>
      <c r="DW27" s="1">
        <v>0.30358685840804489</v>
      </c>
      <c r="DX27" s="1">
        <v>0.23116609023292167</v>
      </c>
      <c r="DY27" s="1">
        <v>0.11058824298010184</v>
      </c>
      <c r="DZ27" s="1">
        <v>7.9257223687506734E-2</v>
      </c>
      <c r="EB27" s="1">
        <v>0</v>
      </c>
      <c r="EC27" s="1">
        <f t="shared" si="1"/>
        <v>0</v>
      </c>
    </row>
    <row r="28" spans="1:133" s="1" customFormat="1" ht="12.5" x14ac:dyDescent="0.25">
      <c r="A28" s="1">
        <v>26</v>
      </c>
      <c r="B28" s="1" t="s">
        <v>25</v>
      </c>
      <c r="C28" s="13">
        <v>3.860361263352631E-2</v>
      </c>
      <c r="D28" s="13">
        <v>5.2541255068432741E-2</v>
      </c>
      <c r="E28" s="13">
        <v>0.15461509318915923</v>
      </c>
      <c r="G28" s="14">
        <v>0.83180397751572366</v>
      </c>
      <c r="H28" s="12">
        <v>1</v>
      </c>
      <c r="I28" s="12">
        <v>0.45</v>
      </c>
      <c r="J28" s="12">
        <v>0.45</v>
      </c>
      <c r="K28" s="12">
        <v>0</v>
      </c>
      <c r="L28" s="12">
        <v>3.6000000000000004E-2</v>
      </c>
      <c r="M28" s="12">
        <v>0.22500000000000001</v>
      </c>
      <c r="N28" s="1">
        <f t="shared" si="0"/>
        <v>26</v>
      </c>
      <c r="O28" s="1" t="s">
        <v>25</v>
      </c>
      <c r="P28" s="1">
        <v>0.86948533417691987</v>
      </c>
      <c r="Q28" s="1">
        <v>0.87197127570835009</v>
      </c>
      <c r="R28" s="1">
        <v>0.84753204691086892</v>
      </c>
      <c r="S28" s="1">
        <v>0.79264004644750807</v>
      </c>
      <c r="T28" s="1">
        <v>0.77147905869001454</v>
      </c>
      <c r="U28" s="1">
        <v>0.8277246558979714</v>
      </c>
      <c r="V28" s="1">
        <v>0.87158279266523409</v>
      </c>
      <c r="W28" s="1">
        <v>0.81346390274748026</v>
      </c>
      <c r="X28" s="1">
        <v>0.82938331402696663</v>
      </c>
      <c r="Y28" s="1">
        <v>0.81426033467803693</v>
      </c>
      <c r="Z28" s="1">
        <v>0.83075244653988978</v>
      </c>
      <c r="AA28" s="1">
        <v>0.77408376491424891</v>
      </c>
      <c r="AB28" s="1">
        <v>0.7790138619730913</v>
      </c>
      <c r="AC28" s="1">
        <v>0.71307956626457381</v>
      </c>
      <c r="AD28" s="1">
        <v>0.82219674387293573</v>
      </c>
      <c r="AE28" s="1">
        <v>0.84010941391792904</v>
      </c>
      <c r="AF28" s="1">
        <v>0.82240160171985965</v>
      </c>
      <c r="AG28" s="1">
        <v>0.84072212142535474</v>
      </c>
      <c r="AH28" s="1">
        <v>0.89334946878386545</v>
      </c>
      <c r="AI28" s="1">
        <v>0.88530027594854888</v>
      </c>
      <c r="AJ28" s="1">
        <v>0.8948200950711086</v>
      </c>
      <c r="AK28" s="1">
        <v>0.8869184006536055</v>
      </c>
      <c r="AL28" s="1">
        <v>0.83774666145501409</v>
      </c>
      <c r="AM28" s="1">
        <v>0.82665350471144527</v>
      </c>
      <c r="AN28" s="1">
        <v>1</v>
      </c>
      <c r="AO28" s="1">
        <v>0.88922054467303724</v>
      </c>
      <c r="AP28" s="1">
        <v>0.82465057268710573</v>
      </c>
      <c r="AQ28" s="1">
        <v>0.81355568214890139</v>
      </c>
      <c r="AR28" s="1">
        <v>0.88607770168819622</v>
      </c>
      <c r="AS28" s="1">
        <v>0.12035626722136826</v>
      </c>
      <c r="AT28" s="1">
        <v>0.12870023663210314</v>
      </c>
      <c r="AU28" s="1">
        <v>0.1149978062175615</v>
      </c>
      <c r="AV28" s="1">
        <v>5.896146178662235E-2</v>
      </c>
      <c r="AW28" s="1">
        <v>0.10913915474229501</v>
      </c>
      <c r="AX28" s="1">
        <v>0.13510946552694209</v>
      </c>
      <c r="AY28" s="1">
        <v>0.14646599827602627</v>
      </c>
      <c r="AZ28" s="1">
        <v>-7.539846233455455E-2</v>
      </c>
      <c r="BA28" s="1">
        <v>-7.8824281453591813E-2</v>
      </c>
      <c r="BB28" s="1">
        <v>0.28609973200108058</v>
      </c>
      <c r="BC28" s="1">
        <v>0.29660193318752492</v>
      </c>
      <c r="BD28" s="1">
        <v>-7.84858472590588E-2</v>
      </c>
      <c r="BE28" s="1">
        <v>-7.539846233455455E-2</v>
      </c>
      <c r="BF28" s="1">
        <v>0.30451449393054869</v>
      </c>
      <c r="BG28" s="1">
        <v>0.31124820930771252</v>
      </c>
      <c r="BH28" s="1">
        <v>0.25465808257219674</v>
      </c>
      <c r="BI28" s="1">
        <v>0.2683729005601555</v>
      </c>
      <c r="BJ28" s="1">
        <v>0.28124310785211321</v>
      </c>
      <c r="BK28" s="1">
        <v>0.23597070733310352</v>
      </c>
      <c r="BL28" s="1">
        <v>8.8840721675317535E-2</v>
      </c>
      <c r="BM28" s="1">
        <v>0.21020575238310532</v>
      </c>
      <c r="BN28" s="1">
        <v>0.51944548051872286</v>
      </c>
      <c r="BO28" s="1">
        <v>0.13835014629419196</v>
      </c>
      <c r="BP28" s="1">
        <v>-5.5672482359970299E-2</v>
      </c>
      <c r="BQ28" s="1">
        <v>-5.6610494262976256E-2</v>
      </c>
      <c r="BR28" s="1">
        <v>-5.3998022809379147E-2</v>
      </c>
      <c r="BS28" s="1">
        <v>0.43279110326409126</v>
      </c>
      <c r="BT28" s="1">
        <v>0.47821214144432184</v>
      </c>
      <c r="BU28" s="1">
        <v>0.27080816920772705</v>
      </c>
      <c r="BV28" s="1">
        <v>0.45660994856712178</v>
      </c>
      <c r="BW28" s="1">
        <v>-1.5813900317222025E-2</v>
      </c>
      <c r="BX28" s="1">
        <v>0.10654315648371783</v>
      </c>
      <c r="BY28" s="1">
        <v>-5.7619699840991044E-2</v>
      </c>
      <c r="BZ28" s="1">
        <v>0.1981317894185235</v>
      </c>
      <c r="CA28" s="1">
        <v>0.12368884460120483</v>
      </c>
      <c r="CB28" s="1">
        <v>0.50942685346443517</v>
      </c>
      <c r="CC28" s="1">
        <v>0.54597479382906577</v>
      </c>
      <c r="CD28" s="1">
        <v>7.3203338848320892E-2</v>
      </c>
      <c r="CE28" s="1">
        <v>-6.9087820783565401E-2</v>
      </c>
      <c r="CF28" s="1">
        <v>0.20127079812038703</v>
      </c>
      <c r="CG28" s="1">
        <v>0.12345698447781515</v>
      </c>
      <c r="CH28" s="1">
        <v>0.16038062798651415</v>
      </c>
      <c r="CI28" s="1">
        <v>0.56098997628865965</v>
      </c>
      <c r="CJ28" s="1">
        <v>0.70060639694248528</v>
      </c>
      <c r="CK28" s="1">
        <v>6.6037547893257623E-2</v>
      </c>
      <c r="CL28" s="1">
        <v>0.7292824777410416</v>
      </c>
      <c r="CM28" s="1">
        <v>0.72936602678092366</v>
      </c>
      <c r="CN28" s="1">
        <v>0.16457059066814775</v>
      </c>
      <c r="CO28" s="1">
        <v>0.15158899536561202</v>
      </c>
      <c r="CP28" s="1">
        <v>0.41363563199905029</v>
      </c>
      <c r="CQ28" s="1">
        <v>0.41470764364921542</v>
      </c>
      <c r="CR28" s="1">
        <v>0.43602914496328776</v>
      </c>
      <c r="CS28" s="1">
        <v>0.43749266822003396</v>
      </c>
      <c r="CT28" s="1">
        <v>0.63972832803172974</v>
      </c>
      <c r="CU28" s="1">
        <v>0.44572276001392497</v>
      </c>
      <c r="CV28" s="1">
        <v>0.61331855678872216</v>
      </c>
      <c r="CW28" s="1">
        <v>0.45975531050816931</v>
      </c>
      <c r="CX28" s="1">
        <v>0.66433759902855061</v>
      </c>
      <c r="CY28" s="1">
        <v>0.55214428718626951</v>
      </c>
      <c r="CZ28" s="1">
        <v>0.5942236167871322</v>
      </c>
      <c r="DA28" s="1">
        <v>0.74073659471942555</v>
      </c>
      <c r="DB28" s="1">
        <v>0.68296140446737241</v>
      </c>
      <c r="DC28" s="1">
        <v>0.67087164845976932</v>
      </c>
      <c r="DD28" s="1">
        <v>0.70185251976701002</v>
      </c>
      <c r="DE28" s="1">
        <v>0.70291179686287775</v>
      </c>
      <c r="DF28" s="1">
        <v>0.6507760329097112</v>
      </c>
      <c r="DG28" s="1">
        <v>0.65433624705580529</v>
      </c>
      <c r="DH28" s="1">
        <v>0.62982810784592635</v>
      </c>
      <c r="DI28" s="1">
        <v>0.61344889376868139</v>
      </c>
      <c r="DJ28" s="1">
        <v>0.32333227566940104</v>
      </c>
      <c r="DK28" s="1">
        <v>0.61814601641295908</v>
      </c>
      <c r="DL28" s="1">
        <v>0.63920917681360989</v>
      </c>
      <c r="DM28" s="1">
        <v>0.17993706905714207</v>
      </c>
      <c r="DN28" s="1">
        <v>1.9845515040518111E-2</v>
      </c>
      <c r="DO28" s="1">
        <v>0.59134292356659091</v>
      </c>
      <c r="DP28" s="1">
        <v>0.66011803101857525</v>
      </c>
      <c r="DQ28" s="1">
        <v>0.82312648398049859</v>
      </c>
      <c r="DR28" s="1">
        <v>0.31096251997632351</v>
      </c>
      <c r="DS28" s="1">
        <v>0.64272938493650433</v>
      </c>
      <c r="DT28" s="1">
        <v>0.65684982318815821</v>
      </c>
      <c r="DU28" s="1">
        <v>0.53360077323217558</v>
      </c>
      <c r="DV28" s="1">
        <v>0.30062219257569928</v>
      </c>
      <c r="DW28" s="1">
        <v>0.31874987097690594</v>
      </c>
      <c r="DX28" s="1">
        <v>0.24161510365768168</v>
      </c>
      <c r="DY28" s="1">
        <v>0.17676785791516028</v>
      </c>
      <c r="DZ28" s="1">
        <v>0.13263473616729823</v>
      </c>
      <c r="EB28" s="1">
        <v>0</v>
      </c>
      <c r="EC28" s="1">
        <f t="shared" si="1"/>
        <v>0</v>
      </c>
    </row>
    <row r="29" spans="1:133" s="1" customFormat="1" ht="12.5" x14ac:dyDescent="0.25">
      <c r="A29" s="1">
        <v>27</v>
      </c>
      <c r="B29" s="1" t="s">
        <v>26</v>
      </c>
      <c r="C29" s="13">
        <v>4.5345031120635607E-2</v>
      </c>
      <c r="D29" s="13">
        <v>6.5477313509418447E-2</v>
      </c>
      <c r="E29" s="13">
        <v>0.19202117796342896</v>
      </c>
      <c r="G29" s="14">
        <v>0.9492455877572562</v>
      </c>
      <c r="H29" s="12">
        <v>0</v>
      </c>
      <c r="I29" s="12">
        <v>0.45</v>
      </c>
      <c r="J29" s="12">
        <v>0.45</v>
      </c>
      <c r="K29" s="12">
        <v>0</v>
      </c>
      <c r="L29" s="12">
        <v>4.0500000000000001E-2</v>
      </c>
      <c r="M29" s="12">
        <v>0.27</v>
      </c>
      <c r="N29" s="1">
        <f t="shared" si="0"/>
        <v>27</v>
      </c>
      <c r="O29" s="1" t="s">
        <v>26</v>
      </c>
      <c r="P29" s="1">
        <v>0.88073330911946701</v>
      </c>
      <c r="Q29" s="1">
        <v>0.88325140968447136</v>
      </c>
      <c r="R29" s="1">
        <v>0.858496026235124</v>
      </c>
      <c r="S29" s="1">
        <v>0.80289392311506624</v>
      </c>
      <c r="T29" s="1">
        <v>0.78145918921062829</v>
      </c>
      <c r="U29" s="1">
        <v>0.83843239968951222</v>
      </c>
      <c r="V29" s="1">
        <v>0.8829176015935819</v>
      </c>
      <c r="W29" s="1">
        <v>0.76708544094762454</v>
      </c>
      <c r="X29" s="1">
        <v>0.83790601347209592</v>
      </c>
      <c r="Y29" s="1">
        <v>0.76752405183920358</v>
      </c>
      <c r="Z29" s="1">
        <v>0.83949068042137553</v>
      </c>
      <c r="AA29" s="1">
        <v>0.73149312634765862</v>
      </c>
      <c r="AB29" s="1">
        <v>0.78601386688580455</v>
      </c>
      <c r="AC29" s="1">
        <v>0.68426210853734137</v>
      </c>
      <c r="AD29" s="1">
        <v>0.77957745096715547</v>
      </c>
      <c r="AE29" s="1">
        <v>0.84876946109418572</v>
      </c>
      <c r="AF29" s="1">
        <v>0.77958207056591788</v>
      </c>
      <c r="AG29" s="1">
        <v>0.84953220234070781</v>
      </c>
      <c r="AH29" s="1">
        <v>0.87936086667250202</v>
      </c>
      <c r="AI29" s="1">
        <v>0.89578573645348725</v>
      </c>
      <c r="AJ29" s="1">
        <v>0.88055664799326494</v>
      </c>
      <c r="AK29" s="1">
        <v>0.89748058689476951</v>
      </c>
      <c r="AL29" s="1">
        <v>0.82586200268677312</v>
      </c>
      <c r="AM29" s="1">
        <v>0.83616470575783919</v>
      </c>
      <c r="AN29" s="1">
        <v>0.88922054467303724</v>
      </c>
      <c r="AO29" s="1">
        <v>1</v>
      </c>
      <c r="AP29" s="1">
        <v>0.8161452024134136</v>
      </c>
      <c r="AQ29" s="1">
        <v>0.82303182611076964</v>
      </c>
      <c r="AR29" s="1">
        <v>0.89628495011754827</v>
      </c>
      <c r="AS29" s="1">
        <v>0.13058918321986024</v>
      </c>
      <c r="AT29" s="1">
        <v>0.13899110868994891</v>
      </c>
      <c r="AU29" s="1">
        <v>0.12528562655510783</v>
      </c>
      <c r="AV29" s="1">
        <v>6.80959926237652E-2</v>
      </c>
      <c r="AW29" s="1">
        <v>0.11923703798427615</v>
      </c>
      <c r="AX29" s="1">
        <v>0.14525480375480482</v>
      </c>
      <c r="AY29" s="1">
        <v>0.15667925466992128</v>
      </c>
      <c r="AZ29" s="1">
        <v>-6.7866588944636833E-2</v>
      </c>
      <c r="BA29" s="1">
        <v>-7.0950188407431558E-2</v>
      </c>
      <c r="BB29" s="1">
        <v>0.29672407670537532</v>
      </c>
      <c r="BC29" s="1">
        <v>0.30716459689838405</v>
      </c>
      <c r="BD29" s="1">
        <v>-7.0645561845376945E-2</v>
      </c>
      <c r="BE29" s="1">
        <v>-6.7866588944636846E-2</v>
      </c>
      <c r="BF29" s="1">
        <v>0.31530767231797041</v>
      </c>
      <c r="BG29" s="1">
        <v>0.32201178893727755</v>
      </c>
      <c r="BH29" s="1">
        <v>0.26542612753271161</v>
      </c>
      <c r="BI29" s="1">
        <v>0.27867676542274888</v>
      </c>
      <c r="BJ29" s="1">
        <v>0.29146712376342132</v>
      </c>
      <c r="BK29" s="1">
        <v>0.24636263938427802</v>
      </c>
      <c r="BL29" s="1">
        <v>9.8123414536935433E-2</v>
      </c>
      <c r="BM29" s="1">
        <v>0.21912460135462825</v>
      </c>
      <c r="BN29" s="1">
        <v>0.52825316377367015</v>
      </c>
      <c r="BO29" s="1">
        <v>0.14512501888933929</v>
      </c>
      <c r="BP29" s="1">
        <v>-5.0111121087413502E-2</v>
      </c>
      <c r="BQ29" s="1">
        <v>-5.0955430988111686E-2</v>
      </c>
      <c r="BR29" s="1">
        <v>-4.8603930429861997E-2</v>
      </c>
      <c r="BS29" s="1">
        <v>0.4384257317602801</v>
      </c>
      <c r="BT29" s="1">
        <v>0.48676673231539408</v>
      </c>
      <c r="BU29" s="1">
        <v>0.28132622452818035</v>
      </c>
      <c r="BV29" s="1">
        <v>0.45829634614929221</v>
      </c>
      <c r="BW29" s="1">
        <v>-1.5719194296445582E-2</v>
      </c>
      <c r="BX29" s="1">
        <v>-1.5619083603693632E-2</v>
      </c>
      <c r="BY29" s="1">
        <v>-5.7282175380861902E-2</v>
      </c>
      <c r="BZ29" s="1">
        <v>7.8211977513287706E-2</v>
      </c>
      <c r="CA29" s="1">
        <v>0.12599143777153277</v>
      </c>
      <c r="CB29" s="1">
        <v>0.51861562893737945</v>
      </c>
      <c r="CC29" s="1">
        <v>0.51262532208235456</v>
      </c>
      <c r="CD29" s="1">
        <v>-3.2720627153554643E-2</v>
      </c>
      <c r="CE29" s="1">
        <v>-6.578027551496754E-2</v>
      </c>
      <c r="CF29" s="1">
        <v>0.11110019369978497</v>
      </c>
      <c r="CG29" s="1">
        <v>0.12999979342476631</v>
      </c>
      <c r="CH29" s="1">
        <v>5.1800505892514941E-2</v>
      </c>
      <c r="CI29" s="1">
        <v>0.55077922172484961</v>
      </c>
      <c r="CJ29" s="1">
        <v>0.71224188207731975</v>
      </c>
      <c r="CK29" s="1">
        <v>7.3812700305037421E-2</v>
      </c>
      <c r="CL29" s="1">
        <v>0.73871673811696259</v>
      </c>
      <c r="CM29" s="1">
        <v>0.73876419640872037</v>
      </c>
      <c r="CN29" s="1">
        <v>2.9000640687946264E-2</v>
      </c>
      <c r="CO29" s="1">
        <v>1.2880484007741118E-2</v>
      </c>
      <c r="CP29" s="1">
        <v>0.42066940992056279</v>
      </c>
      <c r="CQ29" s="1">
        <v>0.42170059384860614</v>
      </c>
      <c r="CR29" s="1">
        <v>0.44317004322986953</v>
      </c>
      <c r="CS29" s="1">
        <v>0.44450883721826917</v>
      </c>
      <c r="CT29" s="1">
        <v>0.64911626522063748</v>
      </c>
      <c r="CU29" s="1">
        <v>0.37865703873265877</v>
      </c>
      <c r="CV29" s="1">
        <v>0.54899620353124146</v>
      </c>
      <c r="CW29" s="1">
        <v>0.42443940683954001</v>
      </c>
      <c r="CX29" s="1">
        <v>0.63217407357650102</v>
      </c>
      <c r="CY29" s="1">
        <v>0.55995849901634143</v>
      </c>
      <c r="CZ29" s="1">
        <v>0.60259483443745854</v>
      </c>
      <c r="DA29" s="1">
        <v>0.75027393072841753</v>
      </c>
      <c r="DB29" s="1">
        <v>0.69175831915090458</v>
      </c>
      <c r="DC29" s="1">
        <v>0.67949570838268891</v>
      </c>
      <c r="DD29" s="1">
        <v>0.71019807539830193</v>
      </c>
      <c r="DE29" s="1">
        <v>0.71197146495634944</v>
      </c>
      <c r="DF29" s="1">
        <v>0.65848286273077217</v>
      </c>
      <c r="DG29" s="1">
        <v>0.66206694836485225</v>
      </c>
      <c r="DH29" s="1">
        <v>0.63726925603190443</v>
      </c>
      <c r="DI29" s="1">
        <v>0.58889353995245075</v>
      </c>
      <c r="DJ29" s="1">
        <v>0.32776048710404115</v>
      </c>
      <c r="DK29" s="1">
        <v>0.62594372328318482</v>
      </c>
      <c r="DL29" s="1">
        <v>0.64731207081279152</v>
      </c>
      <c r="DM29" s="1">
        <v>0.18272121325064228</v>
      </c>
      <c r="DN29" s="1">
        <v>1.6862691021090198E-3</v>
      </c>
      <c r="DO29" s="1">
        <v>0.60049270007257882</v>
      </c>
      <c r="DP29" s="1">
        <v>0.62294167051474036</v>
      </c>
      <c r="DQ29" s="1">
        <v>0.77779754405249801</v>
      </c>
      <c r="DR29" s="1">
        <v>0.25169347945070009</v>
      </c>
      <c r="DS29" s="1">
        <v>0.61514687954262937</v>
      </c>
      <c r="DT29" s="1">
        <v>0.62530955831738233</v>
      </c>
      <c r="DU29" s="1">
        <v>0.54018861162751519</v>
      </c>
      <c r="DV29" s="1">
        <v>0.31049619935419176</v>
      </c>
      <c r="DW29" s="1">
        <v>0.32836417176670046</v>
      </c>
      <c r="DX29" s="1">
        <v>0.25139158968868913</v>
      </c>
      <c r="DY29" s="1">
        <v>0.11606108325767291</v>
      </c>
      <c r="DZ29" s="1">
        <v>7.6404857931963804E-2</v>
      </c>
      <c r="EB29" s="1">
        <v>0</v>
      </c>
      <c r="EC29" s="1">
        <f t="shared" si="1"/>
        <v>0</v>
      </c>
    </row>
    <row r="30" spans="1:133" s="1" customFormat="1" ht="12.5" x14ac:dyDescent="0.25">
      <c r="A30" s="1">
        <v>28</v>
      </c>
      <c r="B30" s="1" t="s">
        <v>27</v>
      </c>
      <c r="C30" s="13">
        <v>4.4723964391688589E-2</v>
      </c>
      <c r="D30" s="13">
        <v>6.4468886891396224E-2</v>
      </c>
      <c r="E30" s="13">
        <v>0.18981932136364377</v>
      </c>
      <c r="G30" s="14">
        <v>0.94743863374900383</v>
      </c>
      <c r="H30" s="12">
        <v>0</v>
      </c>
      <c r="I30" s="12">
        <v>0.45</v>
      </c>
      <c r="J30" s="12">
        <v>0.45</v>
      </c>
      <c r="K30" s="12">
        <v>0</v>
      </c>
      <c r="L30" s="12">
        <v>4.0500000000000001E-2</v>
      </c>
      <c r="M30" s="12">
        <v>0.27</v>
      </c>
      <c r="N30" s="1">
        <f t="shared" si="0"/>
        <v>28</v>
      </c>
      <c r="O30" s="1" t="s">
        <v>27</v>
      </c>
      <c r="P30" s="1">
        <v>0.82597273737407195</v>
      </c>
      <c r="Q30" s="1">
        <v>0.80120088262459022</v>
      </c>
      <c r="R30" s="1">
        <v>0.8632607498172461</v>
      </c>
      <c r="S30" s="1">
        <v>0.87812835815419343</v>
      </c>
      <c r="T30" s="1">
        <v>0.85683103744943345</v>
      </c>
      <c r="U30" s="1">
        <v>0.87360750779689833</v>
      </c>
      <c r="V30" s="1">
        <v>0.80084191822829642</v>
      </c>
      <c r="W30" s="1">
        <v>0.76055384841176277</v>
      </c>
      <c r="X30" s="1">
        <v>0.78040589612840316</v>
      </c>
      <c r="Y30" s="1">
        <v>0.74231744743745054</v>
      </c>
      <c r="Z30" s="1">
        <v>0.76081603313939794</v>
      </c>
      <c r="AA30" s="1">
        <v>0.82028129823448404</v>
      </c>
      <c r="AB30" s="1">
        <v>0.8371709579853126</v>
      </c>
      <c r="AC30" s="1">
        <v>0.65143976723989516</v>
      </c>
      <c r="AD30" s="1">
        <v>0.76317809412827586</v>
      </c>
      <c r="AE30" s="1">
        <v>0.78453070567815919</v>
      </c>
      <c r="AF30" s="1">
        <v>0.75021335157771829</v>
      </c>
      <c r="AG30" s="1">
        <v>0.77018747446942881</v>
      </c>
      <c r="AH30" s="1">
        <v>0.84008260366425147</v>
      </c>
      <c r="AI30" s="1">
        <v>0.83507789760369022</v>
      </c>
      <c r="AJ30" s="1">
        <v>0.81956524239147599</v>
      </c>
      <c r="AK30" s="1">
        <v>0.81391955525642401</v>
      </c>
      <c r="AL30" s="1">
        <v>0.89505253036385801</v>
      </c>
      <c r="AM30" s="1">
        <v>0.88996791009257326</v>
      </c>
      <c r="AN30" s="1">
        <v>0.82465057268710584</v>
      </c>
      <c r="AO30" s="1">
        <v>0.8161452024134136</v>
      </c>
      <c r="AP30" s="1">
        <v>1</v>
      </c>
      <c r="AQ30" s="1">
        <v>0.89249071175124972</v>
      </c>
      <c r="AR30" s="1">
        <v>0.81299228377490784</v>
      </c>
      <c r="AS30" s="1">
        <v>0.10947119336035112</v>
      </c>
      <c r="AT30" s="1">
        <v>0.11710661187597948</v>
      </c>
      <c r="AU30" s="1">
        <v>0.10456124430688932</v>
      </c>
      <c r="AV30" s="1">
        <v>5.3337425227436674E-2</v>
      </c>
      <c r="AW30" s="1">
        <v>9.921065295484946E-2</v>
      </c>
      <c r="AX30" s="1">
        <v>0.12298502694955528</v>
      </c>
      <c r="AY30" s="1">
        <v>0.13337796423100751</v>
      </c>
      <c r="AZ30" s="1">
        <v>-6.9565608947038129E-2</v>
      </c>
      <c r="BA30" s="1">
        <v>-7.2726405411305206E-2</v>
      </c>
      <c r="BB30" s="1">
        <v>0.26119384499244885</v>
      </c>
      <c r="BC30" s="1">
        <v>0.27081374606836583</v>
      </c>
      <c r="BD30" s="1">
        <v>-7.2414152613274316E-2</v>
      </c>
      <c r="BE30" s="1">
        <v>-6.9565608947038129E-2</v>
      </c>
      <c r="BF30" s="1">
        <v>0.278041972246173</v>
      </c>
      <c r="BG30" s="1">
        <v>0.2842092778927755</v>
      </c>
      <c r="BH30" s="1">
        <v>0.23239653643373456</v>
      </c>
      <c r="BI30" s="1">
        <v>0.24498629543620359</v>
      </c>
      <c r="BJ30" s="1">
        <v>0.25677556548053238</v>
      </c>
      <c r="BK30" s="1">
        <v>0.21531347355365207</v>
      </c>
      <c r="BL30" s="1">
        <v>8.0683606269664102E-2</v>
      </c>
      <c r="BM30" s="1">
        <v>0.19182795991104723</v>
      </c>
      <c r="BN30" s="1">
        <v>0.47496755188954715</v>
      </c>
      <c r="BO30" s="1">
        <v>0.12619051896775668</v>
      </c>
      <c r="BP30" s="1">
        <v>-5.1365638198030666E-2</v>
      </c>
      <c r="BQ30" s="1">
        <v>-5.2231085147633444E-2</v>
      </c>
      <c r="BR30" s="1">
        <v>-4.9820715467681138E-2</v>
      </c>
      <c r="BS30" s="1">
        <v>0.39585353885572616</v>
      </c>
      <c r="BT30" s="1">
        <v>0.43718709345893902</v>
      </c>
      <c r="BU30" s="1">
        <v>0.24716710083985544</v>
      </c>
      <c r="BV30" s="1">
        <v>0.41700215147812025</v>
      </c>
      <c r="BW30" s="1">
        <v>-1.4948204830294022E-2</v>
      </c>
      <c r="BX30" s="1">
        <v>8.9288865574867246E-2</v>
      </c>
      <c r="BY30" s="1">
        <v>-5.4115358172732296E-2</v>
      </c>
      <c r="BZ30" s="1">
        <v>0.17312995779666074</v>
      </c>
      <c r="CA30" s="1">
        <v>0.11171702921101082</v>
      </c>
      <c r="CB30" s="1">
        <v>0.46539267615716168</v>
      </c>
      <c r="CC30" s="1">
        <v>0.49715102000595834</v>
      </c>
      <c r="CD30" s="1">
        <v>5.9571333416828381E-2</v>
      </c>
      <c r="CE30" s="1">
        <v>-6.4375367826122937E-2</v>
      </c>
      <c r="CF30" s="1">
        <v>0.17747981932580134</v>
      </c>
      <c r="CG30" s="1">
        <v>0.11185713520692021</v>
      </c>
      <c r="CH30" s="1">
        <v>0.13932195466506286</v>
      </c>
      <c r="CI30" s="1">
        <v>0.51168076433752219</v>
      </c>
      <c r="CJ30" s="1">
        <v>0.64340726072358523</v>
      </c>
      <c r="CK30" s="1">
        <v>5.9912258595698112E-2</v>
      </c>
      <c r="CL30" s="1">
        <v>0.67009290457889259</v>
      </c>
      <c r="CM30" s="1">
        <v>0.67017092488838681</v>
      </c>
      <c r="CN30" s="1">
        <v>0.14210520853773301</v>
      </c>
      <c r="CO30" s="1">
        <v>0.13013591056505594</v>
      </c>
      <c r="CP30" s="1">
        <v>0.37939769250991551</v>
      </c>
      <c r="CQ30" s="1">
        <v>0.38038370487502121</v>
      </c>
      <c r="CR30" s="1">
        <v>0.4000201022923619</v>
      </c>
      <c r="CS30" s="1">
        <v>0.40142176092371656</v>
      </c>
      <c r="CT30" s="1">
        <v>0.65269957619365737</v>
      </c>
      <c r="CU30" s="1">
        <v>0.4037888068562987</v>
      </c>
      <c r="CV30" s="1">
        <v>0.60066177008322774</v>
      </c>
      <c r="CW30" s="1">
        <v>0.41879076326664699</v>
      </c>
      <c r="CX30" s="1">
        <v>0.66346447569326183</v>
      </c>
      <c r="CY30" s="1">
        <v>0.50706547203127994</v>
      </c>
      <c r="CZ30" s="1">
        <v>0.54461795253104373</v>
      </c>
      <c r="DA30" s="1">
        <v>0.78693919664287248</v>
      </c>
      <c r="DB30" s="1">
        <v>0.73359881033654872</v>
      </c>
      <c r="DC30" s="1">
        <v>0.73151004446787615</v>
      </c>
      <c r="DD30" s="1">
        <v>0.64378395002210398</v>
      </c>
      <c r="DE30" s="1">
        <v>0.64600446658735899</v>
      </c>
      <c r="DF30" s="1">
        <v>0.5969509652935624</v>
      </c>
      <c r="DG30" s="1">
        <v>0.60021759304464306</v>
      </c>
      <c r="DH30" s="1">
        <v>0.57773646595937844</v>
      </c>
      <c r="DI30" s="1">
        <v>0.56084910109752306</v>
      </c>
      <c r="DJ30" s="1">
        <v>0.2969102342068009</v>
      </c>
      <c r="DK30" s="1">
        <v>0.56765804011412235</v>
      </c>
      <c r="DL30" s="1">
        <v>0.5870640532759186</v>
      </c>
      <c r="DM30" s="1">
        <v>0.1651880749344497</v>
      </c>
      <c r="DN30" s="1">
        <v>1.7036950236403538E-2</v>
      </c>
      <c r="DO30" s="1">
        <v>0.54287201454333878</v>
      </c>
      <c r="DP30" s="1">
        <v>0.61584055660809123</v>
      </c>
      <c r="DQ30" s="1">
        <v>0.75158743667557604</v>
      </c>
      <c r="DR30" s="1">
        <v>0.28111811434283057</v>
      </c>
      <c r="DS30" s="1">
        <v>0.58810276905842196</v>
      </c>
      <c r="DT30" s="1">
        <v>0.60083231669146175</v>
      </c>
      <c r="DU30" s="1">
        <v>0.4888906282327688</v>
      </c>
      <c r="DV30" s="1">
        <v>0.27454330162701102</v>
      </c>
      <c r="DW30" s="1">
        <v>0.2909497887886594</v>
      </c>
      <c r="DX30" s="1">
        <v>0.22047689496352435</v>
      </c>
      <c r="DY30" s="1">
        <v>0.15796669822387824</v>
      </c>
      <c r="DZ30" s="1">
        <v>0.1181920587416984</v>
      </c>
      <c r="EB30" s="1">
        <v>0</v>
      </c>
      <c r="EC30" s="1">
        <f t="shared" si="1"/>
        <v>0</v>
      </c>
    </row>
    <row r="31" spans="1:133" s="1" customFormat="1" ht="12.5" x14ac:dyDescent="0.25">
      <c r="A31" s="1">
        <v>29</v>
      </c>
      <c r="B31" s="1" t="s">
        <v>28</v>
      </c>
      <c r="C31" s="13">
        <v>3.8878957007336692E-2</v>
      </c>
      <c r="D31" s="13">
        <v>4.7E-2</v>
      </c>
      <c r="E31" s="13">
        <v>0.1124016121179824</v>
      </c>
      <c r="G31" s="14">
        <v>0.60655832124977294</v>
      </c>
      <c r="H31" s="12">
        <v>1</v>
      </c>
      <c r="I31" s="12">
        <v>0.45</v>
      </c>
      <c r="J31" s="12">
        <v>0.45</v>
      </c>
      <c r="K31" s="12">
        <v>0</v>
      </c>
      <c r="L31" s="12">
        <v>2.7E-2</v>
      </c>
      <c r="M31" s="12">
        <v>0.13500000000000001</v>
      </c>
      <c r="N31" s="1">
        <f t="shared" si="0"/>
        <v>29</v>
      </c>
      <c r="O31" s="1" t="s">
        <v>28</v>
      </c>
      <c r="P31" s="1">
        <v>0.83358874129253901</v>
      </c>
      <c r="Q31" s="1">
        <v>0.80855392199955545</v>
      </c>
      <c r="R31" s="1">
        <v>0.87129461295688426</v>
      </c>
      <c r="S31" s="1">
        <v>0.88638464492536717</v>
      </c>
      <c r="T31" s="1">
        <v>0.864889426992837</v>
      </c>
      <c r="U31" s="1">
        <v>0.88177391115072568</v>
      </c>
      <c r="V31" s="1">
        <v>0.80824134429753425</v>
      </c>
      <c r="W31" s="1">
        <v>0.72019656000712495</v>
      </c>
      <c r="X31" s="1">
        <v>0.78575594295824946</v>
      </c>
      <c r="Y31" s="1">
        <v>0.70146146288340872</v>
      </c>
      <c r="Z31" s="1">
        <v>0.76612347797587677</v>
      </c>
      <c r="AA31" s="1">
        <v>0.78417468042663119</v>
      </c>
      <c r="AB31" s="1">
        <v>0.84245269056759697</v>
      </c>
      <c r="AC31" s="1">
        <v>0.62575414208439739</v>
      </c>
      <c r="AD31" s="1">
        <v>0.72587220649099415</v>
      </c>
      <c r="AE31" s="1">
        <v>0.78990989074626228</v>
      </c>
      <c r="AF31" s="1">
        <v>0.71260231630195336</v>
      </c>
      <c r="AG31" s="1">
        <v>0.77553366385119415</v>
      </c>
      <c r="AH31" s="1">
        <v>0.82655859668902487</v>
      </c>
      <c r="AI31" s="1">
        <v>0.84196548213711242</v>
      </c>
      <c r="AJ31" s="1">
        <v>0.80557958294613341</v>
      </c>
      <c r="AK31" s="1">
        <v>0.82062957737916764</v>
      </c>
      <c r="AL31" s="1">
        <v>0.88452219086359296</v>
      </c>
      <c r="AM31" s="1">
        <v>0.89732304553483777</v>
      </c>
      <c r="AN31" s="1">
        <v>0.8135556821489015</v>
      </c>
      <c r="AO31" s="1">
        <v>0.82303182611076964</v>
      </c>
      <c r="AP31" s="1">
        <v>0.89249071175124972</v>
      </c>
      <c r="AQ31" s="1">
        <v>1</v>
      </c>
      <c r="AR31" s="1">
        <v>0.8194072577864806</v>
      </c>
      <c r="AS31" s="1">
        <v>0.11769466088962485</v>
      </c>
      <c r="AT31" s="1">
        <v>0.12535851442069032</v>
      </c>
      <c r="AU31" s="1">
        <v>0.11284304927694484</v>
      </c>
      <c r="AV31" s="1">
        <v>6.079296315425764E-2</v>
      </c>
      <c r="AW31" s="1">
        <v>0.10734840021592021</v>
      </c>
      <c r="AX31" s="1">
        <v>0.13110074833039892</v>
      </c>
      <c r="AY31" s="1">
        <v>0.14152327176126017</v>
      </c>
      <c r="AZ31" s="1">
        <v>-6.3124548553286419E-2</v>
      </c>
      <c r="BA31" s="1">
        <v>-6.5992687751601845E-2</v>
      </c>
      <c r="BB31" s="1">
        <v>0.26935038561187463</v>
      </c>
      <c r="BC31" s="1">
        <v>0.27889413707388189</v>
      </c>
      <c r="BD31" s="1">
        <v>-6.5709346353337E-2</v>
      </c>
      <c r="BE31" s="1">
        <v>-6.3124548553286419E-2</v>
      </c>
      <c r="BF31" s="1">
        <v>0.28629529763841927</v>
      </c>
      <c r="BG31" s="1">
        <v>0.29242205093190177</v>
      </c>
      <c r="BH31" s="1">
        <v>0.24074699671217309</v>
      </c>
      <c r="BI31" s="1">
        <v>0.25291833277735054</v>
      </c>
      <c r="BJ31" s="1">
        <v>0.26461074087845948</v>
      </c>
      <c r="BK31" s="1">
        <v>0.22339544713719575</v>
      </c>
      <c r="BL31" s="1">
        <v>8.8191599365892853E-2</v>
      </c>
      <c r="BM31" s="1">
        <v>0.19874610027871445</v>
      </c>
      <c r="BN31" s="1">
        <v>0.48106115049601761</v>
      </c>
      <c r="BO31" s="1">
        <v>0.13149611310040818</v>
      </c>
      <c r="BP31" s="1">
        <v>-4.6609708036490664E-2</v>
      </c>
      <c r="BQ31" s="1">
        <v>-4.7395023493616698E-2</v>
      </c>
      <c r="BR31" s="1">
        <v>-4.5207829272268671E-2</v>
      </c>
      <c r="BS31" s="1">
        <v>0.39951397452706605</v>
      </c>
      <c r="BT31" s="1">
        <v>0.44316738538168254</v>
      </c>
      <c r="BU31" s="1">
        <v>0.25527111285981413</v>
      </c>
      <c r="BV31" s="1">
        <v>0.41731349574428117</v>
      </c>
      <c r="BW31" s="1">
        <v>-1.4836876336948083E-2</v>
      </c>
      <c r="BX31" s="1">
        <v>-1.2715470366580463E-2</v>
      </c>
      <c r="BY31" s="1">
        <v>-5.3712327751310948E-2</v>
      </c>
      <c r="BZ31" s="1">
        <v>7.2774817926846896E-2</v>
      </c>
      <c r="CA31" s="1">
        <v>0.11332441007083205</v>
      </c>
      <c r="CB31" s="1">
        <v>0.47182292509545382</v>
      </c>
      <c r="CC31" s="1">
        <v>0.46807583212997583</v>
      </c>
      <c r="CD31" s="1">
        <v>-2.8831838881882392E-2</v>
      </c>
      <c r="CE31" s="1">
        <v>-6.1470969451299297E-2</v>
      </c>
      <c r="CF31" s="1">
        <v>0.1018905160372242</v>
      </c>
      <c r="CG31" s="1">
        <v>0.11699754036676627</v>
      </c>
      <c r="CH31" s="1">
        <v>4.8501198527985567E-2</v>
      </c>
      <c r="CI31" s="1">
        <v>0.50183465894180002</v>
      </c>
      <c r="CJ31" s="1">
        <v>0.65145231982735385</v>
      </c>
      <c r="CK31" s="1">
        <v>6.6220756187049451E-2</v>
      </c>
      <c r="CL31" s="1">
        <v>0.67624269749488719</v>
      </c>
      <c r="CM31" s="1">
        <v>0.67629050069490559</v>
      </c>
      <c r="CN31" s="1">
        <v>2.8802103920819094E-2</v>
      </c>
      <c r="CO31" s="1">
        <v>1.4250698542895688E-2</v>
      </c>
      <c r="CP31" s="1">
        <v>0.38427923177413648</v>
      </c>
      <c r="CQ31" s="1">
        <v>0.3852287759949532</v>
      </c>
      <c r="CR31" s="1">
        <v>0.40493902734220399</v>
      </c>
      <c r="CS31" s="1">
        <v>0.40623406683664182</v>
      </c>
      <c r="CT31" s="1">
        <v>0.6597007505745518</v>
      </c>
      <c r="CU31" s="1">
        <v>0.34687522433129775</v>
      </c>
      <c r="CV31" s="1">
        <v>0.54609021068543484</v>
      </c>
      <c r="CW31" s="1">
        <v>0.38828928571886867</v>
      </c>
      <c r="CX31" s="1">
        <v>0.6357040971353638</v>
      </c>
      <c r="CY31" s="1">
        <v>0.51227753910761187</v>
      </c>
      <c r="CZ31" s="1">
        <v>0.55018372445087826</v>
      </c>
      <c r="DA31" s="1">
        <v>0.7942637936263498</v>
      </c>
      <c r="DB31" s="1">
        <v>0.74043934819663093</v>
      </c>
      <c r="DC31" s="1">
        <v>0.73832959143439414</v>
      </c>
      <c r="DD31" s="1">
        <v>0.64908010564609209</v>
      </c>
      <c r="DE31" s="1">
        <v>0.65190553518049432</v>
      </c>
      <c r="DF31" s="1">
        <v>0.60183576297088148</v>
      </c>
      <c r="DG31" s="1">
        <v>0.60511390167996493</v>
      </c>
      <c r="DH31" s="1">
        <v>0.5824493835412643</v>
      </c>
      <c r="DI31" s="1">
        <v>0.53895293585870074</v>
      </c>
      <c r="DJ31" s="1">
        <v>0.29983918096295492</v>
      </c>
      <c r="DK31" s="1">
        <v>0.57270182741092224</v>
      </c>
      <c r="DL31" s="1">
        <v>0.59231322754309712</v>
      </c>
      <c r="DM31" s="1">
        <v>0.16708373617364855</v>
      </c>
      <c r="DN31" s="1">
        <v>1.8656529228181827E-3</v>
      </c>
      <c r="DO31" s="1">
        <v>0.54910189182851199</v>
      </c>
      <c r="DP31" s="1">
        <v>0.58345917751709719</v>
      </c>
      <c r="DQ31" s="1">
        <v>0.71189376898687406</v>
      </c>
      <c r="DR31" s="1">
        <v>0.23101957047021848</v>
      </c>
      <c r="DS31" s="1">
        <v>0.56362271047778456</v>
      </c>
      <c r="DT31" s="1">
        <v>0.57302303033452728</v>
      </c>
      <c r="DU31" s="1">
        <v>0.49311342777751599</v>
      </c>
      <c r="DV31" s="1">
        <v>0.28204157441334871</v>
      </c>
      <c r="DW31" s="1">
        <v>0.29818701196013608</v>
      </c>
      <c r="DX31" s="1">
        <v>0.22803327481709146</v>
      </c>
      <c r="DY31" s="1">
        <v>0.10698634307915389</v>
      </c>
      <c r="DZ31" s="1">
        <v>7.1048570858703503E-2</v>
      </c>
      <c r="EB31" s="1">
        <v>0</v>
      </c>
      <c r="EC31" s="1">
        <f t="shared" si="1"/>
        <v>0</v>
      </c>
    </row>
    <row r="32" spans="1:133" s="1" customFormat="1" ht="12.5" x14ac:dyDescent="0.25">
      <c r="A32" s="1">
        <v>30</v>
      </c>
      <c r="B32" s="1" t="s">
        <v>29</v>
      </c>
      <c r="C32" s="13">
        <v>1.5871083985206265E-3</v>
      </c>
      <c r="D32" s="13">
        <v>3.199999999999998E-3</v>
      </c>
      <c r="E32" s="13">
        <v>3.7519058287581508E-2</v>
      </c>
      <c r="G32" s="14">
        <v>-5.367859070832804E-2</v>
      </c>
      <c r="H32" s="12">
        <v>0</v>
      </c>
      <c r="I32" s="12">
        <v>0</v>
      </c>
      <c r="J32" s="12">
        <v>0</v>
      </c>
      <c r="K32" s="12">
        <v>0</v>
      </c>
      <c r="L32" s="12">
        <v>1.125E-2</v>
      </c>
      <c r="M32" s="12">
        <v>0.315</v>
      </c>
      <c r="N32" s="1">
        <f t="shared" si="0"/>
        <v>30</v>
      </c>
      <c r="O32" s="1" t="s">
        <v>29</v>
      </c>
      <c r="P32" s="1">
        <v>0.87106543233481259</v>
      </c>
      <c r="Q32" s="1">
        <v>0.87355589151763957</v>
      </c>
      <c r="R32" s="1">
        <v>0.84907224980267082</v>
      </c>
      <c r="S32" s="1">
        <v>0.79408049521419055</v>
      </c>
      <c r="T32" s="1">
        <v>0.7728810520205206</v>
      </c>
      <c r="U32" s="1">
        <v>0.82922886321765499</v>
      </c>
      <c r="V32" s="1">
        <v>0.87387258314387817</v>
      </c>
      <c r="W32" s="1">
        <v>0.77390913850365672</v>
      </c>
      <c r="X32" s="1">
        <v>0.84575991517623172</v>
      </c>
      <c r="Y32" s="1">
        <v>0.77436878392770236</v>
      </c>
      <c r="Z32" s="1">
        <v>0.84738214319104865</v>
      </c>
      <c r="AA32" s="1">
        <v>0.73939287108951846</v>
      </c>
      <c r="AB32" s="1">
        <v>0.79326808351843092</v>
      </c>
      <c r="AC32" s="1">
        <v>0.67793390733981651</v>
      </c>
      <c r="AD32" s="1">
        <v>0.78314237792898422</v>
      </c>
      <c r="AE32" s="1">
        <v>0.85311621001758997</v>
      </c>
      <c r="AF32" s="1">
        <v>0.78313719413051719</v>
      </c>
      <c r="AG32" s="1">
        <v>0.85387481700429857</v>
      </c>
      <c r="AH32" s="1">
        <v>0.87553022775296419</v>
      </c>
      <c r="AI32" s="1">
        <v>0.8919436143525461</v>
      </c>
      <c r="AJ32" s="1">
        <v>0.87675280358783647</v>
      </c>
      <c r="AK32" s="1">
        <v>0.89366517679381618</v>
      </c>
      <c r="AL32" s="1">
        <v>0.82210767528271267</v>
      </c>
      <c r="AM32" s="1">
        <v>0.83241321161356852</v>
      </c>
      <c r="AN32" s="1">
        <v>0.88607770168819622</v>
      </c>
      <c r="AO32" s="1">
        <v>0.89628495011754827</v>
      </c>
      <c r="AP32" s="1">
        <v>0.81299228377490773</v>
      </c>
      <c r="AQ32" s="1">
        <v>0.81940725778648049</v>
      </c>
      <c r="AR32" s="1">
        <v>1</v>
      </c>
      <c r="AS32" s="1">
        <v>0.18309773814535518</v>
      </c>
      <c r="AT32" s="1">
        <v>0.19114988414230513</v>
      </c>
      <c r="AU32" s="1">
        <v>0.17826722823353969</v>
      </c>
      <c r="AV32" s="1">
        <v>0.12222176281716023</v>
      </c>
      <c r="AW32" s="1">
        <v>0.17329574871337453</v>
      </c>
      <c r="AX32" s="1">
        <v>0.19483612210686949</v>
      </c>
      <c r="AY32" s="1">
        <v>0.20571642795811163</v>
      </c>
      <c r="AZ32" s="1">
        <v>-1.6330452420372409E-2</v>
      </c>
      <c r="BA32" s="1">
        <v>-1.5694579498791581E-2</v>
      </c>
      <c r="BB32" s="1">
        <v>0.33728222458677998</v>
      </c>
      <c r="BC32" s="1">
        <v>0.3464624259706291</v>
      </c>
      <c r="BD32" s="1">
        <v>-1.4230966084745753E-2</v>
      </c>
      <c r="BE32" s="1">
        <v>-1.6330452420372409E-2</v>
      </c>
      <c r="BF32" s="1">
        <v>0.35646701141063597</v>
      </c>
      <c r="BG32" s="1">
        <v>0.36241559760405462</v>
      </c>
      <c r="BH32" s="1">
        <v>0.31070298692026244</v>
      </c>
      <c r="BI32" s="1">
        <v>0.31803990985325908</v>
      </c>
      <c r="BJ32" s="1">
        <v>0.32927215388259395</v>
      </c>
      <c r="BK32" s="1">
        <v>0.28900945946968526</v>
      </c>
      <c r="BL32" s="1">
        <v>0.14640412930129362</v>
      </c>
      <c r="BM32" s="1">
        <v>0.25671650335595098</v>
      </c>
      <c r="BN32" s="1">
        <v>0.53830938780985527</v>
      </c>
      <c r="BO32" s="1">
        <v>0.17546220579975305</v>
      </c>
      <c r="BP32" s="1">
        <v>-1.1459511511935416E-2</v>
      </c>
      <c r="BQ32" s="1">
        <v>-9.7857142941670874E-3</v>
      </c>
      <c r="BR32" s="1">
        <v>-1.2611018424778211E-2</v>
      </c>
      <c r="BS32" s="1">
        <v>0.43770085337074094</v>
      </c>
      <c r="BT32" s="1">
        <v>0.49982381251941371</v>
      </c>
      <c r="BU32" s="1">
        <v>0.3231512543181686</v>
      </c>
      <c r="BV32" s="1">
        <v>0.47579076949531096</v>
      </c>
      <c r="BW32" s="1">
        <v>9.7584561302940815E-3</v>
      </c>
      <c r="BX32" s="1">
        <v>2.108718462538621E-2</v>
      </c>
      <c r="BY32" s="1">
        <v>1.5995000526844404E-2</v>
      </c>
      <c r="BZ32" s="1">
        <v>0.11292556432462654</v>
      </c>
      <c r="CA32" s="1">
        <v>0.19491181960923859</v>
      </c>
      <c r="CB32" s="1">
        <v>0.5374797044712849</v>
      </c>
      <c r="CC32" s="1">
        <v>0.52008700263876506</v>
      </c>
      <c r="CD32" s="1">
        <v>1.4708950787250251E-2</v>
      </c>
      <c r="CE32" s="1">
        <v>4.8235031005524395E-3</v>
      </c>
      <c r="CF32" s="1">
        <v>0.15982976768205884</v>
      </c>
      <c r="CG32" s="1">
        <v>0.1937408261484711</v>
      </c>
      <c r="CH32" s="1">
        <v>8.9249288788371767E-2</v>
      </c>
      <c r="CI32" s="1">
        <v>0.56175841039605523</v>
      </c>
      <c r="CJ32" s="1">
        <v>0.72007753174478184</v>
      </c>
      <c r="CK32" s="1">
        <v>0.11495445207316411</v>
      </c>
      <c r="CL32" s="1">
        <v>0.73060778807621019</v>
      </c>
      <c r="CM32" s="1">
        <v>0.73025216859480391</v>
      </c>
      <c r="CN32" s="1">
        <v>3.825070846797126E-2</v>
      </c>
      <c r="CO32" s="1">
        <v>1.6246825800930998E-2</v>
      </c>
      <c r="CP32" s="1">
        <v>0.43350762267986648</v>
      </c>
      <c r="CQ32" s="1">
        <v>0.43393409654267834</v>
      </c>
      <c r="CR32" s="1">
        <v>0.45383478673384242</v>
      </c>
      <c r="CS32" s="1">
        <v>0.45366869439582991</v>
      </c>
      <c r="CT32" s="1">
        <v>0.65349056130517857</v>
      </c>
      <c r="CU32" s="1">
        <v>0.39742648873025543</v>
      </c>
      <c r="CV32" s="1">
        <v>0.56547652363736123</v>
      </c>
      <c r="CW32" s="1">
        <v>0.44124773536812106</v>
      </c>
      <c r="CX32" s="1">
        <v>0.64373988868656329</v>
      </c>
      <c r="CY32" s="1">
        <v>0.56077693899338577</v>
      </c>
      <c r="CZ32" s="1">
        <v>0.60167274296317497</v>
      </c>
      <c r="DA32" s="1">
        <v>0.74077441822654833</v>
      </c>
      <c r="DB32" s="1">
        <v>0.68298517221130695</v>
      </c>
      <c r="DC32" s="1">
        <v>0.67082146453538904</v>
      </c>
      <c r="DD32" s="1">
        <v>0.69916363540327831</v>
      </c>
      <c r="DE32" s="1">
        <v>0.70322816702975066</v>
      </c>
      <c r="DF32" s="1">
        <v>0.65981389713606331</v>
      </c>
      <c r="DG32" s="1">
        <v>0.66320329344617956</v>
      </c>
      <c r="DH32" s="1">
        <v>0.63836303935149386</v>
      </c>
      <c r="DI32" s="1">
        <v>0.59359465940047706</v>
      </c>
      <c r="DJ32" s="1">
        <v>0.3275350956430545</v>
      </c>
      <c r="DK32" s="1">
        <v>0.61827141912713868</v>
      </c>
      <c r="DL32" s="1">
        <v>0.63953699504662975</v>
      </c>
      <c r="DM32" s="1">
        <v>0.18419529729550008</v>
      </c>
      <c r="DN32" s="1">
        <v>2.1269791056758754E-3</v>
      </c>
      <c r="DO32" s="1">
        <v>0.60533711136168489</v>
      </c>
      <c r="DP32" s="1">
        <v>0.65274206537935586</v>
      </c>
      <c r="DQ32" s="1">
        <v>0.7801268685357351</v>
      </c>
      <c r="DR32" s="1">
        <v>0.26302773609675334</v>
      </c>
      <c r="DS32" s="1">
        <v>0.60750798830240926</v>
      </c>
      <c r="DT32" s="1">
        <v>0.61515304550627337</v>
      </c>
      <c r="DU32" s="1">
        <v>0.53482311461974708</v>
      </c>
      <c r="DV32" s="1">
        <v>0.34526381319519062</v>
      </c>
      <c r="DW32" s="1">
        <v>0.36395931672123771</v>
      </c>
      <c r="DX32" s="1">
        <v>0.29212738925746512</v>
      </c>
      <c r="DY32" s="1">
        <v>0.12977260410723632</v>
      </c>
      <c r="DZ32" s="1">
        <v>7.3943766530986693E-2</v>
      </c>
      <c r="EB32" s="1">
        <v>0</v>
      </c>
      <c r="EC32" s="1">
        <f t="shared" si="1"/>
        <v>0</v>
      </c>
    </row>
    <row r="33" spans="1:133" s="1" customFormat="1" ht="12.5" x14ac:dyDescent="0.25">
      <c r="A33" s="1">
        <v>31</v>
      </c>
      <c r="B33" s="1" t="s">
        <v>30</v>
      </c>
      <c r="C33" s="13">
        <v>3.1941967950426427E-3</v>
      </c>
      <c r="D33" s="13">
        <v>4.7999999999999987E-3</v>
      </c>
      <c r="E33" s="13">
        <v>3.7436976369732117E-2</v>
      </c>
      <c r="G33" s="14">
        <v>-5.5853292842538815E-2</v>
      </c>
      <c r="H33" s="12">
        <v>0</v>
      </c>
      <c r="I33" s="12">
        <v>0</v>
      </c>
      <c r="J33" s="12">
        <v>0</v>
      </c>
      <c r="K33" s="12">
        <v>0</v>
      </c>
      <c r="L33" s="12">
        <v>1.125E-2</v>
      </c>
      <c r="M33" s="12">
        <v>0.315</v>
      </c>
      <c r="N33" s="1">
        <f t="shared" si="0"/>
        <v>31</v>
      </c>
      <c r="O33" s="1" t="s">
        <v>30</v>
      </c>
      <c r="P33" s="1">
        <v>0.13445541108533238</v>
      </c>
      <c r="Q33" s="1">
        <v>0.13483983193454538</v>
      </c>
      <c r="R33" s="1">
        <v>0.13106060021503113</v>
      </c>
      <c r="S33" s="1">
        <v>0.12257221496287041</v>
      </c>
      <c r="T33" s="1">
        <v>0.11929992364745812</v>
      </c>
      <c r="U33" s="1">
        <v>0.1279976262964565</v>
      </c>
      <c r="V33" s="1">
        <v>0.14173651780269969</v>
      </c>
      <c r="W33" s="1">
        <v>6.5174619938585296E-2</v>
      </c>
      <c r="X33" s="1">
        <v>0.10810841994039606</v>
      </c>
      <c r="Y33" s="1">
        <v>6.5758331793991778E-2</v>
      </c>
      <c r="Z33" s="1">
        <v>0.1092675682603127</v>
      </c>
      <c r="AA33" s="1">
        <v>7.0177370202202174E-2</v>
      </c>
      <c r="AB33" s="1">
        <v>9.6650276127812421E-2</v>
      </c>
      <c r="AC33" s="1">
        <v>2.9492006970655783E-2</v>
      </c>
      <c r="AD33" s="1">
        <v>6.4116327431355313E-2</v>
      </c>
      <c r="AE33" s="1">
        <v>0.10435214064567197</v>
      </c>
      <c r="AF33" s="1">
        <v>6.448080854295013E-2</v>
      </c>
      <c r="AG33" s="1">
        <v>0.10509146036133302</v>
      </c>
      <c r="AH33" s="1">
        <v>0.10794878702316582</v>
      </c>
      <c r="AI33" s="1">
        <v>0.12571458959588444</v>
      </c>
      <c r="AJ33" s="1">
        <v>0.108106240199496</v>
      </c>
      <c r="AK33" s="1">
        <v>0.12616869687655485</v>
      </c>
      <c r="AL33" s="1">
        <v>0.10132914755261485</v>
      </c>
      <c r="AM33" s="1">
        <v>0.11629674792816938</v>
      </c>
      <c r="AN33" s="1">
        <v>0.12035626722136826</v>
      </c>
      <c r="AO33" s="1">
        <v>0.13058918321986027</v>
      </c>
      <c r="AP33" s="1">
        <v>0.10947119336035115</v>
      </c>
      <c r="AQ33" s="1">
        <v>0.11769466088962488</v>
      </c>
      <c r="AR33" s="1">
        <v>0.18309773814535518</v>
      </c>
      <c r="AS33" s="1">
        <v>1</v>
      </c>
      <c r="AT33" s="1">
        <v>0.89978559186185336</v>
      </c>
      <c r="AU33" s="1">
        <v>0.88884855037960153</v>
      </c>
      <c r="AV33" s="1">
        <v>0.81594117942589861</v>
      </c>
      <c r="AW33" s="1">
        <v>0.88445072652897827</v>
      </c>
      <c r="AX33" s="1">
        <v>0.88960210688352181</v>
      </c>
      <c r="AY33" s="1">
        <v>0.88826344660187107</v>
      </c>
      <c r="AZ33" s="1">
        <v>0.78305570020475435</v>
      </c>
      <c r="BA33" s="1">
        <v>0.81166980194138472</v>
      </c>
      <c r="BB33" s="1">
        <v>0.82245054241147564</v>
      </c>
      <c r="BC33" s="1">
        <v>0.80924574381398917</v>
      </c>
      <c r="BD33" s="1">
        <v>0.80112709015089911</v>
      </c>
      <c r="BE33" s="1">
        <v>0.78305570020475457</v>
      </c>
      <c r="BF33" s="1">
        <v>0.81366698281501948</v>
      </c>
      <c r="BG33" s="1">
        <v>0.80624342517329883</v>
      </c>
      <c r="BH33" s="1">
        <v>0.84712174047769839</v>
      </c>
      <c r="BI33" s="1">
        <v>0.81197598123523262</v>
      </c>
      <c r="BJ33" s="1">
        <v>0.79525059072309201</v>
      </c>
      <c r="BK33" s="1">
        <v>0.84293145711654971</v>
      </c>
      <c r="BL33" s="1">
        <v>0.76229297611098823</v>
      </c>
      <c r="BM33" s="1">
        <v>0.70227841206043939</v>
      </c>
      <c r="BN33" s="1">
        <v>0.47107827513477724</v>
      </c>
      <c r="BO33" s="1">
        <v>0.51746680563556191</v>
      </c>
      <c r="BP33" s="1">
        <v>0.53022519763518494</v>
      </c>
      <c r="BQ33" s="1">
        <v>0.55120762929148959</v>
      </c>
      <c r="BR33" s="1">
        <v>0.50462133569805601</v>
      </c>
      <c r="BS33" s="1">
        <v>0.23147436577314373</v>
      </c>
      <c r="BT33" s="1">
        <v>0.47920396538156773</v>
      </c>
      <c r="BU33" s="1">
        <v>0.80366420608583033</v>
      </c>
      <c r="BV33" s="1">
        <v>0.49226382402741209</v>
      </c>
      <c r="BW33" s="1">
        <v>0.18573951416901066</v>
      </c>
      <c r="BX33" s="1">
        <v>0.26861792748634228</v>
      </c>
      <c r="BY33" s="1">
        <v>0.67241253717069838</v>
      </c>
      <c r="BZ33" s="1">
        <v>0.31007079072636462</v>
      </c>
      <c r="CA33" s="1">
        <v>0.74737799266277005</v>
      </c>
      <c r="CB33" s="1">
        <v>0.51873536606511361</v>
      </c>
      <c r="CC33" s="1">
        <v>0.27057799712772501</v>
      </c>
      <c r="CD33" s="1">
        <v>0.45260955974089373</v>
      </c>
      <c r="CE33" s="1">
        <v>0.76204887212997152</v>
      </c>
      <c r="CF33" s="1">
        <v>0.59681431937419005</v>
      </c>
      <c r="CG33" s="1">
        <v>0.84718446441867523</v>
      </c>
      <c r="CH33" s="1">
        <v>0.38089758432740417</v>
      </c>
      <c r="CI33" s="1">
        <v>0.44080069811928474</v>
      </c>
      <c r="CJ33" s="1">
        <v>0.34819043976951891</v>
      </c>
      <c r="CK33" s="1">
        <v>0.64385180722080371</v>
      </c>
      <c r="CL33" s="1">
        <v>0.1127747317725884</v>
      </c>
      <c r="CM33" s="1">
        <v>0.10845613602232816</v>
      </c>
      <c r="CN33" s="1">
        <v>3.6549783347429557E-3</v>
      </c>
      <c r="CO33" s="1">
        <v>-5.4304103832271758E-2</v>
      </c>
      <c r="CP33" s="1">
        <v>0.3232836008953609</v>
      </c>
      <c r="CQ33" s="1">
        <v>0.31716245429097822</v>
      </c>
      <c r="CR33" s="1">
        <v>0.30130198592180996</v>
      </c>
      <c r="CS33" s="1">
        <v>0.27939031692608535</v>
      </c>
      <c r="CT33" s="1">
        <v>0.27334158876175751</v>
      </c>
      <c r="CU33" s="1">
        <v>0.16572232152579652</v>
      </c>
      <c r="CV33" s="1">
        <v>0.14567260001281981</v>
      </c>
      <c r="CW33" s="1">
        <v>0.25046507638694954</v>
      </c>
      <c r="CX33" s="1">
        <v>0.21732898504862816</v>
      </c>
      <c r="CY33" s="1">
        <v>0.18885448199024094</v>
      </c>
      <c r="CZ33" s="1">
        <v>0.26265958069086198</v>
      </c>
      <c r="DA33" s="1">
        <v>0.11450636505076034</v>
      </c>
      <c r="DB33" s="1">
        <v>0.10632855631859937</v>
      </c>
      <c r="DC33" s="1">
        <v>0.1015824799230117</v>
      </c>
      <c r="DD33" s="1">
        <v>0.1464500637010738</v>
      </c>
      <c r="DE33" s="1">
        <v>0.10860419323594177</v>
      </c>
      <c r="DF33" s="1">
        <v>0.11789956465892339</v>
      </c>
      <c r="DG33" s="1">
        <v>0.11638801236814288</v>
      </c>
      <c r="DH33" s="1">
        <v>0.11202870379810076</v>
      </c>
      <c r="DI33" s="1">
        <v>0.17562944695358715</v>
      </c>
      <c r="DJ33" s="1">
        <v>9.6155388796249713E-2</v>
      </c>
      <c r="DK33" s="1">
        <v>0.10565369413087108</v>
      </c>
      <c r="DL33" s="1">
        <v>0.10725542304173605</v>
      </c>
      <c r="DM33" s="1">
        <v>8.1014870775427072E-2</v>
      </c>
      <c r="DN33" s="1">
        <v>-7.109308342376424E-3</v>
      </c>
      <c r="DO33" s="1">
        <v>0.26624625369159893</v>
      </c>
      <c r="DP33" s="1">
        <v>0.52069636641659622</v>
      </c>
      <c r="DQ33" s="1">
        <v>0.10701732143046616</v>
      </c>
      <c r="DR33" s="1">
        <v>0.19115614309177523</v>
      </c>
      <c r="DS33" s="1">
        <v>4.5676671217623865E-2</v>
      </c>
      <c r="DT33" s="1">
        <v>6.6843199456147907E-3</v>
      </c>
      <c r="DU33" s="1">
        <v>0.18155447693153856</v>
      </c>
      <c r="DV33" s="1">
        <v>0.74029643644914045</v>
      </c>
      <c r="DW33" s="1">
        <v>0.71781492688661208</v>
      </c>
      <c r="DX33" s="1">
        <v>0.78091435385105479</v>
      </c>
      <c r="DY33" s="1">
        <v>0.18163438056847714</v>
      </c>
      <c r="DZ33" s="1">
        <v>4.3628092222802069E-3</v>
      </c>
      <c r="EB33" s="1">
        <v>0</v>
      </c>
      <c r="EC33" s="1">
        <f t="shared" si="1"/>
        <v>0</v>
      </c>
    </row>
    <row r="34" spans="1:133" s="1" customFormat="1" ht="12.5" x14ac:dyDescent="0.25">
      <c r="A34" s="1">
        <v>32</v>
      </c>
      <c r="B34" s="1" t="s">
        <v>31</v>
      </c>
      <c r="C34" s="13">
        <v>2.5480459006675012E-3</v>
      </c>
      <c r="D34" s="13">
        <v>4.0000000000000001E-3</v>
      </c>
      <c r="E34" s="13">
        <v>3.4588812825375737E-2</v>
      </c>
      <c r="G34" s="14">
        <v>-5.979047657141616E-2</v>
      </c>
      <c r="H34" s="12">
        <v>0</v>
      </c>
      <c r="I34" s="12">
        <v>0</v>
      </c>
      <c r="J34" s="12">
        <v>0</v>
      </c>
      <c r="K34" s="12">
        <v>0</v>
      </c>
      <c r="L34" s="12">
        <v>1.125E-2</v>
      </c>
      <c r="M34" s="12">
        <v>0.315</v>
      </c>
      <c r="N34" s="1">
        <f t="shared" si="0"/>
        <v>32</v>
      </c>
      <c r="O34" s="1" t="s">
        <v>31</v>
      </c>
      <c r="P34" s="1">
        <v>0.14247092153013438</v>
      </c>
      <c r="Q34" s="1">
        <v>0.14287825948850047</v>
      </c>
      <c r="R34" s="1">
        <v>0.13887373024412969</v>
      </c>
      <c r="S34" s="1">
        <v>0.12987931299147909</v>
      </c>
      <c r="T34" s="1">
        <v>0.12641194521908078</v>
      </c>
      <c r="U34" s="1">
        <v>0.1356281582490752</v>
      </c>
      <c r="V34" s="1">
        <v>0.14974478248856524</v>
      </c>
      <c r="W34" s="1">
        <v>7.2862223682276336E-2</v>
      </c>
      <c r="X34" s="1">
        <v>0.11631220559373973</v>
      </c>
      <c r="Y34" s="1">
        <v>7.345799533342745E-2</v>
      </c>
      <c r="Z34" s="1">
        <v>0.11749347194283562</v>
      </c>
      <c r="AA34" s="1">
        <v>7.7404562211307135E-2</v>
      </c>
      <c r="AB34" s="1">
        <v>0.10431305393071032</v>
      </c>
      <c r="AC34" s="1">
        <v>3.6901456239108024E-2</v>
      </c>
      <c r="AD34" s="1">
        <v>7.207973434083903E-2</v>
      </c>
      <c r="AE34" s="1">
        <v>0.11282909406036261</v>
      </c>
      <c r="AF34" s="1">
        <v>7.2450528835896949E-2</v>
      </c>
      <c r="AG34" s="1">
        <v>0.11358185499439197</v>
      </c>
      <c r="AH34" s="1">
        <v>0.11636785559434248</v>
      </c>
      <c r="AI34" s="1">
        <v>0.1341963225207638</v>
      </c>
      <c r="AJ34" s="1">
        <v>0.11654241028060319</v>
      </c>
      <c r="AK34" s="1">
        <v>0.13467110925827147</v>
      </c>
      <c r="AL34" s="1">
        <v>0.10920832811504494</v>
      </c>
      <c r="AM34" s="1">
        <v>0.12419145726451325</v>
      </c>
      <c r="AN34" s="1">
        <v>0.12870023663210312</v>
      </c>
      <c r="AO34" s="1">
        <v>0.13899110868994885</v>
      </c>
      <c r="AP34" s="1">
        <v>0.11710661187597945</v>
      </c>
      <c r="AQ34" s="1">
        <v>0.12535851442069032</v>
      </c>
      <c r="AR34" s="1">
        <v>0.19114988414230508</v>
      </c>
      <c r="AS34" s="1">
        <v>0.89978559186185336</v>
      </c>
      <c r="AT34" s="1">
        <v>1</v>
      </c>
      <c r="AU34" s="1">
        <v>0.88845844551203523</v>
      </c>
      <c r="AV34" s="1">
        <v>0.81442032536751596</v>
      </c>
      <c r="AW34" s="1">
        <v>0.88396721382889831</v>
      </c>
      <c r="AX34" s="1">
        <v>0.8900431037586749</v>
      </c>
      <c r="AY34" s="1">
        <v>0.88929535905220858</v>
      </c>
      <c r="AZ34" s="1">
        <v>0.77349917319689465</v>
      </c>
      <c r="BA34" s="1">
        <v>0.80326782468254021</v>
      </c>
      <c r="BB34" s="1">
        <v>0.82997017694749275</v>
      </c>
      <c r="BC34" s="1">
        <v>0.81741357110240953</v>
      </c>
      <c r="BD34" s="1">
        <v>0.79437112120772391</v>
      </c>
      <c r="BE34" s="1">
        <v>0.77349917319689476</v>
      </c>
      <c r="BF34" s="1">
        <v>0.82049376656907103</v>
      </c>
      <c r="BG34" s="1">
        <v>0.81348900652974865</v>
      </c>
      <c r="BH34" s="1">
        <v>0.85195121580240663</v>
      </c>
      <c r="BI34" s="1">
        <v>0.81980163698825548</v>
      </c>
      <c r="BJ34" s="1">
        <v>0.80385658798099713</v>
      </c>
      <c r="BK34" s="1">
        <v>0.84891730816310662</v>
      </c>
      <c r="BL34" s="1">
        <v>0.76150720199933453</v>
      </c>
      <c r="BM34" s="1">
        <v>0.70639770774325383</v>
      </c>
      <c r="BN34" s="1">
        <v>0.4838031835587932</v>
      </c>
      <c r="BO34" s="1">
        <v>0.51901165939544436</v>
      </c>
      <c r="BP34" s="1">
        <v>0.52663910094712363</v>
      </c>
      <c r="BQ34" s="1">
        <v>0.5475783300184105</v>
      </c>
      <c r="BR34" s="1">
        <v>0.50112929833217468</v>
      </c>
      <c r="BS34" s="1">
        <v>0.24187098881857128</v>
      </c>
      <c r="BT34" s="1">
        <v>0.49046549627262931</v>
      </c>
      <c r="BU34" s="1">
        <v>0.80769541332775863</v>
      </c>
      <c r="BV34" s="1">
        <v>0.50440118874220063</v>
      </c>
      <c r="BW34" s="1">
        <v>0.18446151721563581</v>
      </c>
      <c r="BX34" s="1">
        <v>0.26679007767505863</v>
      </c>
      <c r="BY34" s="1">
        <v>0.66778594396698598</v>
      </c>
      <c r="BZ34" s="1">
        <v>0.31049202501785128</v>
      </c>
      <c r="CA34" s="1">
        <v>0.74716905702964465</v>
      </c>
      <c r="CB34" s="1">
        <v>0.52740589724571807</v>
      </c>
      <c r="CC34" s="1">
        <v>0.27749989847421602</v>
      </c>
      <c r="CD34" s="1">
        <v>0.44903693569445197</v>
      </c>
      <c r="CE34" s="1">
        <v>0.75610543787759432</v>
      </c>
      <c r="CF34" s="1">
        <v>0.59706807637382164</v>
      </c>
      <c r="CG34" s="1">
        <v>0.8469750553234614</v>
      </c>
      <c r="CH34" s="1">
        <v>0.3791503826919948</v>
      </c>
      <c r="CI34" s="1">
        <v>0.45285672580659442</v>
      </c>
      <c r="CJ34" s="1">
        <v>0.35427457861622869</v>
      </c>
      <c r="CK34" s="1">
        <v>0.6429536264095711</v>
      </c>
      <c r="CL34" s="1">
        <v>0.119497756403105</v>
      </c>
      <c r="CM34" s="1">
        <v>0.11519648145255537</v>
      </c>
      <c r="CN34" s="1">
        <v>3.956453153176151E-3</v>
      </c>
      <c r="CO34" s="1">
        <v>-5.3907327455372564E-2</v>
      </c>
      <c r="CP34" s="1">
        <v>0.32604642302110887</v>
      </c>
      <c r="CQ34" s="1">
        <v>0.3199590995462232</v>
      </c>
      <c r="CR34" s="1">
        <v>0.30437239396926358</v>
      </c>
      <c r="CS34" s="1">
        <v>0.28256388496002149</v>
      </c>
      <c r="CT34" s="1">
        <v>0.27853042913535608</v>
      </c>
      <c r="CU34" s="1">
        <v>0.16883408722372872</v>
      </c>
      <c r="CV34" s="1">
        <v>0.15064433712162456</v>
      </c>
      <c r="CW34" s="1">
        <v>0.25362669899357215</v>
      </c>
      <c r="CX34" s="1">
        <v>0.22271577742161672</v>
      </c>
      <c r="CY34" s="1">
        <v>0.19352542055158936</v>
      </c>
      <c r="CZ34" s="1">
        <v>0.27259729622509132</v>
      </c>
      <c r="DA34" s="1">
        <v>0.12118049194354236</v>
      </c>
      <c r="DB34" s="1">
        <v>0.11246886744476577</v>
      </c>
      <c r="DC34" s="1">
        <v>0.10765075858069442</v>
      </c>
      <c r="DD34" s="1">
        <v>0.157440677525751</v>
      </c>
      <c r="DE34" s="1">
        <v>0.11497164090513388</v>
      </c>
      <c r="DF34" s="1">
        <v>0.12401160894236282</v>
      </c>
      <c r="DG34" s="1">
        <v>0.12254168909133817</v>
      </c>
      <c r="DH34" s="1">
        <v>0.11795189479402164</v>
      </c>
      <c r="DI34" s="1">
        <v>0.18079135124833268</v>
      </c>
      <c r="DJ34" s="1">
        <v>9.9639202728438139E-2</v>
      </c>
      <c r="DK34" s="1">
        <v>0.11260038991023905</v>
      </c>
      <c r="DL34" s="1">
        <v>0.11419099346215897</v>
      </c>
      <c r="DM34" s="1">
        <v>8.2696316684165896E-2</v>
      </c>
      <c r="DN34" s="1">
        <v>-7.0573637303253728E-3</v>
      </c>
      <c r="DO34" s="1">
        <v>0.27177213640549897</v>
      </c>
      <c r="DP34" s="1">
        <v>0.52282875752827485</v>
      </c>
      <c r="DQ34" s="1">
        <v>0.11439665989167379</v>
      </c>
      <c r="DR34" s="1">
        <v>0.19294818098122224</v>
      </c>
      <c r="DS34" s="1">
        <v>5.2358319500225889E-2</v>
      </c>
      <c r="DT34" s="1">
        <v>1.3937728463387315E-2</v>
      </c>
      <c r="DU34" s="1">
        <v>0.19171051986444546</v>
      </c>
      <c r="DV34" s="1">
        <v>0.74926035378152545</v>
      </c>
      <c r="DW34" s="1">
        <v>0.72671576846945007</v>
      </c>
      <c r="DX34" s="1">
        <v>0.78609672853652146</v>
      </c>
      <c r="DY34" s="1">
        <v>0.1819154519053493</v>
      </c>
      <c r="DZ34" s="1">
        <v>5.3742196995287123E-3</v>
      </c>
      <c r="EB34" s="1">
        <v>0</v>
      </c>
      <c r="EC34" s="1">
        <f t="shared" si="1"/>
        <v>0</v>
      </c>
    </row>
    <row r="35" spans="1:133" s="1" customFormat="1" ht="12.5" x14ac:dyDescent="0.25">
      <c r="A35" s="1">
        <v>33</v>
      </c>
      <c r="B35" s="1" t="s">
        <v>32</v>
      </c>
      <c r="C35" s="13">
        <v>2.5705707163510456E-3</v>
      </c>
      <c r="D35" s="13">
        <v>2.8999999999999998E-3</v>
      </c>
      <c r="E35" s="13">
        <v>5.9667506497446121E-3</v>
      </c>
      <c r="G35" s="14">
        <v>-8.0894642349453191E-2</v>
      </c>
      <c r="H35" s="12">
        <v>0</v>
      </c>
      <c r="I35" s="12">
        <v>0</v>
      </c>
      <c r="J35" s="12">
        <v>0</v>
      </c>
      <c r="K35" s="12">
        <v>0</v>
      </c>
      <c r="L35" s="12">
        <v>6.7499999999999999E-3</v>
      </c>
      <c r="M35" s="12">
        <v>0.27</v>
      </c>
      <c r="N35" s="1">
        <f t="shared" si="0"/>
        <v>33</v>
      </c>
      <c r="O35" s="1" t="s">
        <v>32</v>
      </c>
      <c r="P35" s="1">
        <v>0.12949255420688827</v>
      </c>
      <c r="Q35" s="1">
        <v>0.1298627857747601</v>
      </c>
      <c r="R35" s="1">
        <v>0.12622304852395508</v>
      </c>
      <c r="S35" s="1">
        <v>0.118047976367902</v>
      </c>
      <c r="T35" s="1">
        <v>0.11489646794498821</v>
      </c>
      <c r="U35" s="1">
        <v>0.12327313142516619</v>
      </c>
      <c r="V35" s="1">
        <v>0.13634311064179938</v>
      </c>
      <c r="W35" s="1">
        <v>5.9789514019891604E-2</v>
      </c>
      <c r="X35" s="1">
        <v>0.10273973517774239</v>
      </c>
      <c r="Y35" s="1">
        <v>6.0369498207441245E-2</v>
      </c>
      <c r="Z35" s="1">
        <v>0.10389291546907782</v>
      </c>
      <c r="AA35" s="1">
        <v>6.5202090274378607E-2</v>
      </c>
      <c r="AB35" s="1">
        <v>9.1593197519538816E-2</v>
      </c>
      <c r="AC35" s="1">
        <v>2.3975047729809094E-2</v>
      </c>
      <c r="AD35" s="1">
        <v>5.8504725569321826E-2</v>
      </c>
      <c r="AE35" s="1">
        <v>9.8732575175158918E-2</v>
      </c>
      <c r="AF35" s="1">
        <v>5.886783269162299E-2</v>
      </c>
      <c r="AG35" s="1">
        <v>9.9468610243842875E-2</v>
      </c>
      <c r="AH35" s="1">
        <v>0.10240984038817792</v>
      </c>
      <c r="AI35" s="1">
        <v>0.12030070697877804</v>
      </c>
      <c r="AJ35" s="1">
        <v>0.10255543632753687</v>
      </c>
      <c r="AK35" s="1">
        <v>0.12074306159029304</v>
      </c>
      <c r="AL35" s="1">
        <v>9.6148364137712092E-2</v>
      </c>
      <c r="AM35" s="1">
        <v>0.11125053188540832</v>
      </c>
      <c r="AN35" s="1">
        <v>0.1149978062175615</v>
      </c>
      <c r="AO35" s="1">
        <v>0.12528562655510783</v>
      </c>
      <c r="AP35" s="1">
        <v>0.10456124430688932</v>
      </c>
      <c r="AQ35" s="1">
        <v>0.11284304927694483</v>
      </c>
      <c r="AR35" s="1">
        <v>0.17826722823353969</v>
      </c>
      <c r="AS35" s="1">
        <v>0.88884855037960153</v>
      </c>
      <c r="AT35" s="1">
        <v>0.88845844551203512</v>
      </c>
      <c r="AU35" s="1">
        <v>1</v>
      </c>
      <c r="AV35" s="1">
        <v>0.81222513137477637</v>
      </c>
      <c r="AW35" s="1">
        <v>0.87630341928917754</v>
      </c>
      <c r="AX35" s="1">
        <v>0.87615029963899071</v>
      </c>
      <c r="AY35" s="1">
        <v>0.87458079384623622</v>
      </c>
      <c r="AZ35" s="1">
        <v>0.77543589013155567</v>
      </c>
      <c r="BA35" s="1">
        <v>0.80553155892860395</v>
      </c>
      <c r="BB35" s="1">
        <v>0.80857659486292321</v>
      </c>
      <c r="BC35" s="1">
        <v>0.79527319806189334</v>
      </c>
      <c r="BD35" s="1">
        <v>0.79686734155928118</v>
      </c>
      <c r="BE35" s="1">
        <v>0.77543589013155578</v>
      </c>
      <c r="BF35" s="1">
        <v>0.80258079993833698</v>
      </c>
      <c r="BG35" s="1">
        <v>0.7950621206109153</v>
      </c>
      <c r="BH35" s="1">
        <v>0.83644752008497536</v>
      </c>
      <c r="BI35" s="1">
        <v>0.79654732129454842</v>
      </c>
      <c r="BJ35" s="1">
        <v>0.77974011370396679</v>
      </c>
      <c r="BK35" s="1">
        <v>0.82789015319831638</v>
      </c>
      <c r="BL35" s="1">
        <v>0.8279308120831963</v>
      </c>
      <c r="BM35" s="1">
        <v>0.69341273633094058</v>
      </c>
      <c r="BN35" s="1">
        <v>0.45938469132753784</v>
      </c>
      <c r="BO35" s="1">
        <v>0.5191218986616476</v>
      </c>
      <c r="BP35" s="1">
        <v>0.53718613335682031</v>
      </c>
      <c r="BQ35" s="1">
        <v>0.55512394158938783</v>
      </c>
      <c r="BR35" s="1">
        <v>0.51390696124892299</v>
      </c>
      <c r="BS35" s="1">
        <v>0.22257993132766477</v>
      </c>
      <c r="BT35" s="1">
        <v>0.46872064547985609</v>
      </c>
      <c r="BU35" s="1">
        <v>0.80812928657245875</v>
      </c>
      <c r="BV35" s="1">
        <v>0.49522570874591548</v>
      </c>
      <c r="BW35" s="1">
        <v>0.188561868688749</v>
      </c>
      <c r="BX35" s="1">
        <v>0.27268365349590418</v>
      </c>
      <c r="BY35" s="1">
        <v>0.68262999990017215</v>
      </c>
      <c r="BZ35" s="1">
        <v>0.3125655102732095</v>
      </c>
      <c r="CA35" s="1">
        <v>0.7544501869776401</v>
      </c>
      <c r="CB35" s="1">
        <v>0.51702654383988822</v>
      </c>
      <c r="CC35" s="1">
        <v>0.26780658475418534</v>
      </c>
      <c r="CD35" s="1">
        <v>0.45489424438485127</v>
      </c>
      <c r="CE35" s="1">
        <v>0.76690040322859598</v>
      </c>
      <c r="CF35" s="1">
        <v>0.60689342115691469</v>
      </c>
      <c r="CG35" s="1">
        <v>0.86138072000628052</v>
      </c>
      <c r="CH35" s="1">
        <v>0.38562412863228357</v>
      </c>
      <c r="CI35" s="1">
        <v>0.4329062929375751</v>
      </c>
      <c r="CJ35" s="1">
        <v>0.34683638122199606</v>
      </c>
      <c r="CK35" s="1">
        <v>0.65086766819990605</v>
      </c>
      <c r="CL35" s="1">
        <v>0.10861212612678754</v>
      </c>
      <c r="CM35" s="1">
        <v>0.10455367464549667</v>
      </c>
      <c r="CN35" s="1">
        <v>1.1269621020466804E-3</v>
      </c>
      <c r="CO35" s="1">
        <v>-5.5147393703410999E-2</v>
      </c>
      <c r="CP35" s="1">
        <v>0.32428796899324225</v>
      </c>
      <c r="CQ35" s="1">
        <v>0.31856497123981731</v>
      </c>
      <c r="CR35" s="1">
        <v>0.30245839253835755</v>
      </c>
      <c r="CS35" s="1">
        <v>0.28025103841296983</v>
      </c>
      <c r="CT35" s="1">
        <v>0.27264147186317667</v>
      </c>
      <c r="CU35" s="1">
        <v>0.16490859362790022</v>
      </c>
      <c r="CV35" s="1">
        <v>0.14320482939362711</v>
      </c>
      <c r="CW35" s="1">
        <v>0.25067956185495738</v>
      </c>
      <c r="CX35" s="1">
        <v>0.21557499159334303</v>
      </c>
      <c r="CY35" s="1">
        <v>0.18704575507950943</v>
      </c>
      <c r="CZ35" s="1">
        <v>0.25744733072578457</v>
      </c>
      <c r="DA35" s="1">
        <v>0.11064125372729589</v>
      </c>
      <c r="DB35" s="1">
        <v>0.10274377197531502</v>
      </c>
      <c r="DC35" s="1">
        <v>9.8173509514771842E-2</v>
      </c>
      <c r="DD35" s="1">
        <v>0.13927348946621496</v>
      </c>
      <c r="DE35" s="1">
        <v>0.10486069714800444</v>
      </c>
      <c r="DF35" s="1">
        <v>0.11426596825728509</v>
      </c>
      <c r="DG35" s="1">
        <v>0.11286401235842779</v>
      </c>
      <c r="DH35" s="1">
        <v>0.10863669507452076</v>
      </c>
      <c r="DI35" s="1">
        <v>0.17052038522398091</v>
      </c>
      <c r="DJ35" s="1">
        <v>9.1388119356194564E-2</v>
      </c>
      <c r="DK35" s="1">
        <v>0.10124600698128372</v>
      </c>
      <c r="DL35" s="1">
        <v>0.1028721564353306</v>
      </c>
      <c r="DM35" s="1">
        <v>8.0491514689710081E-2</v>
      </c>
      <c r="DN35" s="1">
        <v>-7.219708980502209E-3</v>
      </c>
      <c r="DO35" s="1">
        <v>0.26452630282535489</v>
      </c>
      <c r="DP35" s="1">
        <v>0.5174911226979132</v>
      </c>
      <c r="DQ35" s="1">
        <v>0.10090257072593456</v>
      </c>
      <c r="DR35" s="1">
        <v>0.18614276192538226</v>
      </c>
      <c r="DS35" s="1">
        <v>4.1430822851812522E-2</v>
      </c>
      <c r="DT35" s="1">
        <v>2.6179854972299375E-3</v>
      </c>
      <c r="DU35" s="1">
        <v>0.17387553536621275</v>
      </c>
      <c r="DV35" s="1">
        <v>0.7268908365429918</v>
      </c>
      <c r="DW35" s="1">
        <v>0.70488089186414338</v>
      </c>
      <c r="DX35" s="1">
        <v>0.77044831452500551</v>
      </c>
      <c r="DY35" s="1">
        <v>0.18032387611523812</v>
      </c>
      <c r="DZ35" s="1">
        <v>-5.9580561864355699E-3</v>
      </c>
      <c r="EB35" s="1">
        <v>0</v>
      </c>
      <c r="EC35" s="1">
        <f t="shared" si="1"/>
        <v>0</v>
      </c>
    </row>
    <row r="36" spans="1:133" s="1" customFormat="1" ht="12.5" x14ac:dyDescent="0.25">
      <c r="A36" s="1">
        <v>34</v>
      </c>
      <c r="B36" s="1" t="s">
        <v>33</v>
      </c>
      <c r="C36" s="13">
        <v>2.9485678738572392E-3</v>
      </c>
      <c r="D36" s="13">
        <v>3.599999999999999E-3</v>
      </c>
      <c r="E36" s="13">
        <v>1.6536092035501559E-2</v>
      </c>
      <c r="G36" s="14">
        <v>-6.3707891330221422E-2</v>
      </c>
      <c r="H36" s="12">
        <v>0</v>
      </c>
      <c r="I36" s="12">
        <v>0</v>
      </c>
      <c r="J36" s="12">
        <v>0</v>
      </c>
      <c r="K36" s="12">
        <v>0</v>
      </c>
      <c r="L36" s="12">
        <v>9.0000000000000011E-3</v>
      </c>
      <c r="M36" s="12">
        <v>0.315</v>
      </c>
      <c r="N36" s="1">
        <f t="shared" si="0"/>
        <v>34</v>
      </c>
      <c r="O36" s="1" t="s">
        <v>33</v>
      </c>
      <c r="P36" s="1">
        <v>7.4130431334377217E-2</v>
      </c>
      <c r="Q36" s="1">
        <v>7.4342377310638447E-2</v>
      </c>
      <c r="R36" s="1">
        <v>7.2258741737932883E-2</v>
      </c>
      <c r="S36" s="1">
        <v>6.7578768987147222E-2</v>
      </c>
      <c r="T36" s="1">
        <v>6.5774629126169049E-2</v>
      </c>
      <c r="U36" s="1">
        <v>7.0570006595798804E-2</v>
      </c>
      <c r="V36" s="1">
        <v>8.6014276253971123E-2</v>
      </c>
      <c r="W36" s="1">
        <v>1.1878207431995847E-2</v>
      </c>
      <c r="X36" s="1">
        <v>4.8476298375634358E-2</v>
      </c>
      <c r="Y36" s="1">
        <v>1.2343883041483924E-2</v>
      </c>
      <c r="Z36" s="1">
        <v>4.9412628927508126E-2</v>
      </c>
      <c r="AA36" s="1">
        <v>1.9436043030285753E-2</v>
      </c>
      <c r="AB36" s="1">
        <v>4.1260201444588779E-2</v>
      </c>
      <c r="AC36" s="1">
        <v>-1.9493097533175959E-2</v>
      </c>
      <c r="AD36" s="1">
        <v>9.1507085591144722E-3</v>
      </c>
      <c r="AE36" s="1">
        <v>4.3260410227310475E-2</v>
      </c>
      <c r="AF36" s="1">
        <v>9.4491848657704686E-3</v>
      </c>
      <c r="AG36" s="1">
        <v>4.3861827036747701E-2</v>
      </c>
      <c r="AH36" s="1">
        <v>4.6966082942011447E-2</v>
      </c>
      <c r="AI36" s="1">
        <v>6.3065060212358526E-2</v>
      </c>
      <c r="AJ36" s="1">
        <v>4.700408364409215E-2</v>
      </c>
      <c r="AK36" s="1">
        <v>6.3355866174853101E-2</v>
      </c>
      <c r="AL36" s="1">
        <v>4.4235419477327856E-2</v>
      </c>
      <c r="AM36" s="1">
        <v>5.8034490572219218E-2</v>
      </c>
      <c r="AN36" s="1">
        <v>5.8961461786622343E-2</v>
      </c>
      <c r="AO36" s="1">
        <v>6.80959926237652E-2</v>
      </c>
      <c r="AP36" s="1">
        <v>5.3337425227436647E-2</v>
      </c>
      <c r="AQ36" s="1">
        <v>6.0792963154257626E-2</v>
      </c>
      <c r="AR36" s="1">
        <v>0.1222217628171602</v>
      </c>
      <c r="AS36" s="1">
        <v>0.81594117942589861</v>
      </c>
      <c r="AT36" s="1">
        <v>0.81442032536751585</v>
      </c>
      <c r="AU36" s="1">
        <v>0.81222513137477625</v>
      </c>
      <c r="AV36" s="1">
        <v>1</v>
      </c>
      <c r="AW36" s="1">
        <v>0.87122036433978212</v>
      </c>
      <c r="AX36" s="1">
        <v>0.74952095578792421</v>
      </c>
      <c r="AY36" s="1">
        <v>0.74643530522135459</v>
      </c>
      <c r="AZ36" s="1">
        <v>0.69266305648572601</v>
      </c>
      <c r="BA36" s="1">
        <v>0.78686155022981263</v>
      </c>
      <c r="BB36" s="1">
        <v>0.69769741108869887</v>
      </c>
      <c r="BC36" s="1">
        <v>0.6840405117189805</v>
      </c>
      <c r="BD36" s="1">
        <v>0.84704556921951679</v>
      </c>
      <c r="BE36" s="1">
        <v>0.69266305648572613</v>
      </c>
      <c r="BF36" s="1">
        <v>0.73485369262465638</v>
      </c>
      <c r="BG36" s="1">
        <v>0.72669883569043803</v>
      </c>
      <c r="BH36" s="1">
        <v>0.77882943375339042</v>
      </c>
      <c r="BI36" s="1">
        <v>0.65955195641940823</v>
      </c>
      <c r="BJ36" s="1">
        <v>0.64285031407902304</v>
      </c>
      <c r="BK36" s="1">
        <v>0.69386823739233594</v>
      </c>
      <c r="BL36" s="1">
        <v>0.71275505225378799</v>
      </c>
      <c r="BM36" s="1">
        <v>0.64762162929548484</v>
      </c>
      <c r="BN36" s="1">
        <v>0.36259038435236685</v>
      </c>
      <c r="BO36" s="1">
        <v>0.49277083141907829</v>
      </c>
      <c r="BP36" s="1">
        <v>0.52547354094912979</v>
      </c>
      <c r="BQ36" s="1">
        <v>0.57808013714460826</v>
      </c>
      <c r="BR36" s="1">
        <v>0.47460380853711975</v>
      </c>
      <c r="BS36" s="1">
        <v>0.17932486902041511</v>
      </c>
      <c r="BT36" s="1">
        <v>0.3829845014233581</v>
      </c>
      <c r="BU36" s="1">
        <v>0.71132582125574761</v>
      </c>
      <c r="BV36" s="1">
        <v>0.41478149241806939</v>
      </c>
      <c r="BW36" s="1">
        <v>0.18054317583541488</v>
      </c>
      <c r="BX36" s="1">
        <v>0.260973885493687</v>
      </c>
      <c r="BY36" s="1">
        <v>0.65360079935323501</v>
      </c>
      <c r="BZ36" s="1">
        <v>0.28738424100382243</v>
      </c>
      <c r="CA36" s="1">
        <v>0.69944335560752968</v>
      </c>
      <c r="CB36" s="1">
        <v>0.42678772284320132</v>
      </c>
      <c r="CC36" s="1">
        <v>0.207438090361029</v>
      </c>
      <c r="CD36" s="1">
        <v>0.45164903180989552</v>
      </c>
      <c r="CE36" s="1">
        <v>0.75809201731094755</v>
      </c>
      <c r="CF36" s="1">
        <v>0.55754325285270478</v>
      </c>
      <c r="CG36" s="1">
        <v>0.79441149191824811</v>
      </c>
      <c r="CH36" s="1">
        <v>0.36848289630238962</v>
      </c>
      <c r="CI36" s="1">
        <v>0.33829591145457177</v>
      </c>
      <c r="CJ36" s="1">
        <v>0.28480085595335447</v>
      </c>
      <c r="CK36" s="1">
        <v>0.60349438301443803</v>
      </c>
      <c r="CL36" s="1">
        <v>6.2177040272592354E-2</v>
      </c>
      <c r="CM36" s="1">
        <v>5.489621954651619E-2</v>
      </c>
      <c r="CN36" s="1">
        <v>2.4769118740523892E-2</v>
      </c>
      <c r="CO36" s="1">
        <v>-5.2931213232470242E-2</v>
      </c>
      <c r="CP36" s="1">
        <v>0.28268749059887172</v>
      </c>
      <c r="CQ36" s="1">
        <v>0.27194205360445922</v>
      </c>
      <c r="CR36" s="1">
        <v>0.25424438018767415</v>
      </c>
      <c r="CS36" s="1">
        <v>0.2332472587048019</v>
      </c>
      <c r="CT36" s="1">
        <v>0.21410472511802559</v>
      </c>
      <c r="CU36" s="1">
        <v>0.13418531239002085</v>
      </c>
      <c r="CV36" s="1">
        <v>0.1038020876908141</v>
      </c>
      <c r="CW36" s="1">
        <v>0.21018727343248711</v>
      </c>
      <c r="CX36" s="1">
        <v>0.16434242905097196</v>
      </c>
      <c r="CY36" s="1">
        <v>0.14579918579462217</v>
      </c>
      <c r="CZ36" s="1">
        <v>0.18100620655356964</v>
      </c>
      <c r="DA36" s="1">
        <v>6.1671492175492754E-2</v>
      </c>
      <c r="DB36" s="1">
        <v>5.8033852740078773E-2</v>
      </c>
      <c r="DC36" s="1">
        <v>5.2423420165436635E-2</v>
      </c>
      <c r="DD36" s="1">
        <v>6.6445254793990979E-2</v>
      </c>
      <c r="DE36" s="1">
        <v>5.8740141156747368E-2</v>
      </c>
      <c r="DF36" s="1">
        <v>7.0800808059512513E-2</v>
      </c>
      <c r="DG36" s="1">
        <v>6.7563117559220787E-2</v>
      </c>
      <c r="DH36" s="1">
        <v>6.5032543564511922E-2</v>
      </c>
      <c r="DI36" s="1">
        <v>0.15828130243041325</v>
      </c>
      <c r="DJ36" s="1">
        <v>9.7047654789115215E-2</v>
      </c>
      <c r="DK36" s="1">
        <v>5.4150139620591564E-2</v>
      </c>
      <c r="DL36" s="1">
        <v>5.5707719061214953E-2</v>
      </c>
      <c r="DM36" s="1">
        <v>6.458400804669738E-2</v>
      </c>
      <c r="DN36" s="1">
        <v>-6.9295741803969621E-3</v>
      </c>
      <c r="DO36" s="1">
        <v>0.21224807280735447</v>
      </c>
      <c r="DP36" s="1">
        <v>0.44020027325755096</v>
      </c>
      <c r="DQ36" s="1">
        <v>6.6497198393098242E-2</v>
      </c>
      <c r="DR36" s="1">
        <v>0.22099692063281612</v>
      </c>
      <c r="DS36" s="1">
        <v>3.9192873051839536E-2</v>
      </c>
      <c r="DT36" s="1">
        <v>5.9372835050650295E-3</v>
      </c>
      <c r="DU36" s="1">
        <v>0.11932862336088218</v>
      </c>
      <c r="DV36" s="1">
        <v>0.62099517001305482</v>
      </c>
      <c r="DW36" s="1">
        <v>0.60043835138966872</v>
      </c>
      <c r="DX36" s="1">
        <v>0.68921517502453544</v>
      </c>
      <c r="DY36" s="1">
        <v>0.19558550749699202</v>
      </c>
      <c r="DZ36" s="1">
        <v>9.3390483055547147E-2</v>
      </c>
      <c r="EB36" s="1">
        <v>0</v>
      </c>
      <c r="EC36" s="1">
        <f t="shared" si="1"/>
        <v>0</v>
      </c>
    </row>
    <row r="37" spans="1:133" s="1" customFormat="1" ht="12.5" x14ac:dyDescent="0.25">
      <c r="A37" s="1">
        <v>35</v>
      </c>
      <c r="B37" s="1" t="s">
        <v>34</v>
      </c>
      <c r="C37" s="13">
        <v>-2.9101185442852277E-3</v>
      </c>
      <c r="D37" s="13">
        <v>3.0999999999999986E-3</v>
      </c>
      <c r="E37" s="13">
        <v>9.1387271215392737E-2</v>
      </c>
      <c r="G37" s="14">
        <v>4.4501803835732046E-2</v>
      </c>
      <c r="H37" s="12">
        <v>0</v>
      </c>
      <c r="I37" s="12">
        <v>0</v>
      </c>
      <c r="J37" s="12">
        <v>0</v>
      </c>
      <c r="K37" s="12">
        <v>0</v>
      </c>
      <c r="L37" s="12">
        <v>2.0250000000000001E-2</v>
      </c>
      <c r="M37" s="12">
        <v>0.27</v>
      </c>
      <c r="N37" s="1">
        <f t="shared" si="0"/>
        <v>35</v>
      </c>
      <c r="O37" s="1" t="s">
        <v>34</v>
      </c>
      <c r="P37" s="1">
        <v>0.12356535606682362</v>
      </c>
      <c r="Q37" s="1">
        <v>0.12391864120967575</v>
      </c>
      <c r="R37" s="1">
        <v>0.12044550383787858</v>
      </c>
      <c r="S37" s="1">
        <v>0.1126446251848808</v>
      </c>
      <c r="T37" s="1">
        <v>0.10963736918618633</v>
      </c>
      <c r="U37" s="1">
        <v>0.11763061182411008</v>
      </c>
      <c r="V37" s="1">
        <v>0.13310940648583555</v>
      </c>
      <c r="W37" s="1">
        <v>5.5117761777890149E-2</v>
      </c>
      <c r="X37" s="1">
        <v>9.7141920264766535E-2</v>
      </c>
      <c r="Y37" s="1">
        <v>5.5682770444462862E-2</v>
      </c>
      <c r="Z37" s="1">
        <v>9.82662277888144E-2</v>
      </c>
      <c r="AA37" s="1">
        <v>6.0668682337542398E-2</v>
      </c>
      <c r="AB37" s="1">
        <v>8.6433287706940767E-2</v>
      </c>
      <c r="AC37" s="1">
        <v>2.000159420328966E-2</v>
      </c>
      <c r="AD37" s="1">
        <v>5.3719311995093069E-2</v>
      </c>
      <c r="AE37" s="1">
        <v>9.3065195482931809E-2</v>
      </c>
      <c r="AF37" s="1">
        <v>5.4073643808319319E-2</v>
      </c>
      <c r="AG37" s="1">
        <v>9.3783130155985078E-2</v>
      </c>
      <c r="AH37" s="1">
        <v>9.6712720723203416E-2</v>
      </c>
      <c r="AI37" s="1">
        <v>0.11429178440806989</v>
      </c>
      <c r="AJ37" s="1">
        <v>9.6847726057659969E-2</v>
      </c>
      <c r="AK37" s="1">
        <v>0.11471714434968089</v>
      </c>
      <c r="AL37" s="1">
        <v>9.0811773909379195E-2</v>
      </c>
      <c r="AM37" s="1">
        <v>0.10566887784987555</v>
      </c>
      <c r="AN37" s="1">
        <v>0.10913915474229498</v>
      </c>
      <c r="AO37" s="1">
        <v>0.11923703798427615</v>
      </c>
      <c r="AP37" s="1">
        <v>9.9210652954849488E-2</v>
      </c>
      <c r="AQ37" s="1">
        <v>0.10734840021592024</v>
      </c>
      <c r="AR37" s="1">
        <v>0.1732957487133745</v>
      </c>
      <c r="AS37" s="1">
        <v>0.88445072652897827</v>
      </c>
      <c r="AT37" s="1">
        <v>0.88396721382889831</v>
      </c>
      <c r="AU37" s="1">
        <v>0.87630341928917754</v>
      </c>
      <c r="AV37" s="1">
        <v>0.87122036433978223</v>
      </c>
      <c r="AW37" s="1">
        <v>1</v>
      </c>
      <c r="AX37" s="1">
        <v>0.84925455049911991</v>
      </c>
      <c r="AY37" s="1">
        <v>0.84754318435114806</v>
      </c>
      <c r="AZ37" s="1">
        <v>0.75482650012519148</v>
      </c>
      <c r="BA37" s="1">
        <v>0.8121423759564822</v>
      </c>
      <c r="BB37" s="1">
        <v>0.79461599694620932</v>
      </c>
      <c r="BC37" s="1">
        <v>0.78134124172729669</v>
      </c>
      <c r="BD37" s="1">
        <v>0.83198161628162393</v>
      </c>
      <c r="BE37" s="1">
        <v>0.75482650012519148</v>
      </c>
      <c r="BF37" s="1">
        <v>0.80867052709132592</v>
      </c>
      <c r="BG37" s="1">
        <v>0.80101363119007518</v>
      </c>
      <c r="BH37" s="1">
        <v>0.84488288335775841</v>
      </c>
      <c r="BI37" s="1">
        <v>0.76971056655483039</v>
      </c>
      <c r="BJ37" s="1">
        <v>0.75316595814519005</v>
      </c>
      <c r="BK37" s="1">
        <v>0.80149612542546533</v>
      </c>
      <c r="BL37" s="1">
        <v>0.75864675002542969</v>
      </c>
      <c r="BM37" s="1">
        <v>0.7011266082402704</v>
      </c>
      <c r="BN37" s="1">
        <v>0.4536991799158025</v>
      </c>
      <c r="BO37" s="1">
        <v>0.52237339846343023</v>
      </c>
      <c r="BP37" s="1">
        <v>0.53624986059017654</v>
      </c>
      <c r="BQ37" s="1">
        <v>0.57202750323879636</v>
      </c>
      <c r="BR37" s="1">
        <v>0.49868878842924719</v>
      </c>
      <c r="BS37" s="1">
        <v>0.23066053555033414</v>
      </c>
      <c r="BT37" s="1">
        <v>0.46504136783566474</v>
      </c>
      <c r="BU37" s="1">
        <v>0.78874263112091214</v>
      </c>
      <c r="BV37" s="1">
        <v>0.48386727057623807</v>
      </c>
      <c r="BW37" s="1">
        <v>0.18621648257077408</v>
      </c>
      <c r="BX37" s="1">
        <v>0.26928208794518643</v>
      </c>
      <c r="BY37" s="1">
        <v>0.67413925393645968</v>
      </c>
      <c r="BZ37" s="1">
        <v>0.30863000357320269</v>
      </c>
      <c r="CA37" s="1">
        <v>0.74499219545032758</v>
      </c>
      <c r="CB37" s="1">
        <v>0.5046862893516042</v>
      </c>
      <c r="CC37" s="1">
        <v>0.26023479960296969</v>
      </c>
      <c r="CD37" s="1">
        <v>0.45866237215938532</v>
      </c>
      <c r="CE37" s="1">
        <v>0.77122529128448591</v>
      </c>
      <c r="CF37" s="1">
        <v>0.59469435163688011</v>
      </c>
      <c r="CG37" s="1">
        <v>0.84466092622605315</v>
      </c>
      <c r="CH37" s="1">
        <v>0.38248344548533031</v>
      </c>
      <c r="CI37" s="1">
        <v>0.42503571232751258</v>
      </c>
      <c r="CJ37" s="1">
        <v>0.33842824795185633</v>
      </c>
      <c r="CK37" s="1">
        <v>0.64106679457399307</v>
      </c>
      <c r="CL37" s="1">
        <v>0.103640677413693</v>
      </c>
      <c r="CM37" s="1">
        <v>9.7895692829348749E-2</v>
      </c>
      <c r="CN37" s="1">
        <v>1.3791700055516453E-2</v>
      </c>
      <c r="CO37" s="1">
        <v>-5.4472622970382474E-2</v>
      </c>
      <c r="CP37" s="1">
        <v>0.31784656656651555</v>
      </c>
      <c r="CQ37" s="1">
        <v>0.30952591457844247</v>
      </c>
      <c r="CR37" s="1">
        <v>0.29285689345475246</v>
      </c>
      <c r="CS37" s="1">
        <v>0.27094894279849874</v>
      </c>
      <c r="CT37" s="1">
        <v>0.26205297785168569</v>
      </c>
      <c r="CU37" s="1">
        <v>0.16080453675945883</v>
      </c>
      <c r="CV37" s="1">
        <v>0.138539341836283</v>
      </c>
      <c r="CW37" s="1">
        <v>0.24389881206777764</v>
      </c>
      <c r="CX37" s="1">
        <v>0.207715006645042</v>
      </c>
      <c r="CY37" s="1">
        <v>0.18183673921416876</v>
      </c>
      <c r="CZ37" s="1">
        <v>0.24857466948365523</v>
      </c>
      <c r="DA37" s="1">
        <v>0.10432671341565516</v>
      </c>
      <c r="DB37" s="1">
        <v>9.7131126790385075E-2</v>
      </c>
      <c r="DC37" s="1">
        <v>9.175335317791293E-2</v>
      </c>
      <c r="DD37" s="1">
        <v>0.1317484109433828</v>
      </c>
      <c r="DE37" s="1">
        <v>9.9121241280658148E-2</v>
      </c>
      <c r="DF37" s="1">
        <v>0.10950215173368918</v>
      </c>
      <c r="DG37" s="1">
        <v>0.10723651002855569</v>
      </c>
      <c r="DH37" s="1">
        <v>0.10321997063006308</v>
      </c>
      <c r="DI37" s="1">
        <v>0.18068798677893111</v>
      </c>
      <c r="DJ37" s="1">
        <v>0.10468428149584899</v>
      </c>
      <c r="DK37" s="1">
        <v>9.6281847617060906E-2</v>
      </c>
      <c r="DL37" s="1">
        <v>9.7887821025710295E-2</v>
      </c>
      <c r="DM37" s="1">
        <v>7.840941144843748E-2</v>
      </c>
      <c r="DN37" s="1">
        <v>-7.13137029404993E-3</v>
      </c>
      <c r="DO37" s="1">
        <v>0.25768370488645759</v>
      </c>
      <c r="DP37" s="1">
        <v>0.5035980080106961</v>
      </c>
      <c r="DQ37" s="1">
        <v>0.10334756159494644</v>
      </c>
      <c r="DR37" s="1">
        <v>0.2125660234411591</v>
      </c>
      <c r="DS37" s="1">
        <v>5.376564356143522E-2</v>
      </c>
      <c r="DT37" s="1">
        <v>1.6921459679174668E-2</v>
      </c>
      <c r="DU37" s="1">
        <v>0.17448137572306746</v>
      </c>
      <c r="DV37" s="1">
        <v>0.71376656190732013</v>
      </c>
      <c r="DW37" s="1">
        <v>0.69174169259922325</v>
      </c>
      <c r="DX37" s="1">
        <v>0.76523061288173044</v>
      </c>
      <c r="DY37" s="1">
        <v>0.1931745975747356</v>
      </c>
      <c r="DZ37" s="1">
        <v>4.6396476954306445E-2</v>
      </c>
      <c r="EB37" s="1">
        <v>0</v>
      </c>
      <c r="EC37" s="1">
        <f t="shared" si="1"/>
        <v>0</v>
      </c>
    </row>
    <row r="38" spans="1:133" s="1" customFormat="1" ht="12.5" x14ac:dyDescent="0.25">
      <c r="A38" s="1">
        <v>36</v>
      </c>
      <c r="B38" s="1" t="s">
        <v>35</v>
      </c>
      <c r="C38" s="13">
        <v>1.6262381064686277E-5</v>
      </c>
      <c r="D38" s="13">
        <v>5.9999999999999984E-3</v>
      </c>
      <c r="E38" s="13">
        <v>9.1296389655729657E-2</v>
      </c>
      <c r="G38" s="14">
        <v>3.5667076415500848E-2</v>
      </c>
      <c r="H38" s="12">
        <v>0</v>
      </c>
      <c r="I38" s="12">
        <v>0</v>
      </c>
      <c r="J38" s="12">
        <v>0</v>
      </c>
      <c r="K38" s="12">
        <v>0</v>
      </c>
      <c r="L38" s="12">
        <v>2.0250000000000001E-2</v>
      </c>
      <c r="M38" s="12">
        <v>0.27</v>
      </c>
      <c r="N38" s="1">
        <f t="shared" si="0"/>
        <v>36</v>
      </c>
      <c r="O38" s="1" t="s">
        <v>35</v>
      </c>
      <c r="P38" s="1">
        <v>0.14824687816952709</v>
      </c>
      <c r="Q38" s="1">
        <v>0.14867073013903195</v>
      </c>
      <c r="R38" s="1">
        <v>0.14450385206566332</v>
      </c>
      <c r="S38" s="1">
        <v>0.1351447894279057</v>
      </c>
      <c r="T38" s="1">
        <v>0.13153685005190496</v>
      </c>
      <c r="U38" s="1">
        <v>0.14112670035657229</v>
      </c>
      <c r="V38" s="1">
        <v>0.15352581280665759</v>
      </c>
      <c r="W38" s="1">
        <v>7.969183818231651E-2</v>
      </c>
      <c r="X38" s="1">
        <v>0.12282057036212371</v>
      </c>
      <c r="Y38" s="1">
        <v>8.0288586019777147E-2</v>
      </c>
      <c r="Z38" s="1">
        <v>0.12400183508254867</v>
      </c>
      <c r="AA38" s="1">
        <v>8.3645026392968641E-2</v>
      </c>
      <c r="AB38" s="1">
        <v>0.1104797667720839</v>
      </c>
      <c r="AC38" s="1">
        <v>4.4157941485412404E-2</v>
      </c>
      <c r="AD38" s="1">
        <v>7.9223064514893318E-2</v>
      </c>
      <c r="AE38" s="1">
        <v>0.11970294766826235</v>
      </c>
      <c r="AF38" s="1">
        <v>7.9593178725458597E-2</v>
      </c>
      <c r="AG38" s="1">
        <v>0.12045500175679666</v>
      </c>
      <c r="AH38" s="1">
        <v>0.12310761799872147</v>
      </c>
      <c r="AI38" s="1">
        <v>0.1406431898826489</v>
      </c>
      <c r="AJ38" s="1">
        <v>0.12329711337511641</v>
      </c>
      <c r="AK38" s="1">
        <v>0.1411307096439805</v>
      </c>
      <c r="AL38" s="1">
        <v>0.11550976754917219</v>
      </c>
      <c r="AM38" s="1">
        <v>0.13020663784273487</v>
      </c>
      <c r="AN38" s="1">
        <v>0.13510946552694214</v>
      </c>
      <c r="AO38" s="1">
        <v>0.14525480375480485</v>
      </c>
      <c r="AP38" s="1">
        <v>0.12298502694955533</v>
      </c>
      <c r="AQ38" s="1">
        <v>0.13110074833039898</v>
      </c>
      <c r="AR38" s="1">
        <v>0.19483612210686949</v>
      </c>
      <c r="AS38" s="1">
        <v>0.88960210688352181</v>
      </c>
      <c r="AT38" s="1">
        <v>0.8900431037586749</v>
      </c>
      <c r="AU38" s="1">
        <v>0.87615029963899071</v>
      </c>
      <c r="AV38" s="1">
        <v>0.74952095578792455</v>
      </c>
      <c r="AW38" s="1">
        <v>0.84925455049911991</v>
      </c>
      <c r="AX38" s="1">
        <v>1</v>
      </c>
      <c r="AY38" s="1">
        <v>0.89959224329139154</v>
      </c>
      <c r="AZ38" s="1">
        <v>0.77629632731051179</v>
      </c>
      <c r="BA38" s="1">
        <v>0.78225700689312183</v>
      </c>
      <c r="BB38" s="1">
        <v>0.83178058314173819</v>
      </c>
      <c r="BC38" s="1">
        <v>0.81961934912543644</v>
      </c>
      <c r="BD38" s="1">
        <v>0.74919648534745553</v>
      </c>
      <c r="BE38" s="1">
        <v>0.77629632731051179</v>
      </c>
      <c r="BF38" s="1">
        <v>0.80436407732215687</v>
      </c>
      <c r="BG38" s="1">
        <v>0.79773671442505645</v>
      </c>
      <c r="BH38" s="1">
        <v>0.83268251201794408</v>
      </c>
      <c r="BI38" s="1">
        <v>0.83334387930871912</v>
      </c>
      <c r="BJ38" s="1">
        <v>0.81768484181457324</v>
      </c>
      <c r="BK38" s="1">
        <v>0.86098885274231873</v>
      </c>
      <c r="BL38" s="1">
        <v>0.745257150006568</v>
      </c>
      <c r="BM38" s="1">
        <v>0.68984836293322549</v>
      </c>
      <c r="BN38" s="1">
        <v>0.48652821529827212</v>
      </c>
      <c r="BO38" s="1">
        <v>0.50218200435383964</v>
      </c>
      <c r="BP38" s="1">
        <v>0.50831856800350472</v>
      </c>
      <c r="BQ38" s="1">
        <v>0.51688310199038989</v>
      </c>
      <c r="BR38" s="1">
        <v>0.49302988596786601</v>
      </c>
      <c r="BS38" s="1">
        <v>0.23727285181492899</v>
      </c>
      <c r="BT38" s="1">
        <v>0.49032323983536563</v>
      </c>
      <c r="BU38" s="1">
        <v>0.79965869573684523</v>
      </c>
      <c r="BV38" s="1">
        <v>0.49914801372690004</v>
      </c>
      <c r="BW38" s="1">
        <v>0.17935047369941368</v>
      </c>
      <c r="BX38" s="1">
        <v>0.25942006720387883</v>
      </c>
      <c r="BY38" s="1">
        <v>0.64928298968873999</v>
      </c>
      <c r="BZ38" s="1">
        <v>0.30388801970290025</v>
      </c>
      <c r="CA38" s="1">
        <v>0.73031505518229267</v>
      </c>
      <c r="CB38" s="1">
        <v>0.52610408637368089</v>
      </c>
      <c r="CC38" s="1">
        <v>0.27936373014705462</v>
      </c>
      <c r="CD38" s="1">
        <v>0.43265792467508346</v>
      </c>
      <c r="CE38" s="1">
        <v>0.72934123550698593</v>
      </c>
      <c r="CF38" s="1">
        <v>0.58378287812639396</v>
      </c>
      <c r="CG38" s="1">
        <v>0.82769969477121685</v>
      </c>
      <c r="CH38" s="1">
        <v>0.36822944950770692</v>
      </c>
      <c r="CI38" s="1">
        <v>0.45505036832491547</v>
      </c>
      <c r="CJ38" s="1">
        <v>0.3536808036591001</v>
      </c>
      <c r="CK38" s="1">
        <v>0.62897989159779943</v>
      </c>
      <c r="CL38" s="1">
        <v>0.12434235101986027</v>
      </c>
      <c r="CM38" s="1">
        <v>0.12129241547522841</v>
      </c>
      <c r="CN38" s="1">
        <v>-4.2351034774914817E-3</v>
      </c>
      <c r="CO38" s="1">
        <v>-5.238851014385186E-2</v>
      </c>
      <c r="CP38" s="1">
        <v>0.32243626410856446</v>
      </c>
      <c r="CQ38" s="1">
        <v>0.31826539658055913</v>
      </c>
      <c r="CR38" s="1">
        <v>0.30373873303554072</v>
      </c>
      <c r="CS38" s="1">
        <v>0.28248258819468908</v>
      </c>
      <c r="CT38" s="1">
        <v>0.28098879553973283</v>
      </c>
      <c r="CU38" s="1">
        <v>0.16878040824745502</v>
      </c>
      <c r="CV38" s="1">
        <v>0.15296746385226342</v>
      </c>
      <c r="CW38" s="1">
        <v>0.25276922434929827</v>
      </c>
      <c r="CX38" s="1">
        <v>0.22524942010203045</v>
      </c>
      <c r="CY38" s="1">
        <v>0.19465639775367152</v>
      </c>
      <c r="CZ38" s="1">
        <v>0.27781760800597716</v>
      </c>
      <c r="DA38" s="1">
        <v>0.12681617571141304</v>
      </c>
      <c r="DB38" s="1">
        <v>0.1174946547598965</v>
      </c>
      <c r="DC38" s="1">
        <v>0.11329753736260156</v>
      </c>
      <c r="DD38" s="1">
        <v>0.16612722825757831</v>
      </c>
      <c r="DE38" s="1">
        <v>0.12018113251398264</v>
      </c>
      <c r="DF38" s="1">
        <v>0.12810500295657998</v>
      </c>
      <c r="DG38" s="1">
        <v>0.12727901339826689</v>
      </c>
      <c r="DH38" s="1">
        <v>0.12251178279947852</v>
      </c>
      <c r="DI38" s="1">
        <v>0.17261157360479579</v>
      </c>
      <c r="DJ38" s="1">
        <v>9.0584880283405056E-2</v>
      </c>
      <c r="DK38" s="1">
        <v>0.11782606569661638</v>
      </c>
      <c r="DL38" s="1">
        <v>0.11937248326922877</v>
      </c>
      <c r="DM38" s="1">
        <v>8.2839896968741167E-2</v>
      </c>
      <c r="DN38" s="1">
        <v>-6.8585253401976087E-3</v>
      </c>
      <c r="DO38" s="1">
        <v>0.27224399684922063</v>
      </c>
      <c r="DP38" s="1">
        <v>0.52367432402437653</v>
      </c>
      <c r="DQ38" s="1">
        <v>0.11504593911052553</v>
      </c>
      <c r="DR38" s="1">
        <v>0.17110601758132993</v>
      </c>
      <c r="DS38" s="1">
        <v>4.5050885967954542E-2</v>
      </c>
      <c r="DT38" s="1">
        <v>5.9030749102749859E-3</v>
      </c>
      <c r="DU38" s="1">
        <v>0.1933635669543658</v>
      </c>
      <c r="DV38" s="1">
        <v>0.75210176786773686</v>
      </c>
      <c r="DW38" s="1">
        <v>0.72976557472882275</v>
      </c>
      <c r="DX38" s="1">
        <v>0.7791927010731321</v>
      </c>
      <c r="DY38" s="1">
        <v>0.16813327488435773</v>
      </c>
      <c r="DZ38" s="1">
        <v>-2.8335485192100125E-2</v>
      </c>
      <c r="EB38" s="1">
        <v>0</v>
      </c>
      <c r="EC38" s="1">
        <f t="shared" si="1"/>
        <v>0</v>
      </c>
    </row>
    <row r="39" spans="1:133" s="1" customFormat="1" ht="12.5" x14ac:dyDescent="0.25">
      <c r="A39" s="1">
        <v>37</v>
      </c>
      <c r="B39" s="1" t="s">
        <v>36</v>
      </c>
      <c r="C39" s="13">
        <v>-1.2050006849193089E-2</v>
      </c>
      <c r="D39" s="13">
        <v>4.7999999999999987E-3</v>
      </c>
      <c r="E39" s="13">
        <v>0.16816643441800147</v>
      </c>
      <c r="G39" s="14">
        <v>-0.22193815657524005</v>
      </c>
      <c r="H39" s="12">
        <v>0</v>
      </c>
      <c r="I39" s="12">
        <v>0</v>
      </c>
      <c r="J39" s="12">
        <v>0</v>
      </c>
      <c r="K39" s="12">
        <v>0</v>
      </c>
      <c r="L39" s="12">
        <v>9.0000000000000011E-3</v>
      </c>
      <c r="M39" s="12">
        <v>0.18</v>
      </c>
      <c r="N39" s="1">
        <f t="shared" si="0"/>
        <v>37</v>
      </c>
      <c r="O39" s="1" t="s">
        <v>36</v>
      </c>
      <c r="P39" s="1">
        <v>0.15913438716472153</v>
      </c>
      <c r="Q39" s="1">
        <v>0.1595893675612638</v>
      </c>
      <c r="R39" s="1">
        <v>0.15511646670302542</v>
      </c>
      <c r="S39" s="1">
        <v>0.14507005820063074</v>
      </c>
      <c r="T39" s="1">
        <v>0.14119714547142792</v>
      </c>
      <c r="U39" s="1">
        <v>0.15149129108904771</v>
      </c>
      <c r="V39" s="1">
        <v>0.16439334121941199</v>
      </c>
      <c r="W39" s="1">
        <v>9.0208357842518502E-2</v>
      </c>
      <c r="X39" s="1">
        <v>0.13399823616265466</v>
      </c>
      <c r="Y39" s="1">
        <v>9.0821041591455987E-2</v>
      </c>
      <c r="Z39" s="1">
        <v>0.13520862445838974</v>
      </c>
      <c r="AA39" s="1">
        <v>9.352132004351002E-2</v>
      </c>
      <c r="AB39" s="1">
        <v>0.12092535897821979</v>
      </c>
      <c r="AC39" s="1">
        <v>5.433282752529621E-2</v>
      </c>
      <c r="AD39" s="1">
        <v>9.0120840999051169E-2</v>
      </c>
      <c r="AE39" s="1">
        <v>0.13126138658596348</v>
      </c>
      <c r="AF39" s="1">
        <v>9.0499229046302004E-2</v>
      </c>
      <c r="AG39" s="1">
        <v>0.13203109847650701</v>
      </c>
      <c r="AH39" s="1">
        <v>0.13458210290554545</v>
      </c>
      <c r="AI39" s="1">
        <v>0.15218329230944008</v>
      </c>
      <c r="AJ39" s="1">
        <v>0.13479497832938209</v>
      </c>
      <c r="AK39" s="1">
        <v>0.15269877599519383</v>
      </c>
      <c r="AL39" s="1">
        <v>0.12624807712261574</v>
      </c>
      <c r="AM39" s="1">
        <v>0.1409488824803036</v>
      </c>
      <c r="AN39" s="1">
        <v>0.14646599827602627</v>
      </c>
      <c r="AO39" s="1">
        <v>0.15667925466992125</v>
      </c>
      <c r="AP39" s="1">
        <v>0.13337796423100753</v>
      </c>
      <c r="AQ39" s="1">
        <v>0.1415232717612602</v>
      </c>
      <c r="AR39" s="1">
        <v>0.2057164279581116</v>
      </c>
      <c r="AS39" s="1">
        <v>0.88826344660187107</v>
      </c>
      <c r="AT39" s="1">
        <v>0.88929535905220858</v>
      </c>
      <c r="AU39" s="1">
        <v>0.87458079384623622</v>
      </c>
      <c r="AV39" s="1">
        <v>0.74643530522135459</v>
      </c>
      <c r="AW39" s="1">
        <v>0.84754318435114828</v>
      </c>
      <c r="AX39" s="1">
        <v>0.8995922432913912</v>
      </c>
      <c r="AY39" s="1">
        <v>1</v>
      </c>
      <c r="AZ39" s="1">
        <v>0.76223858237610242</v>
      </c>
      <c r="BA39" s="1">
        <v>0.76973673716220459</v>
      </c>
      <c r="BB39" s="1">
        <v>0.84119075534401044</v>
      </c>
      <c r="BC39" s="1">
        <v>0.82993759858330096</v>
      </c>
      <c r="BD39" s="1">
        <v>0.73893517801692299</v>
      </c>
      <c r="BE39" s="1">
        <v>0.76223858237610242</v>
      </c>
      <c r="BF39" s="1">
        <v>0.81281564033679776</v>
      </c>
      <c r="BG39" s="1">
        <v>0.80677381169977669</v>
      </c>
      <c r="BH39" s="1">
        <v>0.83834272293757406</v>
      </c>
      <c r="BI39" s="1">
        <v>0.84319707237530184</v>
      </c>
      <c r="BJ39" s="1">
        <v>0.82863204196598939</v>
      </c>
      <c r="BK39" s="1">
        <v>0.86827181454930413</v>
      </c>
      <c r="BL39" s="1">
        <v>0.74328513853398492</v>
      </c>
      <c r="BM39" s="1">
        <v>0.69469945687381174</v>
      </c>
      <c r="BN39" s="1">
        <v>0.50351096258544814</v>
      </c>
      <c r="BO39" s="1">
        <v>0.50370039364903063</v>
      </c>
      <c r="BP39" s="1">
        <v>0.50275570033782524</v>
      </c>
      <c r="BQ39" s="1">
        <v>0.51122650694155702</v>
      </c>
      <c r="BR39" s="1">
        <v>0.48763433250296617</v>
      </c>
      <c r="BS39" s="1">
        <v>0.25131912068163087</v>
      </c>
      <c r="BT39" s="1">
        <v>0.50527921598467129</v>
      </c>
      <c r="BU39" s="1">
        <v>0.80427883702265413</v>
      </c>
      <c r="BV39" s="1">
        <v>0.51529082734090215</v>
      </c>
      <c r="BW39" s="1">
        <v>0.17737286496010049</v>
      </c>
      <c r="BX39" s="1">
        <v>0.25658814177611478</v>
      </c>
      <c r="BY39" s="1">
        <v>0.64212366812013433</v>
      </c>
      <c r="BZ39" s="1">
        <v>0.30410605373736893</v>
      </c>
      <c r="CA39" s="1">
        <v>0.72915401636342836</v>
      </c>
      <c r="CB39" s="1">
        <v>0.53744581961439053</v>
      </c>
      <c r="CC39" s="1">
        <v>0.28858557831053672</v>
      </c>
      <c r="CD39" s="1">
        <v>0.42720446119880934</v>
      </c>
      <c r="CE39" s="1">
        <v>0.72025877378060543</v>
      </c>
      <c r="CF39" s="1">
        <v>0.58343505091745884</v>
      </c>
      <c r="CG39" s="1">
        <v>0.82642123793878675</v>
      </c>
      <c r="CH39" s="1">
        <v>0.36537654335005354</v>
      </c>
      <c r="CI39" s="1">
        <v>0.4711464494401042</v>
      </c>
      <c r="CJ39" s="1">
        <v>0.36165777517387343</v>
      </c>
      <c r="CK39" s="1">
        <v>0.62699117471056853</v>
      </c>
      <c r="CL39" s="1">
        <v>0.13347426989685843</v>
      </c>
      <c r="CM39" s="1">
        <v>0.13045417394006212</v>
      </c>
      <c r="CN39" s="1">
        <v>-3.8308625219749498E-3</v>
      </c>
      <c r="CO39" s="1">
        <v>-5.1778449281175316E-2</v>
      </c>
      <c r="CP39" s="1">
        <v>0.325865934572873</v>
      </c>
      <c r="CQ39" s="1">
        <v>0.32175024674763514</v>
      </c>
      <c r="CR39" s="1">
        <v>0.30761966403506735</v>
      </c>
      <c r="CS39" s="1">
        <v>0.28653122341040638</v>
      </c>
      <c r="CT39" s="1">
        <v>0.28782150984354032</v>
      </c>
      <c r="CU39" s="1">
        <v>0.17287469480214271</v>
      </c>
      <c r="CV39" s="1">
        <v>0.15964794844408089</v>
      </c>
      <c r="CW39" s="1">
        <v>0.25683404412530036</v>
      </c>
      <c r="CX39" s="1">
        <v>0.2324191984867347</v>
      </c>
      <c r="CY39" s="1">
        <v>0.20087204240926124</v>
      </c>
      <c r="CZ39" s="1">
        <v>0.29120410792704471</v>
      </c>
      <c r="DA39" s="1">
        <v>0.13587941635955381</v>
      </c>
      <c r="DB39" s="1">
        <v>0.12583173357827707</v>
      </c>
      <c r="DC39" s="1">
        <v>0.12154139242376807</v>
      </c>
      <c r="DD39" s="1">
        <v>0.18110006345255172</v>
      </c>
      <c r="DE39" s="1">
        <v>0.12882851320612901</v>
      </c>
      <c r="DF39" s="1">
        <v>0.1363890887253599</v>
      </c>
      <c r="DG39" s="1">
        <v>0.13562269169279126</v>
      </c>
      <c r="DH39" s="1">
        <v>0.13054294894129126</v>
      </c>
      <c r="DI39" s="1">
        <v>0.17951088998426312</v>
      </c>
      <c r="DJ39" s="1">
        <v>9.5264140915442136E-2</v>
      </c>
      <c r="DK39" s="1">
        <v>0.12727448298879149</v>
      </c>
      <c r="DL39" s="1">
        <v>0.12880370258767868</v>
      </c>
      <c r="DM39" s="1">
        <v>8.5062204338246294E-2</v>
      </c>
      <c r="DN39" s="1">
        <v>-6.7786582496038722E-3</v>
      </c>
      <c r="DO39" s="1">
        <v>0.27954735987404244</v>
      </c>
      <c r="DP39" s="1">
        <v>0.52601247638955217</v>
      </c>
      <c r="DQ39" s="1">
        <v>0.12508480406736802</v>
      </c>
      <c r="DR39" s="1">
        <v>0.17333598313591525</v>
      </c>
      <c r="DS39" s="1">
        <v>5.4193076652780628E-2</v>
      </c>
      <c r="DT39" s="1">
        <v>1.5876836523873429E-2</v>
      </c>
      <c r="DU39" s="1">
        <v>0.20714107290990025</v>
      </c>
      <c r="DV39" s="1">
        <v>0.7635960592539951</v>
      </c>
      <c r="DW39" s="1">
        <v>0.74119903669796483</v>
      </c>
      <c r="DX39" s="1">
        <v>0.78542510036405866</v>
      </c>
      <c r="DY39" s="1">
        <v>0.16830015827973155</v>
      </c>
      <c r="DZ39" s="1">
        <v>-2.697530780865947E-2</v>
      </c>
      <c r="EB39" s="1">
        <v>0</v>
      </c>
      <c r="EC39" s="1">
        <f t="shared" si="1"/>
        <v>0</v>
      </c>
    </row>
    <row r="40" spans="1:133" s="1" customFormat="1" ht="12.5" x14ac:dyDescent="0.25">
      <c r="A40" s="1">
        <v>38</v>
      </c>
      <c r="B40" s="1" t="s">
        <v>37</v>
      </c>
      <c r="C40" s="13">
        <v>-6.2171831481537196E-4</v>
      </c>
      <c r="D40" s="13">
        <v>8.9999999999999802E-4</v>
      </c>
      <c r="E40" s="13">
        <v>3.5803272011790302E-2</v>
      </c>
      <c r="G40" s="14">
        <v>-0.10815899544900737</v>
      </c>
      <c r="H40" s="12">
        <v>0</v>
      </c>
      <c r="I40" s="12">
        <v>0</v>
      </c>
      <c r="J40" s="12">
        <v>0</v>
      </c>
      <c r="K40" s="12">
        <v>0</v>
      </c>
      <c r="L40" s="12">
        <v>9.0000000000000011E-3</v>
      </c>
      <c r="M40" s="12">
        <v>0.18</v>
      </c>
      <c r="N40" s="1">
        <f t="shared" si="0"/>
        <v>38</v>
      </c>
      <c r="O40" s="1" t="s">
        <v>37</v>
      </c>
      <c r="P40" s="1">
        <v>-5.6282329041950081E-2</v>
      </c>
      <c r="Q40" s="1">
        <v>-5.6443245590799586E-2</v>
      </c>
      <c r="R40" s="1">
        <v>-5.4861279038122268E-2</v>
      </c>
      <c r="S40" s="1">
        <v>-5.1308085544899865E-2</v>
      </c>
      <c r="T40" s="1">
        <v>-4.9938321583386514E-2</v>
      </c>
      <c r="U40" s="1">
        <v>-5.3579134239779266E-2</v>
      </c>
      <c r="V40" s="1">
        <v>-5.1433299165299762E-2</v>
      </c>
      <c r="W40" s="1">
        <v>-0.10865595783725601</v>
      </c>
      <c r="X40" s="1">
        <v>-8.2897840340894313E-2</v>
      </c>
      <c r="Y40" s="1">
        <v>-0.108413666737082</v>
      </c>
      <c r="Z40" s="1">
        <v>-8.2377515563123671E-2</v>
      </c>
      <c r="AA40" s="1">
        <v>-9.4513756847022928E-2</v>
      </c>
      <c r="AB40" s="1">
        <v>-8.1141949586686773E-2</v>
      </c>
      <c r="AC40" s="1">
        <v>-0.13329212851970859</v>
      </c>
      <c r="AD40" s="1">
        <v>-0.11546582393493457</v>
      </c>
      <c r="AE40" s="1">
        <v>-9.1964169615396371E-2</v>
      </c>
      <c r="AF40" s="1">
        <v>-0.11528848707120656</v>
      </c>
      <c r="AG40" s="1">
        <v>-9.1618047458411137E-2</v>
      </c>
      <c r="AH40" s="1">
        <v>-8.7642092952593217E-2</v>
      </c>
      <c r="AI40" s="1">
        <v>-7.3753373163785801E-2</v>
      </c>
      <c r="AJ40" s="1">
        <v>-8.7873115552487863E-2</v>
      </c>
      <c r="AK40" s="1">
        <v>-7.3806661189589506E-2</v>
      </c>
      <c r="AL40" s="1">
        <v>-8.1762332160515205E-2</v>
      </c>
      <c r="AM40" s="1">
        <v>-6.926360930803506E-2</v>
      </c>
      <c r="AN40" s="1">
        <v>-7.539846233455455E-2</v>
      </c>
      <c r="AO40" s="1">
        <v>-6.7866588944636833E-2</v>
      </c>
      <c r="AP40" s="1">
        <v>-6.9565608947038129E-2</v>
      </c>
      <c r="AQ40" s="1">
        <v>-6.3124548553286405E-2</v>
      </c>
      <c r="AR40" s="1">
        <v>-1.6330452420372406E-2</v>
      </c>
      <c r="AS40" s="1">
        <v>0.78305570020475446</v>
      </c>
      <c r="AT40" s="1">
        <v>0.77349917319689476</v>
      </c>
      <c r="AU40" s="1">
        <v>0.77543589013155567</v>
      </c>
      <c r="AV40" s="1">
        <v>0.69266305648572635</v>
      </c>
      <c r="AW40" s="1">
        <v>0.75482650012519159</v>
      </c>
      <c r="AX40" s="1">
        <v>0.77629632731051179</v>
      </c>
      <c r="AY40" s="1">
        <v>0.76223858237610254</v>
      </c>
      <c r="AZ40" s="1">
        <v>1</v>
      </c>
      <c r="BA40" s="1">
        <v>0.87925036070833984</v>
      </c>
      <c r="BB40" s="1">
        <v>0.55292943615014001</v>
      </c>
      <c r="BC40" s="1">
        <v>0.52726718988162702</v>
      </c>
      <c r="BD40" s="1">
        <v>0.81301160245484771</v>
      </c>
      <c r="BE40" s="1">
        <v>1</v>
      </c>
      <c r="BF40" s="1">
        <v>0.5456047400917301</v>
      </c>
      <c r="BG40" s="1">
        <v>0.53009568517300143</v>
      </c>
      <c r="BH40" s="1">
        <v>0.61673902596309294</v>
      </c>
      <c r="BI40" s="1">
        <v>0.54681857756604191</v>
      </c>
      <c r="BJ40" s="1">
        <v>0.51504037344881115</v>
      </c>
      <c r="BK40" s="1">
        <v>0.61365995911298465</v>
      </c>
      <c r="BL40" s="1">
        <v>0.67029701534382535</v>
      </c>
      <c r="BM40" s="1">
        <v>0.50822668422243567</v>
      </c>
      <c r="BN40" s="1">
        <v>0.13046268541178976</v>
      </c>
      <c r="BO40" s="1">
        <v>0.40380832357019869</v>
      </c>
      <c r="BP40" s="1">
        <v>0.52809373334672771</v>
      </c>
      <c r="BQ40" s="1">
        <v>0.53699145420959815</v>
      </c>
      <c r="BR40" s="1">
        <v>0.51221027426738952</v>
      </c>
      <c r="BS40" s="1">
        <v>-3.3271025943332991E-2</v>
      </c>
      <c r="BT40" s="1">
        <v>0.16777810032490484</v>
      </c>
      <c r="BU40" s="1">
        <v>0.60598982826977654</v>
      </c>
      <c r="BV40" s="1">
        <v>0.15537145097658547</v>
      </c>
      <c r="BW40" s="1">
        <v>0.18657752154967466</v>
      </c>
      <c r="BX40" s="1">
        <v>0.26939328179119248</v>
      </c>
      <c r="BY40" s="1">
        <v>0.67544628403668472</v>
      </c>
      <c r="BZ40" s="1">
        <v>0.2561393430730704</v>
      </c>
      <c r="CA40" s="1">
        <v>0.64388968412392089</v>
      </c>
      <c r="CB40" s="1">
        <v>0.25912542201581945</v>
      </c>
      <c r="CC40" s="1">
        <v>8.3814585742006675E-2</v>
      </c>
      <c r="CD40" s="1">
        <v>0.46156964702613679</v>
      </c>
      <c r="CE40" s="1">
        <v>0.77621973549883294</v>
      </c>
      <c r="CF40" s="1">
        <v>0.5049437104421538</v>
      </c>
      <c r="CG40" s="1">
        <v>0.72912109731628882</v>
      </c>
      <c r="CH40" s="1">
        <v>0.36277095750002042</v>
      </c>
      <c r="CI40" s="1">
        <v>0.11845641174647459</v>
      </c>
      <c r="CJ40" s="1">
        <v>0.16827779841939761</v>
      </c>
      <c r="CK40" s="1">
        <v>0.57116830950942854</v>
      </c>
      <c r="CL40" s="1">
        <v>-4.7206910528979795E-2</v>
      </c>
      <c r="CM40" s="1">
        <v>-5.0316024646647979E-2</v>
      </c>
      <c r="CN40" s="1">
        <v>-1.0416207715647996E-2</v>
      </c>
      <c r="CO40" s="1">
        <v>-5.5044177420512277E-2</v>
      </c>
      <c r="CP40" s="1">
        <v>0.21800787033939645</v>
      </c>
      <c r="CQ40" s="1">
        <v>0.21351445343501488</v>
      </c>
      <c r="CR40" s="1">
        <v>0.19443680312573292</v>
      </c>
      <c r="CS40" s="1">
        <v>0.173444993194067</v>
      </c>
      <c r="CT40" s="1">
        <v>0.12536630279112324</v>
      </c>
      <c r="CU40" s="1">
        <v>7.5469568338600107E-2</v>
      </c>
      <c r="CV40" s="1">
        <v>1.8475397369705167E-2</v>
      </c>
      <c r="CW40" s="1">
        <v>0.14776992038994474</v>
      </c>
      <c r="CX40" s="1">
        <v>7.2046548400511362E-2</v>
      </c>
      <c r="CY40" s="1">
        <v>6.193090184754442E-2</v>
      </c>
      <c r="CZ40" s="1">
        <v>1.2483123045079796E-2</v>
      </c>
      <c r="DA40" s="1">
        <v>-4.3937439265418217E-2</v>
      </c>
      <c r="DB40" s="1">
        <v>-3.9699636608763092E-2</v>
      </c>
      <c r="DC40" s="1">
        <v>-4.1720767998913895E-2</v>
      </c>
      <c r="DD40" s="1">
        <v>-0.10967191761573013</v>
      </c>
      <c r="DE40" s="1">
        <v>-4.2619182999167067E-2</v>
      </c>
      <c r="DF40" s="1">
        <v>-2.9737639057250041E-2</v>
      </c>
      <c r="DG40" s="1">
        <v>-3.1445583252782384E-2</v>
      </c>
      <c r="DH40" s="1">
        <v>-3.026779012980825E-2</v>
      </c>
      <c r="DI40" s="1">
        <v>3.1591181337055824E-2</v>
      </c>
      <c r="DJ40" s="1">
        <v>-1.2162193512730603E-3</v>
      </c>
      <c r="DK40" s="1">
        <v>-5.8098390392716498E-2</v>
      </c>
      <c r="DL40" s="1">
        <v>-5.6487197937856767E-2</v>
      </c>
      <c r="DM40" s="1">
        <v>3.3464786423671684E-2</v>
      </c>
      <c r="DN40" s="1">
        <v>-7.2061962562457258E-3</v>
      </c>
      <c r="DO40" s="1">
        <v>0.10997825375282282</v>
      </c>
      <c r="DP40" s="1">
        <v>0.40840228817162588</v>
      </c>
      <c r="DQ40" s="1">
        <v>-7.0400903727370318E-2</v>
      </c>
      <c r="DR40" s="1">
        <v>0.10879787005700246</v>
      </c>
      <c r="DS40" s="1">
        <v>-0.11516865551061803</v>
      </c>
      <c r="DT40" s="1">
        <v>-0.16261657373393593</v>
      </c>
      <c r="DU40" s="1">
        <v>-6.629260018406144E-2</v>
      </c>
      <c r="DV40" s="1">
        <v>0.4497742449941563</v>
      </c>
      <c r="DW40" s="1">
        <v>0.43170081458294712</v>
      </c>
      <c r="DX40" s="1">
        <v>0.56138996086948945</v>
      </c>
      <c r="DY40" s="1">
        <v>0.14093768619656902</v>
      </c>
      <c r="DZ40" s="1">
        <v>-4.7090186382407986E-2</v>
      </c>
      <c r="EB40" s="1">
        <v>0</v>
      </c>
      <c r="EC40" s="1">
        <f t="shared" si="1"/>
        <v>0</v>
      </c>
    </row>
    <row r="41" spans="1:133" s="1" customFormat="1" ht="12.5" x14ac:dyDescent="0.25">
      <c r="A41" s="1">
        <v>39</v>
      </c>
      <c r="B41" s="1" t="s">
        <v>38</v>
      </c>
      <c r="C41" s="13">
        <v>4.6466129436093691E-3</v>
      </c>
      <c r="D41" s="13">
        <v>7.1999999999999981E-3</v>
      </c>
      <c r="E41" s="13">
        <v>5.2562405926997333E-2</v>
      </c>
      <c r="G41" s="14">
        <v>2.8042016402690897E-2</v>
      </c>
      <c r="H41" s="12">
        <v>0</v>
      </c>
      <c r="I41" s="12">
        <v>0</v>
      </c>
      <c r="J41" s="12">
        <v>0</v>
      </c>
      <c r="K41" s="12">
        <v>0</v>
      </c>
      <c r="L41" s="12">
        <v>1.575E-2</v>
      </c>
      <c r="M41" s="12">
        <v>0.315</v>
      </c>
      <c r="N41" s="1">
        <f t="shared" si="0"/>
        <v>39</v>
      </c>
      <c r="O41" s="1" t="s">
        <v>38</v>
      </c>
      <c r="P41" s="1">
        <v>-5.8839583831050667E-2</v>
      </c>
      <c r="Q41" s="1">
        <v>-5.9007811815339956E-2</v>
      </c>
      <c r="R41" s="1">
        <v>-5.735396672437372E-2</v>
      </c>
      <c r="S41" s="1">
        <v>-5.3639329644295283E-2</v>
      </c>
      <c r="T41" s="1">
        <v>-5.220732882247172E-2</v>
      </c>
      <c r="U41" s="1">
        <v>-5.6013566146966579E-2</v>
      </c>
      <c r="V41" s="1">
        <v>-5.1555578220106313E-2</v>
      </c>
      <c r="W41" s="1">
        <v>-0.11359287095498662</v>
      </c>
      <c r="X41" s="1">
        <v>-8.6664402649640288E-2</v>
      </c>
      <c r="Y41" s="1">
        <v>-0.11333957106951847</v>
      </c>
      <c r="Z41" s="1">
        <v>-8.6120436294619879E-2</v>
      </c>
      <c r="AA41" s="1">
        <v>-9.8808102185020383E-2</v>
      </c>
      <c r="AB41" s="1">
        <v>-8.4828730903480726E-2</v>
      </c>
      <c r="AC41" s="1">
        <v>-0.1393484154539677</v>
      </c>
      <c r="AD41" s="1">
        <v>-0.12071215144591892</v>
      </c>
      <c r="AE41" s="1">
        <v>-9.6142671414768302E-2</v>
      </c>
      <c r="AF41" s="1">
        <v>-0.12052675707014809</v>
      </c>
      <c r="AG41" s="1">
        <v>-9.5780822784507516E-2</v>
      </c>
      <c r="AH41" s="1">
        <v>-9.1624216040690126E-2</v>
      </c>
      <c r="AI41" s="1">
        <v>-7.7104445693048695E-2</v>
      </c>
      <c r="AJ41" s="1">
        <v>-9.1865735428120529E-2</v>
      </c>
      <c r="AK41" s="1">
        <v>-7.7160154923900381E-2</v>
      </c>
      <c r="AL41" s="1">
        <v>-8.5477301299934902E-2</v>
      </c>
      <c r="AM41" s="1">
        <v>-7.241068405828828E-2</v>
      </c>
      <c r="AN41" s="1">
        <v>-7.8824281453591827E-2</v>
      </c>
      <c r="AO41" s="1">
        <v>-7.0950188407431572E-2</v>
      </c>
      <c r="AP41" s="1">
        <v>-7.2726405411305206E-2</v>
      </c>
      <c r="AQ41" s="1">
        <v>-6.5992687751601845E-2</v>
      </c>
      <c r="AR41" s="1">
        <v>-1.5694579498791578E-2</v>
      </c>
      <c r="AS41" s="1">
        <v>0.81166980194138472</v>
      </c>
      <c r="AT41" s="1">
        <v>0.80326782468254021</v>
      </c>
      <c r="AU41" s="1">
        <v>0.80553155892860384</v>
      </c>
      <c r="AV41" s="1">
        <v>0.78686155022981275</v>
      </c>
      <c r="AW41" s="1">
        <v>0.81214237595648242</v>
      </c>
      <c r="AX41" s="1">
        <v>0.78225700689312183</v>
      </c>
      <c r="AY41" s="1">
        <v>0.7697367371622047</v>
      </c>
      <c r="AZ41" s="1">
        <v>0.87925036070833962</v>
      </c>
      <c r="BA41" s="1">
        <v>1</v>
      </c>
      <c r="BB41" s="1">
        <v>0.58383042105484173</v>
      </c>
      <c r="BC41" s="1">
        <v>0.55970362563855935</v>
      </c>
      <c r="BD41" s="1">
        <v>0.87667980936569645</v>
      </c>
      <c r="BE41" s="1">
        <v>0.87925036070833973</v>
      </c>
      <c r="BF41" s="1">
        <v>0.58480775923905881</v>
      </c>
      <c r="BG41" s="1">
        <v>0.57023269275467015</v>
      </c>
      <c r="BH41" s="1">
        <v>0.65840977381070642</v>
      </c>
      <c r="BI41" s="1">
        <v>0.57166393222802925</v>
      </c>
      <c r="BJ41" s="1">
        <v>0.5418352229971074</v>
      </c>
      <c r="BK41" s="1">
        <v>0.6349506242683417</v>
      </c>
      <c r="BL41" s="1">
        <v>0.70075276018924915</v>
      </c>
      <c r="BM41" s="1">
        <v>0.544807121623193</v>
      </c>
      <c r="BN41" s="1">
        <v>0.14188338323942812</v>
      </c>
      <c r="BO41" s="1">
        <v>0.43178639981492778</v>
      </c>
      <c r="BP41" s="1">
        <v>0.55665734573842074</v>
      </c>
      <c r="BQ41" s="1">
        <v>0.58028794152174579</v>
      </c>
      <c r="BR41" s="1">
        <v>0.52849307771130238</v>
      </c>
      <c r="BS41" s="1">
        <v>-2.1620450238902068E-2</v>
      </c>
      <c r="BT41" s="1">
        <v>0.18300044514752048</v>
      </c>
      <c r="BU41" s="1">
        <v>0.63142539789255525</v>
      </c>
      <c r="BV41" s="1">
        <v>0.19316650901632162</v>
      </c>
      <c r="BW41" s="1">
        <v>0.19505489390869338</v>
      </c>
      <c r="BX41" s="1">
        <v>0.28163348705168501</v>
      </c>
      <c r="BY41" s="1">
        <v>0.70613599205046595</v>
      </c>
      <c r="BZ41" s="1">
        <v>0.26871535465716168</v>
      </c>
      <c r="CA41" s="1">
        <v>0.67497144146786436</v>
      </c>
      <c r="CB41" s="1">
        <v>0.27089909481343516</v>
      </c>
      <c r="CC41" s="1">
        <v>8.762280147212459E-2</v>
      </c>
      <c r="CD41" s="1">
        <v>0.48548124090868733</v>
      </c>
      <c r="CE41" s="1">
        <v>0.81580772696087644</v>
      </c>
      <c r="CF41" s="1">
        <v>0.53127123615361449</v>
      </c>
      <c r="CG41" s="1">
        <v>0.766628104642467</v>
      </c>
      <c r="CH41" s="1">
        <v>0.38089751222042678</v>
      </c>
      <c r="CI41" s="1">
        <v>0.12703928449555849</v>
      </c>
      <c r="CJ41" s="1">
        <v>0.17592370101853416</v>
      </c>
      <c r="CK41" s="1">
        <v>0.59712002330199021</v>
      </c>
      <c r="CL41" s="1">
        <v>-4.9351812847057232E-2</v>
      </c>
      <c r="CM41" s="1">
        <v>-5.3981112402720854E-2</v>
      </c>
      <c r="CN41" s="1">
        <v>-7.3431363299373111E-4</v>
      </c>
      <c r="CO41" s="1">
        <v>-5.7545175313044233E-2</v>
      </c>
      <c r="CP41" s="1">
        <v>0.22791331810563059</v>
      </c>
      <c r="CQ41" s="1">
        <v>0.22110119895543512</v>
      </c>
      <c r="CR41" s="1">
        <v>0.20061616412652189</v>
      </c>
      <c r="CS41" s="1">
        <v>0.17867072318631791</v>
      </c>
      <c r="CT41" s="1">
        <v>0.1280687860249124</v>
      </c>
      <c r="CU41" s="1">
        <v>7.8898618243791296E-2</v>
      </c>
      <c r="CV41" s="1">
        <v>1.9314849098310778E-2</v>
      </c>
      <c r="CW41" s="1">
        <v>0.15345219103343949</v>
      </c>
      <c r="CX41" s="1">
        <v>7.3851822231741457E-2</v>
      </c>
      <c r="CY41" s="1">
        <v>6.4744806283249412E-2</v>
      </c>
      <c r="CZ41" s="1">
        <v>1.3050308638379755E-2</v>
      </c>
      <c r="DA41" s="1">
        <v>-4.6990494205621861E-2</v>
      </c>
      <c r="DB41" s="1">
        <v>-4.2307955042194811E-2</v>
      </c>
      <c r="DC41" s="1">
        <v>-4.5144714920803103E-2</v>
      </c>
      <c r="DD41" s="1">
        <v>-0.11465499207847364</v>
      </c>
      <c r="DE41" s="1">
        <v>-4.5346910332759185E-2</v>
      </c>
      <c r="DF41" s="1">
        <v>-3.1088804177638287E-2</v>
      </c>
      <c r="DG41" s="1">
        <v>-3.3559496013518139E-2</v>
      </c>
      <c r="DH41" s="1">
        <v>-3.2302526368609349E-2</v>
      </c>
      <c r="DI41" s="1">
        <v>4.5181465278722965E-2</v>
      </c>
      <c r="DJ41" s="1">
        <v>1.173000039184674E-2</v>
      </c>
      <c r="DK41" s="1">
        <v>-6.0738160096633159E-2</v>
      </c>
      <c r="DL41" s="1">
        <v>-5.9053761189739769E-2</v>
      </c>
      <c r="DM41" s="1">
        <v>3.4985298932746732E-2</v>
      </c>
      <c r="DN41" s="1">
        <v>-7.5336183832466841E-3</v>
      </c>
      <c r="DO41" s="1">
        <v>0.11497524696354625</v>
      </c>
      <c r="DP41" s="1">
        <v>0.40793345531962605</v>
      </c>
      <c r="DQ41" s="1">
        <v>-6.7572675600750337E-2</v>
      </c>
      <c r="DR41" s="1">
        <v>0.1376637096014485</v>
      </c>
      <c r="DS41" s="1">
        <v>-0.10088569370421005</v>
      </c>
      <c r="DT41" s="1">
        <v>-0.14669572176759815</v>
      </c>
      <c r="DU41" s="1">
        <v>-6.2758173379914128E-2</v>
      </c>
      <c r="DV41" s="1">
        <v>0.48338907117939889</v>
      </c>
      <c r="DW41" s="1">
        <v>0.46370337243849619</v>
      </c>
      <c r="DX41" s="1">
        <v>0.59380690927771707</v>
      </c>
      <c r="DY41" s="1">
        <v>0.15986693462259102</v>
      </c>
      <c r="DZ41" s="1">
        <v>-7.4719376759346283E-3</v>
      </c>
      <c r="EB41" s="1">
        <v>0</v>
      </c>
      <c r="EC41" s="1">
        <f t="shared" si="1"/>
        <v>0</v>
      </c>
    </row>
    <row r="42" spans="1:133" s="1" customFormat="1" ht="12.5" x14ac:dyDescent="0.25">
      <c r="A42" s="1">
        <v>40</v>
      </c>
      <c r="B42" s="1" t="s">
        <v>39</v>
      </c>
      <c r="C42" s="13">
        <v>8.3893458332249433E-3</v>
      </c>
      <c r="D42" s="13">
        <v>1.0999999999999999E-2</v>
      </c>
      <c r="E42" s="13">
        <v>5.3509759137249049E-2</v>
      </c>
      <c r="G42" s="14">
        <v>2.2605261067164026E-2</v>
      </c>
      <c r="H42" s="12">
        <v>0</v>
      </c>
      <c r="I42" s="12">
        <v>0</v>
      </c>
      <c r="J42" s="12">
        <v>0</v>
      </c>
      <c r="K42" s="12">
        <v>0</v>
      </c>
      <c r="L42" s="12">
        <v>1.575E-2</v>
      </c>
      <c r="M42" s="12">
        <v>0.315</v>
      </c>
      <c r="N42" s="1">
        <f t="shared" si="0"/>
        <v>40</v>
      </c>
      <c r="O42" s="1" t="s">
        <v>39</v>
      </c>
      <c r="P42" s="1">
        <v>0.29215132428421675</v>
      </c>
      <c r="Q42" s="1">
        <v>0.29298661279565319</v>
      </c>
      <c r="R42" s="1">
        <v>0.28477491240575753</v>
      </c>
      <c r="S42" s="1">
        <v>0.26633093181445577</v>
      </c>
      <c r="T42" s="1">
        <v>0.25922073644541466</v>
      </c>
      <c r="U42" s="1">
        <v>0.27811953216232749</v>
      </c>
      <c r="V42" s="1">
        <v>0.29813064216733864</v>
      </c>
      <c r="W42" s="1">
        <v>0.22157639659771636</v>
      </c>
      <c r="X42" s="1">
        <v>0.27189411418115461</v>
      </c>
      <c r="Y42" s="1">
        <v>0.22236653109044224</v>
      </c>
      <c r="Z42" s="1">
        <v>0.27342468371193174</v>
      </c>
      <c r="AA42" s="1">
        <v>0.21649210859963872</v>
      </c>
      <c r="AB42" s="1">
        <v>0.24998495116299813</v>
      </c>
      <c r="AC42" s="1">
        <v>0.18292931700953016</v>
      </c>
      <c r="AD42" s="1">
        <v>0.22640385939405336</v>
      </c>
      <c r="AE42" s="1">
        <v>0.27418631668531029</v>
      </c>
      <c r="AF42" s="1">
        <v>0.22687164136211194</v>
      </c>
      <c r="AG42" s="1">
        <v>0.27514852869116269</v>
      </c>
      <c r="AH42" s="1">
        <v>0.27627482350256855</v>
      </c>
      <c r="AI42" s="1">
        <v>0.29392198893983401</v>
      </c>
      <c r="AJ42" s="1">
        <v>0.27677919312778521</v>
      </c>
      <c r="AK42" s="1">
        <v>0.29477427109582244</v>
      </c>
      <c r="AL42" s="1">
        <v>0.25883649126989172</v>
      </c>
      <c r="AM42" s="1">
        <v>0.27292043811188982</v>
      </c>
      <c r="AN42" s="1">
        <v>0.28609973200108058</v>
      </c>
      <c r="AO42" s="1">
        <v>0.29672407670537532</v>
      </c>
      <c r="AP42" s="1">
        <v>0.26119384499244891</v>
      </c>
      <c r="AQ42" s="1">
        <v>0.26935038561187469</v>
      </c>
      <c r="AR42" s="1">
        <v>0.33728222458677998</v>
      </c>
      <c r="AS42" s="1">
        <v>0.82245054241147542</v>
      </c>
      <c r="AT42" s="1">
        <v>0.82997017694749264</v>
      </c>
      <c r="AU42" s="1">
        <v>0.80857659486292299</v>
      </c>
      <c r="AV42" s="1">
        <v>0.69769741108869887</v>
      </c>
      <c r="AW42" s="1">
        <v>0.79461599694620932</v>
      </c>
      <c r="AX42" s="1">
        <v>0.83178058314173808</v>
      </c>
      <c r="AY42" s="1">
        <v>0.84119075534401033</v>
      </c>
      <c r="AZ42" s="1">
        <v>0.55292943615014001</v>
      </c>
      <c r="BA42" s="1">
        <v>0.58383042105484162</v>
      </c>
      <c r="BB42" s="1">
        <v>1</v>
      </c>
      <c r="BC42" s="1">
        <v>0.89941712057218559</v>
      </c>
      <c r="BD42" s="1">
        <v>0.58717870412083695</v>
      </c>
      <c r="BE42" s="1">
        <v>0.5529294361501399</v>
      </c>
      <c r="BF42" s="1">
        <v>0.88360894897567421</v>
      </c>
      <c r="BG42" s="1">
        <v>0.88423182967891512</v>
      </c>
      <c r="BH42" s="1">
        <v>0.87335900935184962</v>
      </c>
      <c r="BI42" s="1">
        <v>0.89298456871036691</v>
      </c>
      <c r="BJ42" s="1">
        <v>0.89155952881477274</v>
      </c>
      <c r="BK42" s="1">
        <v>0.88802783461052304</v>
      </c>
      <c r="BL42" s="1">
        <v>0.68413175758737843</v>
      </c>
      <c r="BM42" s="1">
        <v>0.72499378259887104</v>
      </c>
      <c r="BN42" s="1">
        <v>0.69645254114078836</v>
      </c>
      <c r="BO42" s="1">
        <v>0.50567665747305868</v>
      </c>
      <c r="BP42" s="1">
        <v>0.41078015451619176</v>
      </c>
      <c r="BQ42" s="1">
        <v>0.42552988592746421</v>
      </c>
      <c r="BR42" s="1">
        <v>0.39215104182266769</v>
      </c>
      <c r="BS42" s="1">
        <v>0.42806855957839884</v>
      </c>
      <c r="BT42" s="1">
        <v>0.6721187108051303</v>
      </c>
      <c r="BU42" s="1">
        <v>0.8221712727276419</v>
      </c>
      <c r="BV42" s="1">
        <v>0.68556846622659218</v>
      </c>
      <c r="BW42" s="1">
        <v>0.14384480245138156</v>
      </c>
      <c r="BX42" s="1">
        <v>0.20845847084320038</v>
      </c>
      <c r="BY42" s="1">
        <v>0.52074567443489594</v>
      </c>
      <c r="BZ42" s="1">
        <v>0.29362073303997677</v>
      </c>
      <c r="CA42" s="1">
        <v>0.6820914989322362</v>
      </c>
      <c r="CB42" s="1">
        <v>0.65913498104699708</v>
      </c>
      <c r="CC42" s="1">
        <v>0.39426875115033594</v>
      </c>
      <c r="CD42" s="1">
        <v>0.34095962096641685</v>
      </c>
      <c r="CE42" s="1">
        <v>0.57555748755177594</v>
      </c>
      <c r="CF42" s="1">
        <v>0.55193953630488513</v>
      </c>
      <c r="CG42" s="1">
        <v>0.77175122133869767</v>
      </c>
      <c r="CH42" s="1">
        <v>0.31293952681317622</v>
      </c>
      <c r="CI42" s="1">
        <v>0.65707048259876655</v>
      </c>
      <c r="CJ42" s="1">
        <v>0.44798744950676728</v>
      </c>
      <c r="CK42" s="1">
        <v>0.5729033831992385</v>
      </c>
      <c r="CL42" s="1">
        <v>0.24504247889472427</v>
      </c>
      <c r="CM42" s="1">
        <v>0.24178643022444457</v>
      </c>
      <c r="CN42" s="1">
        <v>7.1285250804899204E-3</v>
      </c>
      <c r="CO42" s="1">
        <v>-4.1568997891918064E-2</v>
      </c>
      <c r="CP42" s="1">
        <v>0.3552466551050254</v>
      </c>
      <c r="CQ42" s="1">
        <v>0.35086708721158133</v>
      </c>
      <c r="CR42" s="1">
        <v>0.34218317140540383</v>
      </c>
      <c r="CS42" s="1">
        <v>0.32421263255882365</v>
      </c>
      <c r="CT42" s="1">
        <v>0.36112024644302643</v>
      </c>
      <c r="CU42" s="1">
        <v>0.21776355278647019</v>
      </c>
      <c r="CV42" s="1">
        <v>0.23845048176475753</v>
      </c>
      <c r="CW42" s="1">
        <v>0.29696404257371389</v>
      </c>
      <c r="CX42" s="1">
        <v>0.31341338685852899</v>
      </c>
      <c r="CY42" s="1">
        <v>0.27181498996390213</v>
      </c>
      <c r="CZ42" s="1">
        <v>0.45041365386350213</v>
      </c>
      <c r="DA42" s="1">
        <v>0.24587329775450656</v>
      </c>
      <c r="DB42" s="1">
        <v>0.22706663814925282</v>
      </c>
      <c r="DC42" s="1">
        <v>0.22137270165313713</v>
      </c>
      <c r="DD42" s="1">
        <v>0.36574304217263953</v>
      </c>
      <c r="DE42" s="1">
        <v>0.23393164080661538</v>
      </c>
      <c r="DF42" s="1">
        <v>0.23690391986496864</v>
      </c>
      <c r="DG42" s="1">
        <v>0.23656358184190326</v>
      </c>
      <c r="DH42" s="1">
        <v>0.2277031018946957</v>
      </c>
      <c r="DI42" s="1">
        <v>0.26690710971817033</v>
      </c>
      <c r="DJ42" s="1">
        <v>0.15835419412416235</v>
      </c>
      <c r="DK42" s="1">
        <v>0.24320106343753495</v>
      </c>
      <c r="DL42" s="1">
        <v>0.24443931421126275</v>
      </c>
      <c r="DM42" s="1">
        <v>0.10982538239440848</v>
      </c>
      <c r="DN42" s="1">
        <v>-5.4420716417681834E-3</v>
      </c>
      <c r="DO42" s="1">
        <v>0.36092875718845951</v>
      </c>
      <c r="DP42" s="1">
        <v>0.53378582856229895</v>
      </c>
      <c r="DQ42" s="1">
        <v>0.25202712562974788</v>
      </c>
      <c r="DR42" s="1">
        <v>0.20733032826830722</v>
      </c>
      <c r="DS42" s="1">
        <v>0.17528643977734998</v>
      </c>
      <c r="DT42" s="1">
        <v>0.14965911592478512</v>
      </c>
      <c r="DU42" s="1">
        <v>0.37880049329878224</v>
      </c>
      <c r="DV42" s="1">
        <v>0.84969231408946067</v>
      </c>
      <c r="DW42" s="1">
        <v>0.82859397721655081</v>
      </c>
      <c r="DX42" s="1">
        <v>0.81745591509265259</v>
      </c>
      <c r="DY42" s="1">
        <v>0.16968794824942829</v>
      </c>
      <c r="DZ42" s="1">
        <v>1.4708317026957081E-2</v>
      </c>
      <c r="EB42" s="1">
        <v>0</v>
      </c>
      <c r="EC42" s="1">
        <f t="shared" si="1"/>
        <v>0</v>
      </c>
    </row>
    <row r="43" spans="1:133" s="1" customFormat="1" ht="12.5" x14ac:dyDescent="0.25">
      <c r="A43" s="1">
        <v>41</v>
      </c>
      <c r="B43" s="1" t="s">
        <v>40</v>
      </c>
      <c r="C43" s="13">
        <v>7.7625018129824988E-4</v>
      </c>
      <c r="D43" s="13">
        <v>1.3999999999999985E-3</v>
      </c>
      <c r="E43" s="13">
        <v>1.5712242610274364E-2</v>
      </c>
      <c r="G43" s="14">
        <v>-0.10533149555255039</v>
      </c>
      <c r="H43" s="12">
        <v>0</v>
      </c>
      <c r="I43" s="12">
        <v>0</v>
      </c>
      <c r="J43" s="12">
        <v>0</v>
      </c>
      <c r="K43" s="12">
        <v>0</v>
      </c>
      <c r="L43" s="12">
        <v>9.0000000000000011E-3</v>
      </c>
      <c r="M43" s="12">
        <v>0.18</v>
      </c>
      <c r="N43" s="1">
        <f t="shared" si="0"/>
        <v>41</v>
      </c>
      <c r="O43" s="1" t="s">
        <v>40</v>
      </c>
      <c r="P43" s="1">
        <v>0.30197023531775152</v>
      </c>
      <c r="Q43" s="1">
        <v>0.30283359703269386</v>
      </c>
      <c r="R43" s="1">
        <v>0.29434590968377966</v>
      </c>
      <c r="S43" s="1">
        <v>0.27528204552708957</v>
      </c>
      <c r="T43" s="1">
        <v>0.26793288367062718</v>
      </c>
      <c r="U43" s="1">
        <v>0.28746684883008811</v>
      </c>
      <c r="V43" s="1">
        <v>0.30784184691575428</v>
      </c>
      <c r="W43" s="1">
        <v>0.23190739243321065</v>
      </c>
      <c r="X43" s="1">
        <v>0.28236637459850672</v>
      </c>
      <c r="Y43" s="1">
        <v>0.23270683557999411</v>
      </c>
      <c r="Z43" s="1">
        <v>0.2839127470837926</v>
      </c>
      <c r="AA43" s="1">
        <v>0.22607678430642242</v>
      </c>
      <c r="AB43" s="1">
        <v>0.25982862454999689</v>
      </c>
      <c r="AC43" s="1">
        <v>0.19336394658281256</v>
      </c>
      <c r="AD43" s="1">
        <v>0.23715415484025071</v>
      </c>
      <c r="AE43" s="1">
        <v>0.28511266847797712</v>
      </c>
      <c r="AF43" s="1">
        <v>0.2376259660453815</v>
      </c>
      <c r="AG43" s="1">
        <v>0.28608398399396845</v>
      </c>
      <c r="AH43" s="1">
        <v>0.28706482758934082</v>
      </c>
      <c r="AI43" s="1">
        <v>0.3045492891691533</v>
      </c>
      <c r="AJ43" s="1">
        <v>0.28759200046587818</v>
      </c>
      <c r="AK43" s="1">
        <v>0.30542536728789704</v>
      </c>
      <c r="AL43" s="1">
        <v>0.26893022907227004</v>
      </c>
      <c r="AM43" s="1">
        <v>0.28282249294401546</v>
      </c>
      <c r="AN43" s="1">
        <v>0.29660193318752492</v>
      </c>
      <c r="AO43" s="1">
        <v>0.30716459689838399</v>
      </c>
      <c r="AP43" s="1">
        <v>0.27081374606836583</v>
      </c>
      <c r="AQ43" s="1">
        <v>0.27889413707388194</v>
      </c>
      <c r="AR43" s="1">
        <v>0.3464624259706291</v>
      </c>
      <c r="AS43" s="1">
        <v>0.80924574381398928</v>
      </c>
      <c r="AT43" s="1">
        <v>0.81741357110240953</v>
      </c>
      <c r="AU43" s="1">
        <v>0.79527319806189323</v>
      </c>
      <c r="AV43" s="1">
        <v>0.6840405117189805</v>
      </c>
      <c r="AW43" s="1">
        <v>0.78134124172729669</v>
      </c>
      <c r="AX43" s="1">
        <v>0.81961934912543644</v>
      </c>
      <c r="AY43" s="1">
        <v>0.82993759858330074</v>
      </c>
      <c r="AZ43" s="1">
        <v>0.52726718988162691</v>
      </c>
      <c r="BA43" s="1">
        <v>0.55970362563855924</v>
      </c>
      <c r="BB43" s="1">
        <v>0.8994171205721857</v>
      </c>
      <c r="BC43" s="1">
        <v>1</v>
      </c>
      <c r="BD43" s="1">
        <v>0.56589294353425879</v>
      </c>
      <c r="BE43" s="1">
        <v>0.5272671898816268</v>
      </c>
      <c r="BF43" s="1">
        <v>0.88205608100370536</v>
      </c>
      <c r="BG43" s="1">
        <v>0.88341652872487375</v>
      </c>
      <c r="BH43" s="1">
        <v>0.86838722279415315</v>
      </c>
      <c r="BI43" s="1">
        <v>0.8930494474650591</v>
      </c>
      <c r="BJ43" s="1">
        <v>0.89303921037205147</v>
      </c>
      <c r="BK43" s="1">
        <v>0.88488526005286583</v>
      </c>
      <c r="BL43" s="1">
        <v>0.67205915205805511</v>
      </c>
      <c r="BM43" s="1">
        <v>0.72106034252928297</v>
      </c>
      <c r="BN43" s="1">
        <v>0.70840286093595195</v>
      </c>
      <c r="BO43" s="1">
        <v>0.50055814069140148</v>
      </c>
      <c r="BP43" s="1">
        <v>0.39794389346976405</v>
      </c>
      <c r="BQ43" s="1">
        <v>0.41237645923782668</v>
      </c>
      <c r="BR43" s="1">
        <v>0.37978171362404733</v>
      </c>
      <c r="BS43" s="1">
        <v>0.44002951947443653</v>
      </c>
      <c r="BT43" s="1">
        <v>0.68182155203831263</v>
      </c>
      <c r="BU43" s="1">
        <v>0.81658093678723076</v>
      </c>
      <c r="BV43" s="1">
        <v>0.69658631100833523</v>
      </c>
      <c r="BW43" s="1">
        <v>0.13931108961783567</v>
      </c>
      <c r="BX43" s="1">
        <v>0.20193167149000393</v>
      </c>
      <c r="BY43" s="1">
        <v>0.50433276755911938</v>
      </c>
      <c r="BZ43" s="1">
        <v>0.28979871819072089</v>
      </c>
      <c r="CA43" s="1">
        <v>0.67108378266792557</v>
      </c>
      <c r="CB43" s="1">
        <v>0.66440820870335537</v>
      </c>
      <c r="CC43" s="1">
        <v>0.40053498574061586</v>
      </c>
      <c r="CD43" s="1">
        <v>0.32923915390480413</v>
      </c>
      <c r="CE43" s="1">
        <v>0.55592929612881659</v>
      </c>
      <c r="CF43" s="1">
        <v>0.54378613996916514</v>
      </c>
      <c r="CG43" s="1">
        <v>0.75933954205642151</v>
      </c>
      <c r="CH43" s="1">
        <v>0.30492765931011051</v>
      </c>
      <c r="CI43" s="1">
        <v>0.66844206376747506</v>
      </c>
      <c r="CJ43" s="1">
        <v>0.45191416450868782</v>
      </c>
      <c r="CK43" s="1">
        <v>0.56236294696851108</v>
      </c>
      <c r="CL43" s="1">
        <v>0.25327810919898203</v>
      </c>
      <c r="CM43" s="1">
        <v>0.25010481343086094</v>
      </c>
      <c r="CN43" s="1">
        <v>7.5510491870796077E-3</v>
      </c>
      <c r="CO43" s="1">
        <v>-4.0209593930642773E-2</v>
      </c>
      <c r="CP43" s="1">
        <v>0.35466343955916441</v>
      </c>
      <c r="CQ43" s="1">
        <v>0.35041423025149843</v>
      </c>
      <c r="CR43" s="1">
        <v>0.34235692801531781</v>
      </c>
      <c r="CS43" s="1">
        <v>0.32485147483750498</v>
      </c>
      <c r="CT43" s="1">
        <v>0.36479764505964002</v>
      </c>
      <c r="CU43" s="1">
        <v>0.21994899372092941</v>
      </c>
      <c r="CV43" s="1">
        <v>0.24364860902302843</v>
      </c>
      <c r="CW43" s="1">
        <v>0.29800508232284051</v>
      </c>
      <c r="CX43" s="1">
        <v>0.31818830406418447</v>
      </c>
      <c r="CY43" s="1">
        <v>0.2759536963162334</v>
      </c>
      <c r="CZ43" s="1">
        <v>0.46121244257638333</v>
      </c>
      <c r="DA43" s="1">
        <v>0.25400902115789542</v>
      </c>
      <c r="DB43" s="1">
        <v>0.23453813935659254</v>
      </c>
      <c r="DC43" s="1">
        <v>0.22880428725094917</v>
      </c>
      <c r="DD43" s="1">
        <v>0.37974956319843955</v>
      </c>
      <c r="DE43" s="1">
        <v>0.24170340858750383</v>
      </c>
      <c r="DF43" s="1">
        <v>0.2441708509943791</v>
      </c>
      <c r="DG43" s="1">
        <v>0.24391093771866323</v>
      </c>
      <c r="DH43" s="1">
        <v>0.23477526283695169</v>
      </c>
      <c r="DI43" s="1">
        <v>0.27199436425068035</v>
      </c>
      <c r="DJ43" s="1">
        <v>0.16212389194288535</v>
      </c>
      <c r="DK43" s="1">
        <v>0.25186646327821216</v>
      </c>
      <c r="DL43" s="1">
        <v>0.25306546431737814</v>
      </c>
      <c r="DM43" s="1">
        <v>0.1111285433051433</v>
      </c>
      <c r="DN43" s="1">
        <v>-5.2641031045761446E-3</v>
      </c>
      <c r="DO43" s="1">
        <v>0.365211448836543</v>
      </c>
      <c r="DP43" s="1">
        <v>0.5293172055162958</v>
      </c>
      <c r="DQ43" s="1">
        <v>0.26132660995835344</v>
      </c>
      <c r="DR43" s="1">
        <v>0.20729562393130824</v>
      </c>
      <c r="DS43" s="1">
        <v>0.18451569865190262</v>
      </c>
      <c r="DT43" s="1">
        <v>0.16030816824737237</v>
      </c>
      <c r="DU43" s="1">
        <v>0.39110253393319305</v>
      </c>
      <c r="DV43" s="1">
        <v>0.85246938823073548</v>
      </c>
      <c r="DW43" s="1">
        <v>0.8315892190585773</v>
      </c>
      <c r="DX43" s="1">
        <v>0.81398161347091036</v>
      </c>
      <c r="DY43" s="1">
        <v>0.16753843771620458</v>
      </c>
      <c r="DZ43" s="1">
        <v>1.6264088228219065E-2</v>
      </c>
      <c r="EB43" s="1">
        <v>0</v>
      </c>
      <c r="EC43" s="1">
        <f t="shared" si="1"/>
        <v>0</v>
      </c>
    </row>
    <row r="44" spans="1:133" s="1" customFormat="1" ht="12.5" x14ac:dyDescent="0.25">
      <c r="A44" s="1">
        <v>42</v>
      </c>
      <c r="B44" s="1" t="s">
        <v>41</v>
      </c>
      <c r="C44" s="13">
        <v>-5.7657801735830731E-3</v>
      </c>
      <c r="D44" s="13">
        <v>2.700000000000001E-3</v>
      </c>
      <c r="E44" s="13">
        <v>0.11241341681266769</v>
      </c>
      <c r="G44" s="14">
        <v>-0.13219274456889168</v>
      </c>
      <c r="H44" s="12">
        <v>0</v>
      </c>
      <c r="I44" s="12">
        <v>0</v>
      </c>
      <c r="J44" s="12">
        <v>0</v>
      </c>
      <c r="K44" s="12">
        <v>0</v>
      </c>
      <c r="L44" s="12">
        <v>9.0000000000000011E-3</v>
      </c>
      <c r="M44" s="12">
        <v>0.18</v>
      </c>
      <c r="N44" s="1">
        <f t="shared" si="0"/>
        <v>42</v>
      </c>
      <c r="O44" s="1" t="s">
        <v>41</v>
      </c>
      <c r="P44" s="1">
        <v>-5.8586954478859948E-2</v>
      </c>
      <c r="Q44" s="1">
        <v>-5.8754460171726967E-2</v>
      </c>
      <c r="R44" s="1">
        <v>-5.710771590960334E-2</v>
      </c>
      <c r="S44" s="1">
        <v>-5.3409027724776403E-2</v>
      </c>
      <c r="T44" s="1">
        <v>-5.1983175237397101E-2</v>
      </c>
      <c r="U44" s="1">
        <v>-5.5773070378501738E-2</v>
      </c>
      <c r="V44" s="1">
        <v>-4.9090055632206524E-2</v>
      </c>
      <c r="W44" s="1">
        <v>-0.11310515687656553</v>
      </c>
      <c r="X44" s="1">
        <v>-8.6292306681690564E-2</v>
      </c>
      <c r="Y44" s="1">
        <v>-0.11285294454103927</v>
      </c>
      <c r="Z44" s="1">
        <v>-8.575067586099816E-2</v>
      </c>
      <c r="AA44" s="1">
        <v>-9.8383866913100915E-2</v>
      </c>
      <c r="AB44" s="1">
        <v>-8.4464516442058962E-2</v>
      </c>
      <c r="AC44" s="1">
        <v>-0.13875011924531297</v>
      </c>
      <c r="AD44" s="1">
        <v>-0.12019387054323796</v>
      </c>
      <c r="AE44" s="1">
        <v>-9.5729880242296062E-2</v>
      </c>
      <c r="AF44" s="1">
        <v>-0.12000927216325778</v>
      </c>
      <c r="AG44" s="1">
        <v>-9.5369585218962827E-2</v>
      </c>
      <c r="AH44" s="1">
        <v>-9.1230824979159089E-2</v>
      </c>
      <c r="AI44" s="1">
        <v>-7.6773395660091462E-2</v>
      </c>
      <c r="AJ44" s="1">
        <v>-9.1471307396536097E-2</v>
      </c>
      <c r="AK44" s="1">
        <v>-7.6828865701846563E-2</v>
      </c>
      <c r="AL44" s="1">
        <v>-8.5110302183890554E-2</v>
      </c>
      <c r="AM44" s="1">
        <v>-7.2099786818466585E-2</v>
      </c>
      <c r="AN44" s="1">
        <v>-7.84858472590588E-2</v>
      </c>
      <c r="AO44" s="1">
        <v>-7.0645561845376917E-2</v>
      </c>
      <c r="AP44" s="1">
        <v>-7.2414152613274316E-2</v>
      </c>
      <c r="AQ44" s="1">
        <v>-6.5709346353337E-2</v>
      </c>
      <c r="AR44" s="1">
        <v>-1.4230966084745746E-2</v>
      </c>
      <c r="AS44" s="1">
        <v>0.80112709015089911</v>
      </c>
      <c r="AT44" s="1">
        <v>0.7943711212077238</v>
      </c>
      <c r="AU44" s="1">
        <v>0.79686734155928118</v>
      </c>
      <c r="AV44" s="1">
        <v>0.8470455692195169</v>
      </c>
      <c r="AW44" s="1">
        <v>0.83198161628162404</v>
      </c>
      <c r="AX44" s="1">
        <v>0.74919648534745553</v>
      </c>
      <c r="AY44" s="1">
        <v>0.73893517801692299</v>
      </c>
      <c r="AZ44" s="1">
        <v>0.81301160245484749</v>
      </c>
      <c r="BA44" s="1">
        <v>0.87667980936569634</v>
      </c>
      <c r="BB44" s="1">
        <v>0.58717870412083695</v>
      </c>
      <c r="BC44" s="1">
        <v>0.56589294353425879</v>
      </c>
      <c r="BD44" s="1">
        <v>1</v>
      </c>
      <c r="BE44" s="1">
        <v>0.81301160245484771</v>
      </c>
      <c r="BF44" s="1">
        <v>0.596901756671808</v>
      </c>
      <c r="BG44" s="1">
        <v>0.58404976668947961</v>
      </c>
      <c r="BH44" s="1">
        <v>0.66941323070256198</v>
      </c>
      <c r="BI44" s="1">
        <v>0.56920947759958995</v>
      </c>
      <c r="BJ44" s="1">
        <v>0.54294743522884337</v>
      </c>
      <c r="BK44" s="1">
        <v>0.62554489631754029</v>
      </c>
      <c r="BL44" s="1">
        <v>0.69774405916986748</v>
      </c>
      <c r="BM44" s="1">
        <v>0.55613628072170873</v>
      </c>
      <c r="BN44" s="1">
        <v>0.14684037378800219</v>
      </c>
      <c r="BO44" s="1">
        <v>0.43969141561276331</v>
      </c>
      <c r="BP44" s="1">
        <v>0.55889725388549527</v>
      </c>
      <c r="BQ44" s="1">
        <v>0.59694593387732364</v>
      </c>
      <c r="BR44" s="1">
        <v>0.51914074508808827</v>
      </c>
      <c r="BS44" s="1">
        <v>-8.1899338778300117E-3</v>
      </c>
      <c r="BT44" s="1">
        <v>0.18991514249447952</v>
      </c>
      <c r="BU44" s="1">
        <v>0.62658809186569076</v>
      </c>
      <c r="BV44" s="1">
        <v>0.22348230400436364</v>
      </c>
      <c r="BW44" s="1">
        <v>0.1942174204209258</v>
      </c>
      <c r="BX44" s="1">
        <v>0.28042428602141645</v>
      </c>
      <c r="BY44" s="1">
        <v>0.70310417797879465</v>
      </c>
      <c r="BZ44" s="1">
        <v>0.26851213304681126</v>
      </c>
      <c r="CA44" s="1">
        <v>0.67392362623074464</v>
      </c>
      <c r="CB44" s="1">
        <v>0.26973598218795714</v>
      </c>
      <c r="CC44" s="1">
        <v>8.7246590592785278E-2</v>
      </c>
      <c r="CD44" s="1">
        <v>0.48637561431890286</v>
      </c>
      <c r="CE44" s="1">
        <v>0.81668211875280694</v>
      </c>
      <c r="CF44" s="1">
        <v>0.5324201210418138</v>
      </c>
      <c r="CG44" s="1">
        <v>0.76777343540967369</v>
      </c>
      <c r="CH44" s="1">
        <v>0.38092764506036914</v>
      </c>
      <c r="CI44" s="1">
        <v>0.12973715504030039</v>
      </c>
      <c r="CJ44" s="1">
        <v>0.17516836782734577</v>
      </c>
      <c r="CK44" s="1">
        <v>0.59455627225473562</v>
      </c>
      <c r="CL44" s="1">
        <v>-4.913991949742396E-2</v>
      </c>
      <c r="CM44" s="1">
        <v>-5.5146637978429072E-2</v>
      </c>
      <c r="CN44" s="1">
        <v>9.5593363684518939E-3</v>
      </c>
      <c r="CO44" s="1">
        <v>-5.7298103539002151E-2</v>
      </c>
      <c r="CP44" s="1">
        <v>0.22693476608061985</v>
      </c>
      <c r="CQ44" s="1">
        <v>0.2180091775941026</v>
      </c>
      <c r="CR44" s="1">
        <v>0.19706432335509863</v>
      </c>
      <c r="CS44" s="1">
        <v>0.17521326478120275</v>
      </c>
      <c r="CT44" s="1">
        <v>0.12448534027563954</v>
      </c>
      <c r="CU44" s="1">
        <v>7.8559864882229394E-2</v>
      </c>
      <c r="CV44" s="1">
        <v>1.9231920268810918E-2</v>
      </c>
      <c r="CW44" s="1">
        <v>0.15174775738649576</v>
      </c>
      <c r="CX44" s="1">
        <v>7.2046924120216349E-2</v>
      </c>
      <c r="CY44" s="1">
        <v>6.446682269798111E-2</v>
      </c>
      <c r="CZ44" s="1">
        <v>1.2994276783588443E-2</v>
      </c>
      <c r="DA44" s="1">
        <v>-4.7859526107140657E-2</v>
      </c>
      <c r="DB44" s="1">
        <v>-4.294154396179839E-2</v>
      </c>
      <c r="DC44" s="1">
        <v>-4.6499565592624241E-2</v>
      </c>
      <c r="DD44" s="1">
        <v>-0.11416271775414487</v>
      </c>
      <c r="DE44" s="1">
        <v>-4.595403074569105E-2</v>
      </c>
      <c r="DF44" s="1">
        <v>-3.0955323552038821E-2</v>
      </c>
      <c r="DG44" s="1">
        <v>-3.4109682978652432E-2</v>
      </c>
      <c r="DH44" s="1">
        <v>-3.2832106101921103E-2</v>
      </c>
      <c r="DI44" s="1">
        <v>5.7304357595689394E-2</v>
      </c>
      <c r="DJ44" s="1">
        <v>2.4854378413739345E-2</v>
      </c>
      <c r="DK44" s="1">
        <v>-6.0477379155650879E-2</v>
      </c>
      <c r="DL44" s="1">
        <v>-5.880021226123909E-2</v>
      </c>
      <c r="DM44" s="1">
        <v>3.4835088601025889E-2</v>
      </c>
      <c r="DN44" s="1">
        <v>-7.5012725879861925E-3</v>
      </c>
      <c r="DO44" s="1">
        <v>0.11448159761616525</v>
      </c>
      <c r="DP44" s="1">
        <v>0.3869033707766551</v>
      </c>
      <c r="DQ44" s="1">
        <v>-6.1175256269668125E-2</v>
      </c>
      <c r="DR44" s="1">
        <v>0.16131392213139498</v>
      </c>
      <c r="DS44" s="1">
        <v>-8.0676678860108528E-2</v>
      </c>
      <c r="DT44" s="1">
        <v>-0.12244572100526342</v>
      </c>
      <c r="DU44" s="1">
        <v>-5.5854968815130294E-2</v>
      </c>
      <c r="DV44" s="1">
        <v>0.49466804759533572</v>
      </c>
      <c r="DW44" s="1">
        <v>0.47426524735141751</v>
      </c>
      <c r="DX44" s="1">
        <v>0.59825898679750722</v>
      </c>
      <c r="DY44" s="1">
        <v>0.17187303701376375</v>
      </c>
      <c r="DZ44" s="1">
        <v>3.4874466337386202E-2</v>
      </c>
      <c r="EB44" s="1">
        <v>0</v>
      </c>
      <c r="EC44" s="1">
        <f t="shared" si="1"/>
        <v>0</v>
      </c>
    </row>
    <row r="45" spans="1:133" s="1" customFormat="1" ht="12.5" x14ac:dyDescent="0.25">
      <c r="A45" s="1">
        <v>43</v>
      </c>
      <c r="B45" s="1" t="s">
        <v>42</v>
      </c>
      <c r="C45" s="13">
        <v>6.8478709456800853E-3</v>
      </c>
      <c r="D45" s="13">
        <v>7.9000000000000008E-3</v>
      </c>
      <c r="E45" s="13">
        <v>2.6543446097079728E-2</v>
      </c>
      <c r="G45" s="14">
        <v>-1.8459236015959737E-2</v>
      </c>
      <c r="H45" s="12">
        <v>0</v>
      </c>
      <c r="I45" s="12">
        <v>0</v>
      </c>
      <c r="J45" s="12">
        <v>0</v>
      </c>
      <c r="K45" s="12">
        <v>0</v>
      </c>
      <c r="L45" s="12">
        <v>1.575E-2</v>
      </c>
      <c r="M45" s="12">
        <v>0.315</v>
      </c>
      <c r="N45" s="1">
        <f t="shared" si="0"/>
        <v>43</v>
      </c>
      <c r="O45" s="1" t="s">
        <v>42</v>
      </c>
      <c r="P45" s="1">
        <v>-5.6282329041950081E-2</v>
      </c>
      <c r="Q45" s="1">
        <v>-5.6443245590799586E-2</v>
      </c>
      <c r="R45" s="1">
        <v>-5.4861279038122275E-2</v>
      </c>
      <c r="S45" s="1">
        <v>-5.1308085544899865E-2</v>
      </c>
      <c r="T45" s="1">
        <v>-4.993832158338652E-2</v>
      </c>
      <c r="U45" s="1">
        <v>-5.3579134239779273E-2</v>
      </c>
      <c r="V45" s="1">
        <v>-5.1433299165299769E-2</v>
      </c>
      <c r="W45" s="1">
        <v>-0.10865595783725601</v>
      </c>
      <c r="X45" s="1">
        <v>-8.2897840340894313E-2</v>
      </c>
      <c r="Y45" s="1">
        <v>-0.108413666737082</v>
      </c>
      <c r="Z45" s="1">
        <v>-8.2377515563123671E-2</v>
      </c>
      <c r="AA45" s="1">
        <v>-9.4513756847022956E-2</v>
      </c>
      <c r="AB45" s="1">
        <v>-8.1141949586686773E-2</v>
      </c>
      <c r="AC45" s="1">
        <v>-0.13329212851970859</v>
      </c>
      <c r="AD45" s="1">
        <v>-0.1154658239349346</v>
      </c>
      <c r="AE45" s="1">
        <v>-9.1964169615396371E-2</v>
      </c>
      <c r="AF45" s="1">
        <v>-0.11528848707120656</v>
      </c>
      <c r="AG45" s="1">
        <v>-9.161804745841115E-2</v>
      </c>
      <c r="AH45" s="1">
        <v>-8.7642092952593204E-2</v>
      </c>
      <c r="AI45" s="1">
        <v>-7.3753373163785801E-2</v>
      </c>
      <c r="AJ45" s="1">
        <v>-8.7873115552487863E-2</v>
      </c>
      <c r="AK45" s="1">
        <v>-7.380666118958952E-2</v>
      </c>
      <c r="AL45" s="1">
        <v>-8.1762332160515205E-2</v>
      </c>
      <c r="AM45" s="1">
        <v>-6.9263609308035073E-2</v>
      </c>
      <c r="AN45" s="1">
        <v>-7.539846233455455E-2</v>
      </c>
      <c r="AO45" s="1">
        <v>-6.7866588944636846E-2</v>
      </c>
      <c r="AP45" s="1">
        <v>-6.9565608947038129E-2</v>
      </c>
      <c r="AQ45" s="1">
        <v>-6.3124548553286419E-2</v>
      </c>
      <c r="AR45" s="1">
        <v>-1.6330452420372409E-2</v>
      </c>
      <c r="AS45" s="1">
        <v>0.78305570020475457</v>
      </c>
      <c r="AT45" s="1">
        <v>0.77349917319689476</v>
      </c>
      <c r="AU45" s="1">
        <v>0.77543589013155578</v>
      </c>
      <c r="AV45" s="1">
        <v>0.69266305648572635</v>
      </c>
      <c r="AW45" s="1">
        <v>0.75482650012519159</v>
      </c>
      <c r="AX45" s="1">
        <v>0.77629632731051179</v>
      </c>
      <c r="AY45" s="1">
        <v>0.76223858237610254</v>
      </c>
      <c r="AZ45" s="1">
        <v>1</v>
      </c>
      <c r="BA45" s="1">
        <v>0.87925036070833984</v>
      </c>
      <c r="BB45" s="1">
        <v>0.55292943615014001</v>
      </c>
      <c r="BC45" s="1">
        <v>0.52726718988162702</v>
      </c>
      <c r="BD45" s="1">
        <v>0.81301160245484771</v>
      </c>
      <c r="BE45" s="1">
        <v>1</v>
      </c>
      <c r="BF45" s="1">
        <v>0.54560474009173021</v>
      </c>
      <c r="BG45" s="1">
        <v>0.53009568517300154</v>
      </c>
      <c r="BH45" s="1">
        <v>0.61673902596309282</v>
      </c>
      <c r="BI45" s="1">
        <v>0.5468185775660418</v>
      </c>
      <c r="BJ45" s="1">
        <v>0.51504037344881126</v>
      </c>
      <c r="BK45" s="1">
        <v>0.61365995911298454</v>
      </c>
      <c r="BL45" s="1">
        <v>0.67029701534382524</v>
      </c>
      <c r="BM45" s="1">
        <v>0.50822668422243567</v>
      </c>
      <c r="BN45" s="1">
        <v>0.13046268541178976</v>
      </c>
      <c r="BO45" s="1">
        <v>0.40380832357019875</v>
      </c>
      <c r="BP45" s="1">
        <v>0.52809373334672771</v>
      </c>
      <c r="BQ45" s="1">
        <v>0.53699145420959815</v>
      </c>
      <c r="BR45" s="1">
        <v>0.51221027426738952</v>
      </c>
      <c r="BS45" s="1">
        <v>-3.3271025943332991E-2</v>
      </c>
      <c r="BT45" s="1">
        <v>0.16777810032490487</v>
      </c>
      <c r="BU45" s="1">
        <v>0.60598982826977665</v>
      </c>
      <c r="BV45" s="1">
        <v>0.15537145097658547</v>
      </c>
      <c r="BW45" s="1">
        <v>0.18657752154967466</v>
      </c>
      <c r="BX45" s="1">
        <v>0.26939328179119248</v>
      </c>
      <c r="BY45" s="1">
        <v>0.67544628403668472</v>
      </c>
      <c r="BZ45" s="1">
        <v>0.2561393430730704</v>
      </c>
      <c r="CA45" s="1">
        <v>0.64388968412392089</v>
      </c>
      <c r="CB45" s="1">
        <v>0.25912542201581945</v>
      </c>
      <c r="CC45" s="1">
        <v>8.3814585742006675E-2</v>
      </c>
      <c r="CD45" s="1">
        <v>0.46156964702613679</v>
      </c>
      <c r="CE45" s="1">
        <v>0.77621973549883294</v>
      </c>
      <c r="CF45" s="1">
        <v>0.5049437104421538</v>
      </c>
      <c r="CG45" s="1">
        <v>0.72912109731628894</v>
      </c>
      <c r="CH45" s="1">
        <v>0.36277095750002053</v>
      </c>
      <c r="CI45" s="1">
        <v>0.11845641174647462</v>
      </c>
      <c r="CJ45" s="1">
        <v>0.16827779841939761</v>
      </c>
      <c r="CK45" s="1">
        <v>0.57116830950942865</v>
      </c>
      <c r="CL45" s="1">
        <v>-4.7206910528979795E-2</v>
      </c>
      <c r="CM45" s="1">
        <v>-5.0316024646647993E-2</v>
      </c>
      <c r="CN45" s="1">
        <v>-1.0416207715647998E-2</v>
      </c>
      <c r="CO45" s="1">
        <v>-5.5044177420512277E-2</v>
      </c>
      <c r="CP45" s="1">
        <v>0.21800787033939645</v>
      </c>
      <c r="CQ45" s="1">
        <v>0.21351445343501488</v>
      </c>
      <c r="CR45" s="1">
        <v>0.19443680312573292</v>
      </c>
      <c r="CS45" s="1">
        <v>0.173444993194067</v>
      </c>
      <c r="CT45" s="1">
        <v>0.12536630279112324</v>
      </c>
      <c r="CU45" s="1">
        <v>7.5469568338600121E-2</v>
      </c>
      <c r="CV45" s="1">
        <v>1.847539736970517E-2</v>
      </c>
      <c r="CW45" s="1">
        <v>0.14776992038994477</v>
      </c>
      <c r="CX45" s="1">
        <v>7.2046548400511362E-2</v>
      </c>
      <c r="CY45" s="1">
        <v>6.1930901847544434E-2</v>
      </c>
      <c r="CZ45" s="1">
        <v>1.2483123045079796E-2</v>
      </c>
      <c r="DA45" s="1">
        <v>-4.3937439265418217E-2</v>
      </c>
      <c r="DB45" s="1">
        <v>-3.9699636608763099E-2</v>
      </c>
      <c r="DC45" s="1">
        <v>-4.1720767998913895E-2</v>
      </c>
      <c r="DD45" s="1">
        <v>-0.10967191761573013</v>
      </c>
      <c r="DE45" s="1">
        <v>-4.2619182999167067E-2</v>
      </c>
      <c r="DF45" s="1">
        <v>-2.9737639057250041E-2</v>
      </c>
      <c r="DG45" s="1">
        <v>-3.1445583252782391E-2</v>
      </c>
      <c r="DH45" s="1">
        <v>-3.026779012980825E-2</v>
      </c>
      <c r="DI45" s="1">
        <v>3.1591181337055824E-2</v>
      </c>
      <c r="DJ45" s="1">
        <v>-1.2162193512730603E-3</v>
      </c>
      <c r="DK45" s="1">
        <v>-5.8098390392716498E-2</v>
      </c>
      <c r="DL45" s="1">
        <v>-5.6487197937856767E-2</v>
      </c>
      <c r="DM45" s="1">
        <v>3.3464786423671684E-2</v>
      </c>
      <c r="DN45" s="1">
        <v>-7.2061962562457267E-3</v>
      </c>
      <c r="DO45" s="1">
        <v>0.10997825375282283</v>
      </c>
      <c r="DP45" s="1">
        <v>0.40840228817162588</v>
      </c>
      <c r="DQ45" s="1">
        <v>-7.0400903727370318E-2</v>
      </c>
      <c r="DR45" s="1">
        <v>0.10879787005700248</v>
      </c>
      <c r="DS45" s="1">
        <v>-0.11516865551061806</v>
      </c>
      <c r="DT45" s="1">
        <v>-0.16261657373393595</v>
      </c>
      <c r="DU45" s="1">
        <v>-6.6292600184061454E-2</v>
      </c>
      <c r="DV45" s="1">
        <v>0.44977424499415636</v>
      </c>
      <c r="DW45" s="1">
        <v>0.43170081458294718</v>
      </c>
      <c r="DX45" s="1">
        <v>0.56138996086948945</v>
      </c>
      <c r="DY45" s="1">
        <v>0.14093768619656902</v>
      </c>
      <c r="DZ45" s="1">
        <v>-4.7090186382407986E-2</v>
      </c>
      <c r="EB45" s="1">
        <v>0</v>
      </c>
      <c r="EC45" s="1">
        <f t="shared" si="1"/>
        <v>0</v>
      </c>
    </row>
    <row r="46" spans="1:133" s="1" customFormat="1" ht="12.5" x14ac:dyDescent="0.25">
      <c r="A46" s="1">
        <v>44</v>
      </c>
      <c r="B46" s="1" t="s">
        <v>43</v>
      </c>
      <c r="C46" s="13">
        <v>9.4354457521319719E-3</v>
      </c>
      <c r="D46" s="13">
        <v>1.0499999999999999E-2</v>
      </c>
      <c r="E46" s="13">
        <v>2.6876975382972585E-2</v>
      </c>
      <c r="G46" s="14">
        <v>0.98154076398404</v>
      </c>
      <c r="H46" s="12">
        <v>0</v>
      </c>
      <c r="I46" s="12">
        <v>0</v>
      </c>
      <c r="J46" s="12">
        <v>0</v>
      </c>
      <c r="K46" s="12">
        <v>0</v>
      </c>
      <c r="L46" s="12">
        <v>1.575E-2</v>
      </c>
      <c r="M46" s="12">
        <v>1.2150000000000001</v>
      </c>
      <c r="N46" s="1">
        <f t="shared" si="0"/>
        <v>44</v>
      </c>
      <c r="O46" s="1" t="s">
        <v>43</v>
      </c>
      <c r="P46" s="1">
        <v>0.30992323435343466</v>
      </c>
      <c r="Q46" s="1">
        <v>0.31080933445144687</v>
      </c>
      <c r="R46" s="1">
        <v>0.3020981066293133</v>
      </c>
      <c r="S46" s="1">
        <v>0.28253215691741934</v>
      </c>
      <c r="T46" s="1">
        <v>0.27498943996736963</v>
      </c>
      <c r="U46" s="1">
        <v>0.29503787174607465</v>
      </c>
      <c r="V46" s="1">
        <v>0.31772288088172662</v>
      </c>
      <c r="W46" s="1">
        <v>0.23834348715616938</v>
      </c>
      <c r="X46" s="1">
        <v>0.28995495966335427</v>
      </c>
      <c r="Y46" s="1">
        <v>0.23916202172178797</v>
      </c>
      <c r="Z46" s="1">
        <v>0.29153800168548377</v>
      </c>
      <c r="AA46" s="1">
        <v>0.23229380496553759</v>
      </c>
      <c r="AB46" s="1">
        <v>0.26683590027439208</v>
      </c>
      <c r="AC46" s="1">
        <v>0.19894459637553585</v>
      </c>
      <c r="AD46" s="1">
        <v>0.24375769881412435</v>
      </c>
      <c r="AE46" s="1">
        <v>0.29281650960346556</v>
      </c>
      <c r="AF46" s="1">
        <v>0.24424060495957808</v>
      </c>
      <c r="AG46" s="1">
        <v>0.29381076136561562</v>
      </c>
      <c r="AH46" s="1">
        <v>0.29479656851224201</v>
      </c>
      <c r="AI46" s="1">
        <v>0.31265547145942968</v>
      </c>
      <c r="AJ46" s="1">
        <v>0.29533829178535737</v>
      </c>
      <c r="AK46" s="1">
        <v>0.31355407089345511</v>
      </c>
      <c r="AL46" s="1">
        <v>0.27617181454886702</v>
      </c>
      <c r="AM46" s="1">
        <v>0.29035424679031624</v>
      </c>
      <c r="AN46" s="1">
        <v>0.30451449393054869</v>
      </c>
      <c r="AO46" s="1">
        <v>0.31530767231797041</v>
      </c>
      <c r="AP46" s="1">
        <v>0.27804197224617305</v>
      </c>
      <c r="AQ46" s="1">
        <v>0.28629529763841927</v>
      </c>
      <c r="AR46" s="1">
        <v>0.35646701141063597</v>
      </c>
      <c r="AS46" s="1">
        <v>0.81366698281501948</v>
      </c>
      <c r="AT46" s="1">
        <v>0.8204937665690708</v>
      </c>
      <c r="AU46" s="1">
        <v>0.80258079993833698</v>
      </c>
      <c r="AV46" s="1">
        <v>0.73485369262465638</v>
      </c>
      <c r="AW46" s="1">
        <v>0.80867052709132592</v>
      </c>
      <c r="AX46" s="1">
        <v>0.80436407732215665</v>
      </c>
      <c r="AY46" s="1">
        <v>0.81281564033679776</v>
      </c>
      <c r="AZ46" s="1">
        <v>0.54560474009172999</v>
      </c>
      <c r="BA46" s="1">
        <v>0.5848077592390587</v>
      </c>
      <c r="BB46" s="1">
        <v>0.88360894897567421</v>
      </c>
      <c r="BC46" s="1">
        <v>0.88205608100370536</v>
      </c>
      <c r="BD46" s="1">
        <v>0.596901756671808</v>
      </c>
      <c r="BE46" s="1">
        <v>0.5456047400917301</v>
      </c>
      <c r="BF46" s="1">
        <v>1</v>
      </c>
      <c r="BG46" s="1">
        <v>0.89976532556372169</v>
      </c>
      <c r="BH46" s="1">
        <v>0.88760994030636153</v>
      </c>
      <c r="BI46" s="1">
        <v>0.85541409477209385</v>
      </c>
      <c r="BJ46" s="1">
        <v>0.85317159438290746</v>
      </c>
      <c r="BK46" s="1">
        <v>0.85295411468750748</v>
      </c>
      <c r="BL46" s="1">
        <v>0.68576703485612378</v>
      </c>
      <c r="BM46" s="1">
        <v>0.73586633388323297</v>
      </c>
      <c r="BN46" s="1">
        <v>0.72136877948416833</v>
      </c>
      <c r="BO46" s="1">
        <v>0.51908826423110432</v>
      </c>
      <c r="BP46" s="1">
        <v>0.40912256742203923</v>
      </c>
      <c r="BQ46" s="1">
        <v>0.43554374329908746</v>
      </c>
      <c r="BR46" s="1">
        <v>0.38116705592897315</v>
      </c>
      <c r="BS46" s="1">
        <v>0.46209100424394445</v>
      </c>
      <c r="BT46" s="1">
        <v>0.69405136021360803</v>
      </c>
      <c r="BU46" s="1">
        <v>0.82672508599836736</v>
      </c>
      <c r="BV46" s="1">
        <v>0.69236313894927581</v>
      </c>
      <c r="BW46" s="1">
        <v>0.14191357672002558</v>
      </c>
      <c r="BX46" s="1">
        <v>0.20570925598006856</v>
      </c>
      <c r="BY46" s="1">
        <v>0.51375426821915238</v>
      </c>
      <c r="BZ46" s="1">
        <v>0.29663853963706721</v>
      </c>
      <c r="CA46" s="1">
        <v>0.68638605785661688</v>
      </c>
      <c r="CB46" s="1">
        <v>0.67998502884974898</v>
      </c>
      <c r="CC46" s="1">
        <v>0.41028868635450944</v>
      </c>
      <c r="CD46" s="1">
        <v>0.3403267705110673</v>
      </c>
      <c r="CE46" s="1">
        <v>0.57356239931074715</v>
      </c>
      <c r="CF46" s="1">
        <v>0.55429166240353367</v>
      </c>
      <c r="CG46" s="1">
        <v>0.7739684010659611</v>
      </c>
      <c r="CH46" s="1">
        <v>0.31219121956348928</v>
      </c>
      <c r="CI46" s="1">
        <v>0.68480216438858055</v>
      </c>
      <c r="CJ46" s="1">
        <v>0.46254914424059473</v>
      </c>
      <c r="CK46" s="1">
        <v>0.57378178879607888</v>
      </c>
      <c r="CL46" s="1">
        <v>0.25994870226620781</v>
      </c>
      <c r="CM46" s="1">
        <v>0.25558765577560055</v>
      </c>
      <c r="CN46" s="1">
        <v>1.6063680490083075E-2</v>
      </c>
      <c r="CO46" s="1">
        <v>-4.0954772657714245E-2</v>
      </c>
      <c r="CP46" s="1">
        <v>0.36257853261319539</v>
      </c>
      <c r="CQ46" s="1">
        <v>0.35652223213458156</v>
      </c>
      <c r="CR46" s="1">
        <v>0.34791585069203829</v>
      </c>
      <c r="CS46" s="1">
        <v>0.33007119444635535</v>
      </c>
      <c r="CT46" s="1">
        <v>0.37099752447166168</v>
      </c>
      <c r="CU46" s="1">
        <v>0.22515737089835192</v>
      </c>
      <c r="CV46" s="1">
        <v>0.24974499807499423</v>
      </c>
      <c r="CW46" s="1">
        <v>0.30399327312605062</v>
      </c>
      <c r="CX46" s="1">
        <v>0.32471383012904242</v>
      </c>
      <c r="CY46" s="1">
        <v>0.28265262851863832</v>
      </c>
      <c r="CZ46" s="1">
        <v>0.47286540217513162</v>
      </c>
      <c r="DA46" s="1">
        <v>0.25982138266883997</v>
      </c>
      <c r="DB46" s="1">
        <v>0.24003997685401168</v>
      </c>
      <c r="DC46" s="1">
        <v>0.23358128703198078</v>
      </c>
      <c r="DD46" s="1">
        <v>0.38994620513846057</v>
      </c>
      <c r="DE46" s="1">
        <v>0.24741269057741525</v>
      </c>
      <c r="DF46" s="1">
        <v>0.25052244192239409</v>
      </c>
      <c r="DG46" s="1">
        <v>0.24970663724644629</v>
      </c>
      <c r="DH46" s="1">
        <v>0.24035388465967911</v>
      </c>
      <c r="DI46" s="1">
        <v>0.28864174726158565</v>
      </c>
      <c r="DJ46" s="1">
        <v>0.17683430559871227</v>
      </c>
      <c r="DK46" s="1">
        <v>0.2585558522003803</v>
      </c>
      <c r="DL46" s="1">
        <v>0.2597772248936947</v>
      </c>
      <c r="DM46" s="1">
        <v>0.113783473801502</v>
      </c>
      <c r="DN46" s="1">
        <v>-5.3616593658357657E-3</v>
      </c>
      <c r="DO46" s="1">
        <v>0.37393657907129341</v>
      </c>
      <c r="DP46" s="1">
        <v>0.5429975534118765</v>
      </c>
      <c r="DQ46" s="1">
        <v>0.27322533056838066</v>
      </c>
      <c r="DR46" s="1">
        <v>0.23149352934324355</v>
      </c>
      <c r="DS46" s="1">
        <v>0.19836700374912267</v>
      </c>
      <c r="DT46" s="1">
        <v>0.174134655743439</v>
      </c>
      <c r="DU46" s="1">
        <v>0.40670018849136819</v>
      </c>
      <c r="DV46" s="1">
        <v>0.83141768064716448</v>
      </c>
      <c r="DW46" s="1">
        <v>0.81167672721625195</v>
      </c>
      <c r="DX46" s="1">
        <v>0.81318828546122357</v>
      </c>
      <c r="DY46" s="1">
        <v>0.18128556227184689</v>
      </c>
      <c r="DZ46" s="1">
        <v>5.0913651113292324E-2</v>
      </c>
      <c r="EB46" s="1">
        <v>0</v>
      </c>
      <c r="EC46" s="1">
        <f t="shared" si="1"/>
        <v>0</v>
      </c>
    </row>
    <row r="47" spans="1:133" s="1" customFormat="1" ht="12.5" x14ac:dyDescent="0.25">
      <c r="A47" s="1">
        <v>45</v>
      </c>
      <c r="B47" s="1" t="s">
        <v>44</v>
      </c>
      <c r="C47" s="13">
        <v>6.9408658425798193E-3</v>
      </c>
      <c r="D47" s="13">
        <v>7.9000000000000008E-3</v>
      </c>
      <c r="E47" s="13">
        <v>2.4435923006161469E-2</v>
      </c>
      <c r="G47" s="14">
        <v>-1.8459236015959737E-2</v>
      </c>
      <c r="H47" s="12">
        <v>0</v>
      </c>
      <c r="I47" s="12">
        <v>0</v>
      </c>
      <c r="J47" s="12">
        <v>0</v>
      </c>
      <c r="K47" s="12">
        <v>0</v>
      </c>
      <c r="L47" s="12">
        <v>1.575E-2</v>
      </c>
      <c r="M47" s="12">
        <v>0.315</v>
      </c>
      <c r="N47" s="1">
        <f t="shared" si="0"/>
        <v>45</v>
      </c>
      <c r="O47" s="1" t="s">
        <v>44</v>
      </c>
      <c r="P47" s="1">
        <v>0.31623878766180985</v>
      </c>
      <c r="Q47" s="1">
        <v>0.31714294452932257</v>
      </c>
      <c r="R47" s="1">
        <v>0.30825420105946144</v>
      </c>
      <c r="S47" s="1">
        <v>0.28828954036130583</v>
      </c>
      <c r="T47" s="1">
        <v>0.28059311944295767</v>
      </c>
      <c r="U47" s="1">
        <v>0.30105009413039907</v>
      </c>
      <c r="V47" s="1">
        <v>0.3239637155176156</v>
      </c>
      <c r="W47" s="1">
        <v>0.24491902909061636</v>
      </c>
      <c r="X47" s="1">
        <v>0.29665865093018895</v>
      </c>
      <c r="Y47" s="1">
        <v>0.24574396594850639</v>
      </c>
      <c r="Z47" s="1">
        <v>0.2982527148592532</v>
      </c>
      <c r="AA47" s="1">
        <v>0.23840315586646352</v>
      </c>
      <c r="AB47" s="1">
        <v>0.27313268995846551</v>
      </c>
      <c r="AC47" s="1">
        <v>0.20555305311239616</v>
      </c>
      <c r="AD47" s="1">
        <v>0.25059675118323083</v>
      </c>
      <c r="AE47" s="1">
        <v>0.29980320245890885</v>
      </c>
      <c r="AF47" s="1">
        <v>0.25108253024988703</v>
      </c>
      <c r="AG47" s="1">
        <v>0.30080386863891401</v>
      </c>
      <c r="AH47" s="1">
        <v>0.30170053117968371</v>
      </c>
      <c r="AI47" s="1">
        <v>0.31947296617259352</v>
      </c>
      <c r="AJ47" s="1">
        <v>0.30225678078467727</v>
      </c>
      <c r="AK47" s="1">
        <v>0.32038698788711795</v>
      </c>
      <c r="AL47" s="1">
        <v>0.2826305874468435</v>
      </c>
      <c r="AM47" s="1">
        <v>0.29670572831241576</v>
      </c>
      <c r="AN47" s="1">
        <v>0.31124820930771246</v>
      </c>
      <c r="AO47" s="1">
        <v>0.3220117889372775</v>
      </c>
      <c r="AP47" s="1">
        <v>0.28420927789277556</v>
      </c>
      <c r="AQ47" s="1">
        <v>0.29242205093190177</v>
      </c>
      <c r="AR47" s="1">
        <v>0.36241559760405456</v>
      </c>
      <c r="AS47" s="1">
        <v>0.80624342517329883</v>
      </c>
      <c r="AT47" s="1">
        <v>0.81348900652974865</v>
      </c>
      <c r="AU47" s="1">
        <v>0.79506212061091519</v>
      </c>
      <c r="AV47" s="1">
        <v>0.72669883569043803</v>
      </c>
      <c r="AW47" s="1">
        <v>0.80101363119007518</v>
      </c>
      <c r="AX47" s="1">
        <v>0.79773671442505645</v>
      </c>
      <c r="AY47" s="1">
        <v>0.80677381169977669</v>
      </c>
      <c r="AZ47" s="1">
        <v>0.53009568517300143</v>
      </c>
      <c r="BA47" s="1">
        <v>0.57023269275467015</v>
      </c>
      <c r="BB47" s="1">
        <v>0.884231829678915</v>
      </c>
      <c r="BC47" s="1">
        <v>0.88341652872487364</v>
      </c>
      <c r="BD47" s="1">
        <v>0.5840497666894795</v>
      </c>
      <c r="BE47" s="1">
        <v>0.53009568517300143</v>
      </c>
      <c r="BF47" s="1">
        <v>0.89976532556372169</v>
      </c>
      <c r="BG47" s="1">
        <v>1</v>
      </c>
      <c r="BH47" s="1">
        <v>0.88523602310963145</v>
      </c>
      <c r="BI47" s="1">
        <v>0.85658718145655111</v>
      </c>
      <c r="BJ47" s="1">
        <v>0.85523656152812122</v>
      </c>
      <c r="BK47" s="1">
        <v>0.85209273811620689</v>
      </c>
      <c r="BL47" s="1">
        <v>0.6788455270176319</v>
      </c>
      <c r="BM47" s="1">
        <v>0.73402403518450987</v>
      </c>
      <c r="BN47" s="1">
        <v>0.72936210787639766</v>
      </c>
      <c r="BO47" s="1">
        <v>0.51627208956567205</v>
      </c>
      <c r="BP47" s="1">
        <v>0.40148067118852271</v>
      </c>
      <c r="BQ47" s="1">
        <v>0.42763414929551102</v>
      </c>
      <c r="BR47" s="1">
        <v>0.37386635684477959</v>
      </c>
      <c r="BS47" s="1">
        <v>0.46976621955915177</v>
      </c>
      <c r="BT47" s="1">
        <v>0.70063259714441339</v>
      </c>
      <c r="BU47" s="1">
        <v>0.82398258633697263</v>
      </c>
      <c r="BV47" s="1">
        <v>0.69988995686325184</v>
      </c>
      <c r="BW47" s="1">
        <v>0.13922286440175222</v>
      </c>
      <c r="BX47" s="1">
        <v>0.20183678087904516</v>
      </c>
      <c r="BY47" s="1">
        <v>0.50401337541655622</v>
      </c>
      <c r="BZ47" s="1">
        <v>0.29450412763086609</v>
      </c>
      <c r="CA47" s="1">
        <v>0.68011161183407587</v>
      </c>
      <c r="CB47" s="1">
        <v>0.68378288507931528</v>
      </c>
      <c r="CC47" s="1">
        <v>0.41448719043536419</v>
      </c>
      <c r="CD47" s="1">
        <v>0.3333098341638292</v>
      </c>
      <c r="CE47" s="1">
        <v>0.56182224736888353</v>
      </c>
      <c r="CF47" s="1">
        <v>0.54969534397087116</v>
      </c>
      <c r="CG47" s="1">
        <v>0.76691494788556513</v>
      </c>
      <c r="CH47" s="1">
        <v>0.30747420472334525</v>
      </c>
      <c r="CI47" s="1">
        <v>0.69237429185079158</v>
      </c>
      <c r="CJ47" s="1">
        <v>0.46534258392255129</v>
      </c>
      <c r="CK47" s="1">
        <v>0.56771897745495969</v>
      </c>
      <c r="CL47" s="1">
        <v>0.26524588461534726</v>
      </c>
      <c r="CM47" s="1">
        <v>0.26094145320705064</v>
      </c>
      <c r="CN47" s="1">
        <v>1.6272043819997487E-2</v>
      </c>
      <c r="CO47" s="1">
        <v>-4.0146717329177066E-2</v>
      </c>
      <c r="CP47" s="1">
        <v>0.36250468507723899</v>
      </c>
      <c r="CQ47" s="1">
        <v>0.35653784015233758</v>
      </c>
      <c r="CR47" s="1">
        <v>0.34831554217388266</v>
      </c>
      <c r="CS47" s="1">
        <v>0.33074430951150713</v>
      </c>
      <c r="CT47" s="1">
        <v>0.37358375585988451</v>
      </c>
      <c r="CU47" s="1">
        <v>0.2266865548375602</v>
      </c>
      <c r="CV47" s="1">
        <v>0.25315619712682752</v>
      </c>
      <c r="CW47" s="1">
        <v>0.30488394297976418</v>
      </c>
      <c r="CX47" s="1">
        <v>0.32793214580813074</v>
      </c>
      <c r="CY47" s="1">
        <v>0.28543487105377469</v>
      </c>
      <c r="CZ47" s="1">
        <v>0.47991560984454168</v>
      </c>
      <c r="DA47" s="1">
        <v>0.26506351973217424</v>
      </c>
      <c r="DB47" s="1">
        <v>0.24485419238701514</v>
      </c>
      <c r="DC47" s="1">
        <v>0.2383703904469234</v>
      </c>
      <c r="DD47" s="1">
        <v>0.39891399903010699</v>
      </c>
      <c r="DE47" s="1">
        <v>0.25241828847468606</v>
      </c>
      <c r="DF47" s="1">
        <v>0.25521327885133666</v>
      </c>
      <c r="DG47" s="1">
        <v>0.25445097438792513</v>
      </c>
      <c r="DH47" s="1">
        <v>0.24492052283423515</v>
      </c>
      <c r="DI47" s="1">
        <v>0.29193668657729854</v>
      </c>
      <c r="DJ47" s="1">
        <v>0.17922079390245407</v>
      </c>
      <c r="DK47" s="1">
        <v>0.26411763502536645</v>
      </c>
      <c r="DL47" s="1">
        <v>0.26531570769497875</v>
      </c>
      <c r="DM47" s="1">
        <v>0.11467912178627557</v>
      </c>
      <c r="DN47" s="1">
        <v>-5.2558715140370365E-3</v>
      </c>
      <c r="DO47" s="1">
        <v>0.37688002535825244</v>
      </c>
      <c r="DP47" s="1">
        <v>0.54064614188126681</v>
      </c>
      <c r="DQ47" s="1">
        <v>0.27915182160563107</v>
      </c>
      <c r="DR47" s="1">
        <v>0.23150069077616603</v>
      </c>
      <c r="DS47" s="1">
        <v>0.2041617099989132</v>
      </c>
      <c r="DT47" s="1">
        <v>0.18078518547896424</v>
      </c>
      <c r="DU47" s="1">
        <v>0.41458518398140853</v>
      </c>
      <c r="DV47" s="1">
        <v>0.83411278140285539</v>
      </c>
      <c r="DW47" s="1">
        <v>0.81447857840211202</v>
      </c>
      <c r="DX47" s="1">
        <v>0.81183127930586729</v>
      </c>
      <c r="DY47" s="1">
        <v>0.18001913509175987</v>
      </c>
      <c r="DZ47" s="1">
        <v>5.1646167259515111E-2</v>
      </c>
    </row>
    <row r="48" spans="1:133" s="1" customFormat="1" ht="12.5" x14ac:dyDescent="0.25">
      <c r="A48" s="1">
        <v>46</v>
      </c>
      <c r="B48" s="1" t="s">
        <v>45</v>
      </c>
      <c r="C48" s="13">
        <v>5.6591252003874298E-5</v>
      </c>
      <c r="D48" s="13">
        <v>6.8000000000000005E-3</v>
      </c>
      <c r="E48" s="13">
        <v>9.8261952235894193E-2</v>
      </c>
      <c r="G48" s="14">
        <v>0.13964502220745248</v>
      </c>
      <c r="H48" s="12">
        <v>0</v>
      </c>
      <c r="I48" s="12">
        <v>0</v>
      </c>
      <c r="J48" s="12">
        <v>0</v>
      </c>
      <c r="K48" s="12">
        <v>0</v>
      </c>
      <c r="L48" s="12">
        <v>1.575E-2</v>
      </c>
      <c r="M48" s="12">
        <v>0.315</v>
      </c>
      <c r="N48" s="1">
        <f t="shared" si="0"/>
        <v>46</v>
      </c>
      <c r="O48" s="1" t="s">
        <v>45</v>
      </c>
      <c r="P48" s="1">
        <v>0.26267320906384806</v>
      </c>
      <c r="Q48" s="1">
        <v>0.2634242168312465</v>
      </c>
      <c r="R48" s="1">
        <v>0.25604107832051248</v>
      </c>
      <c r="S48" s="1">
        <v>0.2394580983128114</v>
      </c>
      <c r="T48" s="1">
        <v>0.23306532279063025</v>
      </c>
      <c r="U48" s="1">
        <v>0.25005722700522209</v>
      </c>
      <c r="V48" s="1">
        <v>0.27086581144419292</v>
      </c>
      <c r="W48" s="1">
        <v>0.19084657162707108</v>
      </c>
      <c r="X48" s="1">
        <v>0.24058667607999598</v>
      </c>
      <c r="Y48" s="1">
        <v>0.19160705159869243</v>
      </c>
      <c r="Z48" s="1">
        <v>0.24206627244595333</v>
      </c>
      <c r="AA48" s="1">
        <v>0.18794587248198474</v>
      </c>
      <c r="AB48" s="1">
        <v>0.22057531625370611</v>
      </c>
      <c r="AC48" s="1">
        <v>0.1520272830846891</v>
      </c>
      <c r="AD48" s="1">
        <v>0.19444068328858932</v>
      </c>
      <c r="AE48" s="1">
        <v>0.24155296215355027</v>
      </c>
      <c r="AF48" s="1">
        <v>0.19489521065118343</v>
      </c>
      <c r="AG48" s="1">
        <v>0.24248554236473829</v>
      </c>
      <c r="AH48" s="1">
        <v>0.24403035147826496</v>
      </c>
      <c r="AI48" s="1">
        <v>0.26209112115225858</v>
      </c>
      <c r="AJ48" s="1">
        <v>0.24446684131430715</v>
      </c>
      <c r="AK48" s="1">
        <v>0.26287148337556138</v>
      </c>
      <c r="AL48" s="1">
        <v>0.22867142099371215</v>
      </c>
      <c r="AM48" s="1">
        <v>0.24326496385788199</v>
      </c>
      <c r="AN48" s="1">
        <v>0.25465808257219674</v>
      </c>
      <c r="AO48" s="1">
        <v>0.26542612753271161</v>
      </c>
      <c r="AP48" s="1">
        <v>0.23239653643373456</v>
      </c>
      <c r="AQ48" s="1">
        <v>0.24074699671217309</v>
      </c>
      <c r="AR48" s="1">
        <v>0.31070298692026244</v>
      </c>
      <c r="AS48" s="1">
        <v>0.84712174047769828</v>
      </c>
      <c r="AT48" s="1">
        <v>0.85195121580240663</v>
      </c>
      <c r="AU48" s="1">
        <v>0.83644752008497536</v>
      </c>
      <c r="AV48" s="1">
        <v>0.77882943375339042</v>
      </c>
      <c r="AW48" s="1">
        <v>0.84488288335775841</v>
      </c>
      <c r="AX48" s="1">
        <v>0.83268251201794408</v>
      </c>
      <c r="AY48" s="1">
        <v>0.83834272293757384</v>
      </c>
      <c r="AZ48" s="1">
        <v>0.61673902596309271</v>
      </c>
      <c r="BA48" s="1">
        <v>0.65840977381070631</v>
      </c>
      <c r="BB48" s="1">
        <v>0.87335900935184962</v>
      </c>
      <c r="BC48" s="1">
        <v>0.86838722279415315</v>
      </c>
      <c r="BD48" s="1">
        <v>0.66941323070256198</v>
      </c>
      <c r="BE48" s="1">
        <v>0.61673902596309271</v>
      </c>
      <c r="BF48" s="1">
        <v>0.88760994030636176</v>
      </c>
      <c r="BG48" s="1">
        <v>0.88523602310963145</v>
      </c>
      <c r="BH48" s="1">
        <v>1</v>
      </c>
      <c r="BI48" s="1">
        <v>0.84677028385839137</v>
      </c>
      <c r="BJ48" s="1">
        <v>0.8403310324101253</v>
      </c>
      <c r="BK48" s="1">
        <v>0.85411006007344081</v>
      </c>
      <c r="BL48" s="1">
        <v>0.71690266734888142</v>
      </c>
      <c r="BM48" s="1">
        <v>0.73676647317099508</v>
      </c>
      <c r="BN48" s="1">
        <v>0.65758907485411755</v>
      </c>
      <c r="BO48" s="1">
        <v>0.52720444543752154</v>
      </c>
      <c r="BP48" s="1">
        <v>0.45064020442764668</v>
      </c>
      <c r="BQ48" s="1">
        <v>0.47868708040455621</v>
      </c>
      <c r="BR48" s="1">
        <v>0.42069369801190759</v>
      </c>
      <c r="BS48" s="1">
        <v>0.40333341216562607</v>
      </c>
      <c r="BT48" s="1">
        <v>0.64049955881361076</v>
      </c>
      <c r="BU48" s="1">
        <v>0.82947050706298453</v>
      </c>
      <c r="BV48" s="1">
        <v>0.64343409452923317</v>
      </c>
      <c r="BW48" s="1">
        <v>0.15652790759311658</v>
      </c>
      <c r="BX48" s="1">
        <v>0.2267126694240813</v>
      </c>
      <c r="BY48" s="1">
        <v>0.5666609388615953</v>
      </c>
      <c r="BZ48" s="1">
        <v>0.30455252224762641</v>
      </c>
      <c r="CA48" s="1">
        <v>0.71336103986943489</v>
      </c>
      <c r="CB48" s="1">
        <v>0.64163191088660743</v>
      </c>
      <c r="CC48" s="1">
        <v>0.3747645730546299</v>
      </c>
      <c r="CD48" s="1">
        <v>0.37837915867323058</v>
      </c>
      <c r="CE48" s="1">
        <v>0.63727896049405741</v>
      </c>
      <c r="CF48" s="1">
        <v>0.57406837863703031</v>
      </c>
      <c r="CG48" s="1">
        <v>0.80559752681439289</v>
      </c>
      <c r="CH48" s="1">
        <v>0.33658257778170519</v>
      </c>
      <c r="CI48" s="1">
        <v>0.62267808597670593</v>
      </c>
      <c r="CJ48" s="1">
        <v>0.43509637327573436</v>
      </c>
      <c r="CK48" s="1">
        <v>0.60159647847458797</v>
      </c>
      <c r="CL48" s="1">
        <v>0.22031765368833148</v>
      </c>
      <c r="CM48" s="1">
        <v>0.21563643068082833</v>
      </c>
      <c r="CN48" s="1">
        <v>1.4684510619523427E-2</v>
      </c>
      <c r="CO48" s="1">
        <v>-4.5377143024254329E-2</v>
      </c>
      <c r="CP48" s="1">
        <v>0.3557572162592888</v>
      </c>
      <c r="CQ48" s="1">
        <v>0.34918009428335506</v>
      </c>
      <c r="CR48" s="1">
        <v>0.33823717612048648</v>
      </c>
      <c r="CS48" s="1">
        <v>0.3189763921856833</v>
      </c>
      <c r="CT48" s="1">
        <v>0.34664607884460208</v>
      </c>
      <c r="CU48" s="1">
        <v>0.21069401756710962</v>
      </c>
      <c r="CV48" s="1">
        <v>0.22256586415245555</v>
      </c>
      <c r="CW48" s="1">
        <v>0.29205841520095022</v>
      </c>
      <c r="CX48" s="1">
        <v>0.29723462235696119</v>
      </c>
      <c r="CY48" s="1">
        <v>0.2588949400768451</v>
      </c>
      <c r="CZ48" s="1">
        <v>0.41756398413897572</v>
      </c>
      <c r="DA48" s="1">
        <v>0.22051939602033255</v>
      </c>
      <c r="DB48" s="1">
        <v>0.2039223565249651</v>
      </c>
      <c r="DC48" s="1">
        <v>0.19773559346566444</v>
      </c>
      <c r="DD48" s="1">
        <v>0.32386277354167364</v>
      </c>
      <c r="DE48" s="1">
        <v>0.20990427858559663</v>
      </c>
      <c r="DF48" s="1">
        <v>0.21501844601498726</v>
      </c>
      <c r="DG48" s="1">
        <v>0.21385161333797731</v>
      </c>
      <c r="DH48" s="1">
        <v>0.20584180930598794</v>
      </c>
      <c r="DI48" s="1">
        <v>0.26179012724587619</v>
      </c>
      <c r="DJ48" s="1">
        <v>0.15815774972211566</v>
      </c>
      <c r="DK48" s="1">
        <v>0.21723469173450205</v>
      </c>
      <c r="DL48" s="1">
        <v>0.21858276751120284</v>
      </c>
      <c r="DM48" s="1">
        <v>0.1056765378273037</v>
      </c>
      <c r="DN48" s="1">
        <v>-5.9406210339452313E-3</v>
      </c>
      <c r="DO48" s="1">
        <v>0.347294046516608</v>
      </c>
      <c r="DP48" s="1">
        <v>0.54177496429356864</v>
      </c>
      <c r="DQ48" s="1">
        <v>0.22941701776789072</v>
      </c>
      <c r="DR48" s="1">
        <v>0.22748598809281001</v>
      </c>
      <c r="DS48" s="1">
        <v>0.15937141008270408</v>
      </c>
      <c r="DT48" s="1">
        <v>0.13095083619691372</v>
      </c>
      <c r="DU48" s="1">
        <v>0.34750208682464501</v>
      </c>
      <c r="DV48" s="1">
        <v>0.81196010897772797</v>
      </c>
      <c r="DW48" s="1">
        <v>0.79127491840983732</v>
      </c>
      <c r="DX48" s="1">
        <v>0.81265822428223067</v>
      </c>
      <c r="DY48" s="1">
        <v>0.18622530623620351</v>
      </c>
      <c r="DZ48" s="1">
        <v>4.6354320711039253E-2</v>
      </c>
    </row>
    <row r="49" spans="1:130" s="1" customFormat="1" ht="12.5" x14ac:dyDescent="0.25">
      <c r="A49" s="1">
        <v>47</v>
      </c>
      <c r="B49" s="1" t="s">
        <v>46</v>
      </c>
      <c r="C49" s="13">
        <v>6.0692797971187047E-3</v>
      </c>
      <c r="D49" s="13">
        <v>1.3000000000000001E-2</v>
      </c>
      <c r="E49" s="13">
        <v>0.10026750438136647</v>
      </c>
      <c r="G49" s="14">
        <v>0.12605313386863529</v>
      </c>
      <c r="H49" s="12">
        <v>0</v>
      </c>
      <c r="I49" s="12">
        <v>0</v>
      </c>
      <c r="J49" s="12">
        <v>0</v>
      </c>
      <c r="K49" s="12">
        <v>0</v>
      </c>
      <c r="L49" s="12">
        <v>1.575E-2</v>
      </c>
      <c r="M49" s="12">
        <v>0.315</v>
      </c>
      <c r="N49" s="1">
        <f t="shared" si="0"/>
        <v>47</v>
      </c>
      <c r="O49" s="1" t="s">
        <v>46</v>
      </c>
      <c r="P49" s="1">
        <v>0.27472669858164134</v>
      </c>
      <c r="Q49" s="1">
        <v>0.27551216842564197</v>
      </c>
      <c r="R49" s="1">
        <v>0.26779023410484148</v>
      </c>
      <c r="S49" s="1">
        <v>0.25044629801635482</v>
      </c>
      <c r="T49" s="1">
        <v>0.24376017223960897</v>
      </c>
      <c r="U49" s="1">
        <v>0.26153179715760971</v>
      </c>
      <c r="V49" s="1">
        <v>0.2793939573268181</v>
      </c>
      <c r="W49" s="1">
        <v>0.20620409143079202</v>
      </c>
      <c r="X49" s="1">
        <v>0.25467986328181202</v>
      </c>
      <c r="Y49" s="1">
        <v>0.2069599991879561</v>
      </c>
      <c r="Z49" s="1">
        <v>0.25614579912950414</v>
      </c>
      <c r="AA49" s="1">
        <v>0.20185341047035768</v>
      </c>
      <c r="AB49" s="1">
        <v>0.23399682580331102</v>
      </c>
      <c r="AC49" s="1">
        <v>0.16881308607278578</v>
      </c>
      <c r="AD49" s="1">
        <v>0.21055138473107715</v>
      </c>
      <c r="AE49" s="1">
        <v>0.25655335919226685</v>
      </c>
      <c r="AF49" s="1">
        <v>0.2110000116891397</v>
      </c>
      <c r="AG49" s="1">
        <v>0.25747556007083428</v>
      </c>
      <c r="AH49" s="1">
        <v>0.25867177173883121</v>
      </c>
      <c r="AI49" s="1">
        <v>0.27583167737451997</v>
      </c>
      <c r="AJ49" s="1">
        <v>0.25914168293990314</v>
      </c>
      <c r="AK49" s="1">
        <v>0.27663675337497223</v>
      </c>
      <c r="AL49" s="1">
        <v>0.2423559083328119</v>
      </c>
      <c r="AM49" s="1">
        <v>0.25609722326258499</v>
      </c>
      <c r="AN49" s="1">
        <v>0.2683729005601555</v>
      </c>
      <c r="AO49" s="1">
        <v>0.27867676542274888</v>
      </c>
      <c r="AP49" s="1">
        <v>0.24498629543620365</v>
      </c>
      <c r="AQ49" s="1">
        <v>0.25291833277735054</v>
      </c>
      <c r="AR49" s="1">
        <v>0.31803990985325908</v>
      </c>
      <c r="AS49" s="1">
        <v>0.81197598123523262</v>
      </c>
      <c r="AT49" s="1">
        <v>0.81980163698825548</v>
      </c>
      <c r="AU49" s="1">
        <v>0.79654732129454831</v>
      </c>
      <c r="AV49" s="1">
        <v>0.65955195641940834</v>
      </c>
      <c r="AW49" s="1">
        <v>0.7697105665548305</v>
      </c>
      <c r="AX49" s="1">
        <v>0.83334387930871912</v>
      </c>
      <c r="AY49" s="1">
        <v>0.84319707237530184</v>
      </c>
      <c r="AZ49" s="1">
        <v>0.5468185775660418</v>
      </c>
      <c r="BA49" s="1">
        <v>0.57166393222802925</v>
      </c>
      <c r="BB49" s="1">
        <v>0.89298456871036691</v>
      </c>
      <c r="BC49" s="1">
        <v>0.8930494474650591</v>
      </c>
      <c r="BD49" s="1">
        <v>0.56920947759958995</v>
      </c>
      <c r="BE49" s="1">
        <v>0.54681857756604169</v>
      </c>
      <c r="BF49" s="1">
        <v>0.85541409477209385</v>
      </c>
      <c r="BG49" s="1">
        <v>0.85658718145655122</v>
      </c>
      <c r="BH49" s="1">
        <v>0.84677028385839137</v>
      </c>
      <c r="BI49" s="1">
        <v>1</v>
      </c>
      <c r="BJ49" s="1">
        <v>0.89913929458792397</v>
      </c>
      <c r="BK49" s="1">
        <v>0.89350340319748045</v>
      </c>
      <c r="BL49" s="1">
        <v>0.66955364993217648</v>
      </c>
      <c r="BM49" s="1">
        <v>0.70354994493711875</v>
      </c>
      <c r="BN49" s="1">
        <v>0.66636036077327176</v>
      </c>
      <c r="BO49" s="1">
        <v>0.48689690584800049</v>
      </c>
      <c r="BP49" s="1">
        <v>0.40375820236983573</v>
      </c>
      <c r="BQ49" s="1">
        <v>0.41056102458477461</v>
      </c>
      <c r="BR49" s="1">
        <v>0.39161437925599885</v>
      </c>
      <c r="BS49" s="1">
        <v>0.39730145740835815</v>
      </c>
      <c r="BT49" s="1">
        <v>0.6444639522973693</v>
      </c>
      <c r="BU49" s="1">
        <v>0.80295374602209058</v>
      </c>
      <c r="BV49" s="1">
        <v>0.66757775720849943</v>
      </c>
      <c r="BW49" s="1">
        <v>0.14227192000709937</v>
      </c>
      <c r="BX49" s="1">
        <v>0.20614659722845241</v>
      </c>
      <c r="BY49" s="1">
        <v>0.51505153939980219</v>
      </c>
      <c r="BZ49" s="1">
        <v>0.28584486455281816</v>
      </c>
      <c r="CA49" s="1">
        <v>0.66580934641215161</v>
      </c>
      <c r="CB49" s="1">
        <v>0.63244665342664685</v>
      </c>
      <c r="CC49" s="1">
        <v>0.37597740725160517</v>
      </c>
      <c r="CD49" s="1">
        <v>0.33464383551988414</v>
      </c>
      <c r="CE49" s="1">
        <v>0.56550403996399079</v>
      </c>
      <c r="CF49" s="1">
        <v>0.53950083203603483</v>
      </c>
      <c r="CG49" s="1">
        <v>0.75506172339026301</v>
      </c>
      <c r="CH49" s="1">
        <v>0.30725261941008641</v>
      </c>
      <c r="CI49" s="1">
        <v>0.62590899079690454</v>
      </c>
      <c r="CJ49" s="1">
        <v>0.42959215706559861</v>
      </c>
      <c r="CK49" s="1">
        <v>0.56101749896315567</v>
      </c>
      <c r="CL49" s="1">
        <v>0.2304275409462726</v>
      </c>
      <c r="CM49" s="1">
        <v>0.22796057918670026</v>
      </c>
      <c r="CN49" s="1">
        <v>1.1269000773198137E-3</v>
      </c>
      <c r="CO49" s="1">
        <v>-4.1151276038778765E-2</v>
      </c>
      <c r="CP49" s="1">
        <v>0.34342446771404783</v>
      </c>
      <c r="CQ49" s="1">
        <v>0.34023118824599252</v>
      </c>
      <c r="CR49" s="1">
        <v>0.33166784424887441</v>
      </c>
      <c r="CS49" s="1">
        <v>0.31396949134972368</v>
      </c>
      <c r="CT49" s="1">
        <v>0.34751248547218599</v>
      </c>
      <c r="CU49" s="1">
        <v>0.20861479489392196</v>
      </c>
      <c r="CV49" s="1">
        <v>0.22633472956332351</v>
      </c>
      <c r="CW49" s="1">
        <v>0.28649093162501127</v>
      </c>
      <c r="CX49" s="1">
        <v>0.29981390166060912</v>
      </c>
      <c r="CY49" s="1">
        <v>0.2593402709622693</v>
      </c>
      <c r="CZ49" s="1">
        <v>0.42679508623096812</v>
      </c>
      <c r="DA49" s="1">
        <v>0.23187043720961031</v>
      </c>
      <c r="DB49" s="1">
        <v>0.21407441278655731</v>
      </c>
      <c r="DC49" s="1">
        <v>0.20899451061794516</v>
      </c>
      <c r="DD49" s="1">
        <v>0.34264714202205604</v>
      </c>
      <c r="DE49" s="1">
        <v>0.22047086663140522</v>
      </c>
      <c r="DF49" s="1">
        <v>0.22329429664431003</v>
      </c>
      <c r="DG49" s="1">
        <v>0.22327255349613473</v>
      </c>
      <c r="DH49" s="1">
        <v>0.21490988850936416</v>
      </c>
      <c r="DI49" s="1">
        <v>0.24738153068064167</v>
      </c>
      <c r="DJ49" s="1">
        <v>0.14310632653638045</v>
      </c>
      <c r="DK49" s="1">
        <v>0.22832824622187381</v>
      </c>
      <c r="DL49" s="1">
        <v>0.22955312360485425</v>
      </c>
      <c r="DM49" s="1">
        <v>0.10506105647763721</v>
      </c>
      <c r="DN49" s="1">
        <v>-5.387384919297104E-3</v>
      </c>
      <c r="DO49" s="1">
        <v>0.34527133634010226</v>
      </c>
      <c r="DP49" s="1">
        <v>0.5172060314753707</v>
      </c>
      <c r="DQ49" s="1">
        <v>0.23314715895313398</v>
      </c>
      <c r="DR49" s="1">
        <v>0.18738787143081323</v>
      </c>
      <c r="DS49" s="1">
        <v>0.15668670435923743</v>
      </c>
      <c r="DT49" s="1">
        <v>0.13065027387866929</v>
      </c>
      <c r="DU49" s="1">
        <v>0.35302213267294447</v>
      </c>
      <c r="DV49" s="1">
        <v>0.84490552027346499</v>
      </c>
      <c r="DW49" s="1">
        <v>0.82333332814074511</v>
      </c>
      <c r="DX49" s="1">
        <v>0.80411778670866485</v>
      </c>
      <c r="DY49" s="1">
        <v>0.1587308265274564</v>
      </c>
      <c r="DZ49" s="1">
        <v>-9.3304647113046212E-3</v>
      </c>
    </row>
    <row r="50" spans="1:130" s="1" customFormat="1" ht="12.5" x14ac:dyDescent="0.25">
      <c r="A50" s="1">
        <v>48</v>
      </c>
      <c r="B50" s="1" t="s">
        <v>47</v>
      </c>
      <c r="C50" s="13">
        <v>5.2494166211021383E-3</v>
      </c>
      <c r="D50" s="13">
        <v>1.1199999999999998E-2</v>
      </c>
      <c r="E50" s="13">
        <v>9.1263357632586528E-2</v>
      </c>
      <c r="G50" s="14">
        <v>0.12605313386863529</v>
      </c>
      <c r="H50" s="12">
        <v>0</v>
      </c>
      <c r="I50" s="12">
        <v>0</v>
      </c>
      <c r="J50" s="12">
        <v>0</v>
      </c>
      <c r="K50" s="12">
        <v>0</v>
      </c>
      <c r="L50" s="12">
        <v>1.575E-2</v>
      </c>
      <c r="M50" s="12">
        <v>0.315</v>
      </c>
      <c r="N50" s="1">
        <f t="shared" si="0"/>
        <v>48</v>
      </c>
      <c r="O50" s="1" t="s">
        <v>47</v>
      </c>
      <c r="P50" s="1">
        <v>0.28675100928543484</v>
      </c>
      <c r="Q50" s="1">
        <v>0.28757085778102442</v>
      </c>
      <c r="R50" s="1">
        <v>0.27951094779936914</v>
      </c>
      <c r="S50" s="1">
        <v>0.26140789773531548</v>
      </c>
      <c r="T50" s="1">
        <v>0.25442913183964672</v>
      </c>
      <c r="U50" s="1">
        <v>0.27297858993086499</v>
      </c>
      <c r="V50" s="1">
        <v>0.29130297250642867</v>
      </c>
      <c r="W50" s="1">
        <v>0.21888521591380766</v>
      </c>
      <c r="X50" s="1">
        <v>0.2675180149285849</v>
      </c>
      <c r="Y50" s="1">
        <v>0.21965234544126241</v>
      </c>
      <c r="Z50" s="1">
        <v>0.2690029360533347</v>
      </c>
      <c r="AA50" s="1">
        <v>0.21361465770182608</v>
      </c>
      <c r="AB50" s="1">
        <v>0.24606631525392264</v>
      </c>
      <c r="AC50" s="1">
        <v>0.18163556979894629</v>
      </c>
      <c r="AD50" s="1">
        <v>0.22374863473317722</v>
      </c>
      <c r="AE50" s="1">
        <v>0.26995147882587678</v>
      </c>
      <c r="AF50" s="1">
        <v>0.22420207547062576</v>
      </c>
      <c r="AG50" s="1">
        <v>0.27088458856130276</v>
      </c>
      <c r="AH50" s="1">
        <v>0.27190079121779093</v>
      </c>
      <c r="AI50" s="1">
        <v>0.28885366228684167</v>
      </c>
      <c r="AJ50" s="1">
        <v>0.27239868773369319</v>
      </c>
      <c r="AK50" s="1">
        <v>0.2896878290510228</v>
      </c>
      <c r="AL50" s="1">
        <v>0.25473113992089019</v>
      </c>
      <c r="AM50" s="1">
        <v>0.26823086742246416</v>
      </c>
      <c r="AN50" s="1">
        <v>0.28124310785211315</v>
      </c>
      <c r="AO50" s="1">
        <v>0.29146712376342127</v>
      </c>
      <c r="AP50" s="1">
        <v>0.25677556548053238</v>
      </c>
      <c r="AQ50" s="1">
        <v>0.26461074087845954</v>
      </c>
      <c r="AR50" s="1">
        <v>0.3292721538825939</v>
      </c>
      <c r="AS50" s="1">
        <v>0.79525059072309201</v>
      </c>
      <c r="AT50" s="1">
        <v>0.80385658798099713</v>
      </c>
      <c r="AU50" s="1">
        <v>0.77974011370396679</v>
      </c>
      <c r="AV50" s="1">
        <v>0.64285031407902316</v>
      </c>
      <c r="AW50" s="1">
        <v>0.75316595814519016</v>
      </c>
      <c r="AX50" s="1">
        <v>0.81768484181457324</v>
      </c>
      <c r="AY50" s="1">
        <v>0.82863204196598939</v>
      </c>
      <c r="AZ50" s="1">
        <v>0.51504037344881115</v>
      </c>
      <c r="BA50" s="1">
        <v>0.5418352229971074</v>
      </c>
      <c r="BB50" s="1">
        <v>0.89155952881477274</v>
      </c>
      <c r="BC50" s="1">
        <v>0.89303921037205147</v>
      </c>
      <c r="BD50" s="1">
        <v>0.54294743522884348</v>
      </c>
      <c r="BE50" s="1">
        <v>0.51504037344881115</v>
      </c>
      <c r="BF50" s="1">
        <v>0.85317159438290768</v>
      </c>
      <c r="BG50" s="1">
        <v>0.85523656152812133</v>
      </c>
      <c r="BH50" s="1">
        <v>0.8403310324101253</v>
      </c>
      <c r="BI50" s="1">
        <v>0.89913929458792397</v>
      </c>
      <c r="BJ50" s="1">
        <v>1</v>
      </c>
      <c r="BK50" s="1">
        <v>0.88875203309135742</v>
      </c>
      <c r="BL50" s="1">
        <v>0.65440820741079198</v>
      </c>
      <c r="BM50" s="1">
        <v>0.69843095461500615</v>
      </c>
      <c r="BN50" s="1">
        <v>0.68082879859885626</v>
      </c>
      <c r="BO50" s="1">
        <v>0.48048694332305325</v>
      </c>
      <c r="BP50" s="1">
        <v>0.38780517118158392</v>
      </c>
      <c r="BQ50" s="1">
        <v>0.39433920471476708</v>
      </c>
      <c r="BR50" s="1">
        <v>0.37614116689927185</v>
      </c>
      <c r="BS50" s="1">
        <v>0.41204151565666891</v>
      </c>
      <c r="BT50" s="1">
        <v>0.65616676949416408</v>
      </c>
      <c r="BU50" s="1">
        <v>0.7956826138878611</v>
      </c>
      <c r="BV50" s="1">
        <v>0.68071453269724902</v>
      </c>
      <c r="BW50" s="1">
        <v>0.13662339205329158</v>
      </c>
      <c r="BX50" s="1">
        <v>0.19801441681072043</v>
      </c>
      <c r="BY50" s="1">
        <v>0.4946027887411597</v>
      </c>
      <c r="BZ50" s="1">
        <v>0.28103174002474618</v>
      </c>
      <c r="CA50" s="1">
        <v>0.65199596122717252</v>
      </c>
      <c r="CB50" s="1">
        <v>0.63873039508711005</v>
      </c>
      <c r="CC50" s="1">
        <v>0.38357912838156855</v>
      </c>
      <c r="CD50" s="1">
        <v>0.32010736775445026</v>
      </c>
      <c r="CE50" s="1">
        <v>0.5411469816192529</v>
      </c>
      <c r="CF50" s="1">
        <v>0.52923253823599037</v>
      </c>
      <c r="CG50" s="1">
        <v>0.73945623806885863</v>
      </c>
      <c r="CH50" s="1">
        <v>0.29726502112793923</v>
      </c>
      <c r="CI50" s="1">
        <v>0.63972408521271873</v>
      </c>
      <c r="CJ50" s="1">
        <v>0.43428618456281781</v>
      </c>
      <c r="CK50" s="1">
        <v>0.54780265763559122</v>
      </c>
      <c r="CL50" s="1">
        <v>0.24051295441847537</v>
      </c>
      <c r="CM50" s="1">
        <v>0.23813699526177681</v>
      </c>
      <c r="CN50" s="1">
        <v>1.7369210165459172E-3</v>
      </c>
      <c r="CO50" s="1">
        <v>-3.9458142890940108E-2</v>
      </c>
      <c r="CP50" s="1">
        <v>0.34258125051364074</v>
      </c>
      <c r="CQ50" s="1">
        <v>0.33953158049066701</v>
      </c>
      <c r="CR50" s="1">
        <v>0.3317402254657616</v>
      </c>
      <c r="CS50" s="1">
        <v>0.31462243458652972</v>
      </c>
      <c r="CT50" s="1">
        <v>0.35190196552771347</v>
      </c>
      <c r="CU50" s="1">
        <v>0.21123821862890252</v>
      </c>
      <c r="CV50" s="1">
        <v>0.23267138488565528</v>
      </c>
      <c r="CW50" s="1">
        <v>0.28766448501910025</v>
      </c>
      <c r="CX50" s="1">
        <v>0.30558886118590561</v>
      </c>
      <c r="CY50" s="1">
        <v>0.26435708566330479</v>
      </c>
      <c r="CZ50" s="1">
        <v>0.4399746609104232</v>
      </c>
      <c r="DA50" s="1">
        <v>0.2418227481418618</v>
      </c>
      <c r="DB50" s="1">
        <v>0.22321523376953151</v>
      </c>
      <c r="DC50" s="1">
        <v>0.21808154564217896</v>
      </c>
      <c r="DD50" s="1">
        <v>0.3598172908829097</v>
      </c>
      <c r="DE50" s="1">
        <v>0.22998023097199533</v>
      </c>
      <c r="DF50" s="1">
        <v>0.23218627242600282</v>
      </c>
      <c r="DG50" s="1">
        <v>0.23225784437611979</v>
      </c>
      <c r="DH50" s="1">
        <v>0.22355863566168813</v>
      </c>
      <c r="DI50" s="1">
        <v>0.25367998818551862</v>
      </c>
      <c r="DJ50" s="1">
        <v>0.14782286795271643</v>
      </c>
      <c r="DK50" s="1">
        <v>0.23894502362227241</v>
      </c>
      <c r="DL50" s="1">
        <v>0.24012100241980269</v>
      </c>
      <c r="DM50" s="1">
        <v>0.10663231648037066</v>
      </c>
      <c r="DN50" s="1">
        <v>-5.1657256935070603E-3</v>
      </c>
      <c r="DO50" s="1">
        <v>0.35043510547654727</v>
      </c>
      <c r="DP50" s="1">
        <v>0.51152793047367207</v>
      </c>
      <c r="DQ50" s="1">
        <v>0.24459775270660908</v>
      </c>
      <c r="DR50" s="1">
        <v>0.18748691515592536</v>
      </c>
      <c r="DS50" s="1">
        <v>0.16811750761417749</v>
      </c>
      <c r="DT50" s="1">
        <v>0.14384712785395024</v>
      </c>
      <c r="DU50" s="1">
        <v>0.36814135817262772</v>
      </c>
      <c r="DV50" s="1">
        <v>0.84759701626965889</v>
      </c>
      <c r="DW50" s="1">
        <v>0.82631886792149034</v>
      </c>
      <c r="DX50" s="1">
        <v>0.79933967698346375</v>
      </c>
      <c r="DY50" s="1">
        <v>0.15612950783048793</v>
      </c>
      <c r="DZ50" s="1">
        <v>-7.041322600999763E-3</v>
      </c>
    </row>
    <row r="51" spans="1:130" s="1" customFormat="1" ht="12.5" x14ac:dyDescent="0.25">
      <c r="A51" s="1">
        <v>49</v>
      </c>
      <c r="B51" s="1" t="s">
        <v>48</v>
      </c>
      <c r="C51" s="13">
        <v>4.6968799457103479E-3</v>
      </c>
      <c r="D51" s="13">
        <v>6.1000000000000013E-3</v>
      </c>
      <c r="E51" s="13">
        <v>3.3715919428042931E-2</v>
      </c>
      <c r="G51" s="14">
        <v>-7.1141121745722652E-2</v>
      </c>
      <c r="H51" s="12">
        <v>0</v>
      </c>
      <c r="I51" s="12">
        <v>0</v>
      </c>
      <c r="J51" s="12">
        <v>0</v>
      </c>
      <c r="K51" s="12">
        <v>0</v>
      </c>
      <c r="L51" s="12">
        <v>1.125E-2</v>
      </c>
      <c r="M51" s="12">
        <v>0.36</v>
      </c>
      <c r="N51" s="1">
        <f t="shared" si="0"/>
        <v>49</v>
      </c>
      <c r="O51" s="1" t="s">
        <v>48</v>
      </c>
      <c r="P51" s="1">
        <v>0.24422770426216733</v>
      </c>
      <c r="Q51" s="1">
        <v>0.24492597457137955</v>
      </c>
      <c r="R51" s="1">
        <v>0.23806129668834553</v>
      </c>
      <c r="S51" s="1">
        <v>0.22264281091455723</v>
      </c>
      <c r="T51" s="1">
        <v>0.21669895049875756</v>
      </c>
      <c r="U51" s="1">
        <v>0.23249764489992017</v>
      </c>
      <c r="V51" s="1">
        <v>0.24918132912248805</v>
      </c>
      <c r="W51" s="1">
        <v>0.17482746798877602</v>
      </c>
      <c r="X51" s="1">
        <v>0.2224812989617837</v>
      </c>
      <c r="Y51" s="1">
        <v>0.17555019794587098</v>
      </c>
      <c r="Z51" s="1">
        <v>0.22388933819191767</v>
      </c>
      <c r="AA51" s="1">
        <v>0.17265270907596236</v>
      </c>
      <c r="AB51" s="1">
        <v>0.2037773855895787</v>
      </c>
      <c r="AC51" s="1">
        <v>0.1374612880700975</v>
      </c>
      <c r="AD51" s="1">
        <v>0.17793590241736346</v>
      </c>
      <c r="AE51" s="1">
        <v>0.22303753345685201</v>
      </c>
      <c r="AF51" s="1">
        <v>0.17836912339960229</v>
      </c>
      <c r="AG51" s="1">
        <v>0.22392571328638419</v>
      </c>
      <c r="AH51" s="1">
        <v>0.22552840197933038</v>
      </c>
      <c r="AI51" s="1">
        <v>0.24300684171135178</v>
      </c>
      <c r="AJ51" s="1">
        <v>0.22592892958601915</v>
      </c>
      <c r="AK51" s="1">
        <v>0.24373680532054459</v>
      </c>
      <c r="AL51" s="1">
        <v>0.21134800622048974</v>
      </c>
      <c r="AM51" s="1">
        <v>0.225520310282045</v>
      </c>
      <c r="AN51" s="1">
        <v>0.23597070733310346</v>
      </c>
      <c r="AO51" s="1">
        <v>0.24636263938427799</v>
      </c>
      <c r="AP51" s="1">
        <v>0.2153134735536521</v>
      </c>
      <c r="AQ51" s="1">
        <v>0.22339544713719578</v>
      </c>
      <c r="AR51" s="1">
        <v>0.2890094594696852</v>
      </c>
      <c r="AS51" s="1">
        <v>0.84293145711654971</v>
      </c>
      <c r="AT51" s="1">
        <v>0.84891730816310662</v>
      </c>
      <c r="AU51" s="1">
        <v>0.82789015319831638</v>
      </c>
      <c r="AV51" s="1">
        <v>0.69386823739233594</v>
      </c>
      <c r="AW51" s="1">
        <v>0.80149612542546533</v>
      </c>
      <c r="AX51" s="1">
        <v>0.86098885274231862</v>
      </c>
      <c r="AY51" s="1">
        <v>0.86827181454930413</v>
      </c>
      <c r="AZ51" s="1">
        <v>0.61365995911298443</v>
      </c>
      <c r="BA51" s="1">
        <v>0.6349506242683417</v>
      </c>
      <c r="BB51" s="1">
        <v>0.88802783461052315</v>
      </c>
      <c r="BC51" s="1">
        <v>0.88488526005286583</v>
      </c>
      <c r="BD51" s="1">
        <v>0.62554489631754029</v>
      </c>
      <c r="BE51" s="1">
        <v>0.61365995911298443</v>
      </c>
      <c r="BF51" s="1">
        <v>0.85295411468750759</v>
      </c>
      <c r="BG51" s="1">
        <v>0.85209273811620689</v>
      </c>
      <c r="BH51" s="1">
        <v>0.85411006007344092</v>
      </c>
      <c r="BI51" s="1">
        <v>0.89350340319748045</v>
      </c>
      <c r="BJ51" s="1">
        <v>0.88875203309135753</v>
      </c>
      <c r="BK51" s="1">
        <v>1</v>
      </c>
      <c r="BL51" s="1">
        <v>0.69838415394184072</v>
      </c>
      <c r="BM51" s="1">
        <v>0.7091728105257149</v>
      </c>
      <c r="BN51" s="1">
        <v>0.62664865432007122</v>
      </c>
      <c r="BO51" s="1">
        <v>0.49745116528412647</v>
      </c>
      <c r="BP51" s="1">
        <v>0.4371011608187344</v>
      </c>
      <c r="BQ51" s="1">
        <v>0.44487013077149162</v>
      </c>
      <c r="BR51" s="1">
        <v>0.42363041506500615</v>
      </c>
      <c r="BS51" s="1">
        <v>0.35971632987209273</v>
      </c>
      <c r="BT51" s="1">
        <v>0.6114371419354323</v>
      </c>
      <c r="BU51" s="1">
        <v>0.81219091403098576</v>
      </c>
      <c r="BV51" s="1">
        <v>0.63166130411360488</v>
      </c>
      <c r="BW51" s="1">
        <v>0.1540383307512137</v>
      </c>
      <c r="BX51" s="1">
        <v>0.22307425004557241</v>
      </c>
      <c r="BY51" s="1">
        <v>0.55764819492159501</v>
      </c>
      <c r="BZ51" s="1">
        <v>0.29434404621210153</v>
      </c>
      <c r="CA51" s="1">
        <v>0.69163554148918549</v>
      </c>
      <c r="CB51" s="1">
        <v>0.61189429776866922</v>
      </c>
      <c r="CC51" s="1">
        <v>0.35478680822396363</v>
      </c>
      <c r="CD51" s="1">
        <v>0.36530528359425535</v>
      </c>
      <c r="CE51" s="1">
        <v>0.6168175272384131</v>
      </c>
      <c r="CF51" s="1">
        <v>0.55833586422368686</v>
      </c>
      <c r="CG51" s="1">
        <v>0.78427711244656761</v>
      </c>
      <c r="CH51" s="1">
        <v>0.32757874881980176</v>
      </c>
      <c r="CI51" s="1">
        <v>0.58803030792035693</v>
      </c>
      <c r="CJ51" s="1">
        <v>0.41464375165494677</v>
      </c>
      <c r="CK51" s="1">
        <v>0.58639179957413812</v>
      </c>
      <c r="CL51" s="1">
        <v>0.20484645145386474</v>
      </c>
      <c r="CM51" s="1">
        <v>0.20215244888878581</v>
      </c>
      <c r="CN51" s="1">
        <v>-1.1346287912797552E-5</v>
      </c>
      <c r="CO51" s="1">
        <v>-4.4692334407651094E-2</v>
      </c>
      <c r="CP51" s="1">
        <v>0.34214020119239236</v>
      </c>
      <c r="CQ51" s="1">
        <v>0.33858377364638531</v>
      </c>
      <c r="CR51" s="1">
        <v>0.32829427229308794</v>
      </c>
      <c r="CS51" s="1">
        <v>0.30941558519080453</v>
      </c>
      <c r="CT51" s="1">
        <v>0.3339605988654501</v>
      </c>
      <c r="CU51" s="1">
        <v>0.20055743550868416</v>
      </c>
      <c r="CV51" s="1">
        <v>0.20949242446047006</v>
      </c>
      <c r="CW51" s="1">
        <v>0.28103418122359231</v>
      </c>
      <c r="CX51" s="1">
        <v>0.28354003668687683</v>
      </c>
      <c r="CY51" s="1">
        <v>0.24524956188306207</v>
      </c>
      <c r="CZ51" s="1">
        <v>0.39217973355164731</v>
      </c>
      <c r="DA51" s="1">
        <v>0.20655465367926681</v>
      </c>
      <c r="DB51" s="1">
        <v>0.19081705633672322</v>
      </c>
      <c r="DC51" s="1">
        <v>0.18588938867037511</v>
      </c>
      <c r="DD51" s="1">
        <v>0.29956460527248618</v>
      </c>
      <c r="DE51" s="1">
        <v>0.19629819747579666</v>
      </c>
      <c r="DF51" s="1">
        <v>0.20055027271926332</v>
      </c>
      <c r="DG51" s="1">
        <v>0.20029272853813823</v>
      </c>
      <c r="DH51" s="1">
        <v>0.19279077201987044</v>
      </c>
      <c r="DI51" s="1">
        <v>0.23077410789644134</v>
      </c>
      <c r="DJ51" s="1">
        <v>0.13117839232041492</v>
      </c>
      <c r="DK51" s="1">
        <v>0.20153377480242629</v>
      </c>
      <c r="DL51" s="1">
        <v>0.20286057623047943</v>
      </c>
      <c r="DM51" s="1">
        <v>0.10042290180788851</v>
      </c>
      <c r="DN51" s="1">
        <v>-5.8509682219591262E-3</v>
      </c>
      <c r="DO51" s="1">
        <v>0.33002856309312761</v>
      </c>
      <c r="DP51" s="1">
        <v>0.52496267853636636</v>
      </c>
      <c r="DQ51" s="1">
        <v>0.20454308055966197</v>
      </c>
      <c r="DR51" s="1">
        <v>0.1860682089261885</v>
      </c>
      <c r="DS51" s="1">
        <v>0.12923290132120496</v>
      </c>
      <c r="DT51" s="1">
        <v>9.9451171580914849E-2</v>
      </c>
      <c r="DU51" s="1">
        <v>0.31478722561597983</v>
      </c>
      <c r="DV51" s="1">
        <v>0.83105883657978952</v>
      </c>
      <c r="DW51" s="1">
        <v>0.80898537598320819</v>
      </c>
      <c r="DX51" s="1">
        <v>0.8078137150736866</v>
      </c>
      <c r="DY51" s="1">
        <v>0.16362529224725467</v>
      </c>
      <c r="DZ51" s="1">
        <v>-1.3370275481391707E-2</v>
      </c>
    </row>
    <row r="52" spans="1:130" s="1" customFormat="1" ht="12.5" x14ac:dyDescent="0.25">
      <c r="A52" s="1">
        <v>50</v>
      </c>
      <c r="B52" s="1" t="s">
        <v>49</v>
      </c>
      <c r="C52" s="13">
        <v>6.7394512757990195E-3</v>
      </c>
      <c r="D52" s="13">
        <v>8.0999999999999996E-3</v>
      </c>
      <c r="E52" s="13">
        <v>3.2944531163239227E-2</v>
      </c>
      <c r="G52" s="14">
        <v>-7.1141121745722652E-2</v>
      </c>
      <c r="H52" s="12">
        <v>0</v>
      </c>
      <c r="I52" s="12">
        <v>0</v>
      </c>
      <c r="J52" s="12">
        <v>0</v>
      </c>
      <c r="K52" s="12">
        <v>0</v>
      </c>
      <c r="L52" s="12">
        <v>1.125E-2</v>
      </c>
      <c r="M52" s="12">
        <v>0.36</v>
      </c>
      <c r="N52" s="1">
        <f t="shared" si="0"/>
        <v>50</v>
      </c>
      <c r="O52" s="1" t="s">
        <v>49</v>
      </c>
      <c r="P52" s="1">
        <v>0.1027144766018189</v>
      </c>
      <c r="Q52" s="1">
        <v>0.10300814709081606</v>
      </c>
      <c r="R52" s="1">
        <v>0.100121079884718</v>
      </c>
      <c r="S52" s="1">
        <v>9.3636550617116066E-2</v>
      </c>
      <c r="T52" s="1">
        <v>9.113675022203982E-2</v>
      </c>
      <c r="U52" s="1">
        <v>9.7781183257636572E-2</v>
      </c>
      <c r="V52" s="1">
        <v>0.10772863644266023</v>
      </c>
      <c r="W52" s="1">
        <v>3.9695907804143574E-2</v>
      </c>
      <c r="X52" s="1">
        <v>7.7918180877303039E-2</v>
      </c>
      <c r="Y52" s="1">
        <v>4.0202179748519404E-2</v>
      </c>
      <c r="Z52" s="1">
        <v>7.8928406486824143E-2</v>
      </c>
      <c r="AA52" s="1">
        <v>4.5531463585541637E-2</v>
      </c>
      <c r="AB52" s="1">
        <v>6.8787857864132884E-2</v>
      </c>
      <c r="AC52" s="1">
        <v>7.5286598287051696E-3</v>
      </c>
      <c r="AD52" s="1">
        <v>3.7987867639305804E-2</v>
      </c>
      <c r="AE52" s="1">
        <v>7.3729121428212224E-2</v>
      </c>
      <c r="AF52" s="1">
        <v>3.8307224208573319E-2</v>
      </c>
      <c r="AG52" s="1">
        <v>7.437522405076058E-2</v>
      </c>
      <c r="AH52" s="1">
        <v>7.7199510602682639E-2</v>
      </c>
      <c r="AI52" s="1">
        <v>9.3416342086193566E-2</v>
      </c>
      <c r="AJ52" s="1">
        <v>7.7299314571418698E-2</v>
      </c>
      <c r="AK52" s="1">
        <v>9.3780215400404154E-2</v>
      </c>
      <c r="AL52" s="1">
        <v>7.2528160789059229E-2</v>
      </c>
      <c r="AM52" s="1">
        <v>8.6289681017388251E-2</v>
      </c>
      <c r="AN52" s="1">
        <v>8.8840721675317535E-2</v>
      </c>
      <c r="AO52" s="1">
        <v>9.8123414536935433E-2</v>
      </c>
      <c r="AP52" s="1">
        <v>8.0683606269664102E-2</v>
      </c>
      <c r="AQ52" s="1">
        <v>8.8191599365892853E-2</v>
      </c>
      <c r="AR52" s="1">
        <v>0.14640412930129365</v>
      </c>
      <c r="AS52" s="1">
        <v>0.76229297611098834</v>
      </c>
      <c r="AT52" s="1">
        <v>0.76150720199933453</v>
      </c>
      <c r="AU52" s="1">
        <v>0.8279308120831963</v>
      </c>
      <c r="AV52" s="1">
        <v>0.71275505225378799</v>
      </c>
      <c r="AW52" s="1">
        <v>0.75864675002542992</v>
      </c>
      <c r="AX52" s="1">
        <v>0.745257150006568</v>
      </c>
      <c r="AY52" s="1">
        <v>0.74328513853398492</v>
      </c>
      <c r="AZ52" s="1">
        <v>0.67029701534382535</v>
      </c>
      <c r="BA52" s="1">
        <v>0.70075276018924915</v>
      </c>
      <c r="BB52" s="1">
        <v>0.68413175758737843</v>
      </c>
      <c r="BC52" s="1">
        <v>0.67205915205805522</v>
      </c>
      <c r="BD52" s="1">
        <v>0.6977440591698677</v>
      </c>
      <c r="BE52" s="1">
        <v>0.67029701534382524</v>
      </c>
      <c r="BF52" s="1">
        <v>0.68576703485612389</v>
      </c>
      <c r="BG52" s="1">
        <v>0.67884552701763201</v>
      </c>
      <c r="BH52" s="1">
        <v>0.71690266734888164</v>
      </c>
      <c r="BI52" s="1">
        <v>0.66955364993217648</v>
      </c>
      <c r="BJ52" s="1">
        <v>0.65440820741079198</v>
      </c>
      <c r="BK52" s="1">
        <v>0.69838415394184095</v>
      </c>
      <c r="BL52" s="1">
        <v>1</v>
      </c>
      <c r="BM52" s="1">
        <v>0.59426846107447773</v>
      </c>
      <c r="BN52" s="1">
        <v>0.37916008630449094</v>
      </c>
      <c r="BO52" s="1">
        <v>0.46561651808376359</v>
      </c>
      <c r="BP52" s="1">
        <v>0.49493182761590238</v>
      </c>
      <c r="BQ52" s="1">
        <v>0.50327081172080401</v>
      </c>
      <c r="BR52" s="1">
        <v>0.48004577816180316</v>
      </c>
      <c r="BS52" s="1">
        <v>0.17564271226471997</v>
      </c>
      <c r="BT52" s="1">
        <v>0.39048331040997775</v>
      </c>
      <c r="BU52" s="1">
        <v>0.72955483024678391</v>
      </c>
      <c r="BV52" s="1">
        <v>0.44763870666793776</v>
      </c>
      <c r="BW52" s="1">
        <v>0.17467665864976267</v>
      </c>
      <c r="BX52" s="1">
        <v>0.25256459071109505</v>
      </c>
      <c r="BY52" s="1">
        <v>0.63236288601633173</v>
      </c>
      <c r="BZ52" s="1">
        <v>0.28409295079079011</v>
      </c>
      <c r="CA52" s="1">
        <v>0.68834995504288987</v>
      </c>
      <c r="CB52" s="1">
        <v>0.45534895899193162</v>
      </c>
      <c r="CC52" s="1">
        <v>0.23114621366889532</v>
      </c>
      <c r="CD52" s="1">
        <v>0.41009343714457946</v>
      </c>
      <c r="CE52" s="1">
        <v>0.69386935572603314</v>
      </c>
      <c r="CF52" s="1">
        <v>0.56469001699540577</v>
      </c>
      <c r="CG52" s="1">
        <v>0.80120717910228201</v>
      </c>
      <c r="CH52" s="1">
        <v>0.35461580052586428</v>
      </c>
      <c r="CI52" s="1">
        <v>0.36511409931572192</v>
      </c>
      <c r="CJ52" s="1">
        <v>0.3049422472695405</v>
      </c>
      <c r="CK52" s="1">
        <v>0.59612796827412629</v>
      </c>
      <c r="CL52" s="1">
        <v>8.615196260550928E-2</v>
      </c>
      <c r="CM52" s="1">
        <v>8.3194120913835684E-2</v>
      </c>
      <c r="CN52" s="1">
        <v>-5.3145086208540729E-3</v>
      </c>
      <c r="CO52" s="1">
        <v>-5.113109372093802E-2</v>
      </c>
      <c r="CP52" s="1">
        <v>0.29079011042198416</v>
      </c>
      <c r="CQ52" s="1">
        <v>0.28669735467800112</v>
      </c>
      <c r="CR52" s="1">
        <v>0.27176425419076355</v>
      </c>
      <c r="CS52" s="1">
        <v>0.25128391335875327</v>
      </c>
      <c r="CT52" s="1">
        <v>0.24061946463144945</v>
      </c>
      <c r="CU52" s="1">
        <v>0.14456484320216006</v>
      </c>
      <c r="CV52" s="1">
        <v>0.12113827139239744</v>
      </c>
      <c r="CW52" s="1">
        <v>0.22338126140777012</v>
      </c>
      <c r="CX52" s="1">
        <v>0.18725621175476631</v>
      </c>
      <c r="CY52" s="1">
        <v>0.16175796494748809</v>
      </c>
      <c r="CZ52" s="1">
        <v>0.21583867962750522</v>
      </c>
      <c r="DA52" s="1">
        <v>8.8699086214182737E-2</v>
      </c>
      <c r="DB52" s="1">
        <v>8.2378908121464436E-2</v>
      </c>
      <c r="DC52" s="1">
        <v>7.8755382032203392E-2</v>
      </c>
      <c r="DD52" s="1">
        <v>0.10587833433155026</v>
      </c>
      <c r="DE52" s="1">
        <v>8.3864233609646135E-2</v>
      </c>
      <c r="DF52" s="1">
        <v>9.2499778910427433E-2</v>
      </c>
      <c r="DG52" s="1">
        <v>9.1527319640976781E-2</v>
      </c>
      <c r="DH52" s="1">
        <v>8.8099167370089576E-2</v>
      </c>
      <c r="DI52" s="1">
        <v>0.13882148521862694</v>
      </c>
      <c r="DJ52" s="1">
        <v>6.9329649069207883E-2</v>
      </c>
      <c r="DK52" s="1">
        <v>7.8991395490919075E-2</v>
      </c>
      <c r="DL52" s="1">
        <v>8.0498001069681316E-2</v>
      </c>
      <c r="DM52" s="1">
        <v>7.0246517201113551E-2</v>
      </c>
      <c r="DN52" s="1">
        <v>-6.6939086642116953E-3</v>
      </c>
      <c r="DO52" s="1">
        <v>0.2308572717658619</v>
      </c>
      <c r="DP52" s="1">
        <v>0.45202309099906846</v>
      </c>
      <c r="DQ52" s="1">
        <v>7.4420933640596251E-2</v>
      </c>
      <c r="DR52" s="1">
        <v>0.15294829293435819</v>
      </c>
      <c r="DS52" s="1">
        <v>2.622214906703229E-2</v>
      </c>
      <c r="DT52" s="1">
        <v>-7.8325837759954005E-3</v>
      </c>
      <c r="DU52" s="1">
        <v>0.13538316012277291</v>
      </c>
      <c r="DV52" s="1">
        <v>0.61268615902016443</v>
      </c>
      <c r="DW52" s="1">
        <v>0.59429830973937292</v>
      </c>
      <c r="DX52" s="1">
        <v>0.65875183003025084</v>
      </c>
      <c r="DY52" s="1">
        <v>0.15702727621419854</v>
      </c>
      <c r="DZ52" s="1">
        <v>-3.1083552999166354E-2</v>
      </c>
    </row>
    <row r="53" spans="1:130" s="1" customFormat="1" ht="12.5" x14ac:dyDescent="0.25">
      <c r="A53" s="1">
        <v>51</v>
      </c>
      <c r="B53" s="1" t="s">
        <v>50</v>
      </c>
      <c r="C53" s="13">
        <v>1.8884625210413137E-2</v>
      </c>
      <c r="D53" s="13">
        <v>2.5100000000000001E-2</v>
      </c>
      <c r="E53" s="13">
        <v>9.4491025382366006E-2</v>
      </c>
      <c r="G53" s="14">
        <v>0.25769591755470755</v>
      </c>
      <c r="H53" s="12">
        <v>0</v>
      </c>
      <c r="I53" s="12">
        <v>0</v>
      </c>
      <c r="J53" s="12">
        <v>0</v>
      </c>
      <c r="K53" s="12">
        <v>0</v>
      </c>
      <c r="L53" s="12">
        <v>2.2499999999999999E-2</v>
      </c>
      <c r="M53" s="12">
        <v>0.13500000000000001</v>
      </c>
      <c r="N53" s="1">
        <f t="shared" si="0"/>
        <v>51</v>
      </c>
      <c r="O53" s="1" t="s">
        <v>50</v>
      </c>
      <c r="P53" s="1">
        <v>0.21688280413931418</v>
      </c>
      <c r="Q53" s="1">
        <v>0.2175028927699906</v>
      </c>
      <c r="R53" s="1">
        <v>0.2114068170062543</v>
      </c>
      <c r="S53" s="1">
        <v>0.19771465853347236</v>
      </c>
      <c r="T53" s="1">
        <v>0.1924363011158082</v>
      </c>
      <c r="U53" s="1">
        <v>0.20646609824228845</v>
      </c>
      <c r="V53" s="1">
        <v>0.22372067349901101</v>
      </c>
      <c r="W53" s="1">
        <v>0.15738489466768854</v>
      </c>
      <c r="X53" s="1">
        <v>0.19855748148238769</v>
      </c>
      <c r="Y53" s="1">
        <v>0.15801395498026338</v>
      </c>
      <c r="Z53" s="1">
        <v>0.19978152554766687</v>
      </c>
      <c r="AA53" s="1">
        <v>0.15502825222678809</v>
      </c>
      <c r="AB53" s="1">
        <v>0.18202740457771083</v>
      </c>
      <c r="AC53" s="1">
        <v>0.12523918729339448</v>
      </c>
      <c r="AD53" s="1">
        <v>0.16033531363198572</v>
      </c>
      <c r="AE53" s="1">
        <v>0.19933016319010113</v>
      </c>
      <c r="AF53" s="1">
        <v>0.16071138580760433</v>
      </c>
      <c r="AG53" s="1">
        <v>0.20010172198677634</v>
      </c>
      <c r="AH53" s="1">
        <v>0.20138946293376264</v>
      </c>
      <c r="AI53" s="1">
        <v>0.21635222334900178</v>
      </c>
      <c r="AJ53" s="1">
        <v>0.20174947141103428</v>
      </c>
      <c r="AK53" s="1">
        <v>0.21699687271490478</v>
      </c>
      <c r="AL53" s="1">
        <v>0.18871532332898883</v>
      </c>
      <c r="AM53" s="1">
        <v>0.20080922326172423</v>
      </c>
      <c r="AN53" s="1">
        <v>0.21020575238310532</v>
      </c>
      <c r="AO53" s="1">
        <v>0.21912460135462825</v>
      </c>
      <c r="AP53" s="1">
        <v>0.19182795991104723</v>
      </c>
      <c r="AQ53" s="1">
        <v>0.19874610027871448</v>
      </c>
      <c r="AR53" s="1">
        <v>0.25671650335595092</v>
      </c>
      <c r="AS53" s="1">
        <v>0.70227841206043939</v>
      </c>
      <c r="AT53" s="1">
        <v>0.70639770774325361</v>
      </c>
      <c r="AU53" s="1">
        <v>0.69341273633094036</v>
      </c>
      <c r="AV53" s="1">
        <v>0.64762162929548472</v>
      </c>
      <c r="AW53" s="1">
        <v>0.7011266082402704</v>
      </c>
      <c r="AX53" s="1">
        <v>0.68984836293322549</v>
      </c>
      <c r="AY53" s="1">
        <v>0.69469945687381174</v>
      </c>
      <c r="AZ53" s="1">
        <v>0.50822668422243555</v>
      </c>
      <c r="BA53" s="1">
        <v>0.54480712162319289</v>
      </c>
      <c r="BB53" s="1">
        <v>0.72499378259887104</v>
      </c>
      <c r="BC53" s="1">
        <v>0.72106034252928297</v>
      </c>
      <c r="BD53" s="1">
        <v>0.55613628072170873</v>
      </c>
      <c r="BE53" s="1">
        <v>0.50822668422243555</v>
      </c>
      <c r="BF53" s="1">
        <v>0.73586633388323319</v>
      </c>
      <c r="BG53" s="1">
        <v>0.73402403518450987</v>
      </c>
      <c r="BH53" s="1">
        <v>0.73676647317099508</v>
      </c>
      <c r="BI53" s="1">
        <v>0.70354994493711875</v>
      </c>
      <c r="BJ53" s="1">
        <v>0.69843095461500615</v>
      </c>
      <c r="BK53" s="1">
        <v>0.70917281052571468</v>
      </c>
      <c r="BL53" s="1">
        <v>0.59426846107447762</v>
      </c>
      <c r="BM53" s="1">
        <v>1</v>
      </c>
      <c r="BN53" s="1">
        <v>0.54421848802862849</v>
      </c>
      <c r="BO53" s="1">
        <v>0.43700496632046054</v>
      </c>
      <c r="BP53" s="1">
        <v>0.37396911338521255</v>
      </c>
      <c r="BQ53" s="1">
        <v>0.39752286710048701</v>
      </c>
      <c r="BR53" s="1">
        <v>0.34889427392768535</v>
      </c>
      <c r="BS53" s="1">
        <v>0.33349840661433794</v>
      </c>
      <c r="BT53" s="1">
        <v>0.5303198013380247</v>
      </c>
      <c r="BU53" s="1">
        <v>0.68728317797271954</v>
      </c>
      <c r="BV53" s="1">
        <v>0.53472313433988028</v>
      </c>
      <c r="BW53" s="1">
        <v>0.12986628581242587</v>
      </c>
      <c r="BX53" s="1">
        <v>0.18809398382985948</v>
      </c>
      <c r="BY53" s="1">
        <v>0.47014077282774391</v>
      </c>
      <c r="BZ53" s="1">
        <v>0.25239732102525225</v>
      </c>
      <c r="CA53" s="1">
        <v>0.59131216995562563</v>
      </c>
      <c r="CB53" s="1">
        <v>0.53090588521738724</v>
      </c>
      <c r="CC53" s="1">
        <v>0.30989990588307964</v>
      </c>
      <c r="CD53" s="1">
        <v>0.31392497078164794</v>
      </c>
      <c r="CE53" s="1">
        <v>0.52872707893524851</v>
      </c>
      <c r="CF53" s="1">
        <v>0.47600334901867863</v>
      </c>
      <c r="CG53" s="1">
        <v>0.66801509135799653</v>
      </c>
      <c r="CH53" s="1">
        <v>0.27918345329589089</v>
      </c>
      <c r="CI53" s="1">
        <v>0.51503046270202868</v>
      </c>
      <c r="CJ53" s="1">
        <v>0.35999093921252068</v>
      </c>
      <c r="CK53" s="1">
        <v>0.49871133529239065</v>
      </c>
      <c r="CL53" s="1">
        <v>0.18191086446773869</v>
      </c>
      <c r="CM53" s="1">
        <v>0.17799996809321203</v>
      </c>
      <c r="CN53" s="1">
        <v>1.2354751251470402E-2</v>
      </c>
      <c r="CO53" s="1">
        <v>-3.7650703364191421E-2</v>
      </c>
      <c r="CP53" s="1">
        <v>0.29457549108514058</v>
      </c>
      <c r="CQ53" s="1">
        <v>0.28907594895723732</v>
      </c>
      <c r="CR53" s="1">
        <v>0.27996647162733834</v>
      </c>
      <c r="CS53" s="1">
        <v>0.26399199270212664</v>
      </c>
      <c r="CT53" s="1">
        <v>0.2867101183180219</v>
      </c>
      <c r="CU53" s="1">
        <v>0.17430736304104344</v>
      </c>
      <c r="CV53" s="1">
        <v>0.18395503659531989</v>
      </c>
      <c r="CW53" s="1">
        <v>0.24171727520470523</v>
      </c>
      <c r="CX53" s="1">
        <v>0.24576849041531831</v>
      </c>
      <c r="CY53" s="1">
        <v>0.21409656114302911</v>
      </c>
      <c r="CZ53" s="1">
        <v>0.34506181341810732</v>
      </c>
      <c r="DA53" s="1">
        <v>0.18206075231990843</v>
      </c>
      <c r="DB53" s="1">
        <v>0.1683651478471215</v>
      </c>
      <c r="DC53" s="1">
        <v>0.16322951410069145</v>
      </c>
      <c r="DD53" s="1">
        <v>0.26729114590982089</v>
      </c>
      <c r="DE53" s="1">
        <v>0.17329994994675202</v>
      </c>
      <c r="DF53" s="1">
        <v>0.17758182080955906</v>
      </c>
      <c r="DG53" s="1">
        <v>0.17659591805491776</v>
      </c>
      <c r="DH53" s="1">
        <v>0.16998152467069</v>
      </c>
      <c r="DI53" s="1">
        <v>0.21670278835936158</v>
      </c>
      <c r="DJ53" s="1">
        <v>0.13100077485315564</v>
      </c>
      <c r="DK53" s="1">
        <v>0.17933253530780494</v>
      </c>
      <c r="DL53" s="1">
        <v>0.18045100367699557</v>
      </c>
      <c r="DM53" s="1">
        <v>8.7413840908090734E-2</v>
      </c>
      <c r="DN53" s="1">
        <v>-4.9291018658577952E-3</v>
      </c>
      <c r="DO53" s="1">
        <v>0.28727574875836015</v>
      </c>
      <c r="DP53" s="1">
        <v>0.44763217516868381</v>
      </c>
      <c r="DQ53" s="1">
        <v>0.18951248055205469</v>
      </c>
      <c r="DR53" s="1">
        <v>0.18886763990128053</v>
      </c>
      <c r="DS53" s="1">
        <v>0.13213576189579793</v>
      </c>
      <c r="DT53" s="1">
        <v>0.10872174660543008</v>
      </c>
      <c r="DU53" s="1">
        <v>0.28710875765579813</v>
      </c>
      <c r="DV53" s="1">
        <v>0.67457843386330052</v>
      </c>
      <c r="DW53" s="1">
        <v>0.65732598714242707</v>
      </c>
      <c r="DX53" s="1">
        <v>0.67423132134199959</v>
      </c>
      <c r="DY53" s="1">
        <v>0.15458445336263529</v>
      </c>
      <c r="DZ53" s="1">
        <v>3.9199209832328524E-2</v>
      </c>
    </row>
    <row r="54" spans="1:130" s="1" customFormat="1" ht="12.5" x14ac:dyDescent="0.25">
      <c r="A54" s="1">
        <v>52</v>
      </c>
      <c r="B54" s="1" t="s">
        <v>51</v>
      </c>
      <c r="C54" s="13">
        <v>-1.548091870137807E-3</v>
      </c>
      <c r="D54" s="13">
        <v>3.9999999999999758E-4</v>
      </c>
      <c r="E54" s="13">
        <v>4.3143330011965644E-2</v>
      </c>
      <c r="G54" s="14">
        <v>-5.2890451194090332E-2</v>
      </c>
      <c r="H54" s="12">
        <v>0</v>
      </c>
      <c r="I54" s="12">
        <v>0</v>
      </c>
      <c r="J54" s="12">
        <v>0</v>
      </c>
      <c r="K54" s="12">
        <v>0</v>
      </c>
      <c r="L54" s="12">
        <v>1.8000000000000002E-2</v>
      </c>
      <c r="M54" s="12">
        <v>0.18</v>
      </c>
      <c r="N54" s="1">
        <f t="shared" si="0"/>
        <v>52</v>
      </c>
      <c r="O54" s="1" t="s">
        <v>51</v>
      </c>
      <c r="P54" s="1">
        <v>0.50942080261497824</v>
      </c>
      <c r="Q54" s="1">
        <v>0.51087728529549858</v>
      </c>
      <c r="R54" s="1">
        <v>0.49655864062153238</v>
      </c>
      <c r="S54" s="1">
        <v>0.46439809019700157</v>
      </c>
      <c r="T54" s="1">
        <v>0.45200012677677587</v>
      </c>
      <c r="U54" s="1">
        <v>0.48495373294698185</v>
      </c>
      <c r="V54" s="1">
        <v>0.51303174669873597</v>
      </c>
      <c r="W54" s="1">
        <v>0.45328877725307848</v>
      </c>
      <c r="X54" s="1">
        <v>0.50506015905281654</v>
      </c>
      <c r="Y54" s="1">
        <v>0.45426628220700993</v>
      </c>
      <c r="Z54" s="1">
        <v>0.50690196016118561</v>
      </c>
      <c r="AA54" s="1">
        <v>0.43106931423245054</v>
      </c>
      <c r="AB54" s="1">
        <v>0.46935810179014026</v>
      </c>
      <c r="AC54" s="1">
        <v>0.41844808983363269</v>
      </c>
      <c r="AD54" s="1">
        <v>0.46767169930250835</v>
      </c>
      <c r="AE54" s="1">
        <v>0.51780715151813039</v>
      </c>
      <c r="AF54" s="1">
        <v>0.46821602354290315</v>
      </c>
      <c r="AG54" s="1">
        <v>0.51894573347957595</v>
      </c>
      <c r="AH54" s="1">
        <v>0.51665576130558732</v>
      </c>
      <c r="AI54" s="1">
        <v>0.52988721071157252</v>
      </c>
      <c r="AJ54" s="1">
        <v>0.51767102718717739</v>
      </c>
      <c r="AK54" s="1">
        <v>0.53126081067791009</v>
      </c>
      <c r="AL54" s="1">
        <v>0.48369181087938196</v>
      </c>
      <c r="AM54" s="1">
        <v>0.4928167437358853</v>
      </c>
      <c r="AN54" s="1">
        <v>0.51944548051872286</v>
      </c>
      <c r="AO54" s="1">
        <v>0.52825316377367015</v>
      </c>
      <c r="AP54" s="1">
        <v>0.47496755188954715</v>
      </c>
      <c r="AQ54" s="1">
        <v>0.48106115049601761</v>
      </c>
      <c r="AR54" s="1">
        <v>0.53830938780985527</v>
      </c>
      <c r="AS54" s="1">
        <v>0.47107827513477718</v>
      </c>
      <c r="AT54" s="1">
        <v>0.4838031835587932</v>
      </c>
      <c r="AU54" s="1">
        <v>0.45938469132753784</v>
      </c>
      <c r="AV54" s="1">
        <v>0.36259038435236685</v>
      </c>
      <c r="AW54" s="1">
        <v>0.4536991799158025</v>
      </c>
      <c r="AX54" s="1">
        <v>0.48652821529827212</v>
      </c>
      <c r="AY54" s="1">
        <v>0.50351096258544814</v>
      </c>
      <c r="AZ54" s="1">
        <v>0.13046268541178968</v>
      </c>
      <c r="BA54" s="1">
        <v>0.14188338323942809</v>
      </c>
      <c r="BB54" s="1">
        <v>0.69645254114078836</v>
      </c>
      <c r="BC54" s="1">
        <v>0.70840286093595195</v>
      </c>
      <c r="BD54" s="1">
        <v>0.14684037378800216</v>
      </c>
      <c r="BE54" s="1">
        <v>0.13046268541178968</v>
      </c>
      <c r="BF54" s="1">
        <v>0.72136877948416833</v>
      </c>
      <c r="BG54" s="1">
        <v>0.72936210787639766</v>
      </c>
      <c r="BH54" s="1">
        <v>0.65758907485411744</v>
      </c>
      <c r="BI54" s="1">
        <v>0.66636036077327176</v>
      </c>
      <c r="BJ54" s="1">
        <v>0.68082879859885626</v>
      </c>
      <c r="BK54" s="1">
        <v>0.62664865432007111</v>
      </c>
      <c r="BL54" s="1">
        <v>0.37916008630449083</v>
      </c>
      <c r="BM54" s="1">
        <v>0.54421848802862849</v>
      </c>
      <c r="BN54" s="1">
        <v>1</v>
      </c>
      <c r="BO54" s="1">
        <v>0.3700697429195291</v>
      </c>
      <c r="BP54" s="1">
        <v>9.8716666840704625E-2</v>
      </c>
      <c r="BQ54" s="1">
        <v>0.10782236200656273</v>
      </c>
      <c r="BR54" s="1">
        <v>8.9782955682421145E-2</v>
      </c>
      <c r="BS54" s="1">
        <v>0.6921869939732691</v>
      </c>
      <c r="BT54" s="1">
        <v>0.8268140882203282</v>
      </c>
      <c r="BU54" s="1">
        <v>0.6413205691562992</v>
      </c>
      <c r="BV54" s="1">
        <v>0.75025184675435208</v>
      </c>
      <c r="BW54" s="1">
        <v>3.3416769543465084E-2</v>
      </c>
      <c r="BX54" s="1">
        <v>4.9434712011086429E-2</v>
      </c>
      <c r="BY54" s="1">
        <v>0.12097509188230031</v>
      </c>
      <c r="BZ54" s="1">
        <v>0.19442502442177051</v>
      </c>
      <c r="CA54" s="1">
        <v>0.40219310984286083</v>
      </c>
      <c r="CB54" s="1">
        <v>0.75760724574598015</v>
      </c>
      <c r="CC54" s="1">
        <v>0.52538980255669143</v>
      </c>
      <c r="CD54" s="1">
        <v>8.250528599582159E-2</v>
      </c>
      <c r="CE54" s="1">
        <v>0.13724341607420093</v>
      </c>
      <c r="CF54" s="1">
        <v>0.33572642142377601</v>
      </c>
      <c r="CG54" s="1">
        <v>0.44669609915388386</v>
      </c>
      <c r="CH54" s="1">
        <v>0.11592198186603608</v>
      </c>
      <c r="CI54" s="1">
        <v>0.87879206794551545</v>
      </c>
      <c r="CJ54" s="1">
        <v>0.52286831705045556</v>
      </c>
      <c r="CK54" s="1">
        <v>0.30752145088722405</v>
      </c>
      <c r="CL54" s="1">
        <v>0.42727766707596659</v>
      </c>
      <c r="CM54" s="1">
        <v>0.42584346028981429</v>
      </c>
      <c r="CN54" s="1">
        <v>1.8270836519129051E-2</v>
      </c>
      <c r="CO54" s="1">
        <v>-8.5145166403880982E-3</v>
      </c>
      <c r="CP54" s="1">
        <v>0.32883038184358998</v>
      </c>
      <c r="CQ54" s="1">
        <v>0.32730258968723047</v>
      </c>
      <c r="CR54" s="1">
        <v>0.33339019874701592</v>
      </c>
      <c r="CS54" s="1">
        <v>0.32686437513764494</v>
      </c>
      <c r="CT54" s="1">
        <v>0.43289494844310089</v>
      </c>
      <c r="CU54" s="1">
        <v>0.26058370049071644</v>
      </c>
      <c r="CV54" s="1">
        <v>0.3504346412357851</v>
      </c>
      <c r="CW54" s="1">
        <v>0.31019249876330979</v>
      </c>
      <c r="CX54" s="1">
        <v>0.41262733378561423</v>
      </c>
      <c r="CY54" s="1">
        <v>0.35800375816645558</v>
      </c>
      <c r="CZ54" s="1">
        <v>0.68468388972309779</v>
      </c>
      <c r="DA54" s="1">
        <v>0.42559384398786243</v>
      </c>
      <c r="DB54" s="1">
        <v>0.39209443849791148</v>
      </c>
      <c r="DC54" s="1">
        <v>0.38556695420485398</v>
      </c>
      <c r="DD54" s="1">
        <v>0.67752408000463549</v>
      </c>
      <c r="DE54" s="1">
        <v>0.40568074658840692</v>
      </c>
      <c r="DF54" s="1">
        <v>0.39695402824936787</v>
      </c>
      <c r="DG54" s="1">
        <v>0.39838477286927287</v>
      </c>
      <c r="DH54" s="1">
        <v>0.38346328637588667</v>
      </c>
      <c r="DI54" s="1">
        <v>0.37719604573689003</v>
      </c>
      <c r="DJ54" s="1">
        <v>0.24213645510008946</v>
      </c>
      <c r="DK54" s="1">
        <v>0.43547650666547688</v>
      </c>
      <c r="DL54" s="1">
        <v>0.43575900420150804</v>
      </c>
      <c r="DM54" s="1">
        <v>0.13608484307033902</v>
      </c>
      <c r="DN54" s="1">
        <v>-1.1146915225740441E-3</v>
      </c>
      <c r="DO54" s="1">
        <v>0.44722751890973339</v>
      </c>
      <c r="DP54" s="1">
        <v>0.46817023574631522</v>
      </c>
      <c r="DQ54" s="1">
        <v>0.45964434458299036</v>
      </c>
      <c r="DR54" s="1">
        <v>0.20276524188901168</v>
      </c>
      <c r="DS54" s="1">
        <v>0.35825949358851211</v>
      </c>
      <c r="DT54" s="1">
        <v>0.35664495472832314</v>
      </c>
      <c r="DU54" s="1">
        <v>0.65158139357489697</v>
      </c>
      <c r="DV54" s="1">
        <v>0.69293077161480798</v>
      </c>
      <c r="DW54" s="1">
        <v>0.68589614876585703</v>
      </c>
      <c r="DX54" s="1">
        <v>0.60571575932042154</v>
      </c>
      <c r="DY54" s="1">
        <v>0.11561986216474757</v>
      </c>
      <c r="DZ54" s="1">
        <v>5.6839614586494509E-2</v>
      </c>
    </row>
    <row r="55" spans="1:130" s="1" customFormat="1" ht="12.5" x14ac:dyDescent="0.25">
      <c r="A55" s="1">
        <v>53</v>
      </c>
      <c r="B55" s="1" t="s">
        <v>52</v>
      </c>
      <c r="C55" s="13">
        <v>-1.5867436987093524E-3</v>
      </c>
      <c r="D55" s="13">
        <v>-1.9999999999999879E-4</v>
      </c>
      <c r="E55" s="13">
        <v>3.323703691979861E-2</v>
      </c>
      <c r="G55" s="14">
        <v>-5.5339560069704648E-2</v>
      </c>
      <c r="H55" s="12">
        <v>0</v>
      </c>
      <c r="I55" s="12">
        <v>0</v>
      </c>
      <c r="J55" s="12">
        <v>0</v>
      </c>
      <c r="K55" s="12">
        <v>0</v>
      </c>
      <c r="L55" s="12">
        <v>1.8000000000000002E-2</v>
      </c>
      <c r="M55" s="12">
        <v>0.13500000000000001</v>
      </c>
      <c r="N55" s="1">
        <f t="shared" si="0"/>
        <v>53</v>
      </c>
      <c r="O55" s="1" t="s">
        <v>52</v>
      </c>
      <c r="P55" s="1">
        <v>0.14455848795068987</v>
      </c>
      <c r="Q55" s="1">
        <v>0.14497179446063527</v>
      </c>
      <c r="R55" s="1">
        <v>0.14090858853550117</v>
      </c>
      <c r="S55" s="1">
        <v>0.13178237987427796</v>
      </c>
      <c r="T55" s="1">
        <v>0.12826420622197351</v>
      </c>
      <c r="U55" s="1">
        <v>0.1376154605406707</v>
      </c>
      <c r="V55" s="1">
        <v>0.14985663217105219</v>
      </c>
      <c r="W55" s="1">
        <v>9.9183661062463263E-2</v>
      </c>
      <c r="X55" s="1">
        <v>0.12969905584472408</v>
      </c>
      <c r="Y55" s="1">
        <v>9.9637140725785486E-2</v>
      </c>
      <c r="Z55" s="1">
        <v>0.13058557025303363</v>
      </c>
      <c r="AA55" s="1">
        <v>9.8753745754953173E-2</v>
      </c>
      <c r="AB55" s="1">
        <v>0.11846765762125143</v>
      </c>
      <c r="AC55" s="1">
        <v>7.4977046813234846E-2</v>
      </c>
      <c r="AD55" s="1">
        <v>0.10064057249583791</v>
      </c>
      <c r="AE55" s="1">
        <v>0.12946653746573875</v>
      </c>
      <c r="AF55" s="1">
        <v>0.10091441623034572</v>
      </c>
      <c r="AG55" s="1">
        <v>0.13002686897086418</v>
      </c>
      <c r="AH55" s="1">
        <v>0.13124859871474673</v>
      </c>
      <c r="AI55" s="1">
        <v>0.1427201380531086</v>
      </c>
      <c r="AJ55" s="1">
        <v>0.1314769527083535</v>
      </c>
      <c r="AK55" s="1">
        <v>0.14315942722320396</v>
      </c>
      <c r="AL55" s="1">
        <v>0.1230193705810919</v>
      </c>
      <c r="AM55" s="1">
        <v>0.13239876209179735</v>
      </c>
      <c r="AN55" s="1">
        <v>0.13835014629419196</v>
      </c>
      <c r="AO55" s="1">
        <v>0.14512501888933929</v>
      </c>
      <c r="AP55" s="1">
        <v>0.12619051896775668</v>
      </c>
      <c r="AQ55" s="1">
        <v>0.13149611310040818</v>
      </c>
      <c r="AR55" s="1">
        <v>0.17546220579975305</v>
      </c>
      <c r="AS55" s="1">
        <v>0.51746680563556191</v>
      </c>
      <c r="AT55" s="1">
        <v>0.51901165939544436</v>
      </c>
      <c r="AU55" s="1">
        <v>0.51912189866164749</v>
      </c>
      <c r="AV55" s="1">
        <v>0.49277083141907829</v>
      </c>
      <c r="AW55" s="1">
        <v>0.52237339846343023</v>
      </c>
      <c r="AX55" s="1">
        <v>0.50218200435383953</v>
      </c>
      <c r="AY55" s="1">
        <v>0.50370039364903063</v>
      </c>
      <c r="AZ55" s="1">
        <v>0.40380832357019864</v>
      </c>
      <c r="BA55" s="1">
        <v>0.43178639981492761</v>
      </c>
      <c r="BB55" s="1">
        <v>0.50567665747305868</v>
      </c>
      <c r="BC55" s="1">
        <v>0.50055814069140159</v>
      </c>
      <c r="BD55" s="1">
        <v>0.43969141561276331</v>
      </c>
      <c r="BE55" s="1">
        <v>0.40380832357019869</v>
      </c>
      <c r="BF55" s="1">
        <v>0.51908826423110432</v>
      </c>
      <c r="BG55" s="1">
        <v>0.51627208956567217</v>
      </c>
      <c r="BH55" s="1">
        <v>0.52720444543752165</v>
      </c>
      <c r="BI55" s="1">
        <v>0.48689690584800049</v>
      </c>
      <c r="BJ55" s="1">
        <v>0.48048694332305325</v>
      </c>
      <c r="BK55" s="1">
        <v>0.49745116528412636</v>
      </c>
      <c r="BL55" s="1">
        <v>0.46561651808376359</v>
      </c>
      <c r="BM55" s="1">
        <v>0.43700496632046065</v>
      </c>
      <c r="BN55" s="1">
        <v>0.3700697429195291</v>
      </c>
      <c r="BO55" s="1">
        <v>1</v>
      </c>
      <c r="BP55" s="1">
        <v>0.30234605622987143</v>
      </c>
      <c r="BQ55" s="1">
        <v>0.32048869067836988</v>
      </c>
      <c r="BR55" s="1">
        <v>0.28279493079951407</v>
      </c>
      <c r="BS55" s="1">
        <v>0.22785984129243805</v>
      </c>
      <c r="BT55" s="1">
        <v>0.36624230802116031</v>
      </c>
      <c r="BU55" s="1">
        <v>0.50326781881662308</v>
      </c>
      <c r="BV55" s="1">
        <v>0.36607523826732424</v>
      </c>
      <c r="BW55" s="1">
        <v>0.10513260109468159</v>
      </c>
      <c r="BX55" s="1">
        <v>0.152199770722623</v>
      </c>
      <c r="BY55" s="1">
        <v>0.38060010740151029</v>
      </c>
      <c r="BZ55" s="1">
        <v>0.19542632763244408</v>
      </c>
      <c r="CA55" s="1">
        <v>0.46150489848573806</v>
      </c>
      <c r="CB55" s="1">
        <v>0.38732871108581468</v>
      </c>
      <c r="CC55" s="1">
        <v>0.22040471899403599</v>
      </c>
      <c r="CD55" s="1">
        <v>0.25137645858783819</v>
      </c>
      <c r="CE55" s="1">
        <v>0.42406484186168025</v>
      </c>
      <c r="CF55" s="1">
        <v>0.36290744939234648</v>
      </c>
      <c r="CG55" s="1">
        <v>0.5118332890158559</v>
      </c>
      <c r="CH55" s="1">
        <v>0.22291491544650094</v>
      </c>
      <c r="CI55" s="1">
        <v>0.35802344932782937</v>
      </c>
      <c r="CJ55" s="1">
        <v>0.26200944509764101</v>
      </c>
      <c r="CK55" s="1">
        <v>0.3914759994920668</v>
      </c>
      <c r="CL55" s="1">
        <v>0.12124870670875093</v>
      </c>
      <c r="CM55" s="1">
        <v>0.11818091631950946</v>
      </c>
      <c r="CN55" s="1">
        <v>8.4616115678735875E-3</v>
      </c>
      <c r="CO55" s="1">
        <v>-3.0560191325794114E-2</v>
      </c>
      <c r="CP55" s="1">
        <v>0.22116993762745019</v>
      </c>
      <c r="CQ55" s="1">
        <v>0.21683132291830673</v>
      </c>
      <c r="CR55" s="1">
        <v>0.2089072886590535</v>
      </c>
      <c r="CS55" s="1">
        <v>0.19614038026830188</v>
      </c>
      <c r="CT55" s="1">
        <v>0.2076980749411913</v>
      </c>
      <c r="CU55" s="1">
        <v>0.12635801487988768</v>
      </c>
      <c r="CV55" s="1">
        <v>0.12819402051390616</v>
      </c>
      <c r="CW55" s="1">
        <v>0.17877486423642708</v>
      </c>
      <c r="CX55" s="1">
        <v>0.17514316969692781</v>
      </c>
      <c r="CY55" s="1">
        <v>0.15260771415991928</v>
      </c>
      <c r="CZ55" s="1">
        <v>0.23859607760670035</v>
      </c>
      <c r="DA55" s="1">
        <v>0.12154069986468732</v>
      </c>
      <c r="DB55" s="1">
        <v>0.11249057227817669</v>
      </c>
      <c r="DC55" s="1">
        <v>0.10872524749659707</v>
      </c>
      <c r="DD55" s="1">
        <v>0.17475841632390712</v>
      </c>
      <c r="DE55" s="1">
        <v>0.11564265624044114</v>
      </c>
      <c r="DF55" s="1">
        <v>0.1197414994968921</v>
      </c>
      <c r="DG55" s="1">
        <v>0.11886246940155694</v>
      </c>
      <c r="DH55" s="1">
        <v>0.1144104801375801</v>
      </c>
      <c r="DI55" s="1">
        <v>0.15284285776449025</v>
      </c>
      <c r="DJ55" s="1">
        <v>9.1148238211939708E-2</v>
      </c>
      <c r="DK55" s="1">
        <v>0.11855543345452235</v>
      </c>
      <c r="DL55" s="1">
        <v>0.11946124654366434</v>
      </c>
      <c r="DM55" s="1">
        <v>6.2998073087704026E-2</v>
      </c>
      <c r="DN55" s="1">
        <v>-4.0008361763623048E-3</v>
      </c>
      <c r="DO55" s="1">
        <v>0.20703607607898844</v>
      </c>
      <c r="DP55" s="1">
        <v>0.33599594924125981</v>
      </c>
      <c r="DQ55" s="1">
        <v>0.12502150835079975</v>
      </c>
      <c r="DR55" s="1">
        <v>0.14115796970921657</v>
      </c>
      <c r="DS55" s="1">
        <v>8.5513190890638704E-2</v>
      </c>
      <c r="DT55" s="1">
        <v>6.6701342381942821E-2</v>
      </c>
      <c r="DU55" s="1">
        <v>0.19259673475371969</v>
      </c>
      <c r="DV55" s="1">
        <v>0.46373141843832544</v>
      </c>
      <c r="DW55" s="1">
        <v>0.45198848203573505</v>
      </c>
      <c r="DX55" s="1">
        <v>0.47941920932780335</v>
      </c>
      <c r="DY55" s="1">
        <v>0.1193302168767601</v>
      </c>
      <c r="DZ55" s="1">
        <v>2.6447080373997213E-2</v>
      </c>
    </row>
    <row r="56" spans="1:130" s="1" customFormat="1" ht="12.5" x14ac:dyDescent="0.25">
      <c r="A56" s="1">
        <v>54</v>
      </c>
      <c r="B56" s="1" t="s">
        <v>53</v>
      </c>
      <c r="C56" s="13">
        <v>1.252398341152778E-3</v>
      </c>
      <c r="D56" s="13">
        <v>1.7999999999999995E-3</v>
      </c>
      <c r="E56" s="13">
        <v>1.3466087252620374E-2</v>
      </c>
      <c r="G56" s="14">
        <v>-6.8617725700588189E-2</v>
      </c>
      <c r="H56" s="12">
        <v>0</v>
      </c>
      <c r="I56" s="12">
        <v>0</v>
      </c>
      <c r="J56" s="12">
        <v>0</v>
      </c>
      <c r="K56" s="12">
        <v>0</v>
      </c>
      <c r="L56" s="12">
        <v>1.8000000000000002E-2</v>
      </c>
      <c r="M56" s="12">
        <v>0.13500000000000001</v>
      </c>
      <c r="N56" s="1">
        <f t="shared" si="0"/>
        <v>54</v>
      </c>
      <c r="O56" s="1" t="s">
        <v>53</v>
      </c>
      <c r="P56" s="1">
        <v>-4.1557571252086492E-2</v>
      </c>
      <c r="Q56" s="1">
        <v>-4.167638831346767E-2</v>
      </c>
      <c r="R56" s="1">
        <v>-4.0508300765379458E-2</v>
      </c>
      <c r="S56" s="1">
        <v>-3.7884704793418524E-2</v>
      </c>
      <c r="T56" s="1">
        <v>-3.687330273529292E-2</v>
      </c>
      <c r="U56" s="1">
        <v>-3.9561594672727955E-2</v>
      </c>
      <c r="V56" s="1">
        <v>-3.7015158835198833E-2</v>
      </c>
      <c r="W56" s="1">
        <v>-8.0229048560159194E-2</v>
      </c>
      <c r="X56" s="1">
        <v>-6.1209849792162055E-2</v>
      </c>
      <c r="Y56" s="1">
        <v>-8.0050146410397011E-2</v>
      </c>
      <c r="Z56" s="1">
        <v>-6.0825653999370483E-2</v>
      </c>
      <c r="AA56" s="1">
        <v>-6.9786774131983281E-2</v>
      </c>
      <c r="AB56" s="1">
        <v>-5.9913340632520296E-2</v>
      </c>
      <c r="AC56" s="1">
        <v>-9.8419827725525336E-2</v>
      </c>
      <c r="AD56" s="1">
        <v>-8.5257296331506929E-2</v>
      </c>
      <c r="AE56" s="1">
        <v>-6.7904217833313449E-2</v>
      </c>
      <c r="AF56" s="1">
        <v>-8.5126354889042744E-2</v>
      </c>
      <c r="AG56" s="1">
        <v>-6.7648649230420022E-2</v>
      </c>
      <c r="AH56" s="1">
        <v>-6.4712896295472569E-2</v>
      </c>
      <c r="AI56" s="1">
        <v>-5.4457786529254038E-2</v>
      </c>
      <c r="AJ56" s="1">
        <v>-6.488347804500906E-2</v>
      </c>
      <c r="AK56" s="1">
        <v>-5.4497133176184195E-2</v>
      </c>
      <c r="AL56" s="1">
        <v>-6.0371416789891316E-2</v>
      </c>
      <c r="AM56" s="1">
        <v>-5.1142648642878832E-2</v>
      </c>
      <c r="AN56" s="1">
        <v>-5.5672482359970299E-2</v>
      </c>
      <c r="AO56" s="1">
        <v>-5.0111121087413502E-2</v>
      </c>
      <c r="AP56" s="1">
        <v>-5.1365638198030666E-2</v>
      </c>
      <c r="AQ56" s="1">
        <v>-4.6609708036490664E-2</v>
      </c>
      <c r="AR56" s="1">
        <v>-1.1459511511935413E-2</v>
      </c>
      <c r="AS56" s="1">
        <v>0.53022519763518494</v>
      </c>
      <c r="AT56" s="1">
        <v>0.52663910094712363</v>
      </c>
      <c r="AU56" s="1">
        <v>0.53718613335682008</v>
      </c>
      <c r="AV56" s="1">
        <v>0.52547354094912979</v>
      </c>
      <c r="AW56" s="1">
        <v>0.53624986059017654</v>
      </c>
      <c r="AX56" s="1">
        <v>0.50831856800350461</v>
      </c>
      <c r="AY56" s="1">
        <v>0.50275570033782524</v>
      </c>
      <c r="AZ56" s="1">
        <v>0.52809373334672771</v>
      </c>
      <c r="BA56" s="1">
        <v>0.55665734573842052</v>
      </c>
      <c r="BB56" s="1">
        <v>0.41078015451619176</v>
      </c>
      <c r="BC56" s="1">
        <v>0.39794389346976405</v>
      </c>
      <c r="BD56" s="1">
        <v>0.55889725388549527</v>
      </c>
      <c r="BE56" s="1">
        <v>0.52809373334672771</v>
      </c>
      <c r="BF56" s="1">
        <v>0.40912256742203923</v>
      </c>
      <c r="BG56" s="1">
        <v>0.40148067118852271</v>
      </c>
      <c r="BH56" s="1">
        <v>0.45064020442764668</v>
      </c>
      <c r="BI56" s="1">
        <v>0.40375820236983573</v>
      </c>
      <c r="BJ56" s="1">
        <v>0.38780517118158392</v>
      </c>
      <c r="BK56" s="1">
        <v>0.4371011608187344</v>
      </c>
      <c r="BL56" s="1">
        <v>0.49493182761590226</v>
      </c>
      <c r="BM56" s="1">
        <v>0.37396911338521255</v>
      </c>
      <c r="BN56" s="1">
        <v>9.8716666840704639E-2</v>
      </c>
      <c r="BO56" s="1">
        <v>0.30234605622987143</v>
      </c>
      <c r="BP56" s="1">
        <v>1</v>
      </c>
      <c r="BQ56" s="1">
        <v>0.88965855911586345</v>
      </c>
      <c r="BR56" s="1">
        <v>0.8933715109889051</v>
      </c>
      <c r="BS56" s="1">
        <v>-1.8849127923960724E-2</v>
      </c>
      <c r="BT56" s="1">
        <v>0.12718438726609232</v>
      </c>
      <c r="BU56" s="1">
        <v>0.42317523722976674</v>
      </c>
      <c r="BV56" s="1">
        <v>0.19038863725485008</v>
      </c>
      <c r="BW56" s="1">
        <v>0.13776453067638822</v>
      </c>
      <c r="BX56" s="1">
        <v>0.1989137744197908</v>
      </c>
      <c r="BY56" s="1">
        <v>0.49873392863485894</v>
      </c>
      <c r="BZ56" s="1">
        <v>0.18953482691184759</v>
      </c>
      <c r="CA56" s="1">
        <v>0.4762263813888023</v>
      </c>
      <c r="CB56" s="1">
        <v>0.19133222402049133</v>
      </c>
      <c r="CC56" s="1">
        <v>6.1886753413160987E-2</v>
      </c>
      <c r="CD56" s="1">
        <v>0.32506232676392199</v>
      </c>
      <c r="CE56" s="1">
        <v>0.5499994285630827</v>
      </c>
      <c r="CF56" s="1">
        <v>0.36554039961613899</v>
      </c>
      <c r="CG56" s="1">
        <v>0.52892513996355084</v>
      </c>
      <c r="CH56" s="1">
        <v>0.45134852943379694</v>
      </c>
      <c r="CI56" s="1">
        <v>8.8855780788968025E-2</v>
      </c>
      <c r="CJ56" s="1">
        <v>0.12425243796762502</v>
      </c>
      <c r="CK56" s="1">
        <v>0.42173748178899884</v>
      </c>
      <c r="CL56" s="1">
        <v>-3.4856491927274663E-2</v>
      </c>
      <c r="CM56" s="1">
        <v>-3.7751164390912841E-2</v>
      </c>
      <c r="CN56" s="1">
        <v>-3.2798889969254041E-3</v>
      </c>
      <c r="CO56" s="1">
        <v>-4.0643348704714005E-2</v>
      </c>
      <c r="CP56" s="1">
        <v>0.16097197396348528</v>
      </c>
      <c r="CQ56" s="1">
        <v>0.1567356262118568</v>
      </c>
      <c r="CR56" s="1">
        <v>0.14241431798955512</v>
      </c>
      <c r="CS56" s="1">
        <v>0.12691451875886589</v>
      </c>
      <c r="CT56" s="1">
        <v>9.1267185516928043E-2</v>
      </c>
      <c r="CU56" s="1">
        <v>5.572498539031525E-2</v>
      </c>
      <c r="CV56" s="1">
        <v>1.3641806507862507E-2</v>
      </c>
      <c r="CW56" s="1">
        <v>0.10866168783858351</v>
      </c>
      <c r="CX56" s="1">
        <v>5.2559729876301226E-2</v>
      </c>
      <c r="CY56" s="1">
        <v>4.5728346890495486E-2</v>
      </c>
      <c r="CZ56" s="1">
        <v>9.217249609691917E-3</v>
      </c>
      <c r="DA56" s="1">
        <v>-3.2901401045951205E-2</v>
      </c>
      <c r="DB56" s="1">
        <v>-2.9662760629774979E-2</v>
      </c>
      <c r="DC56" s="1">
        <v>-3.1469519604403355E-2</v>
      </c>
      <c r="DD56" s="1">
        <v>-8.0979209784861228E-2</v>
      </c>
      <c r="DE56" s="1">
        <v>-3.1812733222516654E-2</v>
      </c>
      <c r="DF56" s="1">
        <v>-2.1957585533984855E-2</v>
      </c>
      <c r="DG56" s="1">
        <v>-2.3516305192847718E-2</v>
      </c>
      <c r="DH56" s="1">
        <v>-2.2635502877583098E-2</v>
      </c>
      <c r="DI56" s="1">
        <v>0.11308351060350312</v>
      </c>
      <c r="DJ56" s="1">
        <v>4.7495504321741619E-3</v>
      </c>
      <c r="DK56" s="1">
        <v>-4.2898508989868862E-2</v>
      </c>
      <c r="DL56" s="1">
        <v>-4.1708841710930374E-2</v>
      </c>
      <c r="DM56" s="1">
        <v>2.4709625026374128E-2</v>
      </c>
      <c r="DN56" s="1">
        <v>-5.3208888024558997E-3</v>
      </c>
      <c r="DO56" s="1">
        <v>8.1205401309999301E-2</v>
      </c>
      <c r="DP56" s="1">
        <v>0.43104809361865781</v>
      </c>
      <c r="DQ56" s="1">
        <v>-4.9364404167966926E-2</v>
      </c>
      <c r="DR56" s="1">
        <v>0.25698828614146008</v>
      </c>
      <c r="DS56" s="1">
        <v>2.9729872852282485E-2</v>
      </c>
      <c r="DT56" s="1">
        <v>1.1713472040669524E-2</v>
      </c>
      <c r="DU56" s="1">
        <v>-4.6105253185350421E-2</v>
      </c>
      <c r="DV56" s="1">
        <v>0.3519283696285469</v>
      </c>
      <c r="DW56" s="1">
        <v>0.33762725154822615</v>
      </c>
      <c r="DX56" s="1">
        <v>0.41141099870488096</v>
      </c>
      <c r="DY56" s="1">
        <v>0.28766238183878812</v>
      </c>
      <c r="DZ56" s="1">
        <v>-1.6631545315033365E-2</v>
      </c>
    </row>
    <row r="57" spans="1:130" s="1" customFormat="1" ht="12.5" x14ac:dyDescent="0.25">
      <c r="A57" s="1">
        <v>55</v>
      </c>
      <c r="B57" s="1" t="s">
        <v>54</v>
      </c>
      <c r="C57" s="13">
        <v>-5.2001550477922369E-3</v>
      </c>
      <c r="D57" s="13">
        <v>9.9999999999999395E-5</v>
      </c>
      <c r="E57" s="13">
        <v>8.4394630609050003E-2</v>
      </c>
      <c r="G57" s="14">
        <v>-4.6308193623859191E-2</v>
      </c>
      <c r="H57" s="12">
        <v>0</v>
      </c>
      <c r="I57" s="12">
        <v>0</v>
      </c>
      <c r="J57" s="12">
        <v>0</v>
      </c>
      <c r="K57" s="12">
        <v>0</v>
      </c>
      <c r="L57" s="12">
        <v>1.8000000000000002E-2</v>
      </c>
      <c r="M57" s="12">
        <v>0.13500000000000001</v>
      </c>
      <c r="N57" s="1">
        <f t="shared" si="0"/>
        <v>55</v>
      </c>
      <c r="O57" s="1" t="s">
        <v>54</v>
      </c>
      <c r="P57" s="1">
        <v>-4.2257764504516432E-2</v>
      </c>
      <c r="Q57" s="1">
        <v>-4.2378583485214498E-2</v>
      </c>
      <c r="R57" s="1">
        <v>-4.1190815118570805E-2</v>
      </c>
      <c r="S57" s="1">
        <v>-3.8523014826161828E-2</v>
      </c>
      <c r="T57" s="1">
        <v>-3.7494571904596499E-2</v>
      </c>
      <c r="U57" s="1">
        <v>-4.0228158208820579E-2</v>
      </c>
      <c r="V57" s="1">
        <v>-3.4638176028957988E-2</v>
      </c>
      <c r="W57" s="1">
        <v>-8.1580807981082443E-2</v>
      </c>
      <c r="X57" s="1">
        <v>-6.2241159431186494E-2</v>
      </c>
      <c r="Y57" s="1">
        <v>-8.1398891553191507E-2</v>
      </c>
      <c r="Z57" s="1">
        <v>-6.1850490418386625E-2</v>
      </c>
      <c r="AA57" s="1">
        <v>-7.0962594250528171E-2</v>
      </c>
      <c r="AB57" s="1">
        <v>-6.0922805708979025E-2</v>
      </c>
      <c r="AC57" s="1">
        <v>-0.10007807909109977</v>
      </c>
      <c r="AD57" s="1">
        <v>-8.6693775457046374E-2</v>
      </c>
      <c r="AE57" s="1">
        <v>-6.9048319225813157E-2</v>
      </c>
      <c r="AF57" s="1">
        <v>-8.6560627814563418E-2</v>
      </c>
      <c r="AG57" s="1">
        <v>-6.8788444610660415E-2</v>
      </c>
      <c r="AH57" s="1">
        <v>-6.5803227899704927E-2</v>
      </c>
      <c r="AI57" s="1">
        <v>-5.5375332322263743E-2</v>
      </c>
      <c r="AJ57" s="1">
        <v>-6.5976683739002076E-2</v>
      </c>
      <c r="AK57" s="1">
        <v>-5.5415341911128582E-2</v>
      </c>
      <c r="AL57" s="1">
        <v>-6.1388599878371128E-2</v>
      </c>
      <c r="AM57" s="1">
        <v>-5.2004338496549979E-2</v>
      </c>
      <c r="AN57" s="1">
        <v>-5.6610494262976256E-2</v>
      </c>
      <c r="AO57" s="1">
        <v>-5.0955430988111679E-2</v>
      </c>
      <c r="AP57" s="1">
        <v>-5.2231085147633451E-2</v>
      </c>
      <c r="AQ57" s="1">
        <v>-4.7395023493616698E-2</v>
      </c>
      <c r="AR57" s="1">
        <v>-9.7857142941670822E-3</v>
      </c>
      <c r="AS57" s="1">
        <v>0.55120762929148948</v>
      </c>
      <c r="AT57" s="1">
        <v>0.5475783300184105</v>
      </c>
      <c r="AU57" s="1">
        <v>0.5551239415893876</v>
      </c>
      <c r="AV57" s="1">
        <v>0.57808013714460849</v>
      </c>
      <c r="AW57" s="1">
        <v>0.57202750323879636</v>
      </c>
      <c r="AX57" s="1">
        <v>0.51688310199038989</v>
      </c>
      <c r="AY57" s="1">
        <v>0.51122650694155691</v>
      </c>
      <c r="AZ57" s="1">
        <v>0.53699145420959804</v>
      </c>
      <c r="BA57" s="1">
        <v>0.58028794152174579</v>
      </c>
      <c r="BB57" s="1">
        <v>0.4255298859274641</v>
      </c>
      <c r="BC57" s="1">
        <v>0.41237645923782656</v>
      </c>
      <c r="BD57" s="1">
        <v>0.59694593387732364</v>
      </c>
      <c r="BE57" s="1">
        <v>0.53699145420959793</v>
      </c>
      <c r="BF57" s="1">
        <v>0.43554374329908746</v>
      </c>
      <c r="BG57" s="1">
        <v>0.42763414929551102</v>
      </c>
      <c r="BH57" s="1">
        <v>0.4786870804045561</v>
      </c>
      <c r="BI57" s="1">
        <v>0.41056102458477461</v>
      </c>
      <c r="BJ57" s="1">
        <v>0.39433920471476708</v>
      </c>
      <c r="BK57" s="1">
        <v>0.44487013077149162</v>
      </c>
      <c r="BL57" s="1">
        <v>0.50327081172080401</v>
      </c>
      <c r="BM57" s="1">
        <v>0.39752286710048701</v>
      </c>
      <c r="BN57" s="1">
        <v>0.10782236200656276</v>
      </c>
      <c r="BO57" s="1">
        <v>0.32048869067836988</v>
      </c>
      <c r="BP57" s="1">
        <v>0.88965855911586345</v>
      </c>
      <c r="BQ57" s="1">
        <v>1</v>
      </c>
      <c r="BR57" s="1">
        <v>0.86662554008397785</v>
      </c>
      <c r="BS57" s="1">
        <v>-1.333091404713431E-3</v>
      </c>
      <c r="BT57" s="1">
        <v>0.13962339333051418</v>
      </c>
      <c r="BU57" s="1">
        <v>0.43863169821403247</v>
      </c>
      <c r="BV57" s="1">
        <v>0.20162632767874783</v>
      </c>
      <c r="BW57" s="1">
        <v>0.14008569122301037</v>
      </c>
      <c r="BX57" s="1">
        <v>0.20226522346909281</v>
      </c>
      <c r="BY57" s="1">
        <v>0.5071369734006298</v>
      </c>
      <c r="BZ57" s="1">
        <v>0.19399917167101347</v>
      </c>
      <c r="CA57" s="1">
        <v>0.48672406703442866</v>
      </c>
      <c r="CB57" s="1">
        <v>0.19455593339991839</v>
      </c>
      <c r="CC57" s="1">
        <v>6.2929468034086167E-2</v>
      </c>
      <c r="CD57" s="1">
        <v>0.33687541404419352</v>
      </c>
      <c r="CE57" s="1">
        <v>0.56857670923783343</v>
      </c>
      <c r="CF57" s="1">
        <v>0.37749729410986638</v>
      </c>
      <c r="CG57" s="1">
        <v>0.54533704444342213</v>
      </c>
      <c r="CH57" s="1">
        <v>0.44977815352198902</v>
      </c>
      <c r="CI57" s="1">
        <v>9.468948007840372E-2</v>
      </c>
      <c r="CJ57" s="1">
        <v>0.12634593660196911</v>
      </c>
      <c r="CK57" s="1">
        <v>0.42884323244161004</v>
      </c>
      <c r="CL57" s="1">
        <v>-3.5443780349468747E-2</v>
      </c>
      <c r="CM57" s="1">
        <v>-4.0255526316830832E-2</v>
      </c>
      <c r="CN57" s="1">
        <v>1.0424116695548913E-2</v>
      </c>
      <c r="CO57" s="1">
        <v>-4.1328138447275509E-2</v>
      </c>
      <c r="CP57" s="1">
        <v>0.16368415098932387</v>
      </c>
      <c r="CQ57" s="1">
        <v>0.15651143118535807</v>
      </c>
      <c r="CR57" s="1">
        <v>0.14121640852549033</v>
      </c>
      <c r="CS57" s="1">
        <v>0.12545566962856333</v>
      </c>
      <c r="CT57" s="1">
        <v>8.8748771397397466E-2</v>
      </c>
      <c r="CU57" s="1">
        <v>5.6663881903910154E-2</v>
      </c>
      <c r="CV57" s="1">
        <v>1.3871653935899597E-2</v>
      </c>
      <c r="CW57" s="1">
        <v>0.10909446928074078</v>
      </c>
      <c r="CX57" s="1">
        <v>5.1455963176992719E-2</v>
      </c>
      <c r="CY57" s="1">
        <v>4.649881251138744E-2</v>
      </c>
      <c r="CZ57" s="1">
        <v>9.3725487715105877E-3</v>
      </c>
      <c r="DA57" s="1">
        <v>-3.4887481501297862E-2</v>
      </c>
      <c r="DB57" s="1">
        <v>-3.125258522478979E-2</v>
      </c>
      <c r="DC57" s="1">
        <v>-3.4070459283823185E-2</v>
      </c>
      <c r="DD57" s="1">
        <v>-8.2343608486953823E-2</v>
      </c>
      <c r="DE57" s="1">
        <v>-3.342083760096768E-2</v>
      </c>
      <c r="DF57" s="1">
        <v>-2.2327543468660289E-2</v>
      </c>
      <c r="DG57" s="1">
        <v>-2.4840830948556703E-2</v>
      </c>
      <c r="DH57" s="1">
        <v>-2.3910418571563043E-2</v>
      </c>
      <c r="DI57" s="1">
        <v>0.12618755202338669</v>
      </c>
      <c r="DJ57" s="1">
        <v>2.2445320926366155E-2</v>
      </c>
      <c r="DK57" s="1">
        <v>-4.3621295371002781E-2</v>
      </c>
      <c r="DL57" s="1">
        <v>-4.2411583681954385E-2</v>
      </c>
      <c r="DM57" s="1">
        <v>2.512595139464505E-2</v>
      </c>
      <c r="DN57" s="1">
        <v>-5.4105391435167365E-3</v>
      </c>
      <c r="DO57" s="1">
        <v>8.2573611057224883E-2</v>
      </c>
      <c r="DP57" s="1">
        <v>0.42678830750112656</v>
      </c>
      <c r="DQ57" s="1">
        <v>-4.2030162361743492E-2</v>
      </c>
      <c r="DR57" s="1">
        <v>0.28335881462645091</v>
      </c>
      <c r="DS57" s="1">
        <v>4.1049604504343765E-2</v>
      </c>
      <c r="DT57" s="1">
        <v>2.354124432200707E-2</v>
      </c>
      <c r="DU57" s="1">
        <v>-3.8012181842056257E-2</v>
      </c>
      <c r="DV57" s="1">
        <v>0.36497533866967974</v>
      </c>
      <c r="DW57" s="1">
        <v>0.34982786846559016</v>
      </c>
      <c r="DX57" s="1">
        <v>0.42948456706229182</v>
      </c>
      <c r="DY57" s="1">
        <v>0.2983660829904311</v>
      </c>
      <c r="DZ57" s="1">
        <v>3.9666073424629369E-2</v>
      </c>
    </row>
    <row r="58" spans="1:130" s="1" customFormat="1" ht="12.5" x14ac:dyDescent="0.25">
      <c r="A58" s="1">
        <v>56</v>
      </c>
      <c r="B58" s="1" t="s">
        <v>55</v>
      </c>
      <c r="C58" s="13">
        <v>1.6089076797936048E-2</v>
      </c>
      <c r="D58" s="13">
        <v>1.9399999999999997E-2</v>
      </c>
      <c r="E58" s="13">
        <v>6.31611328987286E-2</v>
      </c>
      <c r="G58" s="14">
        <v>6.8214316273815939E-2</v>
      </c>
      <c r="H58" s="12">
        <v>0</v>
      </c>
      <c r="I58" s="12">
        <v>0</v>
      </c>
      <c r="J58" s="12">
        <v>0</v>
      </c>
      <c r="K58" s="12">
        <v>0</v>
      </c>
      <c r="L58" s="12">
        <v>1.35E-2</v>
      </c>
      <c r="M58" s="12">
        <v>0.45</v>
      </c>
      <c r="N58" s="1">
        <f t="shared" si="0"/>
        <v>56</v>
      </c>
      <c r="O58" s="1" t="s">
        <v>55</v>
      </c>
      <c r="P58" s="1">
        <v>-4.030764545153584E-2</v>
      </c>
      <c r="Q58" s="1">
        <v>-4.0422888855792892E-2</v>
      </c>
      <c r="R58" s="1">
        <v>-3.928993384119181E-2</v>
      </c>
      <c r="S58" s="1">
        <v>-3.6745247685102518E-2</v>
      </c>
      <c r="T58" s="1">
        <v>-3.576426553577073E-2</v>
      </c>
      <c r="U58" s="1">
        <v>-3.8371701798757658E-2</v>
      </c>
      <c r="V58" s="1">
        <v>-3.8306666202882381E-2</v>
      </c>
      <c r="W58" s="1">
        <v>-7.7816001918413022E-2</v>
      </c>
      <c r="X58" s="1">
        <v>-5.9368843010534696E-2</v>
      </c>
      <c r="Y58" s="1">
        <v>-7.7642480603141995E-2</v>
      </c>
      <c r="Z58" s="1">
        <v>-5.8996202662861881E-2</v>
      </c>
      <c r="AA58" s="1">
        <v>-6.7687799459097697E-2</v>
      </c>
      <c r="AB58" s="1">
        <v>-5.8111328917266176E-2</v>
      </c>
      <c r="AC58" s="1">
        <v>-9.5459657574732196E-2</v>
      </c>
      <c r="AD58" s="1">
        <v>-8.2693015235205045E-2</v>
      </c>
      <c r="AE58" s="1">
        <v>-6.5861864748692073E-2</v>
      </c>
      <c r="AF58" s="1">
        <v>-8.2566012114504303E-2</v>
      </c>
      <c r="AG58" s="1">
        <v>-6.5613982874857729E-2</v>
      </c>
      <c r="AH58" s="1">
        <v>-6.2766528491218138E-2</v>
      </c>
      <c r="AI58" s="1">
        <v>-5.2819861348042278E-2</v>
      </c>
      <c r="AJ58" s="1">
        <v>-6.2931979658686785E-2</v>
      </c>
      <c r="AK58" s="1">
        <v>-5.2858024567075147E-2</v>
      </c>
      <c r="AL58" s="1">
        <v>-5.8555627532050764E-2</v>
      </c>
      <c r="AM58" s="1">
        <v>-4.9604432762565043E-2</v>
      </c>
      <c r="AN58" s="1">
        <v>-5.399802280937914E-2</v>
      </c>
      <c r="AO58" s="1">
        <v>-4.8603930429861976E-2</v>
      </c>
      <c r="AP58" s="1">
        <v>-4.9820715467681138E-2</v>
      </c>
      <c r="AQ58" s="1">
        <v>-4.5207829272268657E-2</v>
      </c>
      <c r="AR58" s="1">
        <v>-1.2611018424778207E-2</v>
      </c>
      <c r="AS58" s="1">
        <v>0.50462133569805601</v>
      </c>
      <c r="AT58" s="1">
        <v>0.50112929833217457</v>
      </c>
      <c r="AU58" s="1">
        <v>0.51390696124892288</v>
      </c>
      <c r="AV58" s="1">
        <v>0.47460380853711975</v>
      </c>
      <c r="AW58" s="1">
        <v>0.49868878842924719</v>
      </c>
      <c r="AX58" s="1">
        <v>0.49302988596786601</v>
      </c>
      <c r="AY58" s="1">
        <v>0.48763433250296617</v>
      </c>
      <c r="AZ58" s="1">
        <v>0.51221027426738952</v>
      </c>
      <c r="BA58" s="1">
        <v>0.52849307771130216</v>
      </c>
      <c r="BB58" s="1">
        <v>0.39215104182266763</v>
      </c>
      <c r="BC58" s="1">
        <v>0.37978171362404728</v>
      </c>
      <c r="BD58" s="1">
        <v>0.51914074508808827</v>
      </c>
      <c r="BE58" s="1">
        <v>0.51221027426738952</v>
      </c>
      <c r="BF58" s="1">
        <v>0.38116705592897326</v>
      </c>
      <c r="BG58" s="1">
        <v>0.37386635684477959</v>
      </c>
      <c r="BH58" s="1">
        <v>0.42069369801190759</v>
      </c>
      <c r="BI58" s="1">
        <v>0.39161437925599885</v>
      </c>
      <c r="BJ58" s="1">
        <v>0.37614116689927185</v>
      </c>
      <c r="BK58" s="1">
        <v>0.42363041506500615</v>
      </c>
      <c r="BL58" s="1">
        <v>0.48004577816180305</v>
      </c>
      <c r="BM58" s="1">
        <v>0.34889427392768541</v>
      </c>
      <c r="BN58" s="1">
        <v>8.9782955682421145E-2</v>
      </c>
      <c r="BO58" s="1">
        <v>0.28279493079951407</v>
      </c>
      <c r="BP58" s="1">
        <v>0.8933715109889051</v>
      </c>
      <c r="BQ58" s="1">
        <v>0.86662554008397785</v>
      </c>
      <c r="BR58" s="1">
        <v>1</v>
      </c>
      <c r="BS58" s="1">
        <v>-3.2574641187716587E-2</v>
      </c>
      <c r="BT58" s="1">
        <v>0.11510743409314485</v>
      </c>
      <c r="BU58" s="1">
        <v>0.40377429462991826</v>
      </c>
      <c r="BV58" s="1">
        <v>0.17822692022001502</v>
      </c>
      <c r="BW58" s="1">
        <v>0.13362099109731512</v>
      </c>
      <c r="BX58" s="1">
        <v>0.19293105090536677</v>
      </c>
      <c r="BY58" s="1">
        <v>0.48373352350460463</v>
      </c>
      <c r="BZ58" s="1">
        <v>0.18281563808491333</v>
      </c>
      <c r="CA58" s="1">
        <v>0.45992030002114687</v>
      </c>
      <c r="CB58" s="1">
        <v>0.185577530565735</v>
      </c>
      <c r="CC58" s="1">
        <v>6.0025387422010995E-2</v>
      </c>
      <c r="CD58" s="1">
        <v>0.31020740847481448</v>
      </c>
      <c r="CE58" s="1">
        <v>0.52599539719354482</v>
      </c>
      <c r="CF58" s="1">
        <v>0.34989935264169941</v>
      </c>
      <c r="CG58" s="1">
        <v>0.50700579260452505</v>
      </c>
      <c r="CH58" s="1">
        <v>0.44512650259640552</v>
      </c>
      <c r="CI58" s="1">
        <v>8.2707785184960247E-2</v>
      </c>
      <c r="CJ58" s="1">
        <v>0.12051530118802417</v>
      </c>
      <c r="CK58" s="1">
        <v>0.40905289643751808</v>
      </c>
      <c r="CL58" s="1">
        <v>-3.3808114284791552E-2</v>
      </c>
      <c r="CM58" s="1">
        <v>-3.5118406491488501E-2</v>
      </c>
      <c r="CN58" s="1">
        <v>-1.4208360039072856E-2</v>
      </c>
      <c r="CO58" s="1">
        <v>-3.9420919947782053E-2</v>
      </c>
      <c r="CP58" s="1">
        <v>0.15613042482188502</v>
      </c>
      <c r="CQ58" s="1">
        <v>0.15431759270872436</v>
      </c>
      <c r="CR58" s="1">
        <v>0.14101400960555782</v>
      </c>
      <c r="CS58" s="1">
        <v>0.12598022696036149</v>
      </c>
      <c r="CT58" s="1">
        <v>9.1772876281980678E-2</v>
      </c>
      <c r="CU58" s="1">
        <v>5.4048946707684911E-2</v>
      </c>
      <c r="CV58" s="1">
        <v>1.3231502310418796E-2</v>
      </c>
      <c r="CW58" s="1">
        <v>0.10651390182727608</v>
      </c>
      <c r="CX58" s="1">
        <v>5.2573207686311602E-2</v>
      </c>
      <c r="CY58" s="1">
        <v>4.4352976798527205E-2</v>
      </c>
      <c r="CZ58" s="1">
        <v>8.9400226748601319E-3</v>
      </c>
      <c r="DA58" s="1">
        <v>-3.0764389787902226E-2</v>
      </c>
      <c r="DB58" s="1">
        <v>-2.7896998272507762E-2</v>
      </c>
      <c r="DC58" s="1">
        <v>-2.8863472136405166E-2</v>
      </c>
      <c r="DD58" s="1">
        <v>-7.85436005668846E-2</v>
      </c>
      <c r="DE58" s="1">
        <v>-2.9996687564391937E-2</v>
      </c>
      <c r="DF58" s="1">
        <v>-2.1297167904902457E-2</v>
      </c>
      <c r="DG58" s="1">
        <v>-2.2065032213557489E-2</v>
      </c>
      <c r="DH58" s="1">
        <v>-2.1238587272453355E-2</v>
      </c>
      <c r="DI58" s="1">
        <v>0.10070728230664852</v>
      </c>
      <c r="DJ58" s="1">
        <v>-9.5111280585886641E-3</v>
      </c>
      <c r="DK58" s="1">
        <v>-4.1608251845957941E-2</v>
      </c>
      <c r="DL58" s="1">
        <v>-4.0454366153411893E-2</v>
      </c>
      <c r="DM58" s="1">
        <v>2.39664343895814E-2</v>
      </c>
      <c r="DN58" s="1">
        <v>-5.1608525925506627E-3</v>
      </c>
      <c r="DO58" s="1">
        <v>7.8762988936433492E-2</v>
      </c>
      <c r="DP58" s="1">
        <v>0.42731790281083776</v>
      </c>
      <c r="DQ58" s="1">
        <v>-5.4424144134635179E-2</v>
      </c>
      <c r="DR58" s="1">
        <v>0.23159481377699057</v>
      </c>
      <c r="DS58" s="1">
        <v>2.0165137401714921E-2</v>
      </c>
      <c r="DT58" s="1">
        <v>2.0401773508570945E-3</v>
      </c>
      <c r="DU58" s="1">
        <v>-5.1827160209782071E-2</v>
      </c>
      <c r="DV58" s="1">
        <v>0.33563930537214076</v>
      </c>
      <c r="DW58" s="1">
        <v>0.32225350552392462</v>
      </c>
      <c r="DX58" s="1">
        <v>0.39010760055784466</v>
      </c>
      <c r="DY58" s="1">
        <v>0.27431642187761401</v>
      </c>
      <c r="DZ58" s="1">
        <v>-6.1474621059978724E-2</v>
      </c>
    </row>
    <row r="59" spans="1:130" s="1" customFormat="1" ht="12.5" x14ac:dyDescent="0.25">
      <c r="A59" s="1">
        <v>57</v>
      </c>
      <c r="B59" s="1" t="s">
        <v>56</v>
      </c>
      <c r="C59" s="13">
        <v>2.0844470484442618E-2</v>
      </c>
      <c r="D59" s="13">
        <v>2.4734999999999997E-2</v>
      </c>
      <c r="E59" s="13">
        <v>7.041448936030939E-2</v>
      </c>
      <c r="G59" s="14">
        <v>0.14843377938867658</v>
      </c>
      <c r="H59" s="12">
        <v>0</v>
      </c>
      <c r="I59" s="12">
        <v>0</v>
      </c>
      <c r="J59" s="12">
        <v>0</v>
      </c>
      <c r="K59" s="12">
        <v>0</v>
      </c>
      <c r="L59" s="12">
        <v>4.4999999999999998E-2</v>
      </c>
      <c r="M59" s="12">
        <v>0.315</v>
      </c>
      <c r="N59" s="1">
        <f t="shared" si="0"/>
        <v>57</v>
      </c>
      <c r="O59" s="1" t="s">
        <v>56</v>
      </c>
      <c r="P59" s="1">
        <v>0.4210234443162193</v>
      </c>
      <c r="Q59" s="1">
        <v>0.42222719051502355</v>
      </c>
      <c r="R59" s="1">
        <v>0.41039319184903333</v>
      </c>
      <c r="S59" s="1">
        <v>0.38381330810393377</v>
      </c>
      <c r="T59" s="1">
        <v>0.37356670404910269</v>
      </c>
      <c r="U59" s="1">
        <v>0.40080202836487572</v>
      </c>
      <c r="V59" s="1">
        <v>0.42483309187697815</v>
      </c>
      <c r="W59" s="1">
        <v>0.38595908033584392</v>
      </c>
      <c r="X59" s="1">
        <v>0.42265958141075421</v>
      </c>
      <c r="Y59" s="1">
        <v>0.38669922435546444</v>
      </c>
      <c r="Z59" s="1">
        <v>0.42404181203976732</v>
      </c>
      <c r="AA59" s="1">
        <v>0.36533514804440448</v>
      </c>
      <c r="AB59" s="1">
        <v>0.39357596104562559</v>
      </c>
      <c r="AC59" s="1">
        <v>0.36267267859030877</v>
      </c>
      <c r="AD59" s="1">
        <v>0.39885580544386456</v>
      </c>
      <c r="AE59" s="1">
        <v>0.43467556107667671</v>
      </c>
      <c r="AF59" s="1">
        <v>0.39925975247798817</v>
      </c>
      <c r="AG59" s="1">
        <v>0.43552531077401785</v>
      </c>
      <c r="AH59" s="1">
        <v>0.43291275866824924</v>
      </c>
      <c r="AI59" s="1">
        <v>0.44087971028628126</v>
      </c>
      <c r="AJ59" s="1">
        <v>0.43377483421580754</v>
      </c>
      <c r="AK59" s="1">
        <v>0.44199591352187101</v>
      </c>
      <c r="AL59" s="1">
        <v>0.40523613620323945</v>
      </c>
      <c r="AM59" s="1">
        <v>0.41016569135122205</v>
      </c>
      <c r="AN59" s="1">
        <v>0.43279110326409126</v>
      </c>
      <c r="AO59" s="1">
        <v>0.4384257317602801</v>
      </c>
      <c r="AP59" s="1">
        <v>0.39585353885572633</v>
      </c>
      <c r="AQ59" s="1">
        <v>0.39951397452706611</v>
      </c>
      <c r="AR59" s="1">
        <v>0.43770085337074094</v>
      </c>
      <c r="AS59" s="1">
        <v>0.23147436577314376</v>
      </c>
      <c r="AT59" s="1">
        <v>0.24187098881857128</v>
      </c>
      <c r="AU59" s="1">
        <v>0.22257993132766482</v>
      </c>
      <c r="AV59" s="1">
        <v>0.17932486902041514</v>
      </c>
      <c r="AW59" s="1">
        <v>0.23066053555033414</v>
      </c>
      <c r="AX59" s="1">
        <v>0.2372728518149291</v>
      </c>
      <c r="AY59" s="1">
        <v>0.25131912068163087</v>
      </c>
      <c r="AZ59" s="1">
        <v>-3.3271025943332998E-2</v>
      </c>
      <c r="BA59" s="1">
        <v>-2.1620450238902075E-2</v>
      </c>
      <c r="BB59" s="1">
        <v>0.4280685595783989</v>
      </c>
      <c r="BC59" s="1">
        <v>0.44002951947443658</v>
      </c>
      <c r="BD59" s="1">
        <v>-8.1899338778300135E-3</v>
      </c>
      <c r="BE59" s="1">
        <v>-3.3271025943332998E-2</v>
      </c>
      <c r="BF59" s="1">
        <v>0.46209100424394456</v>
      </c>
      <c r="BG59" s="1">
        <v>0.46976621955915177</v>
      </c>
      <c r="BH59" s="1">
        <v>0.40333341216562613</v>
      </c>
      <c r="BI59" s="1">
        <v>0.39730145740835821</v>
      </c>
      <c r="BJ59" s="1">
        <v>0.41204151565666897</v>
      </c>
      <c r="BK59" s="1">
        <v>0.35971632987209284</v>
      </c>
      <c r="BL59" s="1">
        <v>0.17564271226472</v>
      </c>
      <c r="BM59" s="1">
        <v>0.33349840661433794</v>
      </c>
      <c r="BN59" s="1">
        <v>0.6921869939732691</v>
      </c>
      <c r="BO59" s="1">
        <v>0.22785984129243805</v>
      </c>
      <c r="BP59" s="1">
        <v>-1.8849127923960717E-2</v>
      </c>
      <c r="BQ59" s="1">
        <v>-1.3330914047134223E-3</v>
      </c>
      <c r="BR59" s="1">
        <v>-3.257464118771658E-2</v>
      </c>
      <c r="BS59" s="1">
        <v>1</v>
      </c>
      <c r="BT59" s="1">
        <v>0.73417394221461485</v>
      </c>
      <c r="BU59" s="1">
        <v>0.39904415015960071</v>
      </c>
      <c r="BV59" s="1">
        <v>0.54763474553468028</v>
      </c>
      <c r="BW59" s="1">
        <v>-9.1763783672301098E-3</v>
      </c>
      <c r="BX59" s="1">
        <v>-1.2295170524199723E-2</v>
      </c>
      <c r="BY59" s="1">
        <v>-3.3220243347535296E-2</v>
      </c>
      <c r="BZ59" s="1">
        <v>0.10778035765319161</v>
      </c>
      <c r="CA59" s="1">
        <v>0.20081059690314601</v>
      </c>
      <c r="CB59" s="1">
        <v>0.55984685437401438</v>
      </c>
      <c r="CC59" s="1">
        <v>0.40678816466992385</v>
      </c>
      <c r="CD59" s="1">
        <v>-1.4290344570123382E-2</v>
      </c>
      <c r="CE59" s="1">
        <v>-2.7057470687526328E-2</v>
      </c>
      <c r="CF59" s="1">
        <v>0.17439825446282081</v>
      </c>
      <c r="CG59" s="1">
        <v>0.22090260417570448</v>
      </c>
      <c r="CH59" s="1">
        <v>2.4542581486734886E-2</v>
      </c>
      <c r="CI59" s="1">
        <v>0.68235834349009195</v>
      </c>
      <c r="CJ59" s="1">
        <v>0.38842451750057644</v>
      </c>
      <c r="CK59" s="1">
        <v>0.13713537026666556</v>
      </c>
      <c r="CL59" s="1">
        <v>0.3531342146773041</v>
      </c>
      <c r="CM59" s="1">
        <v>0.35143502321227893</v>
      </c>
      <c r="CN59" s="1">
        <v>2.5162229343481279E-2</v>
      </c>
      <c r="CO59" s="1">
        <v>3.7893766451777646E-3</v>
      </c>
      <c r="CP59" s="1">
        <v>0.22258588948155356</v>
      </c>
      <c r="CQ59" s="1">
        <v>0.22046782453126795</v>
      </c>
      <c r="CR59" s="1">
        <v>0.22860911261650732</v>
      </c>
      <c r="CS59" s="1">
        <v>0.22741465648633552</v>
      </c>
      <c r="CT59" s="1">
        <v>0.32179692436666307</v>
      </c>
      <c r="CU59" s="1">
        <v>0.19520403026509495</v>
      </c>
      <c r="CV59" s="1">
        <v>0.27856546020369333</v>
      </c>
      <c r="CW59" s="1">
        <v>0.22030568650617316</v>
      </c>
      <c r="CX59" s="1">
        <v>0.31705778295682946</v>
      </c>
      <c r="CY59" s="1">
        <v>0.27625596173937184</v>
      </c>
      <c r="CZ59" s="1">
        <v>0.54883148866003972</v>
      </c>
      <c r="DA59" s="1">
        <v>0.350268285112046</v>
      </c>
      <c r="DB59" s="1">
        <v>0.3226876277314446</v>
      </c>
      <c r="DC59" s="1">
        <v>0.31722173580840496</v>
      </c>
      <c r="DD59" s="1">
        <v>0.56668951437008908</v>
      </c>
      <c r="DE59" s="1">
        <v>0.3342016822796568</v>
      </c>
      <c r="DF59" s="1">
        <v>0.3253421416501931</v>
      </c>
      <c r="DG59" s="1">
        <v>0.32625504568358099</v>
      </c>
      <c r="DH59" s="1">
        <v>0.31403517537452152</v>
      </c>
      <c r="DI59" s="1">
        <v>0.30767446299893003</v>
      </c>
      <c r="DJ59" s="1">
        <v>0.20598445398851747</v>
      </c>
      <c r="DK59" s="1">
        <v>0.36184138270413457</v>
      </c>
      <c r="DL59" s="1">
        <v>0.36175725023863714</v>
      </c>
      <c r="DM59" s="1">
        <v>0.10309174471160037</v>
      </c>
      <c r="DN59" s="1">
        <v>4.9609228575389717E-4</v>
      </c>
      <c r="DO59" s="1">
        <v>0.33879941488865029</v>
      </c>
      <c r="DP59" s="1">
        <v>0.30805366092456032</v>
      </c>
      <c r="DQ59" s="1">
        <v>0.38868601397002289</v>
      </c>
      <c r="DR59" s="1">
        <v>0.16208592708782632</v>
      </c>
      <c r="DS59" s="1">
        <v>0.31585772898404746</v>
      </c>
      <c r="DT59" s="1">
        <v>0.32273829776681062</v>
      </c>
      <c r="DU59" s="1">
        <v>0.70466912952341998</v>
      </c>
      <c r="DV59" s="1">
        <v>0.4390828646927043</v>
      </c>
      <c r="DW59" s="1">
        <v>0.43811493788529265</v>
      </c>
      <c r="DX59" s="1">
        <v>0.36432281687393631</v>
      </c>
      <c r="DY59" s="1">
        <v>7.623946323130433E-2</v>
      </c>
      <c r="DZ59" s="1">
        <v>8.9564976283488029E-2</v>
      </c>
    </row>
    <row r="60" spans="1:130" s="1" customFormat="1" ht="12.5" x14ac:dyDescent="0.25">
      <c r="A60" s="1">
        <v>58</v>
      </c>
      <c r="B60" s="1" t="s">
        <v>57</v>
      </c>
      <c r="C60" s="13">
        <v>6.4633850321682736E-3</v>
      </c>
      <c r="D60" s="13">
        <v>8.3250000000000025E-3</v>
      </c>
      <c r="E60" s="13">
        <v>4.1960571390699836E-2</v>
      </c>
      <c r="G60" s="14">
        <v>3.3403534134047452E-3</v>
      </c>
      <c r="H60" s="12">
        <v>0</v>
      </c>
      <c r="I60" s="12">
        <v>0</v>
      </c>
      <c r="J60" s="12">
        <v>0</v>
      </c>
      <c r="K60" s="12">
        <v>0</v>
      </c>
      <c r="L60" s="12">
        <v>3.6000000000000004E-2</v>
      </c>
      <c r="M60" s="12">
        <v>0.27</v>
      </c>
      <c r="N60" s="1">
        <f t="shared" si="0"/>
        <v>58</v>
      </c>
      <c r="O60" s="1" t="s">
        <v>57</v>
      </c>
      <c r="P60" s="1">
        <v>0.47058220036295095</v>
      </c>
      <c r="Q60" s="1">
        <v>0.47192763977388863</v>
      </c>
      <c r="R60" s="1">
        <v>0.4587006586959626</v>
      </c>
      <c r="S60" s="1">
        <v>0.42899205137963003</v>
      </c>
      <c r="T60" s="1">
        <v>0.41753931745836004</v>
      </c>
      <c r="U60" s="1">
        <v>0.44798051738947103</v>
      </c>
      <c r="V60" s="1">
        <v>0.47478113422246943</v>
      </c>
      <c r="W60" s="1">
        <v>0.41350204246141792</v>
      </c>
      <c r="X60" s="1">
        <v>0.46312532548495955</v>
      </c>
      <c r="Y60" s="1">
        <v>0.41444727383036606</v>
      </c>
      <c r="Z60" s="1">
        <v>0.46489187034532331</v>
      </c>
      <c r="AA60" s="1">
        <v>0.3939006453287926</v>
      </c>
      <c r="AB60" s="1">
        <v>0.43000010929427629</v>
      </c>
      <c r="AC60" s="1">
        <v>0.39075171898329381</v>
      </c>
      <c r="AD60" s="1">
        <v>0.43061714775347948</v>
      </c>
      <c r="AE60" s="1">
        <v>0.47724188913206905</v>
      </c>
      <c r="AF60" s="1">
        <v>0.4311764022360714</v>
      </c>
      <c r="AG60" s="1">
        <v>0.47835974303061496</v>
      </c>
      <c r="AH60" s="1">
        <v>0.47658939973688574</v>
      </c>
      <c r="AI60" s="1">
        <v>0.48900783109375878</v>
      </c>
      <c r="AJ60" s="1">
        <v>0.47754936436322004</v>
      </c>
      <c r="AK60" s="1">
        <v>0.49030239552430754</v>
      </c>
      <c r="AL60" s="1">
        <v>0.4460670258945269</v>
      </c>
      <c r="AM60" s="1">
        <v>0.45466639680904702</v>
      </c>
      <c r="AN60" s="1">
        <v>0.47821214144432189</v>
      </c>
      <c r="AO60" s="1">
        <v>0.48676673231539408</v>
      </c>
      <c r="AP60" s="1">
        <v>0.43718709345893914</v>
      </c>
      <c r="AQ60" s="1">
        <v>0.44316738538168254</v>
      </c>
      <c r="AR60" s="1">
        <v>0.49982381251941371</v>
      </c>
      <c r="AS60" s="1">
        <v>0.47920396538156773</v>
      </c>
      <c r="AT60" s="1">
        <v>0.4904654962726292</v>
      </c>
      <c r="AU60" s="1">
        <v>0.46872064547985609</v>
      </c>
      <c r="AV60" s="1">
        <v>0.38298450142335821</v>
      </c>
      <c r="AW60" s="1">
        <v>0.46504136783566474</v>
      </c>
      <c r="AX60" s="1">
        <v>0.49032323983536563</v>
      </c>
      <c r="AY60" s="1">
        <v>0.50527921598467129</v>
      </c>
      <c r="AZ60" s="1">
        <v>0.16777810032490481</v>
      </c>
      <c r="BA60" s="1">
        <v>0.18300044514752048</v>
      </c>
      <c r="BB60" s="1">
        <v>0.6721187108051303</v>
      </c>
      <c r="BC60" s="1">
        <v>0.68182155203831263</v>
      </c>
      <c r="BD60" s="1">
        <v>0.18991514249447952</v>
      </c>
      <c r="BE60" s="1">
        <v>0.16777810032490481</v>
      </c>
      <c r="BF60" s="1">
        <v>0.69405136021360803</v>
      </c>
      <c r="BG60" s="1">
        <v>0.70063259714441339</v>
      </c>
      <c r="BH60" s="1">
        <v>0.64049955881361076</v>
      </c>
      <c r="BI60" s="1">
        <v>0.6444639522973693</v>
      </c>
      <c r="BJ60" s="1">
        <v>0.65616676949416408</v>
      </c>
      <c r="BK60" s="1">
        <v>0.6114371419354323</v>
      </c>
      <c r="BL60" s="1">
        <v>0.39048331040997769</v>
      </c>
      <c r="BM60" s="1">
        <v>0.5303198013380247</v>
      </c>
      <c r="BN60" s="1">
        <v>0.8268140882203282</v>
      </c>
      <c r="BO60" s="1">
        <v>0.36624230802116031</v>
      </c>
      <c r="BP60" s="1">
        <v>0.12718438726609232</v>
      </c>
      <c r="BQ60" s="1">
        <v>0.13962339333051416</v>
      </c>
      <c r="BR60" s="1">
        <v>0.11510743409314485</v>
      </c>
      <c r="BS60" s="1">
        <v>0.73417394221461485</v>
      </c>
      <c r="BT60" s="1">
        <v>1</v>
      </c>
      <c r="BU60" s="1">
        <v>0.62537300482704217</v>
      </c>
      <c r="BV60" s="1">
        <v>0.70747633070069305</v>
      </c>
      <c r="BW60" s="1">
        <v>4.6757412235969166E-2</v>
      </c>
      <c r="BX60" s="1">
        <v>6.4882988942141409E-2</v>
      </c>
      <c r="BY60" s="1">
        <v>0.15875546036113894</v>
      </c>
      <c r="BZ60" s="1">
        <v>0.19579573835279754</v>
      </c>
      <c r="CA60" s="1">
        <v>0.41225667771337082</v>
      </c>
      <c r="CB60" s="1">
        <v>0.73265083763244943</v>
      </c>
      <c r="CC60" s="1">
        <v>0.50920644887282152</v>
      </c>
      <c r="CD60" s="1">
        <v>0.10749892814443032</v>
      </c>
      <c r="CE60" s="1">
        <v>0.17895617813856932</v>
      </c>
      <c r="CF60" s="1">
        <v>0.34087888290701479</v>
      </c>
      <c r="CG60" s="1">
        <v>0.45722590277333208</v>
      </c>
      <c r="CH60" s="1">
        <v>0.1326371402341141</v>
      </c>
      <c r="CI60" s="1">
        <v>0.81424365042689351</v>
      </c>
      <c r="CJ60" s="1">
        <v>0.49545070484723258</v>
      </c>
      <c r="CK60" s="1">
        <v>0.31860304987671051</v>
      </c>
      <c r="CL60" s="1">
        <v>0.39470171556877992</v>
      </c>
      <c r="CM60" s="1">
        <v>0.39283933954629491</v>
      </c>
      <c r="CN60" s="1">
        <v>2.1431156203062615E-2</v>
      </c>
      <c r="CO60" s="1">
        <v>-1.0688038759313892E-2</v>
      </c>
      <c r="CP60" s="1">
        <v>0.31869107941438429</v>
      </c>
      <c r="CQ60" s="1">
        <v>0.31647596272121581</v>
      </c>
      <c r="CR60" s="1">
        <v>0.32088345616573871</v>
      </c>
      <c r="CS60" s="1">
        <v>0.31358055145887398</v>
      </c>
      <c r="CT60" s="1">
        <v>0.40930759744515116</v>
      </c>
      <c r="CU60" s="1">
        <v>0.24812694360305282</v>
      </c>
      <c r="CV60" s="1">
        <v>0.32741475881300625</v>
      </c>
      <c r="CW60" s="1">
        <v>0.29771605721309358</v>
      </c>
      <c r="CX60" s="1">
        <v>0.38790037834245084</v>
      </c>
      <c r="CY60" s="1">
        <v>0.33666694753525594</v>
      </c>
      <c r="CZ60" s="1">
        <v>0.62630675994326757</v>
      </c>
      <c r="DA60" s="1">
        <v>0.39346095966180772</v>
      </c>
      <c r="DB60" s="1">
        <v>0.36260595641718085</v>
      </c>
      <c r="DC60" s="1">
        <v>0.35616041724895275</v>
      </c>
      <c r="DD60" s="1">
        <v>0.61327869183739692</v>
      </c>
      <c r="DE60" s="1">
        <v>0.37497305334495756</v>
      </c>
      <c r="DF60" s="1">
        <v>0.36681843751264742</v>
      </c>
      <c r="DG60" s="1">
        <v>0.36787369633790301</v>
      </c>
      <c r="DH60" s="1">
        <v>0.35409500105383579</v>
      </c>
      <c r="DI60" s="1">
        <v>0.35638210581681262</v>
      </c>
      <c r="DJ60" s="1">
        <v>0.22689604012814757</v>
      </c>
      <c r="DK60" s="1">
        <v>0.39877637772041524</v>
      </c>
      <c r="DL60" s="1">
        <v>0.39961285560634868</v>
      </c>
      <c r="DM60" s="1">
        <v>0.12911974456052969</v>
      </c>
      <c r="DN60" s="1">
        <v>-1.3992416365055053E-3</v>
      </c>
      <c r="DO60" s="1">
        <v>0.42433750665543812</v>
      </c>
      <c r="DP60" s="1">
        <v>0.460202836548054</v>
      </c>
      <c r="DQ60" s="1">
        <v>0.42432183299491755</v>
      </c>
      <c r="DR60" s="1">
        <v>0.202822410519885</v>
      </c>
      <c r="DS60" s="1">
        <v>0.33132379654298594</v>
      </c>
      <c r="DT60" s="1">
        <v>0.32769142144114949</v>
      </c>
      <c r="DU60" s="1">
        <v>0.64332418113877843</v>
      </c>
      <c r="DV60" s="1">
        <v>0.66349519012554581</v>
      </c>
      <c r="DW60" s="1">
        <v>0.65593673162507127</v>
      </c>
      <c r="DX60" s="1">
        <v>0.58970386832547073</v>
      </c>
      <c r="DY60" s="1">
        <v>0.1205768789303812</v>
      </c>
      <c r="DZ60" s="1">
        <v>6.3076475921472461E-2</v>
      </c>
    </row>
    <row r="61" spans="1:130" s="1" customFormat="1" ht="12.5" x14ac:dyDescent="0.25">
      <c r="A61" s="1">
        <v>59</v>
      </c>
      <c r="B61" s="1" t="s">
        <v>58</v>
      </c>
      <c r="C61" s="13">
        <v>1.262103164508856E-2</v>
      </c>
      <c r="D61" s="13">
        <v>1.4868250031496843E-2</v>
      </c>
      <c r="E61" s="13">
        <v>4.8310642457976657E-2</v>
      </c>
      <c r="G61" s="14">
        <v>8.3473874044624835E-2</v>
      </c>
      <c r="H61" s="12">
        <v>0</v>
      </c>
      <c r="I61" s="12">
        <v>0</v>
      </c>
      <c r="J61" s="12">
        <v>0</v>
      </c>
      <c r="K61" s="12">
        <v>0</v>
      </c>
      <c r="L61" s="12">
        <v>3.15E-2</v>
      </c>
      <c r="M61" s="12">
        <v>0.27</v>
      </c>
      <c r="N61" s="1">
        <f t="shared" si="0"/>
        <v>59</v>
      </c>
      <c r="O61" s="1" t="s">
        <v>58</v>
      </c>
      <c r="P61" s="1">
        <v>0.27797580662695648</v>
      </c>
      <c r="Q61" s="1">
        <v>0.27877056598086886</v>
      </c>
      <c r="R61" s="1">
        <v>0.27095730672129598</v>
      </c>
      <c r="S61" s="1">
        <v>0.25340824924281169</v>
      </c>
      <c r="T61" s="1">
        <v>0.24664304871590365</v>
      </c>
      <c r="U61" s="1">
        <v>0.26462485316795598</v>
      </c>
      <c r="V61" s="1">
        <v>0.2841059596192051</v>
      </c>
      <c r="W61" s="1">
        <v>0.20629523764795576</v>
      </c>
      <c r="X61" s="1">
        <v>0.25586873249432496</v>
      </c>
      <c r="Y61" s="1">
        <v>0.20708214238490588</v>
      </c>
      <c r="Z61" s="1">
        <v>0.25738142707609951</v>
      </c>
      <c r="AA61" s="1">
        <v>0.2022746639031838</v>
      </c>
      <c r="AB61" s="1">
        <v>0.23489000762662701</v>
      </c>
      <c r="AC61" s="1">
        <v>0.17605847617711148</v>
      </c>
      <c r="AD61" s="1">
        <v>0.21361816842921147</v>
      </c>
      <c r="AE61" s="1">
        <v>0.25966445197442278</v>
      </c>
      <c r="AF61" s="1">
        <v>0.21410732721441691</v>
      </c>
      <c r="AG61" s="1">
        <v>0.26063395507617715</v>
      </c>
      <c r="AH61" s="1">
        <v>0.26200284369823856</v>
      </c>
      <c r="AI61" s="1">
        <v>0.27912417126707273</v>
      </c>
      <c r="AJ61" s="1">
        <v>0.26249741513527602</v>
      </c>
      <c r="AK61" s="1">
        <v>0.27995504592184023</v>
      </c>
      <c r="AL61" s="1">
        <v>0.24538573344127276</v>
      </c>
      <c r="AM61" s="1">
        <v>0.25907550420334985</v>
      </c>
      <c r="AN61" s="1">
        <v>0.27080816920772699</v>
      </c>
      <c r="AO61" s="1">
        <v>0.28132622452818035</v>
      </c>
      <c r="AP61" s="1">
        <v>0.24716710083985544</v>
      </c>
      <c r="AQ61" s="1">
        <v>0.25527111285981413</v>
      </c>
      <c r="AR61" s="1">
        <v>0.3231512543181686</v>
      </c>
      <c r="AS61" s="1">
        <v>0.80366420608583033</v>
      </c>
      <c r="AT61" s="1">
        <v>0.80769541332775863</v>
      </c>
      <c r="AU61" s="1">
        <v>0.80812928657245875</v>
      </c>
      <c r="AV61" s="1">
        <v>0.71132582125574761</v>
      </c>
      <c r="AW61" s="1">
        <v>0.78874263112091225</v>
      </c>
      <c r="AX61" s="1">
        <v>0.79965869573684523</v>
      </c>
      <c r="AY61" s="1">
        <v>0.80427883702265413</v>
      </c>
      <c r="AZ61" s="1">
        <v>0.60598982826977654</v>
      </c>
      <c r="BA61" s="1">
        <v>0.63142539789255525</v>
      </c>
      <c r="BB61" s="1">
        <v>0.8221712727276419</v>
      </c>
      <c r="BC61" s="1">
        <v>0.81658093678723076</v>
      </c>
      <c r="BD61" s="1">
        <v>0.62658809186569076</v>
      </c>
      <c r="BE61" s="1">
        <v>0.60598982826977643</v>
      </c>
      <c r="BF61" s="1">
        <v>0.82672508599836736</v>
      </c>
      <c r="BG61" s="1">
        <v>0.82398258633697263</v>
      </c>
      <c r="BH61" s="1">
        <v>0.82947050706298475</v>
      </c>
      <c r="BI61" s="1">
        <v>0.80295374602209058</v>
      </c>
      <c r="BJ61" s="1">
        <v>0.7956826138878611</v>
      </c>
      <c r="BK61" s="1">
        <v>0.81219091403098576</v>
      </c>
      <c r="BL61" s="1">
        <v>0.7295548302467838</v>
      </c>
      <c r="BM61" s="1">
        <v>0.68728317797271954</v>
      </c>
      <c r="BN61" s="1">
        <v>0.64132056915629931</v>
      </c>
      <c r="BO61" s="1">
        <v>0.50326781881662308</v>
      </c>
      <c r="BP61" s="1">
        <v>0.42317523722976674</v>
      </c>
      <c r="BQ61" s="1">
        <v>0.43863169821403253</v>
      </c>
      <c r="BR61" s="1">
        <v>0.40377429462991826</v>
      </c>
      <c r="BS61" s="1">
        <v>0.39904415015960071</v>
      </c>
      <c r="BT61" s="1">
        <v>0.62537300482704217</v>
      </c>
      <c r="BU61" s="1">
        <v>1</v>
      </c>
      <c r="BV61" s="1">
        <v>0.62165611454037417</v>
      </c>
      <c r="BW61" s="1">
        <v>0.15078288602520451</v>
      </c>
      <c r="BX61" s="1">
        <v>0.21572390083229342</v>
      </c>
      <c r="BY61" s="1">
        <v>0.53819075672843797</v>
      </c>
      <c r="BZ61" s="1">
        <v>0.29447469487510014</v>
      </c>
      <c r="CA61" s="1">
        <v>0.68691388070585369</v>
      </c>
      <c r="CB61" s="1">
        <v>0.65527692727155684</v>
      </c>
      <c r="CC61" s="1">
        <v>0.3942898950932423</v>
      </c>
      <c r="CD61" s="1">
        <v>0.3586663512629451</v>
      </c>
      <c r="CE61" s="1">
        <v>0.60370686698684572</v>
      </c>
      <c r="CF61" s="1">
        <v>0.55535104655504397</v>
      </c>
      <c r="CG61" s="1">
        <v>0.77781569151472496</v>
      </c>
      <c r="CH61" s="1">
        <v>0.32080130465774481</v>
      </c>
      <c r="CI61" s="1">
        <v>0.62138680550363889</v>
      </c>
      <c r="CJ61" s="1">
        <v>0.43809397971794889</v>
      </c>
      <c r="CK61" s="1">
        <v>0.5776923244341694</v>
      </c>
      <c r="CL61" s="1">
        <v>0.23315273649885646</v>
      </c>
      <c r="CM61" s="1">
        <v>0.22978011929208306</v>
      </c>
      <c r="CN61" s="1">
        <v>8.8418449519821196E-3</v>
      </c>
      <c r="CO61" s="1">
        <v>-4.2295662109575631E-2</v>
      </c>
      <c r="CP61" s="1">
        <v>0.35201171228243461</v>
      </c>
      <c r="CQ61" s="1">
        <v>0.34744280888492574</v>
      </c>
      <c r="CR61" s="1">
        <v>0.3381298833784141</v>
      </c>
      <c r="CS61" s="1">
        <v>0.31983595489389482</v>
      </c>
      <c r="CT61" s="1">
        <v>0.35292756577100226</v>
      </c>
      <c r="CU61" s="1">
        <v>0.2138782224462461</v>
      </c>
      <c r="CV61" s="1">
        <v>0.23027727351531313</v>
      </c>
      <c r="CW61" s="1">
        <v>0.29304944542373668</v>
      </c>
      <c r="CX61" s="1">
        <v>0.30472334754441693</v>
      </c>
      <c r="CY61" s="1">
        <v>0.26421321007295839</v>
      </c>
      <c r="CZ61" s="1">
        <v>0.4251297293094925</v>
      </c>
      <c r="DA61" s="1">
        <v>0.23433126602706425</v>
      </c>
      <c r="DB61" s="1">
        <v>0.21648081653781667</v>
      </c>
      <c r="DC61" s="1">
        <v>0.21080903238844875</v>
      </c>
      <c r="DD61" s="1">
        <v>0.33838510424855056</v>
      </c>
      <c r="DE61" s="1">
        <v>0.22286007556322185</v>
      </c>
      <c r="DF61" s="1">
        <v>0.22567534506075029</v>
      </c>
      <c r="DG61" s="1">
        <v>0.22521649153109813</v>
      </c>
      <c r="DH61" s="1">
        <v>0.21678101641927236</v>
      </c>
      <c r="DI61" s="1">
        <v>0.25925888506761163</v>
      </c>
      <c r="DJ61" s="1">
        <v>0.15184672674162628</v>
      </c>
      <c r="DK61" s="1">
        <v>0.22872565275598414</v>
      </c>
      <c r="DL61" s="1">
        <v>0.23034379922969817</v>
      </c>
      <c r="DM61" s="1">
        <v>0.10757729296958683</v>
      </c>
      <c r="DN61" s="1">
        <v>-5.5372040465060599E-3</v>
      </c>
      <c r="DO61" s="1">
        <v>0.35354066434089293</v>
      </c>
      <c r="DP61" s="1">
        <v>0.54401380828855783</v>
      </c>
      <c r="DQ61" s="1">
        <v>0.23866660594519545</v>
      </c>
      <c r="DR61" s="1">
        <v>0.20746120597362269</v>
      </c>
      <c r="DS61" s="1">
        <v>0.15967356519956608</v>
      </c>
      <c r="DT61" s="1">
        <v>0.13112699114589726</v>
      </c>
      <c r="DU61" s="1">
        <v>0.35195573264484759</v>
      </c>
      <c r="DV61" s="1">
        <v>0.76177291291959137</v>
      </c>
      <c r="DW61" s="1">
        <v>0.74376826271492436</v>
      </c>
      <c r="DX61" s="1">
        <v>0.76399762996841303</v>
      </c>
      <c r="DY61" s="1">
        <v>0.17195001224886719</v>
      </c>
      <c r="DZ61" s="1">
        <v>1.6436977561399925E-2</v>
      </c>
    </row>
    <row r="62" spans="1:130" s="1" customFormat="1" ht="12.5" x14ac:dyDescent="0.25">
      <c r="A62" s="1">
        <v>60</v>
      </c>
      <c r="B62" s="1" t="s">
        <v>59</v>
      </c>
      <c r="C62" s="13">
        <v>-1.4821727080105256E-3</v>
      </c>
      <c r="D62" s="13">
        <v>-1.4000000000000019E-3</v>
      </c>
      <c r="E62" s="13">
        <v>-7.0608153270772106E-3</v>
      </c>
      <c r="G62" s="14">
        <v>-9.1494622334967052E-2</v>
      </c>
      <c r="H62" s="12">
        <v>0</v>
      </c>
      <c r="I62" s="12">
        <v>0</v>
      </c>
      <c r="J62" s="12">
        <v>0</v>
      </c>
      <c r="K62" s="12">
        <v>0</v>
      </c>
      <c r="L62" s="12">
        <v>4.5000000000000005E-3</v>
      </c>
      <c r="M62" s="12">
        <v>0.22500000000000001</v>
      </c>
      <c r="N62" s="1">
        <f t="shared" si="0"/>
        <v>60</v>
      </c>
      <c r="O62" s="1" t="s">
        <v>59</v>
      </c>
      <c r="P62" s="1">
        <v>0.44571459506726074</v>
      </c>
      <c r="Q62" s="1">
        <v>0.44698893562194203</v>
      </c>
      <c r="R62" s="1">
        <v>0.43446092561526717</v>
      </c>
      <c r="S62" s="1">
        <v>0.40632225001343081</v>
      </c>
      <c r="T62" s="1">
        <v>0.39547472824530011</v>
      </c>
      <c r="U62" s="1">
        <v>0.42430728308947363</v>
      </c>
      <c r="V62" s="1">
        <v>0.45009384738929342</v>
      </c>
      <c r="W62" s="1">
        <v>0.39956999839541041</v>
      </c>
      <c r="X62" s="1">
        <v>0.43103988376971564</v>
      </c>
      <c r="Y62" s="1">
        <v>0.40061202742125024</v>
      </c>
      <c r="Z62" s="1">
        <v>0.43270031746292437</v>
      </c>
      <c r="AA62" s="1">
        <v>0.38109090571891141</v>
      </c>
      <c r="AB62" s="1">
        <v>0.40012839331857619</v>
      </c>
      <c r="AC62" s="1">
        <v>0.42017094018649076</v>
      </c>
      <c r="AD62" s="1">
        <v>0.43240503769778788</v>
      </c>
      <c r="AE62" s="1">
        <v>0.4553012724219998</v>
      </c>
      <c r="AF62" s="1">
        <v>0.43313925465893943</v>
      </c>
      <c r="AG62" s="1">
        <v>0.45643791183958754</v>
      </c>
      <c r="AH62" s="1">
        <v>0.46314519509808638</v>
      </c>
      <c r="AI62" s="1">
        <v>0.46458342847635492</v>
      </c>
      <c r="AJ62" s="1">
        <v>0.46424314778683717</v>
      </c>
      <c r="AK62" s="1">
        <v>0.46585410377336584</v>
      </c>
      <c r="AL62" s="1">
        <v>0.43267540808985339</v>
      </c>
      <c r="AM62" s="1">
        <v>0.43175916496355998</v>
      </c>
      <c r="AN62" s="1">
        <v>0.45660994856712189</v>
      </c>
      <c r="AO62" s="1">
        <v>0.45829634614929232</v>
      </c>
      <c r="AP62" s="1">
        <v>0.41700215147812031</v>
      </c>
      <c r="AQ62" s="1">
        <v>0.41731349574428117</v>
      </c>
      <c r="AR62" s="1">
        <v>0.47579076949531107</v>
      </c>
      <c r="AS62" s="1">
        <v>0.49226382402741198</v>
      </c>
      <c r="AT62" s="1">
        <v>0.50440118874220052</v>
      </c>
      <c r="AU62" s="1">
        <v>0.49522570874591548</v>
      </c>
      <c r="AV62" s="1">
        <v>0.41478149241806944</v>
      </c>
      <c r="AW62" s="1">
        <v>0.48386727057623807</v>
      </c>
      <c r="AX62" s="1">
        <v>0.49914801372689993</v>
      </c>
      <c r="AY62" s="1">
        <v>0.51529082734090204</v>
      </c>
      <c r="AZ62" s="1">
        <v>0.15537145097658539</v>
      </c>
      <c r="BA62" s="1">
        <v>0.19316650901632154</v>
      </c>
      <c r="BB62" s="1">
        <v>0.68556846622659195</v>
      </c>
      <c r="BC62" s="1">
        <v>0.69658631100833512</v>
      </c>
      <c r="BD62" s="1">
        <v>0.22348230400436364</v>
      </c>
      <c r="BE62" s="1">
        <v>0.15537145097658539</v>
      </c>
      <c r="BF62" s="1">
        <v>0.69236313894927581</v>
      </c>
      <c r="BG62" s="1">
        <v>0.69988995686325173</v>
      </c>
      <c r="BH62" s="1">
        <v>0.64343409452923295</v>
      </c>
      <c r="BI62" s="1">
        <v>0.66757775720849943</v>
      </c>
      <c r="BJ62" s="1">
        <v>0.68071453269724902</v>
      </c>
      <c r="BK62" s="1">
        <v>0.63166130411360466</v>
      </c>
      <c r="BL62" s="1">
        <v>0.4476387066679377</v>
      </c>
      <c r="BM62" s="1">
        <v>0.53472313433988028</v>
      </c>
      <c r="BN62" s="1">
        <v>0.75025184675435197</v>
      </c>
      <c r="BO62" s="1">
        <v>0.36607523826732419</v>
      </c>
      <c r="BP62" s="1">
        <v>0.19038863725485003</v>
      </c>
      <c r="BQ62" s="1">
        <v>0.20162632767874783</v>
      </c>
      <c r="BR62" s="1">
        <v>0.17822692022001499</v>
      </c>
      <c r="BS62" s="1">
        <v>0.54763474553468028</v>
      </c>
      <c r="BT62" s="1">
        <v>0.70747633070069305</v>
      </c>
      <c r="BU62" s="1">
        <v>0.62165611454037406</v>
      </c>
      <c r="BV62" s="1">
        <v>1</v>
      </c>
      <c r="BW62" s="1">
        <v>6.4506407449563166E-2</v>
      </c>
      <c r="BX62" s="1">
        <v>0.13033017568149172</v>
      </c>
      <c r="BY62" s="1">
        <v>0.21960768880777295</v>
      </c>
      <c r="BZ62" s="1">
        <v>0.2431219152896148</v>
      </c>
      <c r="CA62" s="1">
        <v>0.43812441035918614</v>
      </c>
      <c r="CB62" s="1">
        <v>0.7195493839481315</v>
      </c>
      <c r="CC62" s="1">
        <v>0.56832774573025358</v>
      </c>
      <c r="CD62" s="1">
        <v>0.17220043377892161</v>
      </c>
      <c r="CE62" s="1">
        <v>0.22935414281598043</v>
      </c>
      <c r="CF62" s="1">
        <v>0.39232719153868767</v>
      </c>
      <c r="CG62" s="1">
        <v>0.48915606766715403</v>
      </c>
      <c r="CH62" s="1">
        <v>0.20616599223543419</v>
      </c>
      <c r="CI62" s="1">
        <v>0.75192744743632078</v>
      </c>
      <c r="CJ62" s="1">
        <v>0.48317022558262734</v>
      </c>
      <c r="CK62" s="1">
        <v>0.34293899392003779</v>
      </c>
      <c r="CL62" s="1">
        <v>0.37384396433057782</v>
      </c>
      <c r="CM62" s="1">
        <v>0.37182957573207376</v>
      </c>
      <c r="CN62" s="1">
        <v>7.2080504603268397E-2</v>
      </c>
      <c r="CO62" s="1">
        <v>3.1200036411501306E-2</v>
      </c>
      <c r="CP62" s="1">
        <v>0.32291152875944623</v>
      </c>
      <c r="CQ62" s="1">
        <v>0.32045830337981401</v>
      </c>
      <c r="CR62" s="1">
        <v>0.32311668212575317</v>
      </c>
      <c r="CS62" s="1">
        <v>0.31440167763576748</v>
      </c>
      <c r="CT62" s="1">
        <v>0.40206376757868634</v>
      </c>
      <c r="CU62" s="1">
        <v>0.26801131642223547</v>
      </c>
      <c r="CV62" s="1">
        <v>0.33685891497123233</v>
      </c>
      <c r="CW62" s="1">
        <v>0.31114189486796628</v>
      </c>
      <c r="CX62" s="1">
        <v>0.38974610581261127</v>
      </c>
      <c r="CY62" s="1">
        <v>0.32727980868808526</v>
      </c>
      <c r="CZ62" s="1">
        <v>0.56248778967496404</v>
      </c>
      <c r="DA62" s="1">
        <v>0.37404940018206195</v>
      </c>
      <c r="DB62" s="1">
        <v>0.34485356728440808</v>
      </c>
      <c r="DC62" s="1">
        <v>0.33832810545694864</v>
      </c>
      <c r="DD62" s="1">
        <v>0.54370621184597134</v>
      </c>
      <c r="DE62" s="1">
        <v>0.35616148618806742</v>
      </c>
      <c r="DF62" s="1">
        <v>0.34655140169860388</v>
      </c>
      <c r="DG62" s="1">
        <v>0.34742185803571263</v>
      </c>
      <c r="DH62" s="1">
        <v>0.3344091855762456</v>
      </c>
      <c r="DI62" s="1">
        <v>0.36159350603311985</v>
      </c>
      <c r="DJ62" s="1">
        <v>0.21183881604787438</v>
      </c>
      <c r="DK62" s="1">
        <v>0.3674242776360821</v>
      </c>
      <c r="DL62" s="1">
        <v>0.36990720985581393</v>
      </c>
      <c r="DM62" s="1">
        <v>0.12776377778573714</v>
      </c>
      <c r="DN62" s="1">
        <v>4.0846025160057482E-3</v>
      </c>
      <c r="DO62" s="1">
        <v>0.41988127447900786</v>
      </c>
      <c r="DP62" s="1">
        <v>0.48286361122141552</v>
      </c>
      <c r="DQ62" s="1">
        <v>0.41577281863776971</v>
      </c>
      <c r="DR62" s="1">
        <v>0.24023906191064248</v>
      </c>
      <c r="DS62" s="1">
        <v>0.33866455579721633</v>
      </c>
      <c r="DT62" s="1">
        <v>0.33745450684815415</v>
      </c>
      <c r="DU62" s="1">
        <v>0.51898893942962698</v>
      </c>
      <c r="DV62" s="1">
        <v>0.67997257947761069</v>
      </c>
      <c r="DW62" s="1">
        <v>0.67025198979495182</v>
      </c>
      <c r="DX62" s="1">
        <v>0.6007864296269011</v>
      </c>
      <c r="DY62" s="1">
        <v>0.16082573739499098</v>
      </c>
      <c r="DZ62" s="1">
        <v>9.3071479321203188E-2</v>
      </c>
    </row>
    <row r="63" spans="1:130" s="1" customFormat="1" ht="12.5" x14ac:dyDescent="0.25">
      <c r="A63" s="1">
        <v>61</v>
      </c>
      <c r="B63" s="1" t="s">
        <v>60</v>
      </c>
      <c r="C63" s="13">
        <v>-4.475562088309442E-3</v>
      </c>
      <c r="D63" s="13">
        <v>-5.3930654053189683E-4</v>
      </c>
      <c r="E63" s="13">
        <v>6.9846749537415181E-2</v>
      </c>
      <c r="G63" s="14">
        <v>-0.110706379442706</v>
      </c>
      <c r="H63" s="12">
        <v>0</v>
      </c>
      <c r="I63" s="12">
        <v>0</v>
      </c>
      <c r="J63" s="12">
        <v>0</v>
      </c>
      <c r="K63" s="12">
        <v>0</v>
      </c>
      <c r="L63" s="12">
        <v>2.2499999999999999E-2</v>
      </c>
      <c r="M63" s="12">
        <v>0.315</v>
      </c>
      <c r="N63" s="1">
        <f t="shared" si="0"/>
        <v>61</v>
      </c>
      <c r="O63" s="1" t="s">
        <v>60</v>
      </c>
      <c r="P63" s="1">
        <v>-1.7142030322653427E-2</v>
      </c>
      <c r="Q63" s="1">
        <v>-1.7191041022934488E-2</v>
      </c>
      <c r="R63" s="1">
        <v>-1.6709218058657271E-2</v>
      </c>
      <c r="S63" s="1">
        <v>-1.5627014254374849E-2</v>
      </c>
      <c r="T63" s="1">
        <v>-1.520982229087884E-2</v>
      </c>
      <c r="U63" s="1">
        <v>-1.6318712452628666E-2</v>
      </c>
      <c r="V63" s="1">
        <v>-1.5884487303279946E-2</v>
      </c>
      <c r="W63" s="1">
        <v>-6.8615833233232226E-2</v>
      </c>
      <c r="X63" s="1">
        <v>-1.1531027946803406E-2</v>
      </c>
      <c r="Y63" s="1">
        <v>-6.9020065159915739E-2</v>
      </c>
      <c r="Z63" s="1">
        <v>-1.1350146160368673E-2</v>
      </c>
      <c r="AA63" s="1">
        <v>-1.1667296202687246E-2</v>
      </c>
      <c r="AB63" s="1">
        <v>-1.1828111048115401E-2</v>
      </c>
      <c r="AC63" s="1">
        <v>-3.2552778487740706E-2</v>
      </c>
      <c r="AD63" s="1">
        <v>-1.9627360430458391E-2</v>
      </c>
      <c r="AE63" s="1">
        <v>-1.5648868222394141E-2</v>
      </c>
      <c r="AF63" s="1">
        <v>-1.9557613264532776E-2</v>
      </c>
      <c r="AG63" s="1">
        <v>-1.5545157271885103E-2</v>
      </c>
      <c r="AH63" s="1">
        <v>-1.9236043682865057E-2</v>
      </c>
      <c r="AI63" s="1">
        <v>-1.7046536696931434E-2</v>
      </c>
      <c r="AJ63" s="1">
        <v>-1.9241652654998033E-2</v>
      </c>
      <c r="AK63" s="1">
        <v>-1.7024265883964929E-2</v>
      </c>
      <c r="AL63" s="1">
        <v>-1.8166392770354325E-2</v>
      </c>
      <c r="AM63" s="1">
        <v>-1.6176858852642268E-2</v>
      </c>
      <c r="AN63" s="1">
        <v>-1.5813900317222025E-2</v>
      </c>
      <c r="AO63" s="1">
        <v>-1.5719194296445582E-2</v>
      </c>
      <c r="AP63" s="1">
        <v>-1.4948204830294022E-2</v>
      </c>
      <c r="AQ63" s="1">
        <v>-1.4836876336948083E-2</v>
      </c>
      <c r="AR63" s="1">
        <v>9.758456130294085E-3</v>
      </c>
      <c r="AS63" s="1">
        <v>0.18573951416901066</v>
      </c>
      <c r="AT63" s="1">
        <v>0.18446151721563581</v>
      </c>
      <c r="AU63" s="1">
        <v>0.188561868688749</v>
      </c>
      <c r="AV63" s="1">
        <v>0.18054317583541488</v>
      </c>
      <c r="AW63" s="1">
        <v>0.18621648257077408</v>
      </c>
      <c r="AX63" s="1">
        <v>0.17935047369941368</v>
      </c>
      <c r="AY63" s="1">
        <v>0.17737286496010049</v>
      </c>
      <c r="AZ63" s="1">
        <v>0.18657752154967466</v>
      </c>
      <c r="BA63" s="1">
        <v>0.19505489390869338</v>
      </c>
      <c r="BB63" s="1">
        <v>0.14384480245138156</v>
      </c>
      <c r="BC63" s="1">
        <v>0.13931108961783567</v>
      </c>
      <c r="BD63" s="1">
        <v>0.1942174204209258</v>
      </c>
      <c r="BE63" s="1">
        <v>0.18657752154967466</v>
      </c>
      <c r="BF63" s="1">
        <v>0.14191357672002558</v>
      </c>
      <c r="BG63" s="1">
        <v>0.13922286440175222</v>
      </c>
      <c r="BH63" s="1">
        <v>0.15652790759311658</v>
      </c>
      <c r="BI63" s="1">
        <v>0.14227192000709937</v>
      </c>
      <c r="BJ63" s="1">
        <v>0.13662339205329158</v>
      </c>
      <c r="BK63" s="1">
        <v>0.1540383307512137</v>
      </c>
      <c r="BL63" s="1">
        <v>0.17467665864976267</v>
      </c>
      <c r="BM63" s="1">
        <v>0.12986628581242587</v>
      </c>
      <c r="BN63" s="1">
        <v>3.3416769543465084E-2</v>
      </c>
      <c r="BO63" s="1">
        <v>0.10513260109468159</v>
      </c>
      <c r="BP63" s="1">
        <v>0.13776453067638822</v>
      </c>
      <c r="BQ63" s="1">
        <v>0.14008569122301037</v>
      </c>
      <c r="BR63" s="1">
        <v>0.13362099109731512</v>
      </c>
      <c r="BS63" s="1">
        <v>-9.1763783672301098E-3</v>
      </c>
      <c r="BT63" s="1">
        <v>4.6757412235969166E-2</v>
      </c>
      <c r="BU63" s="1">
        <v>0.15078288602520451</v>
      </c>
      <c r="BV63" s="1">
        <v>6.4506407449563166E-2</v>
      </c>
      <c r="BW63" s="1">
        <v>1</v>
      </c>
      <c r="BX63" s="1">
        <v>3.1457359116765962E-2</v>
      </c>
      <c r="BY63" s="1">
        <v>0.31908058928427468</v>
      </c>
      <c r="BZ63" s="1">
        <v>7.4567742557361252E-3</v>
      </c>
      <c r="CA63" s="1">
        <v>0.26776545199371526</v>
      </c>
      <c r="CB63" s="1">
        <v>9.5904142392840994E-2</v>
      </c>
      <c r="CC63" s="1">
        <v>2.7752650941002696E-2</v>
      </c>
      <c r="CD63" s="1">
        <v>7.9801618582338973E-2</v>
      </c>
      <c r="CE63" s="1">
        <v>0.28803031578054045</v>
      </c>
      <c r="CF63" s="1">
        <v>8.1722413079523618E-2</v>
      </c>
      <c r="CG63" s="1">
        <v>0.23805704348684723</v>
      </c>
      <c r="CH63" s="1">
        <v>3.106201040955147E-2</v>
      </c>
      <c r="CI63" s="1">
        <v>4.254825324890657E-2</v>
      </c>
      <c r="CJ63" s="1">
        <v>4.1953194128932753E-2</v>
      </c>
      <c r="CK63" s="1">
        <v>0.14885531111876146</v>
      </c>
      <c r="CL63" s="1">
        <v>-1.4377910536065491E-2</v>
      </c>
      <c r="CM63" s="1">
        <v>-1.5188293778125122E-2</v>
      </c>
      <c r="CN63" s="1">
        <v>0.13492838291624532</v>
      </c>
      <c r="CO63" s="1">
        <v>-2.0586310183943225E-3</v>
      </c>
      <c r="CP63" s="1">
        <v>4.530714916937556E-2</v>
      </c>
      <c r="CQ63" s="1">
        <v>4.4119097786217115E-2</v>
      </c>
      <c r="CR63" s="1">
        <v>3.978219776398511E-2</v>
      </c>
      <c r="CS63" s="1">
        <v>3.5189311474147229E-2</v>
      </c>
      <c r="CT63" s="1">
        <v>2.3528499952881213E-2</v>
      </c>
      <c r="CU63" s="1">
        <v>4.933551066470665E-2</v>
      </c>
      <c r="CV63" s="1">
        <v>3.1044697451399803E-2</v>
      </c>
      <c r="CW63" s="1">
        <v>5.0018451081627113E-2</v>
      </c>
      <c r="CX63" s="1">
        <v>2.9285221688825084E-2</v>
      </c>
      <c r="CY63" s="1">
        <v>1.044645129305349E-2</v>
      </c>
      <c r="CZ63" s="1">
        <v>2.1033036406839785E-3</v>
      </c>
      <c r="DA63" s="1">
        <v>-1.4430765695761211E-2</v>
      </c>
      <c r="DB63" s="1">
        <v>-1.3152453198682882E-2</v>
      </c>
      <c r="DC63" s="1">
        <v>-1.3484336063285961E-2</v>
      </c>
      <c r="DD63" s="1">
        <v>-3.0375210873350558E-2</v>
      </c>
      <c r="DE63" s="1">
        <v>-1.37437112974371E-2</v>
      </c>
      <c r="DF63" s="1">
        <v>-4.1232952421356535E-3</v>
      </c>
      <c r="DG63" s="1">
        <v>-4.549880337233211E-3</v>
      </c>
      <c r="DH63" s="1">
        <v>-4.3794647425065844E-3</v>
      </c>
      <c r="DI63" s="1">
        <v>7.1032928958877587E-3</v>
      </c>
      <c r="DJ63" s="1">
        <v>-1.1690089008802207E-3</v>
      </c>
      <c r="DK63" s="1">
        <v>-1.6769051283212207E-2</v>
      </c>
      <c r="DL63" s="1">
        <v>-1.6430648665519427E-2</v>
      </c>
      <c r="DM63" s="1">
        <v>8.6621514489792651E-3</v>
      </c>
      <c r="DN63" s="1">
        <v>-2.6950896230881359E-4</v>
      </c>
      <c r="DO63" s="1">
        <v>2.8467185716964778E-2</v>
      </c>
      <c r="DP63" s="1">
        <v>0.12286379168327932</v>
      </c>
      <c r="DQ63" s="1">
        <v>-1.0055818040138028E-2</v>
      </c>
      <c r="DR63" s="1">
        <v>2.363880350379377E-2</v>
      </c>
      <c r="DS63" s="1">
        <v>-2.7251877978372495E-2</v>
      </c>
      <c r="DT63" s="1">
        <v>-3.7373522666547893E-2</v>
      </c>
      <c r="DU63" s="1">
        <v>-1.8341533163497709E-2</v>
      </c>
      <c r="DV63" s="1">
        <v>0.12312567624152151</v>
      </c>
      <c r="DW63" s="1">
        <v>0.11982758200124226</v>
      </c>
      <c r="DX63" s="1">
        <v>0.14192364243430416</v>
      </c>
      <c r="DY63" s="1">
        <v>3.7374117753215606E-2</v>
      </c>
      <c r="DZ63" s="1">
        <v>-2.8333979578632335E-2</v>
      </c>
    </row>
    <row r="64" spans="1:130" s="1" customFormat="1" ht="12.5" x14ac:dyDescent="0.25">
      <c r="A64" s="1">
        <v>62</v>
      </c>
      <c r="B64" s="1" t="s">
        <v>61</v>
      </c>
      <c r="C64" s="13">
        <v>-3.5870790396143985E-3</v>
      </c>
      <c r="D64" s="13">
        <v>-2.5548748806074432E-3</v>
      </c>
      <c r="E64" s="13">
        <v>2.5865268393300011E-2</v>
      </c>
      <c r="G64" s="14">
        <v>-0.11637410572282859</v>
      </c>
      <c r="H64" s="12">
        <v>0</v>
      </c>
      <c r="I64" s="12">
        <v>0</v>
      </c>
      <c r="J64" s="12">
        <v>0</v>
      </c>
      <c r="K64" s="12">
        <v>0</v>
      </c>
      <c r="L64" s="12">
        <v>2.2499999999999999E-2</v>
      </c>
      <c r="M64" s="12">
        <v>0.315</v>
      </c>
      <c r="N64" s="1">
        <f t="shared" si="0"/>
        <v>62</v>
      </c>
      <c r="O64" s="1" t="s">
        <v>61</v>
      </c>
      <c r="P64" s="1">
        <v>-2.2090938912343858E-2</v>
      </c>
      <c r="Q64" s="1">
        <v>-2.2154099014477693E-2</v>
      </c>
      <c r="R64" s="1">
        <v>-2.1533173635740827E-2</v>
      </c>
      <c r="S64" s="1">
        <v>-2.0138537313139304E-2</v>
      </c>
      <c r="T64" s="1">
        <v>-1.96009019218326E-2</v>
      </c>
      <c r="U64" s="1">
        <v>-2.1029928960207524E-2</v>
      </c>
      <c r="V64" s="1">
        <v>-2.0267177907974283E-2</v>
      </c>
      <c r="W64" s="1">
        <v>0.3054617422969837</v>
      </c>
      <c r="X64" s="1">
        <v>-8.7543308164541743E-4</v>
      </c>
      <c r="Y64" s="1">
        <v>0.3077349588420033</v>
      </c>
      <c r="Z64" s="1">
        <v>-1.7553282124006101E-3</v>
      </c>
      <c r="AA64" s="1">
        <v>0.28279198840084419</v>
      </c>
      <c r="AB64" s="1">
        <v>3.5602776420729171E-3</v>
      </c>
      <c r="AC64" s="1">
        <v>0.16466928838313832</v>
      </c>
      <c r="AD64" s="1">
        <v>0.27300751987882521</v>
      </c>
      <c r="AE64" s="1">
        <v>-7.6691942872085727E-3</v>
      </c>
      <c r="AF64" s="1">
        <v>0.27421910617190681</v>
      </c>
      <c r="AG64" s="1">
        <v>-8.3472893197986849E-3</v>
      </c>
      <c r="AH64" s="1">
        <v>0.11830426383283581</v>
      </c>
      <c r="AI64" s="1">
        <v>-1.6491102464159385E-2</v>
      </c>
      <c r="AJ64" s="1">
        <v>0.11993604832747246</v>
      </c>
      <c r="AK64" s="1">
        <v>-1.6781427439067378E-2</v>
      </c>
      <c r="AL64" s="1">
        <v>0.10390299892109708</v>
      </c>
      <c r="AM64" s="1">
        <v>-1.4134591262835757E-2</v>
      </c>
      <c r="AN64" s="1">
        <v>0.10654315648371782</v>
      </c>
      <c r="AO64" s="1">
        <v>-1.5619083603693651E-2</v>
      </c>
      <c r="AP64" s="1">
        <v>8.9288865574867246E-2</v>
      </c>
      <c r="AQ64" s="1">
        <v>-1.2715470366580463E-2</v>
      </c>
      <c r="AR64" s="1">
        <v>2.1087184625386203E-2</v>
      </c>
      <c r="AS64" s="1">
        <v>0.26861792748634228</v>
      </c>
      <c r="AT64" s="1">
        <v>0.26679007767505863</v>
      </c>
      <c r="AU64" s="1">
        <v>0.27268365349590412</v>
      </c>
      <c r="AV64" s="1">
        <v>0.26097388549368705</v>
      </c>
      <c r="AW64" s="1">
        <v>0.26928208794518632</v>
      </c>
      <c r="AX64" s="1">
        <v>0.25942006720387889</v>
      </c>
      <c r="AY64" s="1">
        <v>0.25658814177611478</v>
      </c>
      <c r="AZ64" s="1">
        <v>0.26939328179119243</v>
      </c>
      <c r="BA64" s="1">
        <v>0.28163348705168501</v>
      </c>
      <c r="BB64" s="1">
        <v>0.20845847084320041</v>
      </c>
      <c r="BC64" s="1">
        <v>0.20193167149000385</v>
      </c>
      <c r="BD64" s="1">
        <v>0.28042428602141639</v>
      </c>
      <c r="BE64" s="1">
        <v>0.26939328179119248</v>
      </c>
      <c r="BF64" s="1">
        <v>0.20570925598006859</v>
      </c>
      <c r="BG64" s="1">
        <v>0.20183678087904519</v>
      </c>
      <c r="BH64" s="1">
        <v>0.2267126694240813</v>
      </c>
      <c r="BI64" s="1">
        <v>0.20614659722845241</v>
      </c>
      <c r="BJ64" s="1">
        <v>0.19801441681072043</v>
      </c>
      <c r="BK64" s="1">
        <v>0.22307425004557241</v>
      </c>
      <c r="BL64" s="1">
        <v>0.25256459071109499</v>
      </c>
      <c r="BM64" s="1">
        <v>0.18809398382985942</v>
      </c>
      <c r="BN64" s="1">
        <v>4.9434712011086408E-2</v>
      </c>
      <c r="BO64" s="1">
        <v>0.15219977072262292</v>
      </c>
      <c r="BP64" s="1">
        <v>0.19891377441979069</v>
      </c>
      <c r="BQ64" s="1">
        <v>0.20226522346909276</v>
      </c>
      <c r="BR64" s="1">
        <v>0.19293105090536669</v>
      </c>
      <c r="BS64" s="1">
        <v>-1.2295170524199718E-2</v>
      </c>
      <c r="BT64" s="1">
        <v>6.4882988942141409E-2</v>
      </c>
      <c r="BU64" s="1">
        <v>0.21572390083229342</v>
      </c>
      <c r="BV64" s="1">
        <v>0.13033017568149174</v>
      </c>
      <c r="BW64" s="1">
        <v>3.1457359116765962E-2</v>
      </c>
      <c r="BX64" s="1">
        <v>1</v>
      </c>
      <c r="BY64" s="1">
        <v>0.40691079659285678</v>
      </c>
      <c r="BZ64" s="1">
        <v>0.88399900873239767</v>
      </c>
      <c r="CA64" s="1">
        <v>0.38675488765612048</v>
      </c>
      <c r="CB64" s="1">
        <v>0.10937518349532727</v>
      </c>
      <c r="CC64" s="1">
        <v>0.27941589159725583</v>
      </c>
      <c r="CD64" s="1">
        <v>0.87088916758558965</v>
      </c>
      <c r="CE64" s="1">
        <v>0.38019318035304128</v>
      </c>
      <c r="CF64" s="1">
        <v>0.80482742005683461</v>
      </c>
      <c r="CG64" s="1">
        <v>0.3440134980928069</v>
      </c>
      <c r="CH64" s="1">
        <v>0.83500725793988806</v>
      </c>
      <c r="CI64" s="1">
        <v>0.16408323877395431</v>
      </c>
      <c r="CJ64" s="1">
        <v>6.273662476331833E-2</v>
      </c>
      <c r="CK64" s="1">
        <v>0.21520805437259755</v>
      </c>
      <c r="CL64" s="1">
        <v>-1.8528817028145531E-2</v>
      </c>
      <c r="CM64" s="1">
        <v>-1.9699655559338718E-2</v>
      </c>
      <c r="CN64" s="1">
        <v>0.78407893251132488</v>
      </c>
      <c r="CO64" s="1">
        <v>0.79016222126013358</v>
      </c>
      <c r="CP64" s="1">
        <v>7.1112005282284535E-2</v>
      </c>
      <c r="CQ64" s="1">
        <v>6.9404419372757944E-2</v>
      </c>
      <c r="CR64" s="1">
        <v>6.2909136708189026E-2</v>
      </c>
      <c r="CS64" s="1">
        <v>5.5903975403958611E-2</v>
      </c>
      <c r="CT64" s="1">
        <v>3.9066452410312168E-2</v>
      </c>
      <c r="CU64" s="1">
        <v>0.49799976776719401</v>
      </c>
      <c r="CV64" s="1">
        <v>0.46496319271184777</v>
      </c>
      <c r="CW64" s="1">
        <v>0.32144584078982552</v>
      </c>
      <c r="CX64" s="1">
        <v>0.28494145441008245</v>
      </c>
      <c r="CY64" s="1">
        <v>1.8539655581316164E-2</v>
      </c>
      <c r="CZ64" s="1">
        <v>4.5959397882248633E-3</v>
      </c>
      <c r="DA64" s="1">
        <v>-1.8271039270941748E-2</v>
      </c>
      <c r="DB64" s="1">
        <v>-1.6605152099756718E-2</v>
      </c>
      <c r="DC64" s="1">
        <v>-1.7176978191396089E-2</v>
      </c>
      <c r="DD64" s="1">
        <v>-4.1879321008890039E-2</v>
      </c>
      <c r="DE64" s="1">
        <v>-1.7475610623267992E-2</v>
      </c>
      <c r="DF64" s="1">
        <v>2.3125516675320521E-3</v>
      </c>
      <c r="DG64" s="1">
        <v>1.739761208303282E-3</v>
      </c>
      <c r="DH64" s="1">
        <v>1.6745985185135951E-3</v>
      </c>
      <c r="DI64" s="1">
        <v>0.20015869293402896</v>
      </c>
      <c r="DJ64" s="1">
        <v>-7.2726331619159636E-4</v>
      </c>
      <c r="DK64" s="1">
        <v>-2.2393236923895405E-2</v>
      </c>
      <c r="DL64" s="1">
        <v>-2.1828359546622506E-2</v>
      </c>
      <c r="DM64" s="1">
        <v>1.3662883003805986E-2</v>
      </c>
      <c r="DN64" s="1">
        <v>0.1034453471285717</v>
      </c>
      <c r="DO64" s="1">
        <v>4.4901527084745117E-2</v>
      </c>
      <c r="DP64" s="1">
        <v>0.43211712872707558</v>
      </c>
      <c r="DQ64" s="1">
        <v>0.3046985897940665</v>
      </c>
      <c r="DR64" s="1">
        <v>0.39936696399426397</v>
      </c>
      <c r="DS64" s="1">
        <v>0.16104263482820655</v>
      </c>
      <c r="DT64" s="1">
        <v>0.16723476555343117</v>
      </c>
      <c r="DU64" s="1">
        <v>-2.5110719734616174E-2</v>
      </c>
      <c r="DV64" s="1">
        <v>0.17855646803717631</v>
      </c>
      <c r="DW64" s="1">
        <v>0.17586887035452509</v>
      </c>
      <c r="DX64" s="1">
        <v>0.20635493730469789</v>
      </c>
      <c r="DY64" s="1">
        <v>0.41999340652498851</v>
      </c>
      <c r="DZ64" s="1">
        <v>0.27922753668470879</v>
      </c>
    </row>
    <row r="65" spans="1:130" s="1" customFormat="1" ht="12.5" x14ac:dyDescent="0.25">
      <c r="A65" s="1">
        <v>63</v>
      </c>
      <c r="B65" s="1" t="s">
        <v>62</v>
      </c>
      <c r="C65" s="13">
        <v>-2.3208468770376904E-3</v>
      </c>
      <c r="D65" s="13">
        <v>1.6867685221051594E-3</v>
      </c>
      <c r="E65" s="13">
        <v>7.0760627136140578E-2</v>
      </c>
      <c r="G65" s="14">
        <v>-7.1220011168175223E-2</v>
      </c>
      <c r="H65" s="12">
        <v>0</v>
      </c>
      <c r="I65" s="12">
        <v>0</v>
      </c>
      <c r="J65" s="12">
        <v>0</v>
      </c>
      <c r="K65" s="12">
        <v>0</v>
      </c>
      <c r="L65" s="12">
        <v>2.2499999999999999E-2</v>
      </c>
      <c r="M65" s="12">
        <v>0.315</v>
      </c>
      <c r="N65" s="1">
        <f t="shared" si="0"/>
        <v>63</v>
      </c>
      <c r="O65" s="1" t="s">
        <v>62</v>
      </c>
      <c r="P65" s="1">
        <v>-6.2057425707617991E-2</v>
      </c>
      <c r="Q65" s="1">
        <v>-6.2234853808859347E-2</v>
      </c>
      <c r="R65" s="1">
        <v>-6.0490562599063533E-2</v>
      </c>
      <c r="S65" s="1">
        <v>-5.6572778012251398E-2</v>
      </c>
      <c r="T65" s="1">
        <v>-5.5062463376635847E-2</v>
      </c>
      <c r="U65" s="1">
        <v>-5.9076857677394887E-2</v>
      </c>
      <c r="V65" s="1">
        <v>-5.7504879653853702E-2</v>
      </c>
      <c r="W65" s="1">
        <v>-6.1947972560556189E-2</v>
      </c>
      <c r="X65" s="1">
        <v>-4.2620694801282145E-2</v>
      </c>
      <c r="Y65" s="1">
        <v>-6.1684027527044945E-2</v>
      </c>
      <c r="Z65" s="1">
        <v>-4.2132270853025081E-2</v>
      </c>
      <c r="AA65" s="1">
        <v>-4.2237841940473357E-2</v>
      </c>
      <c r="AB65" s="1">
        <v>-4.2820022413556029E-2</v>
      </c>
      <c r="AC65" s="1">
        <v>-0.11784727914696717</v>
      </c>
      <c r="AD65" s="1">
        <v>-7.1606862875978103E-2</v>
      </c>
      <c r="AE65" s="1">
        <v>-5.7278477313665116E-2</v>
      </c>
      <c r="AF65" s="1">
        <v>-7.1455968342473392E-2</v>
      </c>
      <c r="AG65" s="1">
        <v>-5.701920661351674E-2</v>
      </c>
      <c r="AH65" s="1">
        <v>-6.9903355201611631E-2</v>
      </c>
      <c r="AI65" s="1">
        <v>-6.1986618593267019E-2</v>
      </c>
      <c r="AJ65" s="1">
        <v>-6.9974876934658176E-2</v>
      </c>
      <c r="AK65" s="1">
        <v>-6.1959330856984518E-2</v>
      </c>
      <c r="AL65" s="1">
        <v>-6.5765813529792397E-2</v>
      </c>
      <c r="AM65" s="1">
        <v>-5.8563320536413339E-2</v>
      </c>
      <c r="AN65" s="1">
        <v>-5.7619699840991044E-2</v>
      </c>
      <c r="AO65" s="1">
        <v>-5.7282175380861902E-2</v>
      </c>
      <c r="AP65" s="1">
        <v>-5.4115358172732275E-2</v>
      </c>
      <c r="AQ65" s="1">
        <v>-5.3712327751310927E-2</v>
      </c>
      <c r="AR65" s="1">
        <v>1.5995000526844393E-2</v>
      </c>
      <c r="AS65" s="1">
        <v>0.67241253717069838</v>
      </c>
      <c r="AT65" s="1">
        <v>0.66778594396698587</v>
      </c>
      <c r="AU65" s="1">
        <v>0.68262999990017215</v>
      </c>
      <c r="AV65" s="1">
        <v>0.6536007993532349</v>
      </c>
      <c r="AW65" s="1">
        <v>0.67413925393645957</v>
      </c>
      <c r="AX65" s="1">
        <v>0.6492829896887401</v>
      </c>
      <c r="AY65" s="1">
        <v>0.64212366812013444</v>
      </c>
      <c r="AZ65" s="1">
        <v>0.67544628403668472</v>
      </c>
      <c r="BA65" s="1">
        <v>0.70613599205046584</v>
      </c>
      <c r="BB65" s="1">
        <v>0.52074567443489594</v>
      </c>
      <c r="BC65" s="1">
        <v>0.50433276755911927</v>
      </c>
      <c r="BD65" s="1">
        <v>0.70310417797879454</v>
      </c>
      <c r="BE65" s="1">
        <v>0.67544628403668472</v>
      </c>
      <c r="BF65" s="1">
        <v>0.51375426821915238</v>
      </c>
      <c r="BG65" s="1">
        <v>0.50401337541655622</v>
      </c>
      <c r="BH65" s="1">
        <v>0.56666093886159519</v>
      </c>
      <c r="BI65" s="1">
        <v>0.51505153939980219</v>
      </c>
      <c r="BJ65" s="1">
        <v>0.4946027887411597</v>
      </c>
      <c r="BK65" s="1">
        <v>0.55764819492159501</v>
      </c>
      <c r="BL65" s="1">
        <v>0.63236288601633162</v>
      </c>
      <c r="BM65" s="1">
        <v>0.47014077282774391</v>
      </c>
      <c r="BN65" s="1">
        <v>0.12097509188230028</v>
      </c>
      <c r="BO65" s="1">
        <v>0.38060010740151018</v>
      </c>
      <c r="BP65" s="1">
        <v>0.49873392863485871</v>
      </c>
      <c r="BQ65" s="1">
        <v>0.50713697340062969</v>
      </c>
      <c r="BR65" s="1">
        <v>0.48373352350460463</v>
      </c>
      <c r="BS65" s="1">
        <v>-3.3220243347535282E-2</v>
      </c>
      <c r="BT65" s="1">
        <v>0.15875546036113888</v>
      </c>
      <c r="BU65" s="1">
        <v>0.53819075672843797</v>
      </c>
      <c r="BV65" s="1">
        <v>0.21960768880777293</v>
      </c>
      <c r="BW65" s="1">
        <v>0.31908058928427468</v>
      </c>
      <c r="BX65" s="1">
        <v>0.40691079659285678</v>
      </c>
      <c r="BY65" s="1">
        <v>1</v>
      </c>
      <c r="BZ65" s="1">
        <v>0.37899685755603052</v>
      </c>
      <c r="CA65" s="1">
        <v>0.83893328879895479</v>
      </c>
      <c r="CB65" s="1">
        <v>0.26181896797027965</v>
      </c>
      <c r="CC65" s="1">
        <v>0.10046990009606629</v>
      </c>
      <c r="CD65" s="1">
        <v>0.54800952001142433</v>
      </c>
      <c r="CE65" s="1">
        <v>0.87349818147675984</v>
      </c>
      <c r="CF65" s="1">
        <v>0.57264561619192711</v>
      </c>
      <c r="CG65" s="1">
        <v>0.79365315636971623</v>
      </c>
      <c r="CH65" s="1">
        <v>0.42081492436409579</v>
      </c>
      <c r="CI65" s="1">
        <v>0.1316707626945304</v>
      </c>
      <c r="CJ65" s="1">
        <v>0.1518785802410435</v>
      </c>
      <c r="CK65" s="1">
        <v>0.53888467334755075</v>
      </c>
      <c r="CL65" s="1">
        <v>-5.2050783841137732E-2</v>
      </c>
      <c r="CM65" s="1">
        <v>-5.4984526046245992E-2</v>
      </c>
      <c r="CN65" s="1">
        <v>5.1849565487830082E-2</v>
      </c>
      <c r="CO65" s="1">
        <v>-7.4526377026982501E-3</v>
      </c>
      <c r="CP65" s="1">
        <v>0.16402053844735431</v>
      </c>
      <c r="CQ65" s="1">
        <v>0.15971956539693588</v>
      </c>
      <c r="CR65" s="1">
        <v>0.14401915851016464</v>
      </c>
      <c r="CS65" s="1">
        <v>0.12739203241422656</v>
      </c>
      <c r="CT65" s="1">
        <v>8.5177666259757659E-2</v>
      </c>
      <c r="CU65" s="1">
        <v>0.17860397690327473</v>
      </c>
      <c r="CV65" s="1">
        <v>0.11238773759253905</v>
      </c>
      <c r="CW65" s="1">
        <v>0.1810763517263296</v>
      </c>
      <c r="CX65" s="1">
        <v>0.10601809908618072</v>
      </c>
      <c r="CY65" s="1">
        <v>3.7818150057184662E-2</v>
      </c>
      <c r="CZ65" s="1">
        <v>7.6143611325793096E-3</v>
      </c>
      <c r="DA65" s="1">
        <v>-5.2242129620158256E-2</v>
      </c>
      <c r="DB65" s="1">
        <v>-4.7614394087936975E-2</v>
      </c>
      <c r="DC65" s="1">
        <v>-4.8815873482505497E-2</v>
      </c>
      <c r="DD65" s="1">
        <v>-0.10996406823730319</v>
      </c>
      <c r="DE65" s="1">
        <v>-4.9754861398216929E-2</v>
      </c>
      <c r="DF65" s="1">
        <v>-1.4927116761732579E-2</v>
      </c>
      <c r="DG65" s="1">
        <v>-1.6471436328826659E-2</v>
      </c>
      <c r="DH65" s="1">
        <v>-1.5854499308525668E-2</v>
      </c>
      <c r="DI65" s="1">
        <v>2.5715277762836868E-2</v>
      </c>
      <c r="DJ65" s="1">
        <v>-4.2320356254444665E-3</v>
      </c>
      <c r="DK65" s="1">
        <v>-6.0707170306422364E-2</v>
      </c>
      <c r="DL65" s="1">
        <v>-5.9482088159707174E-2</v>
      </c>
      <c r="DM65" s="1">
        <v>3.1358643631774784E-2</v>
      </c>
      <c r="DN65" s="1">
        <v>-9.756739482553624E-4</v>
      </c>
      <c r="DO65" s="1">
        <v>0.10305665253671376</v>
      </c>
      <c r="DP65" s="1">
        <v>0.36607693932076235</v>
      </c>
      <c r="DQ65" s="1">
        <v>-3.6875123489020251E-2</v>
      </c>
      <c r="DR65" s="1">
        <v>8.5576986193697774E-2</v>
      </c>
      <c r="DS65" s="1">
        <v>-9.8657006270780098E-2</v>
      </c>
      <c r="DT65" s="1">
        <v>-0.13529929434591423</v>
      </c>
      <c r="DU65" s="1">
        <v>-6.6399855223297916E-2</v>
      </c>
      <c r="DV65" s="1">
        <v>0.44573847801219563</v>
      </c>
      <c r="DW65" s="1">
        <v>0.43379874657779394</v>
      </c>
      <c r="DX65" s="1">
        <v>0.51379070802845617</v>
      </c>
      <c r="DY65" s="1">
        <v>0.13530144867337573</v>
      </c>
      <c r="DZ65" s="1">
        <v>-0.10257442085949876</v>
      </c>
    </row>
    <row r="66" spans="1:130" s="1" customFormat="1" ht="12.5" x14ac:dyDescent="0.25">
      <c r="A66" s="1">
        <v>64</v>
      </c>
      <c r="B66" s="1" t="s">
        <v>63</v>
      </c>
      <c r="C66" s="13">
        <v>-1.2180555145408882E-3</v>
      </c>
      <c r="D66" s="13">
        <v>-1.5382904745096446E-4</v>
      </c>
      <c r="E66" s="13">
        <v>2.6627213540226496E-2</v>
      </c>
      <c r="G66" s="14">
        <v>-7.6887737448297813E-2</v>
      </c>
      <c r="H66" s="12">
        <v>0</v>
      </c>
      <c r="I66" s="12">
        <v>0</v>
      </c>
      <c r="J66" s="12">
        <v>0</v>
      </c>
      <c r="K66" s="12">
        <v>0</v>
      </c>
      <c r="L66" s="12">
        <v>2.2499999999999999E-2</v>
      </c>
      <c r="M66" s="12">
        <v>0.315</v>
      </c>
      <c r="N66" s="1">
        <f t="shared" si="0"/>
        <v>64</v>
      </c>
      <c r="O66" s="1" t="s">
        <v>63</v>
      </c>
      <c r="P66" s="1">
        <v>6.7707666125877253E-2</v>
      </c>
      <c r="Q66" s="1">
        <v>6.7901248803586084E-2</v>
      </c>
      <c r="R66" s="1">
        <v>6.5998142358024009E-2</v>
      </c>
      <c r="S66" s="1">
        <v>6.1723649052311189E-2</v>
      </c>
      <c r="T66" s="1">
        <v>6.0075822415494536E-2</v>
      </c>
      <c r="U66" s="1">
        <v>6.4455721612312972E-2</v>
      </c>
      <c r="V66" s="1">
        <v>6.9907180082559944E-2</v>
      </c>
      <c r="W66" s="1">
        <v>0.38737178995264993</v>
      </c>
      <c r="X66" s="1">
        <v>9.0158415568260875E-2</v>
      </c>
      <c r="Y66" s="1">
        <v>0.38979313494377199</v>
      </c>
      <c r="Z66" s="1">
        <v>8.9577261132161634E-2</v>
      </c>
      <c r="AA66" s="1">
        <v>0.35909672973088502</v>
      </c>
      <c r="AB66" s="1">
        <v>8.8324853309332443E-2</v>
      </c>
      <c r="AC66" s="1">
        <v>0.24092910062713321</v>
      </c>
      <c r="AD66" s="1">
        <v>0.35642304935967689</v>
      </c>
      <c r="AE66" s="1">
        <v>8.5899458988668867E-2</v>
      </c>
      <c r="AF66" s="1">
        <v>0.35770625195245243</v>
      </c>
      <c r="AG66" s="1">
        <v>8.5404715480721469E-2</v>
      </c>
      <c r="AH66" s="1">
        <v>0.20984474202949407</v>
      </c>
      <c r="AI66" s="1">
        <v>7.7918548363085746E-2</v>
      </c>
      <c r="AJ66" s="1">
        <v>0.21164727552926821</v>
      </c>
      <c r="AK66" s="1">
        <v>7.7869951332837306E-2</v>
      </c>
      <c r="AL66" s="1">
        <v>0.18964769919088631</v>
      </c>
      <c r="AM66" s="1">
        <v>7.3684840661061748E-2</v>
      </c>
      <c r="AN66" s="1">
        <v>0.19813178941852352</v>
      </c>
      <c r="AO66" s="1">
        <v>7.8211977513287706E-2</v>
      </c>
      <c r="AP66" s="1">
        <v>0.17312995779666077</v>
      </c>
      <c r="AQ66" s="1">
        <v>7.2774817926846924E-2</v>
      </c>
      <c r="AR66" s="1">
        <v>0.11292556432462651</v>
      </c>
      <c r="AS66" s="1">
        <v>0.31007079072636462</v>
      </c>
      <c r="AT66" s="1">
        <v>0.31049202501785123</v>
      </c>
      <c r="AU66" s="1">
        <v>0.31256551027320956</v>
      </c>
      <c r="AV66" s="1">
        <v>0.28738424100382237</v>
      </c>
      <c r="AW66" s="1">
        <v>0.30863000357320264</v>
      </c>
      <c r="AX66" s="1">
        <v>0.30388801970290025</v>
      </c>
      <c r="AY66" s="1">
        <v>0.30410605373736888</v>
      </c>
      <c r="AZ66" s="1">
        <v>0.25613934307307035</v>
      </c>
      <c r="BA66" s="1">
        <v>0.26871535465716168</v>
      </c>
      <c r="BB66" s="1">
        <v>0.29362073303997682</v>
      </c>
      <c r="BC66" s="1">
        <v>0.28979871819072089</v>
      </c>
      <c r="BD66" s="1">
        <v>0.26851213304681115</v>
      </c>
      <c r="BE66" s="1">
        <v>0.25613934307307035</v>
      </c>
      <c r="BF66" s="1">
        <v>0.29663853963706721</v>
      </c>
      <c r="BG66" s="1">
        <v>0.29450412763086609</v>
      </c>
      <c r="BH66" s="1">
        <v>0.30455252224762636</v>
      </c>
      <c r="BI66" s="1">
        <v>0.28584486455281816</v>
      </c>
      <c r="BJ66" s="1">
        <v>0.28103174002474618</v>
      </c>
      <c r="BK66" s="1">
        <v>0.29434404621210147</v>
      </c>
      <c r="BL66" s="1">
        <v>0.28409295079079</v>
      </c>
      <c r="BM66" s="1">
        <v>0.2523973210252522</v>
      </c>
      <c r="BN66" s="1">
        <v>0.19442502442177045</v>
      </c>
      <c r="BO66" s="1">
        <v>0.19542632763244408</v>
      </c>
      <c r="BP66" s="1">
        <v>0.18953482691184753</v>
      </c>
      <c r="BQ66" s="1">
        <v>0.19399917167101344</v>
      </c>
      <c r="BR66" s="1">
        <v>0.18281563808491333</v>
      </c>
      <c r="BS66" s="1">
        <v>0.10778035765319162</v>
      </c>
      <c r="BT66" s="1">
        <v>0.19579573835279751</v>
      </c>
      <c r="BU66" s="1">
        <v>0.29447469487510014</v>
      </c>
      <c r="BV66" s="1">
        <v>0.24312191528961485</v>
      </c>
      <c r="BW66" s="1">
        <v>7.4567742557361252E-3</v>
      </c>
      <c r="BX66" s="1">
        <v>0.88399900873239767</v>
      </c>
      <c r="BY66" s="1">
        <v>0.37899685755603041</v>
      </c>
      <c r="BZ66" s="1">
        <v>1</v>
      </c>
      <c r="CA66" s="1">
        <v>0.42127586004472833</v>
      </c>
      <c r="CB66" s="1">
        <v>0.22570564652585262</v>
      </c>
      <c r="CC66" s="1">
        <v>0.36313688035407432</v>
      </c>
      <c r="CD66" s="1">
        <v>0.85346436322407249</v>
      </c>
      <c r="CE66" s="1">
        <v>0.3568646085342132</v>
      </c>
      <c r="CF66" s="1">
        <v>0.8333162622705268</v>
      </c>
      <c r="CG66" s="1">
        <v>0.38262969946595021</v>
      </c>
      <c r="CH66" s="1">
        <v>0.83399915153801607</v>
      </c>
      <c r="CI66" s="1">
        <v>0.30798616164951365</v>
      </c>
      <c r="CJ66" s="1">
        <v>0.14370312987152417</v>
      </c>
      <c r="CK66" s="1">
        <v>0.23941073102090074</v>
      </c>
      <c r="CL66" s="1">
        <v>5.6789933738313862E-2</v>
      </c>
      <c r="CM66" s="1">
        <v>5.5528643051230564E-2</v>
      </c>
      <c r="CN66" s="1">
        <v>0.77758231104541276</v>
      </c>
      <c r="CO66" s="1">
        <v>0.78425670975602924</v>
      </c>
      <c r="CP66" s="1">
        <v>0.11573498031670376</v>
      </c>
      <c r="CQ66" s="1">
        <v>0.11398877984407399</v>
      </c>
      <c r="CR66" s="1">
        <v>0.10952853132098854</v>
      </c>
      <c r="CS66" s="1">
        <v>0.10251202123414532</v>
      </c>
      <c r="CT66" s="1">
        <v>0.10627047447304841</v>
      </c>
      <c r="CU66" s="1">
        <v>0.53647241229920284</v>
      </c>
      <c r="CV66" s="1">
        <v>0.52149322991065639</v>
      </c>
      <c r="CW66" s="1">
        <v>0.36541837710860509</v>
      </c>
      <c r="CX66" s="1">
        <v>0.35021513881984645</v>
      </c>
      <c r="CY66" s="1">
        <v>7.6323495422230714E-2</v>
      </c>
      <c r="CZ66" s="1">
        <v>0.12106491828994848</v>
      </c>
      <c r="DA66" s="1">
        <v>5.6534857535053912E-2</v>
      </c>
      <c r="DB66" s="1">
        <v>5.226962424544588E-2</v>
      </c>
      <c r="DC66" s="1">
        <v>5.0694972673511265E-2</v>
      </c>
      <c r="DD66" s="1">
        <v>7.9397592203749465E-2</v>
      </c>
      <c r="DE66" s="1">
        <v>5.3880889859658075E-2</v>
      </c>
      <c r="DF66" s="1">
        <v>7.1881920004357641E-2</v>
      </c>
      <c r="DG66" s="1">
        <v>7.1639900432340628E-2</v>
      </c>
      <c r="DH66" s="1">
        <v>6.8956630690403253E-2</v>
      </c>
      <c r="DI66" s="1">
        <v>0.26115396688416009</v>
      </c>
      <c r="DJ66" s="1">
        <v>4.0706244027939702E-2</v>
      </c>
      <c r="DK66" s="1">
        <v>5.4903967082926802E-2</v>
      </c>
      <c r="DL66" s="1">
        <v>5.543094387479295E-2</v>
      </c>
      <c r="DM66" s="1">
        <v>3.527226941091912E-2</v>
      </c>
      <c r="DN66" s="1">
        <v>0.10267221767353449</v>
      </c>
      <c r="DO66" s="1">
        <v>0.11591834313838653</v>
      </c>
      <c r="DP66" s="1">
        <v>0.49021005441546966</v>
      </c>
      <c r="DQ66" s="1">
        <v>0.38417759691498066</v>
      </c>
      <c r="DR66" s="1">
        <v>0.424666005022031</v>
      </c>
      <c r="DS66" s="1">
        <v>0.22454015269353944</v>
      </c>
      <c r="DT66" s="1">
        <v>0.23211338341228591</v>
      </c>
      <c r="DU66" s="1">
        <v>8.9619491168851095E-2</v>
      </c>
      <c r="DV66" s="1">
        <v>0.26683849888165306</v>
      </c>
      <c r="DW66" s="1">
        <v>0.26427795461070613</v>
      </c>
      <c r="DX66" s="1">
        <v>0.27741744322665635</v>
      </c>
      <c r="DY66" s="1">
        <v>0.42912091617297349</v>
      </c>
      <c r="DZ66" s="1">
        <v>0.28702338962229074</v>
      </c>
    </row>
    <row r="67" spans="1:130" s="1" customFormat="1" ht="12.5" x14ac:dyDescent="0.25">
      <c r="A67" s="1">
        <v>65</v>
      </c>
      <c r="B67" s="1" t="s">
        <v>64</v>
      </c>
      <c r="C67" s="13">
        <v>2.1328335500119495E-2</v>
      </c>
      <c r="D67" s="13">
        <v>2.7199999999999998E-2</v>
      </c>
      <c r="E67" s="13">
        <v>9.1363468679140927E-2</v>
      </c>
      <c r="G67" s="14">
        <v>0.25036694074663046</v>
      </c>
      <c r="H67" s="12">
        <v>0</v>
      </c>
      <c r="I67" s="12">
        <v>0</v>
      </c>
      <c r="J67" s="12">
        <v>0</v>
      </c>
      <c r="K67" s="12">
        <v>0</v>
      </c>
      <c r="L67" s="12">
        <v>2.7E-2</v>
      </c>
      <c r="M67" s="12">
        <v>0.36</v>
      </c>
      <c r="N67" s="1">
        <f t="shared" si="0"/>
        <v>65</v>
      </c>
      <c r="O67" s="1" t="s">
        <v>64</v>
      </c>
      <c r="P67" s="1">
        <v>0.11331813350967612</v>
      </c>
      <c r="Q67" s="1">
        <v>0.11364212086550946</v>
      </c>
      <c r="R67" s="1">
        <v>0.11045700930250865</v>
      </c>
      <c r="S67" s="1">
        <v>0.10330305420675244</v>
      </c>
      <c r="T67" s="1">
        <v>0.10054518867222881</v>
      </c>
      <c r="U67" s="1">
        <v>0.1078755550892497</v>
      </c>
      <c r="V67" s="1">
        <v>0.11856343975868182</v>
      </c>
      <c r="W67" s="1">
        <v>0.10449051486678032</v>
      </c>
      <c r="X67" s="1">
        <v>0.13525748313887198</v>
      </c>
      <c r="Y67" s="1">
        <v>0.10508303541535952</v>
      </c>
      <c r="Z67" s="1">
        <v>0.13630218360726556</v>
      </c>
      <c r="AA67" s="1">
        <v>0.1125234189341813</v>
      </c>
      <c r="AB67" s="1">
        <v>0.1229451097033952</v>
      </c>
      <c r="AC67" s="1">
        <v>3.5746911392570004E-2</v>
      </c>
      <c r="AD67" s="1">
        <v>9.7283815528753731E-2</v>
      </c>
      <c r="AE67" s="1">
        <v>0.12564010942962572</v>
      </c>
      <c r="AF67" s="1">
        <v>9.7595393232432909E-2</v>
      </c>
      <c r="AG67" s="1">
        <v>0.1262387496148813</v>
      </c>
      <c r="AH67" s="1">
        <v>0.11174269879138968</v>
      </c>
      <c r="AI67" s="1">
        <v>0.12247301383696388</v>
      </c>
      <c r="AJ67" s="1">
        <v>0.11203669394061258</v>
      </c>
      <c r="AK67" s="1">
        <v>0.12296469275085337</v>
      </c>
      <c r="AL67" s="1">
        <v>0.10424879240102225</v>
      </c>
      <c r="AM67" s="1">
        <v>0.11305858993432857</v>
      </c>
      <c r="AN67" s="1">
        <v>0.12368884460120486</v>
      </c>
      <c r="AO67" s="1">
        <v>0.12599143777153277</v>
      </c>
      <c r="AP67" s="1">
        <v>0.11171702921101084</v>
      </c>
      <c r="AQ67" s="1">
        <v>0.11332441007083209</v>
      </c>
      <c r="AR67" s="1">
        <v>0.19491181960923853</v>
      </c>
      <c r="AS67" s="1">
        <v>0.74737799266277005</v>
      </c>
      <c r="AT67" s="1">
        <v>0.74716905702964453</v>
      </c>
      <c r="AU67" s="1">
        <v>0.7544501869776401</v>
      </c>
      <c r="AV67" s="1">
        <v>0.69944335560752957</v>
      </c>
      <c r="AW67" s="1">
        <v>0.74499219545032735</v>
      </c>
      <c r="AX67" s="1">
        <v>0.73031505518229267</v>
      </c>
      <c r="AY67" s="1">
        <v>0.72915401636342836</v>
      </c>
      <c r="AZ67" s="1">
        <v>0.64388968412392078</v>
      </c>
      <c r="BA67" s="1">
        <v>0.67497144146786425</v>
      </c>
      <c r="BB67" s="1">
        <v>0.6820914989322362</v>
      </c>
      <c r="BC67" s="1">
        <v>0.67108378266792557</v>
      </c>
      <c r="BD67" s="1">
        <v>0.67392362623074453</v>
      </c>
      <c r="BE67" s="1">
        <v>0.64388968412392078</v>
      </c>
      <c r="BF67" s="1">
        <v>0.68638605785661688</v>
      </c>
      <c r="BG67" s="1">
        <v>0.68011161183407587</v>
      </c>
      <c r="BH67" s="1">
        <v>0.71336103986943489</v>
      </c>
      <c r="BI67" s="1">
        <v>0.66580934641215161</v>
      </c>
      <c r="BJ67" s="1">
        <v>0.65199596122717252</v>
      </c>
      <c r="BK67" s="1">
        <v>0.69163554148918549</v>
      </c>
      <c r="BL67" s="1">
        <v>0.68834995504288965</v>
      </c>
      <c r="BM67" s="1">
        <v>0.59131216995562563</v>
      </c>
      <c r="BN67" s="1">
        <v>0.40219310984286077</v>
      </c>
      <c r="BO67" s="1">
        <v>0.46150489848573806</v>
      </c>
      <c r="BP67" s="1">
        <v>0.47622638138880219</v>
      </c>
      <c r="BQ67" s="1">
        <v>0.48672406703442866</v>
      </c>
      <c r="BR67" s="1">
        <v>0.45992030002114676</v>
      </c>
      <c r="BS67" s="1">
        <v>0.20081059690314604</v>
      </c>
      <c r="BT67" s="1">
        <v>0.41225667771337082</v>
      </c>
      <c r="BU67" s="1">
        <v>0.68691388070585369</v>
      </c>
      <c r="BV67" s="1">
        <v>0.43812441035918614</v>
      </c>
      <c r="BW67" s="1">
        <v>0.26776545199371526</v>
      </c>
      <c r="BX67" s="1">
        <v>0.38675488765612059</v>
      </c>
      <c r="BY67" s="1">
        <v>0.83893328879895479</v>
      </c>
      <c r="BZ67" s="1">
        <v>0.42127586004472828</v>
      </c>
      <c r="CA67" s="1">
        <v>1</v>
      </c>
      <c r="CB67" s="1">
        <v>0.48612337785528648</v>
      </c>
      <c r="CC67" s="1">
        <v>0.26726881911328598</v>
      </c>
      <c r="CD67" s="1">
        <v>0.52220584929558789</v>
      </c>
      <c r="CE67" s="1">
        <v>0.82126637749218878</v>
      </c>
      <c r="CF67" s="1">
        <v>0.63451623140834235</v>
      </c>
      <c r="CG67" s="1">
        <v>0.86259351263175488</v>
      </c>
      <c r="CH67" s="1">
        <v>0.42834186287339115</v>
      </c>
      <c r="CI67" s="1">
        <v>0.41284445138629461</v>
      </c>
      <c r="CJ67" s="1">
        <v>0.30822893180573557</v>
      </c>
      <c r="CK67" s="1">
        <v>0.58140755255861165</v>
      </c>
      <c r="CL67" s="1">
        <v>9.5045800004386588E-2</v>
      </c>
      <c r="CM67" s="1">
        <v>9.196098407366976E-2</v>
      </c>
      <c r="CN67" s="1">
        <v>5.372418337965866E-2</v>
      </c>
      <c r="CO67" s="1">
        <v>-3.339114456012504E-3</v>
      </c>
      <c r="CP67" s="1">
        <v>0.24959335979391906</v>
      </c>
      <c r="CQ67" s="1">
        <v>0.24525403787390584</v>
      </c>
      <c r="CR67" s="1">
        <v>0.23364411626281076</v>
      </c>
      <c r="CS67" s="1">
        <v>0.21712930816788412</v>
      </c>
      <c r="CT67" s="1">
        <v>0.21536516780398551</v>
      </c>
      <c r="CU67" s="1">
        <v>0.2603336247736735</v>
      </c>
      <c r="CV67" s="1">
        <v>0.22970094092802557</v>
      </c>
      <c r="CW67" s="1">
        <v>0.27001082933910564</v>
      </c>
      <c r="CX67" s="1">
        <v>0.23692667596906122</v>
      </c>
      <c r="CY67" s="1">
        <v>0.15004070776596623</v>
      </c>
      <c r="CZ67" s="1">
        <v>0.23428876711031216</v>
      </c>
      <c r="DA67" s="1">
        <v>9.386435485484193E-2</v>
      </c>
      <c r="DB67" s="1">
        <v>8.6904096267755276E-2</v>
      </c>
      <c r="DC67" s="1">
        <v>8.375902684752061E-2</v>
      </c>
      <c r="DD67" s="1">
        <v>0.12707953518516751</v>
      </c>
      <c r="DE67" s="1">
        <v>8.961226236460787E-2</v>
      </c>
      <c r="DF67" s="1">
        <v>0.120780039051803</v>
      </c>
      <c r="DG67" s="1">
        <v>0.1198935799327764</v>
      </c>
      <c r="DH67" s="1">
        <v>0.11540297046312761</v>
      </c>
      <c r="DI67" s="1">
        <v>0.14794639126712059</v>
      </c>
      <c r="DJ67" s="1">
        <v>7.6473860666430513E-2</v>
      </c>
      <c r="DK67" s="1">
        <v>9.0306219367090143E-2</v>
      </c>
      <c r="DL67" s="1">
        <v>9.1448579488990864E-2</v>
      </c>
      <c r="DM67" s="1">
        <v>7.3177014292855155E-2</v>
      </c>
      <c r="DN67" s="1">
        <v>-4.3714549330564509E-4</v>
      </c>
      <c r="DO67" s="1">
        <v>0.24048802059829702</v>
      </c>
      <c r="DP67" s="1">
        <v>0.4816429698676038</v>
      </c>
      <c r="DQ67" s="1">
        <v>0.12440662586803589</v>
      </c>
      <c r="DR67" s="1">
        <v>0.14125100540417376</v>
      </c>
      <c r="DS67" s="1">
        <v>2.9710497857032617E-2</v>
      </c>
      <c r="DT67" s="1">
        <v>-3.5233136523305682E-3</v>
      </c>
      <c r="DU67" s="1">
        <v>0.15751725291020954</v>
      </c>
      <c r="DV67" s="1">
        <v>0.61379662207571206</v>
      </c>
      <c r="DW67" s="1">
        <v>0.60224663583626781</v>
      </c>
      <c r="DX67" s="1">
        <v>0.64776355236375682</v>
      </c>
      <c r="DY67" s="1">
        <v>0.15908903320343046</v>
      </c>
      <c r="DZ67" s="1">
        <v>-8.025071125857694E-2</v>
      </c>
    </row>
    <row r="68" spans="1:130" s="1" customFormat="1" ht="12.5" x14ac:dyDescent="0.25">
      <c r="A68" s="1">
        <v>66</v>
      </c>
      <c r="B68" s="1" t="s">
        <v>65</v>
      </c>
      <c r="C68" s="13">
        <v>3.0277558638683883E-2</v>
      </c>
      <c r="D68" s="13">
        <v>3.678250031496845E-2</v>
      </c>
      <c r="E68" s="13">
        <v>9.7799022836566857E-2</v>
      </c>
      <c r="G68" s="14">
        <v>0.22922987329959901</v>
      </c>
      <c r="H68" s="12">
        <v>0</v>
      </c>
      <c r="I68" s="12">
        <v>0</v>
      </c>
      <c r="J68" s="12">
        <v>0</v>
      </c>
      <c r="K68" s="12">
        <v>0</v>
      </c>
      <c r="L68" s="12">
        <v>3.6000000000000004E-2</v>
      </c>
      <c r="M68" s="12">
        <v>0.22500000000000001</v>
      </c>
      <c r="N68" s="1">
        <f t="shared" ref="N68:N118" si="2">A68</f>
        <v>66</v>
      </c>
      <c r="O68" s="1" t="s">
        <v>65</v>
      </c>
      <c r="P68" s="1">
        <v>0.50642234753717874</v>
      </c>
      <c r="Q68" s="1">
        <v>0.50787025734853719</v>
      </c>
      <c r="R68" s="1">
        <v>0.49363589233611899</v>
      </c>
      <c r="S68" s="1">
        <v>0.4616646391786613</v>
      </c>
      <c r="T68" s="1">
        <v>0.44933965027416206</v>
      </c>
      <c r="U68" s="1">
        <v>0.48209929124458473</v>
      </c>
      <c r="V68" s="1">
        <v>0.50977060605338043</v>
      </c>
      <c r="W68" s="1">
        <v>0.42859214445236532</v>
      </c>
      <c r="X68" s="1">
        <v>0.483694058054989</v>
      </c>
      <c r="Y68" s="1">
        <v>0.42978485458106219</v>
      </c>
      <c r="Z68" s="1">
        <v>0.48580181775147457</v>
      </c>
      <c r="AA68" s="1">
        <v>0.40993242206356362</v>
      </c>
      <c r="AB68" s="1">
        <v>0.44778677099165232</v>
      </c>
      <c r="AC68" s="1">
        <v>0.48047814391713733</v>
      </c>
      <c r="AD68" s="1">
        <v>0.47579500470127256</v>
      </c>
      <c r="AE68" s="1">
        <v>0.51804453227852121</v>
      </c>
      <c r="AF68" s="1">
        <v>0.47671150854966399</v>
      </c>
      <c r="AG68" s="1">
        <v>0.51954842387494393</v>
      </c>
      <c r="AH68" s="1">
        <v>0.51877576494581989</v>
      </c>
      <c r="AI68" s="1">
        <v>0.52816878659040367</v>
      </c>
      <c r="AJ68" s="1">
        <v>0.52000593073632861</v>
      </c>
      <c r="AK68" s="1">
        <v>0.52970854602877515</v>
      </c>
      <c r="AL68" s="1">
        <v>0.48464447721605342</v>
      </c>
      <c r="AM68" s="1">
        <v>0.4903896384189757</v>
      </c>
      <c r="AN68" s="1">
        <v>0.50942685346443517</v>
      </c>
      <c r="AO68" s="1">
        <v>0.51861562893737945</v>
      </c>
      <c r="AP68" s="1">
        <v>0.46539267615716168</v>
      </c>
      <c r="AQ68" s="1">
        <v>0.47182292509545382</v>
      </c>
      <c r="AR68" s="1">
        <v>0.5374797044712849</v>
      </c>
      <c r="AS68" s="1">
        <v>0.51873536606511361</v>
      </c>
      <c r="AT68" s="1">
        <v>0.52740589724571807</v>
      </c>
      <c r="AU68" s="1">
        <v>0.51702654383988822</v>
      </c>
      <c r="AV68" s="1">
        <v>0.42678772284320138</v>
      </c>
      <c r="AW68" s="1">
        <v>0.5046862893516042</v>
      </c>
      <c r="AX68" s="1">
        <v>0.52610408637368078</v>
      </c>
      <c r="AY68" s="1">
        <v>0.53744581961439053</v>
      </c>
      <c r="AZ68" s="1">
        <v>0.2591254220158194</v>
      </c>
      <c r="BA68" s="1">
        <v>0.2708990948134351</v>
      </c>
      <c r="BB68" s="1">
        <v>0.65913498104699719</v>
      </c>
      <c r="BC68" s="1">
        <v>0.66440820870335549</v>
      </c>
      <c r="BD68" s="1">
        <v>0.26973598218795708</v>
      </c>
      <c r="BE68" s="1">
        <v>0.2591254220158194</v>
      </c>
      <c r="BF68" s="1">
        <v>0.6799850288497491</v>
      </c>
      <c r="BG68" s="1">
        <v>0.68378288507931528</v>
      </c>
      <c r="BH68" s="1">
        <v>0.64163191088660743</v>
      </c>
      <c r="BI68" s="1">
        <v>0.63244665342664685</v>
      </c>
      <c r="BJ68" s="1">
        <v>0.63873039508711005</v>
      </c>
      <c r="BK68" s="1">
        <v>0.61189429776866922</v>
      </c>
      <c r="BL68" s="1">
        <v>0.45534895899193162</v>
      </c>
      <c r="BM68" s="1">
        <v>0.53090588521738724</v>
      </c>
      <c r="BN68" s="1">
        <v>0.75760724574598015</v>
      </c>
      <c r="BO68" s="1">
        <v>0.38732871108581463</v>
      </c>
      <c r="BP68" s="1">
        <v>0.19133222402049135</v>
      </c>
      <c r="BQ68" s="1">
        <v>0.19455593339991845</v>
      </c>
      <c r="BR68" s="1">
        <v>0.18557753056573506</v>
      </c>
      <c r="BS68" s="1">
        <v>0.55984685437401449</v>
      </c>
      <c r="BT68" s="1">
        <v>0.73265083763244943</v>
      </c>
      <c r="BU68" s="1">
        <v>0.65527692727155673</v>
      </c>
      <c r="BV68" s="1">
        <v>0.7195493839481315</v>
      </c>
      <c r="BW68" s="1">
        <v>9.5904142392840994E-2</v>
      </c>
      <c r="BX68" s="1">
        <v>0.10937518349532727</v>
      </c>
      <c r="BY68" s="1">
        <v>0.2618189679702797</v>
      </c>
      <c r="BZ68" s="1">
        <v>0.22570564652585262</v>
      </c>
      <c r="CA68" s="1">
        <v>0.48612337785528648</v>
      </c>
      <c r="CB68" s="1">
        <v>1</v>
      </c>
      <c r="CC68" s="1">
        <v>0.66667639428315806</v>
      </c>
      <c r="CD68" s="1">
        <v>0.16891453641015486</v>
      </c>
      <c r="CE68" s="1">
        <v>0.27975160623711004</v>
      </c>
      <c r="CF68" s="1">
        <v>0.38442511873216123</v>
      </c>
      <c r="CG68" s="1">
        <v>0.52173299498454839</v>
      </c>
      <c r="CH68" s="1">
        <v>0.18778464133038314</v>
      </c>
      <c r="CI68" s="1">
        <v>0.80887177036498115</v>
      </c>
      <c r="CJ68" s="1">
        <v>0.54206012827072603</v>
      </c>
      <c r="CK68" s="1">
        <v>0.3751328776127652</v>
      </c>
      <c r="CL68" s="1">
        <v>0.4247627071766108</v>
      </c>
      <c r="CM68" s="1">
        <v>0.42348726562543959</v>
      </c>
      <c r="CN68" s="1">
        <v>3.3198162344448785E-2</v>
      </c>
      <c r="CO68" s="1">
        <v>-1.1869858073920506E-2</v>
      </c>
      <c r="CP68" s="1">
        <v>0.35947721836296948</v>
      </c>
      <c r="CQ68" s="1">
        <v>0.35823358450199555</v>
      </c>
      <c r="CR68" s="1">
        <v>0.36215058386307381</v>
      </c>
      <c r="CS68" s="1">
        <v>0.35288155715974723</v>
      </c>
      <c r="CT68" s="1">
        <v>0.4537693131104264</v>
      </c>
      <c r="CU68" s="1">
        <v>0.28287752684648582</v>
      </c>
      <c r="CV68" s="1">
        <v>0.35845918887407591</v>
      </c>
      <c r="CW68" s="1">
        <v>0.33815986052124358</v>
      </c>
      <c r="CX68" s="1">
        <v>0.4274521049939094</v>
      </c>
      <c r="CY68" s="1">
        <v>0.36889732583202328</v>
      </c>
      <c r="CZ68" s="1">
        <v>0.59979481130002854</v>
      </c>
      <c r="DA68" s="1">
        <v>0.42715588412919597</v>
      </c>
      <c r="DB68" s="1">
        <v>0.39378308477560842</v>
      </c>
      <c r="DC68" s="1">
        <v>0.38664644112184765</v>
      </c>
      <c r="DD68" s="1">
        <v>0.5834500116280027</v>
      </c>
      <c r="DE68" s="1">
        <v>0.40626251592255697</v>
      </c>
      <c r="DF68" s="1">
        <v>0.39073988142927374</v>
      </c>
      <c r="DG68" s="1">
        <v>0.39221665778122849</v>
      </c>
      <c r="DH68" s="1">
        <v>0.3775261978035222</v>
      </c>
      <c r="DI68" s="1">
        <v>0.38418164623761059</v>
      </c>
      <c r="DJ68" s="1">
        <v>0.22612929716092323</v>
      </c>
      <c r="DK68" s="1">
        <v>0.40798476146128249</v>
      </c>
      <c r="DL68" s="1">
        <v>0.41236575120070507</v>
      </c>
      <c r="DM68" s="1">
        <v>0.14606721285655924</v>
      </c>
      <c r="DN68" s="1">
        <v>-1.553961396516006E-3</v>
      </c>
      <c r="DO68" s="1">
        <v>0.48003345358699356</v>
      </c>
      <c r="DP68" s="1">
        <v>0.55095841790161759</v>
      </c>
      <c r="DQ68" s="1">
        <v>0.44675784973400545</v>
      </c>
      <c r="DR68" s="1">
        <v>0.22325900912983754</v>
      </c>
      <c r="DS68" s="1">
        <v>0.34688453861756541</v>
      </c>
      <c r="DT68" s="1">
        <v>0.33861663212039361</v>
      </c>
      <c r="DU68" s="1">
        <v>0.54308972416012158</v>
      </c>
      <c r="DV68" s="1">
        <v>0.63856587012447363</v>
      </c>
      <c r="DW68" s="1">
        <v>0.63253681284035546</v>
      </c>
      <c r="DX68" s="1">
        <v>0.59069458058035185</v>
      </c>
      <c r="DY68" s="1">
        <v>0.14251935144581923</v>
      </c>
      <c r="DZ68" s="1">
        <v>5.4325755644623983E-2</v>
      </c>
    </row>
    <row r="69" spans="1:130" s="1" customFormat="1" ht="12.5" x14ac:dyDescent="0.25">
      <c r="A69" s="1">
        <v>67</v>
      </c>
      <c r="B69" s="1" t="s">
        <v>66</v>
      </c>
      <c r="C69" s="13">
        <v>-2.19879391555498E-3</v>
      </c>
      <c r="D69" s="13">
        <v>-3.8109468714451686E-4</v>
      </c>
      <c r="E69" s="13">
        <v>4.0964388783038388E-2</v>
      </c>
      <c r="G69" s="14">
        <v>-0.10968742584522656</v>
      </c>
      <c r="H69" s="12">
        <v>0</v>
      </c>
      <c r="I69" s="12">
        <v>0</v>
      </c>
      <c r="J69" s="12">
        <v>0</v>
      </c>
      <c r="K69" s="12">
        <v>0</v>
      </c>
      <c r="L69" s="12">
        <v>2.2499999999999999E-2</v>
      </c>
      <c r="M69" s="12">
        <v>0.315</v>
      </c>
      <c r="N69" s="1">
        <f t="shared" si="2"/>
        <v>67</v>
      </c>
      <c r="O69" s="1" t="s">
        <v>66</v>
      </c>
      <c r="P69" s="1">
        <v>0.50293377573366915</v>
      </c>
      <c r="Q69" s="1">
        <v>0.50437171138538306</v>
      </c>
      <c r="R69" s="1">
        <v>0.49023540208607591</v>
      </c>
      <c r="S69" s="1">
        <v>0.45848438804885139</v>
      </c>
      <c r="T69" s="1">
        <v>0.44624430181300384</v>
      </c>
      <c r="U69" s="1">
        <v>0.4787782727269248</v>
      </c>
      <c r="V69" s="1">
        <v>0.50504123460006145</v>
      </c>
      <c r="W69" s="1">
        <v>0.53188317362061255</v>
      </c>
      <c r="X69" s="1">
        <v>0.4744777457408032</v>
      </c>
      <c r="Y69" s="1">
        <v>0.53344531959847352</v>
      </c>
      <c r="Z69" s="1">
        <v>0.47574581859477616</v>
      </c>
      <c r="AA69" s="1">
        <v>0.50303738310481205</v>
      </c>
      <c r="AB69" s="1">
        <v>0.44324343105780672</v>
      </c>
      <c r="AC69" s="1">
        <v>0.73445782952871141</v>
      </c>
      <c r="AD69" s="1">
        <v>0.63653810064369087</v>
      </c>
      <c r="AE69" s="1">
        <v>0.54864052483367143</v>
      </c>
      <c r="AF69" s="1">
        <v>0.63802869027403508</v>
      </c>
      <c r="AG69" s="1">
        <v>0.54985406920298974</v>
      </c>
      <c r="AH69" s="1">
        <v>0.59374046067549613</v>
      </c>
      <c r="AI69" s="1">
        <v>0.53942404823638623</v>
      </c>
      <c r="AJ69" s="1">
        <v>0.59584375327721184</v>
      </c>
      <c r="AK69" s="1">
        <v>0.54093681235122459</v>
      </c>
      <c r="AL69" s="1">
        <v>0.55127153087912906</v>
      </c>
      <c r="AM69" s="1">
        <v>0.5011303927968197</v>
      </c>
      <c r="AN69" s="1">
        <v>0.54597479382906577</v>
      </c>
      <c r="AO69" s="1">
        <v>0.51262532208235456</v>
      </c>
      <c r="AP69" s="1">
        <v>0.49715102000595834</v>
      </c>
      <c r="AQ69" s="1">
        <v>0.46807583212997583</v>
      </c>
      <c r="AR69" s="1">
        <v>0.52008700263876506</v>
      </c>
      <c r="AS69" s="1">
        <v>0.27057799712772501</v>
      </c>
      <c r="AT69" s="1">
        <v>0.27749989847421602</v>
      </c>
      <c r="AU69" s="1">
        <v>0.26780658475418539</v>
      </c>
      <c r="AV69" s="1">
        <v>0.207438090361029</v>
      </c>
      <c r="AW69" s="1">
        <v>0.26023479960296969</v>
      </c>
      <c r="AX69" s="1">
        <v>0.27936373014705462</v>
      </c>
      <c r="AY69" s="1">
        <v>0.28858557831053672</v>
      </c>
      <c r="AZ69" s="1">
        <v>8.3814585742006634E-2</v>
      </c>
      <c r="BA69" s="1">
        <v>8.7622801472124562E-2</v>
      </c>
      <c r="BB69" s="1">
        <v>0.39426875115033599</v>
      </c>
      <c r="BC69" s="1">
        <v>0.40053498574061591</v>
      </c>
      <c r="BD69" s="1">
        <v>8.7246590592785236E-2</v>
      </c>
      <c r="BE69" s="1">
        <v>8.3814585742006634E-2</v>
      </c>
      <c r="BF69" s="1">
        <v>0.41028868635450944</v>
      </c>
      <c r="BG69" s="1">
        <v>0.41448719043536419</v>
      </c>
      <c r="BH69" s="1">
        <v>0.3747645730546299</v>
      </c>
      <c r="BI69" s="1">
        <v>0.37597740725160517</v>
      </c>
      <c r="BJ69" s="1">
        <v>0.38357912838156855</v>
      </c>
      <c r="BK69" s="1">
        <v>0.35478680822396363</v>
      </c>
      <c r="BL69" s="1">
        <v>0.23114621366889543</v>
      </c>
      <c r="BM69" s="1">
        <v>0.3098999058830797</v>
      </c>
      <c r="BN69" s="1">
        <v>0.52538980255669143</v>
      </c>
      <c r="BO69" s="1">
        <v>0.22040471899403602</v>
      </c>
      <c r="BP69" s="1">
        <v>6.188675341316096E-2</v>
      </c>
      <c r="BQ69" s="1">
        <v>6.2929468034086153E-2</v>
      </c>
      <c r="BR69" s="1">
        <v>6.0025387422010974E-2</v>
      </c>
      <c r="BS69" s="1">
        <v>0.40678816466992385</v>
      </c>
      <c r="BT69" s="1">
        <v>0.50920644887282152</v>
      </c>
      <c r="BU69" s="1">
        <v>0.3942898950932423</v>
      </c>
      <c r="BV69" s="1">
        <v>0.56832774573025358</v>
      </c>
      <c r="BW69" s="1">
        <v>2.7752650941002696E-2</v>
      </c>
      <c r="BX69" s="1">
        <v>0.27941589159725583</v>
      </c>
      <c r="BY69" s="1">
        <v>0.10046990009606631</v>
      </c>
      <c r="BZ69" s="1">
        <v>0.36313688035407438</v>
      </c>
      <c r="CA69" s="1">
        <v>0.26726881911328609</v>
      </c>
      <c r="CB69" s="1">
        <v>0.66667639428315795</v>
      </c>
      <c r="CC69" s="1">
        <v>1</v>
      </c>
      <c r="CD69" s="1">
        <v>0.27042772727023984</v>
      </c>
      <c r="CE69" s="1">
        <v>0.10095556315964858</v>
      </c>
      <c r="CF69" s="1">
        <v>0.39253055008514082</v>
      </c>
      <c r="CG69" s="1">
        <v>0.27805497543798291</v>
      </c>
      <c r="CH69" s="1">
        <v>0.31145242145613117</v>
      </c>
      <c r="CI69" s="1">
        <v>0.62055938729020399</v>
      </c>
      <c r="CJ69" s="1">
        <v>0.46533330450262206</v>
      </c>
      <c r="CK69" s="1">
        <v>0.18771647657734097</v>
      </c>
      <c r="CL69" s="1">
        <v>0.42183666094139821</v>
      </c>
      <c r="CM69" s="1">
        <v>0.42132820850240438</v>
      </c>
      <c r="CN69" s="1">
        <v>0.31462157152136982</v>
      </c>
      <c r="CO69" s="1">
        <v>0.26322269160044853</v>
      </c>
      <c r="CP69" s="1">
        <v>0.29680686700206022</v>
      </c>
      <c r="CQ69" s="1">
        <v>0.2966520004531033</v>
      </c>
      <c r="CR69" s="1">
        <v>0.30489200332166844</v>
      </c>
      <c r="CS69" s="1">
        <v>0.30082558589899816</v>
      </c>
      <c r="CT69" s="1">
        <v>0.40962091783710236</v>
      </c>
      <c r="CU69" s="1">
        <v>0.3843173783229098</v>
      </c>
      <c r="CV69" s="1">
        <v>0.46660534218151306</v>
      </c>
      <c r="CW69" s="1">
        <v>0.36668806405917564</v>
      </c>
      <c r="CX69" s="1">
        <v>0.46761790455699143</v>
      </c>
      <c r="CY69" s="1">
        <v>0.342337904590366</v>
      </c>
      <c r="CZ69" s="1">
        <v>0.47061976299094743</v>
      </c>
      <c r="DA69" s="1">
        <v>0.42582401617820442</v>
      </c>
      <c r="DB69" s="1">
        <v>0.39253122100539506</v>
      </c>
      <c r="DC69" s="1">
        <v>0.38565244129915427</v>
      </c>
      <c r="DD69" s="1">
        <v>0.49693576265610867</v>
      </c>
      <c r="DE69" s="1">
        <v>0.40465022738578549</v>
      </c>
      <c r="DF69" s="1">
        <v>0.37998373226699439</v>
      </c>
      <c r="DG69" s="1">
        <v>0.38178497482747453</v>
      </c>
      <c r="DH69" s="1">
        <v>0.3674852331374594</v>
      </c>
      <c r="DI69" s="1">
        <v>0.44441675846117606</v>
      </c>
      <c r="DJ69" s="1">
        <v>0.20548564756028398</v>
      </c>
      <c r="DK69" s="1">
        <v>0.38257028462981568</v>
      </c>
      <c r="DL69" s="1">
        <v>0.39063892167789471</v>
      </c>
      <c r="DM69" s="1">
        <v>0.13622964510450314</v>
      </c>
      <c r="DN69" s="1">
        <v>3.4460218385663766E-2</v>
      </c>
      <c r="DO69" s="1">
        <v>0.44770339449595742</v>
      </c>
      <c r="DP69" s="1">
        <v>0.57230617116063287</v>
      </c>
      <c r="DQ69" s="1">
        <v>0.54531349454861511</v>
      </c>
      <c r="DR69" s="1">
        <v>0.35290310437062272</v>
      </c>
      <c r="DS69" s="1">
        <v>0.44483764998494701</v>
      </c>
      <c r="DT69" s="1">
        <v>0.45492898386996672</v>
      </c>
      <c r="DU69" s="1">
        <v>0.42772225151406473</v>
      </c>
      <c r="DV69" s="1">
        <v>0.3908504193298869</v>
      </c>
      <c r="DW69" s="1">
        <v>0.39296483220715867</v>
      </c>
      <c r="DX69" s="1">
        <v>0.34819702369691941</v>
      </c>
      <c r="DY69" s="1">
        <v>0.24616035370689635</v>
      </c>
      <c r="DZ69" s="1">
        <v>0.25488308381568192</v>
      </c>
    </row>
    <row r="70" spans="1:130" s="1" customFormat="1" ht="12.5" x14ac:dyDescent="0.25">
      <c r="A70" s="1">
        <v>68</v>
      </c>
      <c r="B70" s="1" t="s">
        <v>67</v>
      </c>
      <c r="C70" s="13">
        <v>-1.616375593207469E-3</v>
      </c>
      <c r="D70" s="13">
        <v>-7.7299199713641228E-4</v>
      </c>
      <c r="E70" s="13">
        <v>2.1488973509442667E-2</v>
      </c>
      <c r="G70" s="14">
        <v>-0.11308806161330009</v>
      </c>
      <c r="H70" s="12">
        <v>0</v>
      </c>
      <c r="I70" s="12">
        <v>0</v>
      </c>
      <c r="J70" s="12">
        <v>0</v>
      </c>
      <c r="K70" s="12">
        <v>0</v>
      </c>
      <c r="L70" s="12">
        <v>2.2499999999999999E-2</v>
      </c>
      <c r="M70" s="12">
        <v>0.315</v>
      </c>
      <c r="N70" s="1">
        <f t="shared" si="2"/>
        <v>68</v>
      </c>
      <c r="O70" s="1" t="s">
        <v>67</v>
      </c>
      <c r="P70" s="1">
        <v>-3.5215722915635024E-2</v>
      </c>
      <c r="Q70" s="1">
        <v>-3.531640802752159E-2</v>
      </c>
      <c r="R70" s="1">
        <v>-3.4326575219796741E-2</v>
      </c>
      <c r="S70" s="1">
        <v>-3.2103350281296184E-2</v>
      </c>
      <c r="T70" s="1">
        <v>-3.1246292143340969E-2</v>
      </c>
      <c r="U70" s="1">
        <v>-3.352434018928626E-2</v>
      </c>
      <c r="V70" s="1">
        <v>-3.1267365439216613E-2</v>
      </c>
      <c r="W70" s="1">
        <v>0.23983164689112441</v>
      </c>
      <c r="X70" s="1">
        <v>-2.3871577819601759E-2</v>
      </c>
      <c r="Y70" s="1">
        <v>0.24190925793164825</v>
      </c>
      <c r="Z70" s="1">
        <v>-2.4504653383880234E-2</v>
      </c>
      <c r="AA70" s="1">
        <v>0.2237261907570619</v>
      </c>
      <c r="AB70" s="1">
        <v>-1.9460043231322749E-2</v>
      </c>
      <c r="AC70" s="1">
        <v>0.1084709809860583</v>
      </c>
      <c r="AD70" s="1">
        <v>0.20923644293175125</v>
      </c>
      <c r="AE70" s="1">
        <v>-3.2405106052421709E-2</v>
      </c>
      <c r="AF70" s="1">
        <v>0.21035720446831163</v>
      </c>
      <c r="AG70" s="1">
        <v>-3.2908276257294318E-2</v>
      </c>
      <c r="AH70" s="1">
        <v>8.0191763143248343E-2</v>
      </c>
      <c r="AI70" s="1">
        <v>-3.5131923563102851E-2</v>
      </c>
      <c r="AJ70" s="1">
        <v>8.1570307474023704E-2</v>
      </c>
      <c r="AK70" s="1">
        <v>-3.5403492213693849E-2</v>
      </c>
      <c r="AL70" s="1">
        <v>6.9095629081861482E-2</v>
      </c>
      <c r="AM70" s="1">
        <v>-3.1797203595556517E-2</v>
      </c>
      <c r="AN70" s="1">
        <v>7.3203338848320892E-2</v>
      </c>
      <c r="AO70" s="1">
        <v>-3.2720627153554629E-2</v>
      </c>
      <c r="AP70" s="1">
        <v>5.9571333416828368E-2</v>
      </c>
      <c r="AQ70" s="1">
        <v>-2.8831838881882392E-2</v>
      </c>
      <c r="AR70" s="1">
        <v>1.4708950787250244E-2</v>
      </c>
      <c r="AS70" s="1">
        <v>0.45260955974089373</v>
      </c>
      <c r="AT70" s="1">
        <v>0.44903693569445186</v>
      </c>
      <c r="AU70" s="1">
        <v>0.45489424438485115</v>
      </c>
      <c r="AV70" s="1">
        <v>0.45164903180989552</v>
      </c>
      <c r="AW70" s="1">
        <v>0.45866237215938532</v>
      </c>
      <c r="AX70" s="1">
        <v>0.43265792467508346</v>
      </c>
      <c r="AY70" s="1">
        <v>0.42720446119880934</v>
      </c>
      <c r="AZ70" s="1">
        <v>0.46156964702613679</v>
      </c>
      <c r="BA70" s="1">
        <v>0.48548124090868733</v>
      </c>
      <c r="BB70" s="1">
        <v>0.3409596209664168</v>
      </c>
      <c r="BC70" s="1">
        <v>0.32923915390480402</v>
      </c>
      <c r="BD70" s="1">
        <v>0.48637561431890286</v>
      </c>
      <c r="BE70" s="1">
        <v>0.46156964702613679</v>
      </c>
      <c r="BF70" s="1">
        <v>0.3403267705110673</v>
      </c>
      <c r="BG70" s="1">
        <v>0.3333098341638292</v>
      </c>
      <c r="BH70" s="1">
        <v>0.37837915867323046</v>
      </c>
      <c r="BI70" s="1">
        <v>0.33464383551988414</v>
      </c>
      <c r="BJ70" s="1">
        <v>0.32010736775445026</v>
      </c>
      <c r="BK70" s="1">
        <v>0.36530528359425529</v>
      </c>
      <c r="BL70" s="1">
        <v>0.41009343714457935</v>
      </c>
      <c r="BM70" s="1">
        <v>0.31392497078164788</v>
      </c>
      <c r="BN70" s="1">
        <v>8.250528599582159E-2</v>
      </c>
      <c r="BO70" s="1">
        <v>0.25137645858783819</v>
      </c>
      <c r="BP70" s="1">
        <v>0.32506232676392199</v>
      </c>
      <c r="BQ70" s="1">
        <v>0.33687541404419352</v>
      </c>
      <c r="BR70" s="1">
        <v>0.31020740847481454</v>
      </c>
      <c r="BS70" s="1">
        <v>-1.4290344570123376E-2</v>
      </c>
      <c r="BT70" s="1">
        <v>0.10749892814443032</v>
      </c>
      <c r="BU70" s="1">
        <v>0.35866635126294516</v>
      </c>
      <c r="BV70" s="1">
        <v>0.17220043377892161</v>
      </c>
      <c r="BW70" s="1">
        <v>7.9801618582338973E-2</v>
      </c>
      <c r="BX70" s="1">
        <v>0.87088916758558965</v>
      </c>
      <c r="BY70" s="1">
        <v>0.54800952001142433</v>
      </c>
      <c r="BZ70" s="1">
        <v>0.85346436322407249</v>
      </c>
      <c r="CA70" s="1">
        <v>0.52220584929558778</v>
      </c>
      <c r="CB70" s="1">
        <v>0.16891453641015486</v>
      </c>
      <c r="CC70" s="1">
        <v>0.27042772727023984</v>
      </c>
      <c r="CD70" s="1">
        <v>1</v>
      </c>
      <c r="CE70" s="1">
        <v>0.55438285502527329</v>
      </c>
      <c r="CF70" s="1">
        <v>0.85386764154978856</v>
      </c>
      <c r="CG70" s="1">
        <v>0.50929413718761063</v>
      </c>
      <c r="CH70" s="1">
        <v>0.84016719749992697</v>
      </c>
      <c r="CI70" s="1">
        <v>0.17951938524626754</v>
      </c>
      <c r="CJ70" s="1">
        <v>0.10236168361078385</v>
      </c>
      <c r="CK70" s="1">
        <v>0.34944093398642889</v>
      </c>
      <c r="CL70" s="1">
        <v>-2.953725457332507E-2</v>
      </c>
      <c r="CM70" s="1">
        <v>-3.2051913497251359E-2</v>
      </c>
      <c r="CN70" s="1">
        <v>0.69493822241792436</v>
      </c>
      <c r="CO70" s="1">
        <v>0.6833679645547287</v>
      </c>
      <c r="CP70" s="1">
        <v>0.12362373153401024</v>
      </c>
      <c r="CQ70" s="1">
        <v>0.1199216963155188</v>
      </c>
      <c r="CR70" s="1">
        <v>0.10862235342907743</v>
      </c>
      <c r="CS70" s="1">
        <v>9.6579217573811188E-2</v>
      </c>
      <c r="CT70" s="1">
        <v>6.8143998065495023E-2</v>
      </c>
      <c r="CU70" s="1">
        <v>0.46138641911785216</v>
      </c>
      <c r="CV70" s="1">
        <v>0.41629362808342185</v>
      </c>
      <c r="CW70" s="1">
        <v>0.32495376428335504</v>
      </c>
      <c r="CX70" s="1">
        <v>0.2713820793596925</v>
      </c>
      <c r="CY70" s="1">
        <v>3.3649321567118799E-2</v>
      </c>
      <c r="CZ70" s="1">
        <v>7.542100914880924E-3</v>
      </c>
      <c r="DA70" s="1">
        <v>-2.8868159985000388E-2</v>
      </c>
      <c r="DB70" s="1">
        <v>-2.6102209502353316E-2</v>
      </c>
      <c r="DC70" s="1">
        <v>-2.7492784539593466E-2</v>
      </c>
      <c r="DD70" s="1">
        <v>-6.758940710528108E-2</v>
      </c>
      <c r="DE70" s="1">
        <v>-2.7679489055603225E-2</v>
      </c>
      <c r="DF70" s="1">
        <v>-6.240786865108235E-3</v>
      </c>
      <c r="DG70" s="1">
        <v>-7.5277686870754059E-3</v>
      </c>
      <c r="DH70" s="1">
        <v>-7.2458163976328854E-3</v>
      </c>
      <c r="DI70" s="1">
        <v>0.19119739408131339</v>
      </c>
      <c r="DJ70" s="1">
        <v>4.7984335878225046E-3</v>
      </c>
      <c r="DK70" s="1">
        <v>-3.5989032799738717E-2</v>
      </c>
      <c r="DL70" s="1">
        <v>-3.5040617614375283E-2</v>
      </c>
      <c r="DM70" s="1">
        <v>2.1405619875600392E-2</v>
      </c>
      <c r="DN70" s="1">
        <v>8.9464206726022108E-2</v>
      </c>
      <c r="DO70" s="1">
        <v>7.0347160283981719E-2</v>
      </c>
      <c r="DP70" s="1">
        <v>0.4874345585134861</v>
      </c>
      <c r="DQ70" s="1">
        <v>0.25249523071501123</v>
      </c>
      <c r="DR70" s="1">
        <v>0.39409182561289485</v>
      </c>
      <c r="DS70" s="1">
        <v>0.1189903776817821</v>
      </c>
      <c r="DT70" s="1">
        <v>0.11293226552739098</v>
      </c>
      <c r="DU70" s="1">
        <v>-3.7764553621893071E-2</v>
      </c>
      <c r="DV70" s="1">
        <v>0.28906730781419276</v>
      </c>
      <c r="DW70" s="1">
        <v>0.2813033537290498</v>
      </c>
      <c r="DX70" s="1">
        <v>0.34195996234890591</v>
      </c>
      <c r="DY70" s="1">
        <v>0.41621883252199882</v>
      </c>
      <c r="DZ70" s="1">
        <v>0.25235305400980934</v>
      </c>
    </row>
    <row r="71" spans="1:130" s="1" customFormat="1" ht="12.5" x14ac:dyDescent="0.25">
      <c r="A71" s="1">
        <v>69</v>
      </c>
      <c r="B71" s="1" t="s">
        <v>68</v>
      </c>
      <c r="C71" s="13">
        <v>-2.9244585007280263E-4</v>
      </c>
      <c r="D71" s="13">
        <v>1.3341238845885513E-3</v>
      </c>
      <c r="E71" s="13">
        <v>3.7710453342329073E-2</v>
      </c>
      <c r="G71" s="14">
        <v>-6.5505243869795698E-2</v>
      </c>
      <c r="H71" s="12">
        <v>0</v>
      </c>
      <c r="I71" s="12">
        <v>0</v>
      </c>
      <c r="J71" s="12">
        <v>0</v>
      </c>
      <c r="K71" s="12">
        <v>0</v>
      </c>
      <c r="L71" s="12">
        <v>2.2499999999999999E-2</v>
      </c>
      <c r="M71" s="12">
        <v>0.315</v>
      </c>
      <c r="N71" s="1">
        <f t="shared" si="2"/>
        <v>69</v>
      </c>
      <c r="O71" s="1" t="s">
        <v>68</v>
      </c>
      <c r="P71" s="1">
        <v>-6.4204863509634655E-2</v>
      </c>
      <c r="Q71" s="1">
        <v>-6.4388431340447472E-2</v>
      </c>
      <c r="R71" s="1">
        <v>-6.2583780603344019E-2</v>
      </c>
      <c r="S71" s="1">
        <v>-5.8530424831843737E-2</v>
      </c>
      <c r="T71" s="1">
        <v>-5.6967847204257807E-2</v>
      </c>
      <c r="U71" s="1">
        <v>-6.1121155776360708E-2</v>
      </c>
      <c r="V71" s="1">
        <v>-5.7753124006903828E-2</v>
      </c>
      <c r="W71" s="1">
        <v>-8.5574863895902548E-2</v>
      </c>
      <c r="X71" s="1">
        <v>-6.2209517525883218E-2</v>
      </c>
      <c r="Y71" s="1">
        <v>-8.5300594334741381E-2</v>
      </c>
      <c r="Z71" s="1">
        <v>-6.1672522246633388E-2</v>
      </c>
      <c r="AA71" s="1">
        <v>-6.671131719138465E-2</v>
      </c>
      <c r="AB71" s="1">
        <v>-6.1622839553374893E-2</v>
      </c>
      <c r="AC71" s="1">
        <v>-0.13273867526876695</v>
      </c>
      <c r="AD71" s="1">
        <v>-9.4769563089561942E-2</v>
      </c>
      <c r="AE71" s="1">
        <v>-7.5643756704312393E-2</v>
      </c>
      <c r="AF71" s="1">
        <v>-9.4596871931445198E-2</v>
      </c>
      <c r="AG71" s="1">
        <v>-7.5330077483353797E-2</v>
      </c>
      <c r="AH71" s="1">
        <v>-8.2248166481818305E-2</v>
      </c>
      <c r="AI71" s="1">
        <v>-7.1310822227301077E-2</v>
      </c>
      <c r="AJ71" s="1">
        <v>-8.239019036739581E-2</v>
      </c>
      <c r="AK71" s="1">
        <v>-7.1314539552431E-2</v>
      </c>
      <c r="AL71" s="1">
        <v>-7.7096514572852812E-2</v>
      </c>
      <c r="AM71" s="1">
        <v>-6.7202006856549396E-2</v>
      </c>
      <c r="AN71" s="1">
        <v>-6.9087820783565401E-2</v>
      </c>
      <c r="AO71" s="1">
        <v>-6.578027551496754E-2</v>
      </c>
      <c r="AP71" s="1">
        <v>-6.4375367826122937E-2</v>
      </c>
      <c r="AQ71" s="1">
        <v>-6.1470969451299297E-2</v>
      </c>
      <c r="AR71" s="1">
        <v>4.8235031005524377E-3</v>
      </c>
      <c r="AS71" s="1">
        <v>0.76204887212997152</v>
      </c>
      <c r="AT71" s="1">
        <v>0.75610543787759432</v>
      </c>
      <c r="AU71" s="1">
        <v>0.76690040322859587</v>
      </c>
      <c r="AV71" s="1">
        <v>0.75809201731094755</v>
      </c>
      <c r="AW71" s="1">
        <v>0.77122529128448591</v>
      </c>
      <c r="AX71" s="1">
        <v>0.72934123550698593</v>
      </c>
      <c r="AY71" s="1">
        <v>0.72025877378060543</v>
      </c>
      <c r="AZ71" s="1">
        <v>0.77621973549883294</v>
      </c>
      <c r="BA71" s="1">
        <v>0.81580772696087644</v>
      </c>
      <c r="BB71" s="1">
        <v>0.57555748755177594</v>
      </c>
      <c r="BC71" s="1">
        <v>0.55592929612881647</v>
      </c>
      <c r="BD71" s="1">
        <v>0.81668211875280694</v>
      </c>
      <c r="BE71" s="1">
        <v>0.77621973549883294</v>
      </c>
      <c r="BF71" s="1">
        <v>0.57356239931074715</v>
      </c>
      <c r="BG71" s="1">
        <v>0.56182224736888353</v>
      </c>
      <c r="BH71" s="1">
        <v>0.63727896049405741</v>
      </c>
      <c r="BI71" s="1">
        <v>0.56550403996399079</v>
      </c>
      <c r="BJ71" s="1">
        <v>0.5411469816192529</v>
      </c>
      <c r="BK71" s="1">
        <v>0.6168175272384131</v>
      </c>
      <c r="BL71" s="1">
        <v>0.69386935572603292</v>
      </c>
      <c r="BM71" s="1">
        <v>0.52872707893524851</v>
      </c>
      <c r="BN71" s="1">
        <v>0.13724341607420093</v>
      </c>
      <c r="BO71" s="1">
        <v>0.42406484186168025</v>
      </c>
      <c r="BP71" s="1">
        <v>0.5499994285630827</v>
      </c>
      <c r="BQ71" s="1">
        <v>0.56857670923783332</v>
      </c>
      <c r="BR71" s="1">
        <v>0.52599539719354482</v>
      </c>
      <c r="BS71" s="1">
        <v>-2.7057470687526321E-2</v>
      </c>
      <c r="BT71" s="1">
        <v>0.17895617813856932</v>
      </c>
      <c r="BU71" s="1">
        <v>0.60370686698684572</v>
      </c>
      <c r="BV71" s="1">
        <v>0.22935414281598032</v>
      </c>
      <c r="BW71" s="1">
        <v>0.28803031578054045</v>
      </c>
      <c r="BX71" s="1">
        <v>0.38019318035304139</v>
      </c>
      <c r="BY71" s="1">
        <v>0.87349818147675984</v>
      </c>
      <c r="BZ71" s="1">
        <v>0.35686460853421326</v>
      </c>
      <c r="CA71" s="1">
        <v>0.82126637749218878</v>
      </c>
      <c r="CB71" s="1">
        <v>0.27975160623711004</v>
      </c>
      <c r="CC71" s="1">
        <v>0.10095556315964858</v>
      </c>
      <c r="CD71" s="1">
        <v>0.55438285502527329</v>
      </c>
      <c r="CE71" s="1">
        <v>1</v>
      </c>
      <c r="CF71" s="1">
        <v>0.58877256178095494</v>
      </c>
      <c r="CG71" s="1">
        <v>0.82779531850992538</v>
      </c>
      <c r="CH71" s="1">
        <v>0.42871970687303279</v>
      </c>
      <c r="CI71" s="1">
        <v>0.13792462526982974</v>
      </c>
      <c r="CJ71" s="1">
        <v>0.16963493914695379</v>
      </c>
      <c r="CK71" s="1">
        <v>0.59128145362662787</v>
      </c>
      <c r="CL71" s="1">
        <v>-5.385195138185539E-2</v>
      </c>
      <c r="CM71" s="1">
        <v>-5.797162782263264E-2</v>
      </c>
      <c r="CN71" s="1">
        <v>3.6760958510884484E-2</v>
      </c>
      <c r="CO71" s="1">
        <v>-2.747921387662022E-2</v>
      </c>
      <c r="CP71" s="1">
        <v>0.19804884602169517</v>
      </c>
      <c r="CQ71" s="1">
        <v>0.19197497055786811</v>
      </c>
      <c r="CR71" s="1">
        <v>0.17339722634949489</v>
      </c>
      <c r="CS71" s="1">
        <v>0.1537743645556367</v>
      </c>
      <c r="CT71" s="1">
        <v>0.10586858326953316</v>
      </c>
      <c r="CU71" s="1">
        <v>0.14936441829321004</v>
      </c>
      <c r="CV71" s="1">
        <v>8.2109621899022212E-2</v>
      </c>
      <c r="CW71" s="1">
        <v>0.17993114568562396</v>
      </c>
      <c r="CX71" s="1">
        <v>9.885840253569031E-2</v>
      </c>
      <c r="CY71" s="1">
        <v>5.043984538250558E-2</v>
      </c>
      <c r="CZ71" s="1">
        <v>1.0161308326616212E-2</v>
      </c>
      <c r="DA71" s="1">
        <v>-5.3330632840406615E-2</v>
      </c>
      <c r="DB71" s="1">
        <v>-4.8361332951155397E-2</v>
      </c>
      <c r="DC71" s="1">
        <v>-5.0458594594477248E-2</v>
      </c>
      <c r="DD71" s="1">
        <v>-0.1178393404689293</v>
      </c>
      <c r="DE71" s="1">
        <v>-5.0967736966340847E-2</v>
      </c>
      <c r="DF71" s="1">
        <v>-2.2076049598964573E-2</v>
      </c>
      <c r="DG71" s="1">
        <v>-2.4247239070110099E-2</v>
      </c>
      <c r="DH71" s="1">
        <v>-2.3339059654313814E-2</v>
      </c>
      <c r="DI71" s="1">
        <v>3.793129192485873E-2</v>
      </c>
      <c r="DJ71" s="1">
        <v>5.1887725752618168E-3</v>
      </c>
      <c r="DK71" s="1">
        <v>-6.4052779061528869E-2</v>
      </c>
      <c r="DL71" s="1">
        <v>-6.2580548199731884E-2</v>
      </c>
      <c r="DM71" s="1">
        <v>3.4500846822922655E-2</v>
      </c>
      <c r="DN71" s="1">
        <v>-3.5974851009124825E-3</v>
      </c>
      <c r="DO71" s="1">
        <v>0.11338314963500527</v>
      </c>
      <c r="DP71" s="1">
        <v>0.39759210989243005</v>
      </c>
      <c r="DQ71" s="1">
        <v>-4.9344719961697626E-2</v>
      </c>
      <c r="DR71" s="1">
        <v>0.11693420140437062</v>
      </c>
      <c r="DS71" s="1">
        <v>-9.9840425342674802E-2</v>
      </c>
      <c r="DT71" s="1">
        <v>-0.14109234548410038</v>
      </c>
      <c r="DU71" s="1">
        <v>-6.690672424630445E-2</v>
      </c>
      <c r="DV71" s="1">
        <v>0.48840759419068436</v>
      </c>
      <c r="DW71" s="1">
        <v>0.47257174908957256</v>
      </c>
      <c r="DX71" s="1">
        <v>0.57514744489332059</v>
      </c>
      <c r="DY71" s="1">
        <v>0.15562890789809661</v>
      </c>
      <c r="DZ71" s="1">
        <v>-6.0035812683415568E-2</v>
      </c>
    </row>
    <row r="72" spans="1:130" s="1" customFormat="1" ht="12.5" x14ac:dyDescent="0.25">
      <c r="A72" s="1">
        <v>70</v>
      </c>
      <c r="B72" s="1" t="s">
        <v>69</v>
      </c>
      <c r="C72" s="13">
        <v>3.1929500693863092E-4</v>
      </c>
      <c r="D72" s="13">
        <v>1.2923125835802192E-3</v>
      </c>
      <c r="E72" s="13">
        <v>2.4612942561838835E-2</v>
      </c>
      <c r="G72" s="14">
        <v>-6.8339107009856986E-2</v>
      </c>
      <c r="H72" s="12">
        <v>0</v>
      </c>
      <c r="I72" s="12">
        <v>0</v>
      </c>
      <c r="J72" s="12">
        <v>0</v>
      </c>
      <c r="K72" s="12">
        <v>0</v>
      </c>
      <c r="L72" s="12">
        <v>2.2499999999999999E-2</v>
      </c>
      <c r="M72" s="12">
        <v>0.315</v>
      </c>
      <c r="N72" s="1">
        <f t="shared" si="2"/>
        <v>70</v>
      </c>
      <c r="O72" s="1" t="s">
        <v>69</v>
      </c>
      <c r="P72" s="1">
        <v>0.10456374536401548</v>
      </c>
      <c r="Q72" s="1">
        <v>0.10486270308884978</v>
      </c>
      <c r="R72" s="1">
        <v>0.10192365719994836</v>
      </c>
      <c r="S72" s="1">
        <v>9.5322380636260681E-2</v>
      </c>
      <c r="T72" s="1">
        <v>9.2777573899962801E-2</v>
      </c>
      <c r="U72" s="1">
        <v>9.9541633134920621E-2</v>
      </c>
      <c r="V72" s="1">
        <v>0.10923706692181803</v>
      </c>
      <c r="W72" s="1">
        <v>0.32795784620145751</v>
      </c>
      <c r="X72" s="1">
        <v>0.11145445771864905</v>
      </c>
      <c r="Y72" s="1">
        <v>0.33009379717721243</v>
      </c>
      <c r="Z72" s="1">
        <v>0.11145879504248321</v>
      </c>
      <c r="AA72" s="1">
        <v>0.30793821831131701</v>
      </c>
      <c r="AB72" s="1">
        <v>0.10558195828580372</v>
      </c>
      <c r="AC72" s="1">
        <v>0.1984404433445916</v>
      </c>
      <c r="AD72" s="1">
        <v>0.30308137843600891</v>
      </c>
      <c r="AE72" s="1">
        <v>0.10647197939539223</v>
      </c>
      <c r="AF72" s="1">
        <v>0.30423573420102495</v>
      </c>
      <c r="AG72" s="1">
        <v>0.10637744700346878</v>
      </c>
      <c r="AH72" s="1">
        <v>0.20541794135646499</v>
      </c>
      <c r="AI72" s="1">
        <v>0.10886001416866298</v>
      </c>
      <c r="AJ72" s="1">
        <v>0.20689235557462177</v>
      </c>
      <c r="AK72" s="1">
        <v>0.10899770238756711</v>
      </c>
      <c r="AL72" s="1">
        <v>0.18706770991519206</v>
      </c>
      <c r="AM72" s="1">
        <v>0.10194630826743847</v>
      </c>
      <c r="AN72" s="1">
        <v>0.20127079812038701</v>
      </c>
      <c r="AO72" s="1">
        <v>0.11110019369978495</v>
      </c>
      <c r="AP72" s="1">
        <v>0.17747981932580134</v>
      </c>
      <c r="AQ72" s="1">
        <v>0.1018905160372242</v>
      </c>
      <c r="AR72" s="1">
        <v>0.15982976768205884</v>
      </c>
      <c r="AS72" s="1">
        <v>0.59681431937418994</v>
      </c>
      <c r="AT72" s="1">
        <v>0.59706807637382164</v>
      </c>
      <c r="AU72" s="1">
        <v>0.60689342115691458</v>
      </c>
      <c r="AV72" s="1">
        <v>0.5575432528527049</v>
      </c>
      <c r="AW72" s="1">
        <v>0.59469435163688</v>
      </c>
      <c r="AX72" s="1">
        <v>0.58378287812639384</v>
      </c>
      <c r="AY72" s="1">
        <v>0.58343505091745873</v>
      </c>
      <c r="AZ72" s="1">
        <v>0.50494371044215391</v>
      </c>
      <c r="BA72" s="1">
        <v>0.53127123615361449</v>
      </c>
      <c r="BB72" s="1">
        <v>0.55193953630488513</v>
      </c>
      <c r="BC72" s="1">
        <v>0.54378613996916514</v>
      </c>
      <c r="BD72" s="1">
        <v>0.5324201210418138</v>
      </c>
      <c r="BE72" s="1">
        <v>0.5049437104421538</v>
      </c>
      <c r="BF72" s="1">
        <v>0.55429166240353389</v>
      </c>
      <c r="BG72" s="1">
        <v>0.54969534397087116</v>
      </c>
      <c r="BH72" s="1">
        <v>0.57406837863703042</v>
      </c>
      <c r="BI72" s="1">
        <v>0.53950083203603483</v>
      </c>
      <c r="BJ72" s="1">
        <v>0.52923253823599037</v>
      </c>
      <c r="BK72" s="1">
        <v>0.55833586422368686</v>
      </c>
      <c r="BL72" s="1">
        <v>0.56469001699540577</v>
      </c>
      <c r="BM72" s="1">
        <v>0.47600334901867863</v>
      </c>
      <c r="BN72" s="1">
        <v>0.33572642142377601</v>
      </c>
      <c r="BO72" s="1">
        <v>0.36290744939234648</v>
      </c>
      <c r="BP72" s="1">
        <v>0.36554039961613893</v>
      </c>
      <c r="BQ72" s="1">
        <v>0.37749729410986643</v>
      </c>
      <c r="BR72" s="1">
        <v>0.34989935264169941</v>
      </c>
      <c r="BS72" s="1">
        <v>0.17439825446282081</v>
      </c>
      <c r="BT72" s="1">
        <v>0.34087888290701479</v>
      </c>
      <c r="BU72" s="1">
        <v>0.55535104655504397</v>
      </c>
      <c r="BV72" s="1">
        <v>0.39232719153868778</v>
      </c>
      <c r="BW72" s="1">
        <v>8.1722413079523618E-2</v>
      </c>
      <c r="BX72" s="1">
        <v>0.80482742005683461</v>
      </c>
      <c r="BY72" s="1">
        <v>0.57264561619192711</v>
      </c>
      <c r="BZ72" s="1">
        <v>0.8333162622705268</v>
      </c>
      <c r="CA72" s="1">
        <v>0.63451623140834246</v>
      </c>
      <c r="CB72" s="1">
        <v>0.38442511873216123</v>
      </c>
      <c r="CC72" s="1">
        <v>0.39253055008514082</v>
      </c>
      <c r="CD72" s="1">
        <v>0.85386764154978856</v>
      </c>
      <c r="CE72" s="1">
        <v>0.58877256178095494</v>
      </c>
      <c r="CF72" s="1">
        <v>1</v>
      </c>
      <c r="CG72" s="1">
        <v>0.64815533279640702</v>
      </c>
      <c r="CH72" s="1">
        <v>0.81101480368475298</v>
      </c>
      <c r="CI72" s="1">
        <v>0.41491968006891766</v>
      </c>
      <c r="CJ72" s="1">
        <v>0.25180007122822151</v>
      </c>
      <c r="CK72" s="1">
        <v>0.44979940459958828</v>
      </c>
      <c r="CL72" s="1">
        <v>8.7703040296981227E-2</v>
      </c>
      <c r="CM72" s="1">
        <v>8.49603713809928E-2</v>
      </c>
      <c r="CN72" s="1">
        <v>0.61275084731734242</v>
      </c>
      <c r="CO72" s="1">
        <v>0.594508260780648</v>
      </c>
      <c r="CP72" s="1">
        <v>0.22103814227227983</v>
      </c>
      <c r="CQ72" s="1">
        <v>0.21718056788912238</v>
      </c>
      <c r="CR72" s="1">
        <v>0.20713260066242783</v>
      </c>
      <c r="CS72" s="1">
        <v>0.1926852706795677</v>
      </c>
      <c r="CT72" s="1">
        <v>0.19237945654387184</v>
      </c>
      <c r="CU72" s="1">
        <v>0.48782773949389441</v>
      </c>
      <c r="CV72" s="1">
        <v>0.46716859760320967</v>
      </c>
      <c r="CW72" s="1">
        <v>0.38768220380106855</v>
      </c>
      <c r="CX72" s="1">
        <v>0.36139418954794778</v>
      </c>
      <c r="CY72" s="1">
        <v>0.13474931252784161</v>
      </c>
      <c r="CZ72" s="1">
        <v>0.19775496480573673</v>
      </c>
      <c r="DA72" s="1">
        <v>8.8230629443928121E-2</v>
      </c>
      <c r="DB72" s="1">
        <v>8.1772328458381907E-2</v>
      </c>
      <c r="DC72" s="1">
        <v>7.8641961880009062E-2</v>
      </c>
      <c r="DD72" s="1">
        <v>0.11742660835944599</v>
      </c>
      <c r="DE72" s="1">
        <v>8.3871136859530154E-2</v>
      </c>
      <c r="DF72" s="1">
        <v>0.10189486902364533</v>
      </c>
      <c r="DG72" s="1">
        <v>0.10107861749507829</v>
      </c>
      <c r="DH72" s="1">
        <v>9.7292721726873643E-2</v>
      </c>
      <c r="DI72" s="1">
        <v>0.2744578146626126</v>
      </c>
      <c r="DJ72" s="1">
        <v>6.9540366145100022E-2</v>
      </c>
      <c r="DK72" s="1">
        <v>8.3241514803985811E-2</v>
      </c>
      <c r="DL72" s="1">
        <v>8.4310112471806295E-2</v>
      </c>
      <c r="DM72" s="1">
        <v>5.9924506712751784E-2</v>
      </c>
      <c r="DN72" s="1">
        <v>7.7830996917544498E-2</v>
      </c>
      <c r="DO72" s="1">
        <v>0.19693514615129784</v>
      </c>
      <c r="DP72" s="1">
        <v>0.59049173217389461</v>
      </c>
      <c r="DQ72" s="1">
        <v>0.34250876823791798</v>
      </c>
      <c r="DR72" s="1">
        <v>0.41061897147895265</v>
      </c>
      <c r="DS72" s="1">
        <v>0.19481383093092322</v>
      </c>
      <c r="DT72" s="1">
        <v>0.18564280126433563</v>
      </c>
      <c r="DU72" s="1">
        <v>0.1400022338206181</v>
      </c>
      <c r="DV72" s="1">
        <v>0.49882874411659067</v>
      </c>
      <c r="DW72" s="1">
        <v>0.48805666123858049</v>
      </c>
      <c r="DX72" s="1">
        <v>0.52508121166878408</v>
      </c>
      <c r="DY72" s="1">
        <v>0.41093214375851478</v>
      </c>
      <c r="DZ72" s="1">
        <v>0.22682234687585429</v>
      </c>
    </row>
    <row r="73" spans="1:130" s="1" customFormat="1" ht="12.5" x14ac:dyDescent="0.25">
      <c r="A73" s="1">
        <v>71</v>
      </c>
      <c r="B73" s="1" t="s">
        <v>70</v>
      </c>
      <c r="C73" s="13">
        <v>2.7719297865147659E-3</v>
      </c>
      <c r="D73" s="13">
        <v>4.4779149748290954E-3</v>
      </c>
      <c r="E73" s="13">
        <v>3.9196612065218725E-2</v>
      </c>
      <c r="G73" s="14">
        <v>-5.6488495496307044E-2</v>
      </c>
      <c r="H73" s="12">
        <v>0</v>
      </c>
      <c r="I73" s="12">
        <v>0</v>
      </c>
      <c r="J73" s="12">
        <v>0</v>
      </c>
      <c r="K73" s="12">
        <v>0</v>
      </c>
      <c r="L73" s="12">
        <v>3.6000000000000004E-2</v>
      </c>
      <c r="M73" s="12">
        <v>0.27</v>
      </c>
      <c r="N73" s="1">
        <f t="shared" si="2"/>
        <v>71</v>
      </c>
      <c r="O73" s="1" t="s">
        <v>70</v>
      </c>
      <c r="P73" s="1">
        <v>0.12560660900533716</v>
      </c>
      <c r="Q73" s="1">
        <v>0.12596573028510447</v>
      </c>
      <c r="R73" s="1">
        <v>0.12243521799778322</v>
      </c>
      <c r="S73" s="1">
        <v>0.11450547178044315</v>
      </c>
      <c r="T73" s="1">
        <v>0.11144853705026928</v>
      </c>
      <c r="U73" s="1">
        <v>0.11957382503279662</v>
      </c>
      <c r="V73" s="1">
        <v>0.1321556475390947</v>
      </c>
      <c r="W73" s="1">
        <v>8.4809323114033788E-2</v>
      </c>
      <c r="X73" s="1">
        <v>0.12314834153067016</v>
      </c>
      <c r="Y73" s="1">
        <v>8.5418991378109946E-2</v>
      </c>
      <c r="Z73" s="1">
        <v>0.12429103718022158</v>
      </c>
      <c r="AA73" s="1">
        <v>9.1871517318052862E-2</v>
      </c>
      <c r="AB73" s="1">
        <v>0.11098275065545474</v>
      </c>
      <c r="AC73" s="1">
        <v>3.0305986795537088E-2</v>
      </c>
      <c r="AD73" s="1">
        <v>8.0344635902357797E-2</v>
      </c>
      <c r="AE73" s="1">
        <v>0.11600951704882986</v>
      </c>
      <c r="AF73" s="1">
        <v>8.06954367607884E-2</v>
      </c>
      <c r="AG73" s="1">
        <v>0.11670331952926288</v>
      </c>
      <c r="AH73" s="1">
        <v>0.11066447048702535</v>
      </c>
      <c r="AI73" s="1">
        <v>0.12556177588647613</v>
      </c>
      <c r="AJ73" s="1">
        <v>0.11089184093663754</v>
      </c>
      <c r="AK73" s="1">
        <v>0.12604625876562323</v>
      </c>
      <c r="AL73" s="1">
        <v>0.10355527735173295</v>
      </c>
      <c r="AM73" s="1">
        <v>0.11600512548162957</v>
      </c>
      <c r="AN73" s="1">
        <v>0.12345698447781513</v>
      </c>
      <c r="AO73" s="1">
        <v>0.12999979342476631</v>
      </c>
      <c r="AP73" s="1">
        <v>0.11185713520692021</v>
      </c>
      <c r="AQ73" s="1">
        <v>0.11699754036676627</v>
      </c>
      <c r="AR73" s="1">
        <v>0.1937408261484711</v>
      </c>
      <c r="AS73" s="1">
        <v>0.84718446441867523</v>
      </c>
      <c r="AT73" s="1">
        <v>0.8469750553234614</v>
      </c>
      <c r="AU73" s="1">
        <v>0.8613807200062803</v>
      </c>
      <c r="AV73" s="1">
        <v>0.79441149191824789</v>
      </c>
      <c r="AW73" s="1">
        <v>0.84466092622605315</v>
      </c>
      <c r="AX73" s="1">
        <v>0.82769969477121685</v>
      </c>
      <c r="AY73" s="1">
        <v>0.82642123793878675</v>
      </c>
      <c r="AZ73" s="1">
        <v>0.72912109731628882</v>
      </c>
      <c r="BA73" s="1">
        <v>0.76662810464246678</v>
      </c>
      <c r="BB73" s="1">
        <v>0.77175122133869778</v>
      </c>
      <c r="BC73" s="1">
        <v>0.75933954205642173</v>
      </c>
      <c r="BD73" s="1">
        <v>0.76777343540967358</v>
      </c>
      <c r="BE73" s="1">
        <v>0.72912109731628871</v>
      </c>
      <c r="BF73" s="1">
        <v>0.77396840106596121</v>
      </c>
      <c r="BG73" s="1">
        <v>0.76691494788556525</v>
      </c>
      <c r="BH73" s="1">
        <v>0.80559752681439289</v>
      </c>
      <c r="BI73" s="1">
        <v>0.75506172339026301</v>
      </c>
      <c r="BJ73" s="1">
        <v>0.73945623806885863</v>
      </c>
      <c r="BK73" s="1">
        <v>0.78427711244656784</v>
      </c>
      <c r="BL73" s="1">
        <v>0.80120717910228201</v>
      </c>
      <c r="BM73" s="1">
        <v>0.66801509135799653</v>
      </c>
      <c r="BN73" s="1">
        <v>0.44669609915388386</v>
      </c>
      <c r="BO73" s="1">
        <v>0.5118332890158559</v>
      </c>
      <c r="BP73" s="1">
        <v>0.52892513996355073</v>
      </c>
      <c r="BQ73" s="1">
        <v>0.54533704444342213</v>
      </c>
      <c r="BR73" s="1">
        <v>0.50700579260452505</v>
      </c>
      <c r="BS73" s="1">
        <v>0.22090260417570448</v>
      </c>
      <c r="BT73" s="1">
        <v>0.45722590277333208</v>
      </c>
      <c r="BU73" s="1">
        <v>0.77781569151472496</v>
      </c>
      <c r="BV73" s="1">
        <v>0.48915606766715408</v>
      </c>
      <c r="BW73" s="1">
        <v>0.23805704348684723</v>
      </c>
      <c r="BX73" s="1">
        <v>0.3440134980928069</v>
      </c>
      <c r="BY73" s="1">
        <v>0.79365315636971634</v>
      </c>
      <c r="BZ73" s="1">
        <v>0.38262969946595021</v>
      </c>
      <c r="CA73" s="1">
        <v>0.86259351263175488</v>
      </c>
      <c r="CB73" s="1">
        <v>0.52173299498454839</v>
      </c>
      <c r="CC73" s="1">
        <v>0.27805497543798291</v>
      </c>
      <c r="CD73" s="1">
        <v>0.50929413718761074</v>
      </c>
      <c r="CE73" s="1">
        <v>0.82779531850992538</v>
      </c>
      <c r="CF73" s="1">
        <v>0.64815533279640691</v>
      </c>
      <c r="CG73" s="1">
        <v>1</v>
      </c>
      <c r="CH73" s="1">
        <v>0.42460957834462565</v>
      </c>
      <c r="CI73" s="1">
        <v>0.43919065452439576</v>
      </c>
      <c r="CJ73" s="1">
        <v>0.34062158662042635</v>
      </c>
      <c r="CK73" s="1">
        <v>0.64215223017576128</v>
      </c>
      <c r="CL73" s="1">
        <v>0.10535278219819122</v>
      </c>
      <c r="CM73" s="1">
        <v>0.10147585601345349</v>
      </c>
      <c r="CN73" s="1">
        <v>2.9760524490689055E-2</v>
      </c>
      <c r="CO73" s="1">
        <v>-3.0446791549021558E-2</v>
      </c>
      <c r="CP73" s="1">
        <v>0.29863627854433827</v>
      </c>
      <c r="CQ73" s="1">
        <v>0.29315480899082752</v>
      </c>
      <c r="CR73" s="1">
        <v>0.2786268631278801</v>
      </c>
      <c r="CS73" s="1">
        <v>0.2584450453613521</v>
      </c>
      <c r="CT73" s="1">
        <v>0.25330445340566171</v>
      </c>
      <c r="CU73" s="1">
        <v>0.22138843345113549</v>
      </c>
      <c r="CV73" s="1">
        <v>0.19389312098256811</v>
      </c>
      <c r="CW73" s="1">
        <v>0.27089541290671931</v>
      </c>
      <c r="CX73" s="1">
        <v>0.23506553149957149</v>
      </c>
      <c r="CY73" s="1">
        <v>0.17508035494891117</v>
      </c>
      <c r="CZ73" s="1">
        <v>0.25509819010109491</v>
      </c>
      <c r="DA73" s="1">
        <v>0.10567733149864311</v>
      </c>
      <c r="DB73" s="1">
        <v>9.802433741922123E-2</v>
      </c>
      <c r="DC73" s="1">
        <v>9.3933156844306462E-2</v>
      </c>
      <c r="DD73" s="1">
        <v>0.13754612745953507</v>
      </c>
      <c r="DE73" s="1">
        <v>0.10051555540581056</v>
      </c>
      <c r="DF73" s="1">
        <v>0.12180755267463787</v>
      </c>
      <c r="DG73" s="1">
        <v>0.12053460635581395</v>
      </c>
      <c r="DH73" s="1">
        <v>0.11601998726590693</v>
      </c>
      <c r="DI73" s="1">
        <v>0.16670050354840596</v>
      </c>
      <c r="DJ73" s="1">
        <v>8.8513001534364921E-2</v>
      </c>
      <c r="DK73" s="1">
        <v>9.902305805052973E-2</v>
      </c>
      <c r="DL73" s="1">
        <v>0.10046630332347035</v>
      </c>
      <c r="DM73" s="1">
        <v>7.9878701869493585E-2</v>
      </c>
      <c r="DN73" s="1">
        <v>-3.9859902637675061E-3</v>
      </c>
      <c r="DO73" s="1">
        <v>0.26251236247051429</v>
      </c>
      <c r="DP73" s="1">
        <v>0.51690144280835204</v>
      </c>
      <c r="DQ73" s="1">
        <v>0.11728891504375456</v>
      </c>
      <c r="DR73" s="1">
        <v>0.17301259406032063</v>
      </c>
      <c r="DS73" s="1">
        <v>3.9131039699691637E-2</v>
      </c>
      <c r="DT73" s="1">
        <v>2.1969173845771267E-3</v>
      </c>
      <c r="DU73" s="1">
        <v>0.17225779390987578</v>
      </c>
      <c r="DV73" s="1">
        <v>0.69460182441035179</v>
      </c>
      <c r="DW73" s="1">
        <v>0.67723611667378281</v>
      </c>
      <c r="DX73" s="1">
        <v>0.73555087513901718</v>
      </c>
      <c r="DY73" s="1">
        <v>0.178207876004009</v>
      </c>
      <c r="DZ73" s="1">
        <v>-4.0484316380930405E-2</v>
      </c>
    </row>
    <row r="74" spans="1:130" s="1" customFormat="1" ht="12.5" x14ac:dyDescent="0.25">
      <c r="A74" s="1">
        <v>72</v>
      </c>
      <c r="B74" s="1" t="s">
        <v>71</v>
      </c>
      <c r="C74" s="13">
        <v>1.898911917452108E-2</v>
      </c>
      <c r="D74" s="13">
        <v>2.5699999999999997E-2</v>
      </c>
      <c r="E74" s="13">
        <v>9.9043728765481717E-2</v>
      </c>
      <c r="G74" s="14">
        <v>0.27084548647182005</v>
      </c>
      <c r="H74" s="12">
        <v>0</v>
      </c>
      <c r="I74" s="12">
        <v>0</v>
      </c>
      <c r="J74" s="12">
        <v>0</v>
      </c>
      <c r="K74" s="12">
        <v>0</v>
      </c>
      <c r="L74" s="12">
        <v>4.4999999999999998E-2</v>
      </c>
      <c r="M74" s="12">
        <v>0.22500000000000001</v>
      </c>
      <c r="N74" s="1">
        <f t="shared" si="2"/>
        <v>72</v>
      </c>
      <c r="O74" s="1" t="s">
        <v>71</v>
      </c>
      <c r="P74" s="1">
        <v>4.189740120435647E-2</v>
      </c>
      <c r="Q74" s="1">
        <v>4.2017189871995708E-2</v>
      </c>
      <c r="R74" s="1">
        <v>4.0839550487172235E-2</v>
      </c>
      <c r="S74" s="1">
        <v>3.8194500506541759E-2</v>
      </c>
      <c r="T74" s="1">
        <v>3.7174827880556115E-2</v>
      </c>
      <c r="U74" s="1">
        <v>3.9885102866885999E-2</v>
      </c>
      <c r="V74" s="1">
        <v>4.491580860886684E-2</v>
      </c>
      <c r="W74" s="1">
        <v>0.33380449630027875</v>
      </c>
      <c r="X74" s="1">
        <v>6.5441575773197883E-2</v>
      </c>
      <c r="Y74" s="1">
        <v>0.33595753671206413</v>
      </c>
      <c r="Z74" s="1">
        <v>6.4874093258120977E-2</v>
      </c>
      <c r="AA74" s="1">
        <v>0.31052413792177935</v>
      </c>
      <c r="AB74" s="1">
        <v>6.4837328542987779E-2</v>
      </c>
      <c r="AC74" s="1">
        <v>0.18786877451198583</v>
      </c>
      <c r="AD74" s="1">
        <v>0.30106465260426407</v>
      </c>
      <c r="AE74" s="1">
        <v>5.6854155991902688E-2</v>
      </c>
      <c r="AF74" s="1">
        <v>0.30217732689335425</v>
      </c>
      <c r="AG74" s="1">
        <v>5.6349458493484106E-2</v>
      </c>
      <c r="AH74" s="1">
        <v>0.16848891419520473</v>
      </c>
      <c r="AI74" s="1">
        <v>4.9846980595046969E-2</v>
      </c>
      <c r="AJ74" s="1">
        <v>0.17005461055808757</v>
      </c>
      <c r="AK74" s="1">
        <v>4.9741063874666119E-2</v>
      </c>
      <c r="AL74" s="1">
        <v>0.1516923866391065</v>
      </c>
      <c r="AM74" s="1">
        <v>4.7502080742371521E-2</v>
      </c>
      <c r="AN74" s="1">
        <v>0.16038062798651409</v>
      </c>
      <c r="AO74" s="1">
        <v>5.180050589251492E-2</v>
      </c>
      <c r="AP74" s="1">
        <v>0.13932195466506286</v>
      </c>
      <c r="AQ74" s="1">
        <v>4.8501198527985574E-2</v>
      </c>
      <c r="AR74" s="1">
        <v>8.9249288788371781E-2</v>
      </c>
      <c r="AS74" s="1">
        <v>0.38089758432740423</v>
      </c>
      <c r="AT74" s="1">
        <v>0.37915038269199486</v>
      </c>
      <c r="AU74" s="1">
        <v>0.38562412863228357</v>
      </c>
      <c r="AV74" s="1">
        <v>0.36848289630238951</v>
      </c>
      <c r="AW74" s="1">
        <v>0.3824834454853302</v>
      </c>
      <c r="AX74" s="1">
        <v>0.36822944950770692</v>
      </c>
      <c r="AY74" s="1">
        <v>0.3653765433500536</v>
      </c>
      <c r="AZ74" s="1">
        <v>0.36277095750002053</v>
      </c>
      <c r="BA74" s="1">
        <v>0.38089751222042678</v>
      </c>
      <c r="BB74" s="1">
        <v>0.31293952681317627</v>
      </c>
      <c r="BC74" s="1">
        <v>0.30492765931011057</v>
      </c>
      <c r="BD74" s="1">
        <v>0.38092764506036908</v>
      </c>
      <c r="BE74" s="1">
        <v>0.36277095750002053</v>
      </c>
      <c r="BF74" s="1">
        <v>0.31219121956348928</v>
      </c>
      <c r="BG74" s="1">
        <v>0.30747420472334525</v>
      </c>
      <c r="BH74" s="1">
        <v>0.33658257778170531</v>
      </c>
      <c r="BI74" s="1">
        <v>0.30725261941008652</v>
      </c>
      <c r="BJ74" s="1">
        <v>0.29726502112793934</v>
      </c>
      <c r="BK74" s="1">
        <v>0.32757874881980181</v>
      </c>
      <c r="BL74" s="1">
        <v>0.35461580052586428</v>
      </c>
      <c r="BM74" s="1">
        <v>0.27918345329589089</v>
      </c>
      <c r="BN74" s="1">
        <v>0.11592198186603611</v>
      </c>
      <c r="BO74" s="1">
        <v>0.22291491544650094</v>
      </c>
      <c r="BP74" s="1">
        <v>0.45134852943379694</v>
      </c>
      <c r="BQ74" s="1">
        <v>0.44977815352198913</v>
      </c>
      <c r="BR74" s="1">
        <v>0.44512650259640552</v>
      </c>
      <c r="BS74" s="1">
        <v>2.4542581486734886E-2</v>
      </c>
      <c r="BT74" s="1">
        <v>0.13263714023411416</v>
      </c>
      <c r="BU74" s="1">
        <v>0.32080130465774487</v>
      </c>
      <c r="BV74" s="1">
        <v>0.20616599223543414</v>
      </c>
      <c r="BW74" s="1">
        <v>3.106201040955147E-2</v>
      </c>
      <c r="BX74" s="1">
        <v>0.83500725793988806</v>
      </c>
      <c r="BY74" s="1">
        <v>0.42081492436409584</v>
      </c>
      <c r="BZ74" s="1">
        <v>0.83399915153801607</v>
      </c>
      <c r="CA74" s="1">
        <v>0.42834186287339099</v>
      </c>
      <c r="CB74" s="1">
        <v>0.18778464133038314</v>
      </c>
      <c r="CC74" s="1">
        <v>0.31145242145613117</v>
      </c>
      <c r="CD74" s="1">
        <v>0.84016719749992697</v>
      </c>
      <c r="CE74" s="1">
        <v>0.42871970687303279</v>
      </c>
      <c r="CF74" s="1">
        <v>0.81101480368475298</v>
      </c>
      <c r="CG74" s="1">
        <v>0.42460957834462554</v>
      </c>
      <c r="CH74" s="1">
        <v>1</v>
      </c>
      <c r="CI74" s="1">
        <v>0.21784008129269136</v>
      </c>
      <c r="CJ74" s="1">
        <v>0.14455471962054306</v>
      </c>
      <c r="CK74" s="1">
        <v>0.30128630003237533</v>
      </c>
      <c r="CL74" s="1">
        <v>3.5141524946073852E-2</v>
      </c>
      <c r="CM74" s="1">
        <v>3.3329116727448649E-2</v>
      </c>
      <c r="CN74" s="1">
        <v>0.70961367318270541</v>
      </c>
      <c r="CO74" s="1">
        <v>0.70834895270087139</v>
      </c>
      <c r="CP74" s="1">
        <v>0.1430499614985542</v>
      </c>
      <c r="CQ74" s="1">
        <v>0.14048487290263331</v>
      </c>
      <c r="CR74" s="1">
        <v>0.13251086562140105</v>
      </c>
      <c r="CS74" s="1">
        <v>0.12207081926466952</v>
      </c>
      <c r="CT74" s="1">
        <v>0.11415527349198416</v>
      </c>
      <c r="CU74" s="1">
        <v>0.49294978361664604</v>
      </c>
      <c r="CV74" s="1">
        <v>0.47182874106477224</v>
      </c>
      <c r="CW74" s="1">
        <v>0.35321479281854051</v>
      </c>
      <c r="CX74" s="1">
        <v>0.32569310278412078</v>
      </c>
      <c r="CY74" s="1">
        <v>7.5731703259077465E-2</v>
      </c>
      <c r="CZ74" s="1">
        <v>5.8162617159356014E-2</v>
      </c>
      <c r="DA74" s="1">
        <v>3.5766409932968618E-2</v>
      </c>
      <c r="DB74" s="1">
        <v>3.329866295506502E-2</v>
      </c>
      <c r="DC74" s="1">
        <v>3.1493349995223532E-2</v>
      </c>
      <c r="DD74" s="1">
        <v>2.9598644779620315E-3</v>
      </c>
      <c r="DE74" s="1">
        <v>3.3897315790901321E-2</v>
      </c>
      <c r="DF74" s="1">
        <v>5.5148155419943626E-2</v>
      </c>
      <c r="DG74" s="1">
        <v>5.4541337957557369E-2</v>
      </c>
      <c r="DH74" s="1">
        <v>5.2498494221830672E-2</v>
      </c>
      <c r="DI74" s="1">
        <v>0.27186446225549876</v>
      </c>
      <c r="DJ74" s="1">
        <v>2.8192194675217504E-2</v>
      </c>
      <c r="DK74" s="1">
        <v>2.1237125321900276E-2</v>
      </c>
      <c r="DL74" s="1">
        <v>2.3658214241099238E-2</v>
      </c>
      <c r="DM74" s="1">
        <v>3.3138224217890352E-2</v>
      </c>
      <c r="DN74" s="1">
        <v>9.2734632621949267E-2</v>
      </c>
      <c r="DO74" s="1">
        <v>0.10890504382167872</v>
      </c>
      <c r="DP74" s="1">
        <v>0.56523510779822839</v>
      </c>
      <c r="DQ74" s="1">
        <v>0.33408484439409675</v>
      </c>
      <c r="DR74" s="1">
        <v>0.46997600799336925</v>
      </c>
      <c r="DS74" s="1">
        <v>0.21774520051798438</v>
      </c>
      <c r="DT74" s="1">
        <v>0.2214786716408374</v>
      </c>
      <c r="DU74" s="1">
        <v>1.3549240991021897E-2</v>
      </c>
      <c r="DV74" s="1">
        <v>0.27315036655106456</v>
      </c>
      <c r="DW74" s="1">
        <v>0.27013192665279784</v>
      </c>
      <c r="DX74" s="1">
        <v>0.30823514317477985</v>
      </c>
      <c r="DY74" s="1">
        <v>0.48325829499680661</v>
      </c>
      <c r="DZ74" s="1">
        <v>0.26376357712954585</v>
      </c>
    </row>
    <row r="75" spans="1:130" s="1" customFormat="1" ht="12.5" x14ac:dyDescent="0.25">
      <c r="A75" s="1">
        <v>73</v>
      </c>
      <c r="B75" s="1" t="s">
        <v>72</v>
      </c>
      <c r="C75" s="13">
        <v>1.768420402385586E-2</v>
      </c>
      <c r="D75" s="13">
        <v>2.2099999999999998E-2</v>
      </c>
      <c r="E75" s="13">
        <v>7.624049043931562E-2</v>
      </c>
      <c r="G75" s="14">
        <v>0.32135558236118944</v>
      </c>
      <c r="H75" s="12">
        <v>0</v>
      </c>
      <c r="I75" s="12">
        <v>0</v>
      </c>
      <c r="J75" s="12">
        <v>0</v>
      </c>
      <c r="K75" s="12">
        <v>0</v>
      </c>
      <c r="L75" s="12">
        <v>4.9500000000000002E-2</v>
      </c>
      <c r="M75" s="12">
        <v>0.09</v>
      </c>
      <c r="N75" s="1">
        <f t="shared" si="2"/>
        <v>73</v>
      </c>
      <c r="O75" s="1" t="s">
        <v>72</v>
      </c>
      <c r="P75" s="1">
        <v>0.53049475871510887</v>
      </c>
      <c r="Q75" s="1">
        <v>0.53201149384686863</v>
      </c>
      <c r="R75" s="1">
        <v>0.51710050883712588</v>
      </c>
      <c r="S75" s="1">
        <v>0.48360952584226508</v>
      </c>
      <c r="T75" s="1">
        <v>0.47069867771943658</v>
      </c>
      <c r="U75" s="1">
        <v>0.50501552395798488</v>
      </c>
      <c r="V75" s="1">
        <v>0.53360246928778854</v>
      </c>
      <c r="W75" s="1">
        <v>0.52238770209974339</v>
      </c>
      <c r="X75" s="1">
        <v>0.52795496372217321</v>
      </c>
      <c r="Y75" s="1">
        <v>0.5237685317507943</v>
      </c>
      <c r="Z75" s="1">
        <v>0.52973945943762246</v>
      </c>
      <c r="AA75" s="1">
        <v>0.49572066515853364</v>
      </c>
      <c r="AB75" s="1">
        <v>0.49133692541720569</v>
      </c>
      <c r="AC75" s="1">
        <v>0.49581022848155193</v>
      </c>
      <c r="AD75" s="1">
        <v>0.54406403645343226</v>
      </c>
      <c r="AE75" s="1">
        <v>0.54805582232841077</v>
      </c>
      <c r="AF75" s="1">
        <v>0.54489995946083947</v>
      </c>
      <c r="AG75" s="1">
        <v>0.54919726914603406</v>
      </c>
      <c r="AH75" s="1">
        <v>0.56537322719435279</v>
      </c>
      <c r="AI75" s="1">
        <v>0.55566244289389899</v>
      </c>
      <c r="AJ75" s="1">
        <v>0.56677005878305453</v>
      </c>
      <c r="AK75" s="1">
        <v>0.55710114699380198</v>
      </c>
      <c r="AL75" s="1">
        <v>0.52790110625601039</v>
      </c>
      <c r="AM75" s="1">
        <v>0.51679707822733278</v>
      </c>
      <c r="AN75" s="1">
        <v>0.56098997628865965</v>
      </c>
      <c r="AO75" s="1">
        <v>0.55077922172484961</v>
      </c>
      <c r="AP75" s="1">
        <v>0.5116807643375223</v>
      </c>
      <c r="AQ75" s="1">
        <v>0.50183465894180002</v>
      </c>
      <c r="AR75" s="1">
        <v>0.56175841039605523</v>
      </c>
      <c r="AS75" s="1">
        <v>0.44080069811928474</v>
      </c>
      <c r="AT75" s="1">
        <v>0.45285672580659442</v>
      </c>
      <c r="AU75" s="1">
        <v>0.4329062929375751</v>
      </c>
      <c r="AV75" s="1">
        <v>0.33829591145457177</v>
      </c>
      <c r="AW75" s="1">
        <v>0.42503571232751258</v>
      </c>
      <c r="AX75" s="1">
        <v>0.45505036832491547</v>
      </c>
      <c r="AY75" s="1">
        <v>0.4711464494401042</v>
      </c>
      <c r="AZ75" s="1">
        <v>0.11845641174647456</v>
      </c>
      <c r="BA75" s="1">
        <v>0.12703928449555843</v>
      </c>
      <c r="BB75" s="1">
        <v>0.65707048259876655</v>
      </c>
      <c r="BC75" s="1">
        <v>0.66844206376747506</v>
      </c>
      <c r="BD75" s="1">
        <v>0.12973715504030037</v>
      </c>
      <c r="BE75" s="1">
        <v>0.11845641174647459</v>
      </c>
      <c r="BF75" s="1">
        <v>0.68480216438858055</v>
      </c>
      <c r="BG75" s="1">
        <v>0.69237429185079158</v>
      </c>
      <c r="BH75" s="1">
        <v>0.62267808597670593</v>
      </c>
      <c r="BI75" s="1">
        <v>0.62590899079690454</v>
      </c>
      <c r="BJ75" s="1">
        <v>0.63972408521271884</v>
      </c>
      <c r="BK75" s="1">
        <v>0.58803030792035704</v>
      </c>
      <c r="BL75" s="1">
        <v>0.36511409931572192</v>
      </c>
      <c r="BM75" s="1">
        <v>0.51503046270202868</v>
      </c>
      <c r="BN75" s="1">
        <v>0.87879206794551545</v>
      </c>
      <c r="BO75" s="1">
        <v>0.35802344932782937</v>
      </c>
      <c r="BP75" s="1">
        <v>8.8855780788968025E-2</v>
      </c>
      <c r="BQ75" s="1">
        <v>9.468948007840372E-2</v>
      </c>
      <c r="BR75" s="1">
        <v>8.2707785184960247E-2</v>
      </c>
      <c r="BS75" s="1">
        <v>0.68235834349009195</v>
      </c>
      <c r="BT75" s="1">
        <v>0.81424365042689351</v>
      </c>
      <c r="BU75" s="1">
        <v>0.62138680550363889</v>
      </c>
      <c r="BV75" s="1">
        <v>0.75192744743632078</v>
      </c>
      <c r="BW75" s="1">
        <v>4.254825324890657E-2</v>
      </c>
      <c r="BX75" s="1">
        <v>0.16408323877395431</v>
      </c>
      <c r="BY75" s="1">
        <v>0.1316707626945304</v>
      </c>
      <c r="BZ75" s="1">
        <v>0.30798616164951365</v>
      </c>
      <c r="CA75" s="1">
        <v>0.41284445138629461</v>
      </c>
      <c r="CB75" s="1">
        <v>0.80887177036498115</v>
      </c>
      <c r="CC75" s="1">
        <v>0.62055938729020399</v>
      </c>
      <c r="CD75" s="1">
        <v>0.17951938524626754</v>
      </c>
      <c r="CE75" s="1">
        <v>0.13792462526982974</v>
      </c>
      <c r="CF75" s="1">
        <v>0.41491968006891766</v>
      </c>
      <c r="CG75" s="1">
        <v>0.43919065452439576</v>
      </c>
      <c r="CH75" s="1">
        <v>0.21784008129269136</v>
      </c>
      <c r="CI75" s="1">
        <v>1</v>
      </c>
      <c r="CJ75" s="1">
        <v>0.53436491192509095</v>
      </c>
      <c r="CK75" s="1">
        <v>0.29572196652510896</v>
      </c>
      <c r="CL75" s="1">
        <v>0.44495348783613825</v>
      </c>
      <c r="CM75" s="1">
        <v>0.44386628901023162</v>
      </c>
      <c r="CN75" s="1">
        <v>0.14382622723619182</v>
      </c>
      <c r="CO75" s="1">
        <v>0.11679353170650322</v>
      </c>
      <c r="CP75" s="1">
        <v>0.33142067205832182</v>
      </c>
      <c r="CQ75" s="1">
        <v>0.33043769689856312</v>
      </c>
      <c r="CR75" s="1">
        <v>0.33767791475392872</v>
      </c>
      <c r="CS75" s="1">
        <v>0.3318222689472467</v>
      </c>
      <c r="CT75" s="1">
        <v>0.44387880341777786</v>
      </c>
      <c r="CU75" s="1">
        <v>0.3416968627579694</v>
      </c>
      <c r="CV75" s="1">
        <v>0.43320257207034252</v>
      </c>
      <c r="CW75" s="1">
        <v>0.35856253069611049</v>
      </c>
      <c r="CX75" s="1">
        <v>0.46532599415270193</v>
      </c>
      <c r="CY75" s="1">
        <v>0.36841952455919463</v>
      </c>
      <c r="CZ75" s="1">
        <v>0.68524341962374247</v>
      </c>
      <c r="DA75" s="1">
        <v>0.4439975585533103</v>
      </c>
      <c r="DB75" s="1">
        <v>0.40903272023931408</v>
      </c>
      <c r="DC75" s="1">
        <v>0.4023591193864095</v>
      </c>
      <c r="DD75" s="1">
        <v>0.68401320921657238</v>
      </c>
      <c r="DE75" s="1">
        <v>0.42305101761174158</v>
      </c>
      <c r="DF75" s="1">
        <v>0.41358249794648633</v>
      </c>
      <c r="DG75" s="1">
        <v>0.41527540920173012</v>
      </c>
      <c r="DH75" s="1">
        <v>0.39972128456787426</v>
      </c>
      <c r="DI75" s="1">
        <v>0.41779922906305422</v>
      </c>
      <c r="DJ75" s="1">
        <v>0.24519538741703617</v>
      </c>
      <c r="DK75" s="1">
        <v>0.44757092512367219</v>
      </c>
      <c r="DL75" s="1">
        <v>0.44883890427579443</v>
      </c>
      <c r="DM75" s="1">
        <v>0.14166324129259011</v>
      </c>
      <c r="DN75" s="1">
        <v>1.5290211433398275E-2</v>
      </c>
      <c r="DO75" s="1">
        <v>0.46556029675728777</v>
      </c>
      <c r="DP75" s="1">
        <v>0.52749105562981813</v>
      </c>
      <c r="DQ75" s="1">
        <v>0.52706590984247326</v>
      </c>
      <c r="DR75" s="1">
        <v>0.260164431371815</v>
      </c>
      <c r="DS75" s="1">
        <v>0.40288757076260373</v>
      </c>
      <c r="DT75" s="1">
        <v>0.40516561630811099</v>
      </c>
      <c r="DU75" s="1">
        <v>0.64963624698201661</v>
      </c>
      <c r="DV75" s="1">
        <v>0.65402484375295333</v>
      </c>
      <c r="DW75" s="1">
        <v>0.64976510654967679</v>
      </c>
      <c r="DX75" s="1">
        <v>0.57212951356263586</v>
      </c>
      <c r="DY75" s="1">
        <v>0.17141487439846534</v>
      </c>
      <c r="DZ75" s="1">
        <v>0.10352800321786453</v>
      </c>
    </row>
    <row r="76" spans="1:130" s="1" customFormat="1" ht="12.5" x14ac:dyDescent="0.25">
      <c r="A76" s="1">
        <v>74</v>
      </c>
      <c r="B76" s="1" t="s">
        <v>73</v>
      </c>
      <c r="C76" s="13">
        <v>1.4501357333596317E-3</v>
      </c>
      <c r="D76" s="13">
        <v>1.7000000000000001E-3</v>
      </c>
      <c r="E76" s="13">
        <v>2.5999999999999981E-3</v>
      </c>
      <c r="G76" s="14">
        <v>-9.7325129265432575E-2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">
        <f t="shared" si="2"/>
        <v>74</v>
      </c>
      <c r="O76" s="1" t="s">
        <v>73</v>
      </c>
      <c r="P76" s="1">
        <v>0.72412399965791585</v>
      </c>
      <c r="Q76" s="1">
        <v>0.72619433926445909</v>
      </c>
      <c r="R76" s="1">
        <v>0.70584088255878652</v>
      </c>
      <c r="S76" s="1">
        <v>0.66012577574519082</v>
      </c>
      <c r="T76" s="1">
        <v>0.64250250081534521</v>
      </c>
      <c r="U76" s="1">
        <v>0.68934490886116784</v>
      </c>
      <c r="V76" s="1">
        <v>0.72749236744975609</v>
      </c>
      <c r="W76" s="1">
        <v>0.54912679782575002</v>
      </c>
      <c r="X76" s="1">
        <v>0.61178019888415092</v>
      </c>
      <c r="Y76" s="1">
        <v>0.54964934151593337</v>
      </c>
      <c r="Z76" s="1">
        <v>0.61328122184840239</v>
      </c>
      <c r="AA76" s="1">
        <v>0.52566019545278286</v>
      </c>
      <c r="AB76" s="1">
        <v>0.57217594239760983</v>
      </c>
      <c r="AC76" s="1">
        <v>0.51133764159013551</v>
      </c>
      <c r="AD76" s="1">
        <v>0.56821773642717877</v>
      </c>
      <c r="AE76" s="1">
        <v>0.62873669806972676</v>
      </c>
      <c r="AF76" s="1">
        <v>0.56843052141517658</v>
      </c>
      <c r="AG76" s="1">
        <v>0.6296073546483798</v>
      </c>
      <c r="AH76" s="1">
        <v>0.68810455132612081</v>
      </c>
      <c r="AI76" s="1">
        <v>0.70621541478643635</v>
      </c>
      <c r="AJ76" s="1">
        <v>0.688921619588996</v>
      </c>
      <c r="AK76" s="1">
        <v>0.70749703319060608</v>
      </c>
      <c r="AL76" s="1">
        <v>0.64682243401077022</v>
      </c>
      <c r="AM76" s="1">
        <v>0.65947673307331689</v>
      </c>
      <c r="AN76" s="1">
        <v>0.70060639694248528</v>
      </c>
      <c r="AO76" s="1">
        <v>0.71224188207731975</v>
      </c>
      <c r="AP76" s="1">
        <v>0.64340726072358523</v>
      </c>
      <c r="AQ76" s="1">
        <v>0.65145231982735385</v>
      </c>
      <c r="AR76" s="1">
        <v>0.72007753174478184</v>
      </c>
      <c r="AS76" s="1">
        <v>0.34819043976951891</v>
      </c>
      <c r="AT76" s="1">
        <v>0.35427457861622857</v>
      </c>
      <c r="AU76" s="1">
        <v>0.34683638122199606</v>
      </c>
      <c r="AV76" s="1">
        <v>0.28480085595335447</v>
      </c>
      <c r="AW76" s="1">
        <v>0.33842824795185633</v>
      </c>
      <c r="AX76" s="1">
        <v>0.3536808036591001</v>
      </c>
      <c r="AY76" s="1">
        <v>0.36165777517387332</v>
      </c>
      <c r="AZ76" s="1">
        <v>0.16827779841939758</v>
      </c>
      <c r="BA76" s="1">
        <v>0.17592370101853416</v>
      </c>
      <c r="BB76" s="1">
        <v>0.44798744950676728</v>
      </c>
      <c r="BC76" s="1">
        <v>0.45191416450868782</v>
      </c>
      <c r="BD76" s="1">
        <v>0.17516836782734577</v>
      </c>
      <c r="BE76" s="1">
        <v>0.16827779841939758</v>
      </c>
      <c r="BF76" s="1">
        <v>0.46254914424059473</v>
      </c>
      <c r="BG76" s="1">
        <v>0.46534258392255129</v>
      </c>
      <c r="BH76" s="1">
        <v>0.43509637327573436</v>
      </c>
      <c r="BI76" s="1">
        <v>0.42959215706559861</v>
      </c>
      <c r="BJ76" s="1">
        <v>0.43428618456281781</v>
      </c>
      <c r="BK76" s="1">
        <v>0.41464375165494677</v>
      </c>
      <c r="BL76" s="1">
        <v>0.3049422472695405</v>
      </c>
      <c r="BM76" s="1">
        <v>0.35999093921252068</v>
      </c>
      <c r="BN76" s="1">
        <v>0.52286831705045556</v>
      </c>
      <c r="BO76" s="1">
        <v>0.26200944509764101</v>
      </c>
      <c r="BP76" s="1">
        <v>0.12425243796762502</v>
      </c>
      <c r="BQ76" s="1">
        <v>0.12634593660196911</v>
      </c>
      <c r="BR76" s="1">
        <v>0.12051530118802417</v>
      </c>
      <c r="BS76" s="1">
        <v>0.38842451750057638</v>
      </c>
      <c r="BT76" s="1">
        <v>0.49545070484723247</v>
      </c>
      <c r="BU76" s="1">
        <v>0.43809397971794883</v>
      </c>
      <c r="BV76" s="1">
        <v>0.48317022558262734</v>
      </c>
      <c r="BW76" s="1">
        <v>4.1953194128932753E-2</v>
      </c>
      <c r="BX76" s="1">
        <v>6.2736624763318316E-2</v>
      </c>
      <c r="BY76" s="1">
        <v>0.15187858024104348</v>
      </c>
      <c r="BZ76" s="1">
        <v>0.14370312987152417</v>
      </c>
      <c r="CA76" s="1">
        <v>0.30822893180573557</v>
      </c>
      <c r="CB76" s="1">
        <v>0.54206012827072603</v>
      </c>
      <c r="CC76" s="1">
        <v>0.46533330450262206</v>
      </c>
      <c r="CD76" s="1">
        <v>0.10236168361078382</v>
      </c>
      <c r="CE76" s="1">
        <v>0.16963493914695377</v>
      </c>
      <c r="CF76" s="1">
        <v>0.25180007122822146</v>
      </c>
      <c r="CG76" s="1">
        <v>0.3406215866204263</v>
      </c>
      <c r="CH76" s="1">
        <v>0.14455471962054303</v>
      </c>
      <c r="CI76" s="1">
        <v>0.53436491192509095</v>
      </c>
      <c r="CJ76" s="1">
        <v>1</v>
      </c>
      <c r="CK76" s="1">
        <v>0.25092395416139424</v>
      </c>
      <c r="CL76" s="1">
        <v>0.60736038194615927</v>
      </c>
      <c r="CM76" s="1">
        <v>0.60642032206811736</v>
      </c>
      <c r="CN76" s="1">
        <v>1.68830114023675E-2</v>
      </c>
      <c r="CO76" s="1">
        <v>-9.9256758541442867E-3</v>
      </c>
      <c r="CP76" s="1">
        <v>0.41312772933371533</v>
      </c>
      <c r="CQ76" s="1">
        <v>0.41256632595708576</v>
      </c>
      <c r="CR76" s="1">
        <v>0.42530579826644377</v>
      </c>
      <c r="CS76" s="1">
        <v>0.42066452808329713</v>
      </c>
      <c r="CT76" s="1">
        <v>0.57924444549946474</v>
      </c>
      <c r="CU76" s="1">
        <v>0.31940257862151589</v>
      </c>
      <c r="CV76" s="1">
        <v>0.42850906106027309</v>
      </c>
      <c r="CW76" s="1">
        <v>0.38576464654184894</v>
      </c>
      <c r="CX76" s="1">
        <v>0.52903293271507446</v>
      </c>
      <c r="CY76" s="1">
        <v>0.48722620094583236</v>
      </c>
      <c r="CZ76" s="1">
        <v>0.53367462330610216</v>
      </c>
      <c r="DA76" s="1">
        <v>0.62254795345840008</v>
      </c>
      <c r="DB76" s="1">
        <v>0.57454631491883656</v>
      </c>
      <c r="DC76" s="1">
        <v>0.56276718805429315</v>
      </c>
      <c r="DD76" s="1">
        <v>0.58453391462732252</v>
      </c>
      <c r="DE76" s="1">
        <v>0.58950463470797809</v>
      </c>
      <c r="DF76" s="1">
        <v>0.51903025848072937</v>
      </c>
      <c r="DG76" s="1">
        <v>0.52137383899457523</v>
      </c>
      <c r="DH76" s="1">
        <v>0.50184580171410587</v>
      </c>
      <c r="DI76" s="1">
        <v>0.49051559556821528</v>
      </c>
      <c r="DJ76" s="1">
        <v>0.27850620807068371</v>
      </c>
      <c r="DK76" s="1">
        <v>0.51425326626111001</v>
      </c>
      <c r="DL76" s="1">
        <v>0.53188562073338663</v>
      </c>
      <c r="DM76" s="1">
        <v>0.16556650351910954</v>
      </c>
      <c r="DN76" s="1">
        <v>-1.2994356811695904E-3</v>
      </c>
      <c r="DO76" s="1">
        <v>0.54411567749053757</v>
      </c>
      <c r="DP76" s="1">
        <v>0.6149661448676853</v>
      </c>
      <c r="DQ76" s="1">
        <v>0.60094955765234004</v>
      </c>
      <c r="DR76" s="1">
        <v>0.23999400826025064</v>
      </c>
      <c r="DS76" s="1">
        <v>0.48648628419004059</v>
      </c>
      <c r="DT76" s="1">
        <v>0.48275514134891173</v>
      </c>
      <c r="DU76" s="1">
        <v>0.45832122785751989</v>
      </c>
      <c r="DV76" s="1">
        <v>0.43498596724730754</v>
      </c>
      <c r="DW76" s="1">
        <v>0.43454209345749384</v>
      </c>
      <c r="DX76" s="1">
        <v>0.40373615131004936</v>
      </c>
      <c r="DY76" s="1">
        <v>0.13830177606491839</v>
      </c>
      <c r="DZ76" s="1">
        <v>5.3509710201320844E-2</v>
      </c>
    </row>
    <row r="77" spans="1:130" s="1" customFormat="1" ht="12.5" x14ac:dyDescent="0.25">
      <c r="A77" s="1">
        <v>75</v>
      </c>
      <c r="B77" s="1" t="s">
        <v>74</v>
      </c>
      <c r="C77" s="13">
        <v>1.8172123979059113E-2</v>
      </c>
      <c r="D77" s="13">
        <v>5.1490647930197989E-2</v>
      </c>
      <c r="E77" s="13">
        <v>0.25363296585024253</v>
      </c>
      <c r="G77" s="14">
        <v>1.1500925907944453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">
        <f t="shared" si="2"/>
        <v>75</v>
      </c>
      <c r="O77" s="1" t="s">
        <v>74</v>
      </c>
      <c r="P77" s="1">
        <v>7.8104456402087991E-2</v>
      </c>
      <c r="Q77" s="1">
        <v>7.8327764495195212E-2</v>
      </c>
      <c r="R77" s="1">
        <v>7.6132428236970112E-2</v>
      </c>
      <c r="S77" s="1">
        <v>7.1201568924578809E-2</v>
      </c>
      <c r="T77" s="1">
        <v>6.9300711738419535E-2</v>
      </c>
      <c r="U77" s="1">
        <v>7.4353162449502366E-2</v>
      </c>
      <c r="V77" s="1">
        <v>8.2348627791346177E-2</v>
      </c>
      <c r="W77" s="1">
        <v>2.5249837832416275E-2</v>
      </c>
      <c r="X77" s="1">
        <v>5.6966268176282947E-2</v>
      </c>
      <c r="Y77" s="1">
        <v>2.5664321302673678E-2</v>
      </c>
      <c r="Z77" s="1">
        <v>5.7795429874392651E-2</v>
      </c>
      <c r="AA77" s="1">
        <v>3.0671894148410754E-2</v>
      </c>
      <c r="AB77" s="1">
        <v>4.9839146034580423E-2</v>
      </c>
      <c r="AC77" s="1">
        <v>-1.6102060854449331E-3</v>
      </c>
      <c r="AD77" s="1">
        <v>2.3511176198918148E-2</v>
      </c>
      <c r="AE77" s="1">
        <v>5.3135691561232781E-2</v>
      </c>
      <c r="AF77" s="1">
        <v>2.3774023818189285E-2</v>
      </c>
      <c r="AG77" s="1">
        <v>5.3666750104950964E-2</v>
      </c>
      <c r="AH77" s="1">
        <v>5.612801319670388E-2</v>
      </c>
      <c r="AI77" s="1">
        <v>6.9752663559799685E-2</v>
      </c>
      <c r="AJ77" s="1">
        <v>5.6193890910289437E-2</v>
      </c>
      <c r="AK77" s="1">
        <v>7.0037650527758691E-2</v>
      </c>
      <c r="AL77" s="1">
        <v>5.2764441225610269E-2</v>
      </c>
      <c r="AM77" s="1">
        <v>6.4366729253642424E-2</v>
      </c>
      <c r="AN77" s="1">
        <v>6.6037547893257623E-2</v>
      </c>
      <c r="AO77" s="1">
        <v>7.3812700305037421E-2</v>
      </c>
      <c r="AP77" s="1">
        <v>5.9912258595698112E-2</v>
      </c>
      <c r="AQ77" s="1">
        <v>6.6220756187049451E-2</v>
      </c>
      <c r="AR77" s="1">
        <v>0.11495445207316411</v>
      </c>
      <c r="AS77" s="1">
        <v>0.64385180722080371</v>
      </c>
      <c r="AT77" s="1">
        <v>0.64295362640957099</v>
      </c>
      <c r="AU77" s="1">
        <v>0.65086766819990605</v>
      </c>
      <c r="AV77" s="1">
        <v>0.60349438301443803</v>
      </c>
      <c r="AW77" s="1">
        <v>0.64106679457399318</v>
      </c>
      <c r="AX77" s="1">
        <v>0.62897989159779943</v>
      </c>
      <c r="AY77" s="1">
        <v>0.62699117471056842</v>
      </c>
      <c r="AZ77" s="1">
        <v>0.57116830950942843</v>
      </c>
      <c r="BA77" s="1">
        <v>0.59712002330199021</v>
      </c>
      <c r="BB77" s="1">
        <v>0.5729033831992385</v>
      </c>
      <c r="BC77" s="1">
        <v>0.56236294696851108</v>
      </c>
      <c r="BD77" s="1">
        <v>0.59455627225473562</v>
      </c>
      <c r="BE77" s="1">
        <v>0.57116830950942854</v>
      </c>
      <c r="BF77" s="1">
        <v>0.57378178879607888</v>
      </c>
      <c r="BG77" s="1">
        <v>0.56771897745495969</v>
      </c>
      <c r="BH77" s="1">
        <v>0.60159647847458797</v>
      </c>
      <c r="BI77" s="1">
        <v>0.56101749896315567</v>
      </c>
      <c r="BJ77" s="1">
        <v>0.54780265763559122</v>
      </c>
      <c r="BK77" s="1">
        <v>0.58639179957413801</v>
      </c>
      <c r="BL77" s="1">
        <v>0.59612796827412629</v>
      </c>
      <c r="BM77" s="1">
        <v>0.49871133529239065</v>
      </c>
      <c r="BN77" s="1">
        <v>0.30752145088722405</v>
      </c>
      <c r="BO77" s="1">
        <v>0.3914759994920668</v>
      </c>
      <c r="BP77" s="1">
        <v>0.42173748178899895</v>
      </c>
      <c r="BQ77" s="1">
        <v>0.4288432324416101</v>
      </c>
      <c r="BR77" s="1">
        <v>0.40905289643751813</v>
      </c>
      <c r="BS77" s="1">
        <v>0.13713537026666556</v>
      </c>
      <c r="BT77" s="1">
        <v>0.31860304987671051</v>
      </c>
      <c r="BU77" s="1">
        <v>0.5776923244341694</v>
      </c>
      <c r="BV77" s="1">
        <v>0.34293899392003779</v>
      </c>
      <c r="BW77" s="1">
        <v>0.14885531111876146</v>
      </c>
      <c r="BX77" s="1">
        <v>0.21520805437259755</v>
      </c>
      <c r="BY77" s="1">
        <v>0.53888467334755075</v>
      </c>
      <c r="BZ77" s="1">
        <v>0.23941073102090074</v>
      </c>
      <c r="CA77" s="1">
        <v>0.58140755255861165</v>
      </c>
      <c r="CB77" s="1">
        <v>0.3751328776127652</v>
      </c>
      <c r="CC77" s="1">
        <v>0.18771647657734097</v>
      </c>
      <c r="CD77" s="1">
        <v>0.34944093398642889</v>
      </c>
      <c r="CE77" s="1">
        <v>0.59128145362662787</v>
      </c>
      <c r="CF77" s="1">
        <v>0.44979940459958828</v>
      </c>
      <c r="CG77" s="1">
        <v>0.64215223017576128</v>
      </c>
      <c r="CH77" s="1">
        <v>0.30128630003237533</v>
      </c>
      <c r="CI77" s="1">
        <v>0.29572196652510896</v>
      </c>
      <c r="CJ77" s="1">
        <v>0.25092395416139424</v>
      </c>
      <c r="CK77" s="1">
        <v>1</v>
      </c>
      <c r="CL77" s="1">
        <v>6.5510261356451854E-2</v>
      </c>
      <c r="CM77" s="1">
        <v>6.2992512156193711E-2</v>
      </c>
      <c r="CN77" s="1">
        <v>-4.7980481415257703E-3</v>
      </c>
      <c r="CO77" s="1">
        <v>-4.3597096001669354E-2</v>
      </c>
      <c r="CP77" s="1">
        <v>0.24254628658131633</v>
      </c>
      <c r="CQ77" s="1">
        <v>0.23905161934774416</v>
      </c>
      <c r="CR77" s="1">
        <v>0.22614840286048685</v>
      </c>
      <c r="CS77" s="1">
        <v>0.20874573421655152</v>
      </c>
      <c r="CT77" s="1">
        <v>0.19757435250708472</v>
      </c>
      <c r="CU77" s="1">
        <v>0.11871168972556806</v>
      </c>
      <c r="CV77" s="1">
        <v>9.693254536395618E-2</v>
      </c>
      <c r="CW77" s="1">
        <v>0.18520220745545501</v>
      </c>
      <c r="CX77" s="1">
        <v>0.1523083828527779</v>
      </c>
      <c r="CY77" s="1">
        <v>0.13155156796585982</v>
      </c>
      <c r="CZ77" s="1">
        <v>0.1715495387360062</v>
      </c>
      <c r="DA77" s="1">
        <v>6.7712025171512286E-2</v>
      </c>
      <c r="DB77" s="1">
        <v>6.2950130183357142E-2</v>
      </c>
      <c r="DC77" s="1">
        <v>5.9967261925478341E-2</v>
      </c>
      <c r="DD77" s="1">
        <v>7.7576866181996398E-2</v>
      </c>
      <c r="DE77" s="1">
        <v>6.3960002210737749E-2</v>
      </c>
      <c r="DF77" s="1">
        <v>7.152671732349275E-2</v>
      </c>
      <c r="DG77" s="1">
        <v>7.0660006817087867E-2</v>
      </c>
      <c r="DH77" s="1">
        <v>6.8013438953185776E-2</v>
      </c>
      <c r="DI77" s="1">
        <v>0.11167397395834022</v>
      </c>
      <c r="DJ77" s="1">
        <v>5.4806746111885053E-2</v>
      </c>
      <c r="DK77" s="1">
        <v>5.9224031390028152E-2</v>
      </c>
      <c r="DL77" s="1">
        <v>6.0508035180859579E-2</v>
      </c>
      <c r="DM77" s="1">
        <v>5.7501904199775029E-2</v>
      </c>
      <c r="DN77" s="1">
        <v>-5.7075833396565507E-3</v>
      </c>
      <c r="DO77" s="1">
        <v>0.18897353568287065</v>
      </c>
      <c r="DP77" s="1">
        <v>0.37785046077311651</v>
      </c>
      <c r="DQ77" s="1">
        <v>5.4907793148830056E-2</v>
      </c>
      <c r="DR77" s="1">
        <v>0.12723998101845885</v>
      </c>
      <c r="DS77" s="1">
        <v>1.5669366641034889E-2</v>
      </c>
      <c r="DT77" s="1">
        <v>-1.3435175776137983E-2</v>
      </c>
      <c r="DU77" s="1">
        <v>0.10339392091410468</v>
      </c>
      <c r="DV77" s="1">
        <v>0.5118441053100572</v>
      </c>
      <c r="DW77" s="1">
        <v>0.49620480650666038</v>
      </c>
      <c r="DX77" s="1">
        <v>0.55278148451942033</v>
      </c>
      <c r="DY77" s="1">
        <v>0.13229370971411586</v>
      </c>
      <c r="DZ77" s="1">
        <v>-2.7277379071442932E-2</v>
      </c>
    </row>
    <row r="78" spans="1:130" s="1" customFormat="1" ht="12.5" x14ac:dyDescent="0.25">
      <c r="A78" s="1">
        <v>76</v>
      </c>
      <c r="B78" s="1" t="s">
        <v>75</v>
      </c>
      <c r="C78" s="13">
        <v>-1.7077489295706898E-3</v>
      </c>
      <c r="D78" s="13">
        <v>6.4360883087038148E-2</v>
      </c>
      <c r="E78" s="13">
        <v>0.37690162628005192</v>
      </c>
      <c r="G78" s="14">
        <v>1.7087935182858345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">
        <f t="shared" si="2"/>
        <v>76</v>
      </c>
      <c r="O78" s="1" t="s">
        <v>75</v>
      </c>
      <c r="P78" s="1">
        <v>0.75057862438150724</v>
      </c>
      <c r="Q78" s="1">
        <v>0.75272460028427501</v>
      </c>
      <c r="R78" s="1">
        <v>0.7316275650489158</v>
      </c>
      <c r="S78" s="1">
        <v>0.68424233544485358</v>
      </c>
      <c r="T78" s="1">
        <v>0.66597522448017143</v>
      </c>
      <c r="U78" s="1">
        <v>0.71452893932784978</v>
      </c>
      <c r="V78" s="1">
        <v>0.75251472193288327</v>
      </c>
      <c r="W78" s="1">
        <v>0.58093759183646754</v>
      </c>
      <c r="X78" s="1">
        <v>0.63568002888523389</v>
      </c>
      <c r="Y78" s="1">
        <v>0.58131908996379644</v>
      </c>
      <c r="Z78" s="1">
        <v>0.63694719209758399</v>
      </c>
      <c r="AA78" s="1">
        <v>0.55358864584585055</v>
      </c>
      <c r="AB78" s="1">
        <v>0.59598785320774583</v>
      </c>
      <c r="AC78" s="1">
        <v>0.55111309088574911</v>
      </c>
      <c r="AD78" s="1">
        <v>0.60221946692120787</v>
      </c>
      <c r="AE78" s="1">
        <v>0.6554981805311042</v>
      </c>
      <c r="AF78" s="1">
        <v>0.60233313892446261</v>
      </c>
      <c r="AG78" s="1">
        <v>0.65621119780513215</v>
      </c>
      <c r="AH78" s="1">
        <v>0.71958406316943646</v>
      </c>
      <c r="AI78" s="1">
        <v>0.73367261985164511</v>
      </c>
      <c r="AJ78" s="1">
        <v>0.72042773339279964</v>
      </c>
      <c r="AK78" s="1">
        <v>0.73492931282908391</v>
      </c>
      <c r="AL78" s="1">
        <v>0.67646614790819903</v>
      </c>
      <c r="AM78" s="1">
        <v>0.68547994784891619</v>
      </c>
      <c r="AN78" s="1">
        <v>0.7292824777410416</v>
      </c>
      <c r="AO78" s="1">
        <v>0.73871673811696259</v>
      </c>
      <c r="AP78" s="1">
        <v>0.67009290457889259</v>
      </c>
      <c r="AQ78" s="1">
        <v>0.67624269749488719</v>
      </c>
      <c r="AR78" s="1">
        <v>0.73060778807621019</v>
      </c>
      <c r="AS78" s="1">
        <v>0.11277473177258837</v>
      </c>
      <c r="AT78" s="1">
        <v>0.11949775640310498</v>
      </c>
      <c r="AU78" s="1">
        <v>0.10861212612678753</v>
      </c>
      <c r="AV78" s="1">
        <v>6.2177040272592347E-2</v>
      </c>
      <c r="AW78" s="1">
        <v>0.10364067741369298</v>
      </c>
      <c r="AX78" s="1">
        <v>0.12434235101986024</v>
      </c>
      <c r="AY78" s="1">
        <v>0.1334742698968584</v>
      </c>
      <c r="AZ78" s="1">
        <v>-4.7206910528979795E-2</v>
      </c>
      <c r="BA78" s="1">
        <v>-4.9351812847057232E-2</v>
      </c>
      <c r="BB78" s="1">
        <v>0.24504247889472422</v>
      </c>
      <c r="BC78" s="1">
        <v>0.25327810919898197</v>
      </c>
      <c r="BD78" s="1">
        <v>-4.913991949742396E-2</v>
      </c>
      <c r="BE78" s="1">
        <v>-4.7206910528979795E-2</v>
      </c>
      <c r="BF78" s="1">
        <v>0.2599487022662077</v>
      </c>
      <c r="BG78" s="1">
        <v>0.26524588461534715</v>
      </c>
      <c r="BH78" s="1">
        <v>0.22031765368833145</v>
      </c>
      <c r="BI78" s="1">
        <v>0.23042754094627255</v>
      </c>
      <c r="BJ78" s="1">
        <v>0.24051295441847537</v>
      </c>
      <c r="BK78" s="1">
        <v>0.20484645145386468</v>
      </c>
      <c r="BL78" s="1">
        <v>8.615196260550928E-2</v>
      </c>
      <c r="BM78" s="1">
        <v>0.18191086446773863</v>
      </c>
      <c r="BN78" s="1">
        <v>0.42727766707596654</v>
      </c>
      <c r="BO78" s="1">
        <v>0.1212487067087509</v>
      </c>
      <c r="BP78" s="1">
        <v>-3.4856491927274663E-2</v>
      </c>
      <c r="BQ78" s="1">
        <v>-3.5443780349468747E-2</v>
      </c>
      <c r="BR78" s="1">
        <v>-3.3808114284791552E-2</v>
      </c>
      <c r="BS78" s="1">
        <v>0.3531342146773041</v>
      </c>
      <c r="BT78" s="1">
        <v>0.39470171556877987</v>
      </c>
      <c r="BU78" s="1">
        <v>0.2331527364988564</v>
      </c>
      <c r="BV78" s="1">
        <v>0.37384396433057782</v>
      </c>
      <c r="BW78" s="1">
        <v>-1.4377910536065491E-2</v>
      </c>
      <c r="BX78" s="1">
        <v>-1.8528817028145537E-2</v>
      </c>
      <c r="BY78" s="1">
        <v>-5.2050783841137746E-2</v>
      </c>
      <c r="BZ78" s="1">
        <v>5.6789933738313862E-2</v>
      </c>
      <c r="CA78" s="1">
        <v>9.5045800004386588E-2</v>
      </c>
      <c r="CB78" s="1">
        <v>0.42476270717661085</v>
      </c>
      <c r="CC78" s="1">
        <v>0.42183666094139816</v>
      </c>
      <c r="CD78" s="1">
        <v>-2.953725457332507E-2</v>
      </c>
      <c r="CE78" s="1">
        <v>-5.385195138185539E-2</v>
      </c>
      <c r="CF78" s="1">
        <v>8.7703040296981227E-2</v>
      </c>
      <c r="CG78" s="1">
        <v>0.10535278219819121</v>
      </c>
      <c r="CH78" s="1">
        <v>3.5141524946073852E-2</v>
      </c>
      <c r="CI78" s="1">
        <v>0.44495348783613825</v>
      </c>
      <c r="CJ78" s="1">
        <v>0.60736038194615927</v>
      </c>
      <c r="CK78" s="1">
        <v>6.551026135645184E-2</v>
      </c>
      <c r="CL78" s="1">
        <v>1</v>
      </c>
      <c r="CM78" s="1">
        <v>0.89990280708588988</v>
      </c>
      <c r="CN78" s="1">
        <v>2.0118442892586238E-2</v>
      </c>
      <c r="CO78" s="1">
        <v>6.7716528133472112E-3</v>
      </c>
      <c r="CP78" s="1">
        <v>0.34793940942169732</v>
      </c>
      <c r="CQ78" s="1">
        <v>0.34873250239491677</v>
      </c>
      <c r="CR78" s="1">
        <v>0.3677222117017615</v>
      </c>
      <c r="CS78" s="1">
        <v>0.36976498538602109</v>
      </c>
      <c r="CT78" s="1">
        <v>0.54560112305923436</v>
      </c>
      <c r="CU78" s="1">
        <v>0.29636300701389545</v>
      </c>
      <c r="CV78" s="1">
        <v>0.42251877534537235</v>
      </c>
      <c r="CW78" s="1">
        <v>0.34131103714592703</v>
      </c>
      <c r="CX78" s="1">
        <v>0.50910847021256322</v>
      </c>
      <c r="CY78" s="1">
        <v>0.4729929035904763</v>
      </c>
      <c r="CZ78" s="1">
        <v>0.49902539609134278</v>
      </c>
      <c r="DA78" s="1">
        <v>0.64539215465634003</v>
      </c>
      <c r="DB78" s="1">
        <v>0.59546674507391473</v>
      </c>
      <c r="DC78" s="1">
        <v>0.58388355441503714</v>
      </c>
      <c r="DD78" s="1">
        <v>0.59272738778284162</v>
      </c>
      <c r="DE78" s="1">
        <v>0.61112873462369643</v>
      </c>
      <c r="DF78" s="1">
        <v>0.53089418400413313</v>
      </c>
      <c r="DG78" s="1">
        <v>0.53376750769834913</v>
      </c>
      <c r="DH78" s="1">
        <v>0.51377526602865353</v>
      </c>
      <c r="DI78" s="1">
        <v>0.48420824390118655</v>
      </c>
      <c r="DJ78" s="1">
        <v>0.2776824981059583</v>
      </c>
      <c r="DK78" s="1">
        <v>0.52950401946719017</v>
      </c>
      <c r="DL78" s="1">
        <v>0.54836222987422767</v>
      </c>
      <c r="DM78" s="1">
        <v>0.15521004474662126</v>
      </c>
      <c r="DN78" s="1">
        <v>8.8652172561950104E-4</v>
      </c>
      <c r="DO78" s="1">
        <v>0.51008034146772374</v>
      </c>
      <c r="DP78" s="1">
        <v>0.5117829837010972</v>
      </c>
      <c r="DQ78" s="1">
        <v>0.6259396430922578</v>
      </c>
      <c r="DR78" s="1">
        <v>0.20761180994958686</v>
      </c>
      <c r="DS78" s="1">
        <v>0.51871991471906231</v>
      </c>
      <c r="DT78" s="1">
        <v>0.52632512513142582</v>
      </c>
      <c r="DU78" s="1">
        <v>0.44448529941541581</v>
      </c>
      <c r="DV78" s="1">
        <v>0.25531254873112885</v>
      </c>
      <c r="DW78" s="1">
        <v>0.26122363110170466</v>
      </c>
      <c r="DX78" s="1">
        <v>0.20675101959019559</v>
      </c>
      <c r="DY78" s="1">
        <v>9.6059176266284518E-2</v>
      </c>
      <c r="DZ78" s="1">
        <v>6.8761727750643126E-2</v>
      </c>
    </row>
    <row r="79" spans="1:130" s="1" customFormat="1" ht="12.5" x14ac:dyDescent="0.25">
      <c r="A79" s="1">
        <v>77</v>
      </c>
      <c r="B79" s="1" t="s">
        <v>76</v>
      </c>
      <c r="C79" s="13">
        <v>-2.5246329050840725E-3</v>
      </c>
      <c r="D79" s="13">
        <v>-1.4000000000000019E-3</v>
      </c>
      <c r="E79" s="13">
        <v>2.7905136940755106E-2</v>
      </c>
      <c r="G79" s="14">
        <v>-8.2963806388926142E-2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">
        <f t="shared" si="2"/>
        <v>77</v>
      </c>
      <c r="O79" s="1" t="s">
        <v>76</v>
      </c>
      <c r="P79" s="1">
        <v>0.75057146690475141</v>
      </c>
      <c r="Q79" s="1">
        <v>0.75271742234361017</v>
      </c>
      <c r="R79" s="1">
        <v>0.73162058828842658</v>
      </c>
      <c r="S79" s="1">
        <v>0.68423581054732496</v>
      </c>
      <c r="T79" s="1">
        <v>0.66596887377681502</v>
      </c>
      <c r="U79" s="1">
        <v>0.71452212561892126</v>
      </c>
      <c r="V79" s="1">
        <v>0.75219539629883303</v>
      </c>
      <c r="W79" s="1">
        <v>0.58121647442461521</v>
      </c>
      <c r="X79" s="1">
        <v>0.63582790620118168</v>
      </c>
      <c r="Y79" s="1">
        <v>0.58159678525400471</v>
      </c>
      <c r="Z79" s="1">
        <v>0.63709236865104935</v>
      </c>
      <c r="AA79" s="1">
        <v>0.55381495696807603</v>
      </c>
      <c r="AB79" s="1">
        <v>0.5961414415996058</v>
      </c>
      <c r="AC79" s="1">
        <v>0.55150967477989021</v>
      </c>
      <c r="AD79" s="1">
        <v>0.60252092877049046</v>
      </c>
      <c r="AE79" s="1">
        <v>0.6556789900227995</v>
      </c>
      <c r="AF79" s="1">
        <v>0.602633787591211</v>
      </c>
      <c r="AG79" s="1">
        <v>0.65639025453947419</v>
      </c>
      <c r="AH79" s="1">
        <v>0.71972437955854796</v>
      </c>
      <c r="AI79" s="1">
        <v>0.73374750059339444</v>
      </c>
      <c r="AJ79" s="1">
        <v>0.72056877474565162</v>
      </c>
      <c r="AK79" s="1">
        <v>0.73500400268032551</v>
      </c>
      <c r="AL79" s="1">
        <v>0.67659531162873332</v>
      </c>
      <c r="AM79" s="1">
        <v>0.68555146045694237</v>
      </c>
      <c r="AN79" s="1">
        <v>0.72936602678092366</v>
      </c>
      <c r="AO79" s="1">
        <v>0.73876419640872049</v>
      </c>
      <c r="AP79" s="1">
        <v>0.67017092488838681</v>
      </c>
      <c r="AQ79" s="1">
        <v>0.67629050069490559</v>
      </c>
      <c r="AR79" s="1">
        <v>0.73025216859480391</v>
      </c>
      <c r="AS79" s="1">
        <v>0.10845613602232816</v>
      </c>
      <c r="AT79" s="1">
        <v>0.11519648145255534</v>
      </c>
      <c r="AU79" s="1">
        <v>0.10455367464549667</v>
      </c>
      <c r="AV79" s="1">
        <v>5.4896219546516169E-2</v>
      </c>
      <c r="AW79" s="1">
        <v>9.7895692829348735E-2</v>
      </c>
      <c r="AX79" s="1">
        <v>0.12129241547522841</v>
      </c>
      <c r="AY79" s="1">
        <v>0.13045417394006212</v>
      </c>
      <c r="AZ79" s="1">
        <v>-5.0316024646647993E-2</v>
      </c>
      <c r="BA79" s="1">
        <v>-5.3981112402720854E-2</v>
      </c>
      <c r="BB79" s="1">
        <v>0.24178643022444452</v>
      </c>
      <c r="BC79" s="1">
        <v>0.25010481343086094</v>
      </c>
      <c r="BD79" s="1">
        <v>-5.5146637978429072E-2</v>
      </c>
      <c r="BE79" s="1">
        <v>-5.0316024646647993E-2</v>
      </c>
      <c r="BF79" s="1">
        <v>0.25558765577560044</v>
      </c>
      <c r="BG79" s="1">
        <v>0.26094145320705059</v>
      </c>
      <c r="BH79" s="1">
        <v>0.21563643068082827</v>
      </c>
      <c r="BI79" s="1">
        <v>0.22796057918670021</v>
      </c>
      <c r="BJ79" s="1">
        <v>0.23813699526177676</v>
      </c>
      <c r="BK79" s="1">
        <v>0.20215244888878578</v>
      </c>
      <c r="BL79" s="1">
        <v>8.3194120913835684E-2</v>
      </c>
      <c r="BM79" s="1">
        <v>0.17799996809321203</v>
      </c>
      <c r="BN79" s="1">
        <v>0.42584346028981418</v>
      </c>
      <c r="BO79" s="1">
        <v>0.11818091631950946</v>
      </c>
      <c r="BP79" s="1">
        <v>-3.7751164390912841E-2</v>
      </c>
      <c r="BQ79" s="1">
        <v>-4.0255526316830832E-2</v>
      </c>
      <c r="BR79" s="1">
        <v>-3.5118406491488501E-2</v>
      </c>
      <c r="BS79" s="1">
        <v>0.35143502321227893</v>
      </c>
      <c r="BT79" s="1">
        <v>0.3928393395462948</v>
      </c>
      <c r="BU79" s="1">
        <v>0.22978011929208306</v>
      </c>
      <c r="BV79" s="1">
        <v>0.3718295757320737</v>
      </c>
      <c r="BW79" s="1">
        <v>-1.5188293778125122E-2</v>
      </c>
      <c r="BX79" s="1">
        <v>-1.9699655559338721E-2</v>
      </c>
      <c r="BY79" s="1">
        <v>-5.4984526046246006E-2</v>
      </c>
      <c r="BZ79" s="1">
        <v>5.5528643051230564E-2</v>
      </c>
      <c r="CA79" s="1">
        <v>9.196098407366976E-2</v>
      </c>
      <c r="CB79" s="1">
        <v>0.42348726562543965</v>
      </c>
      <c r="CC79" s="1">
        <v>0.42132820850240427</v>
      </c>
      <c r="CD79" s="1">
        <v>-3.2051913497251373E-2</v>
      </c>
      <c r="CE79" s="1">
        <v>-5.7971627822632654E-2</v>
      </c>
      <c r="CF79" s="1">
        <v>8.49603713809928E-2</v>
      </c>
      <c r="CG79" s="1">
        <v>0.10147585601345348</v>
      </c>
      <c r="CH79" s="1">
        <v>3.3329116727448649E-2</v>
      </c>
      <c r="CI79" s="1">
        <v>0.44386628901023162</v>
      </c>
      <c r="CJ79" s="1">
        <v>0.60642032206811736</v>
      </c>
      <c r="CK79" s="1">
        <v>6.2992512156193683E-2</v>
      </c>
      <c r="CL79" s="1">
        <v>0.89990280708588988</v>
      </c>
      <c r="CM79" s="1">
        <v>1</v>
      </c>
      <c r="CN79" s="1">
        <v>1.8825889921628314E-2</v>
      </c>
      <c r="CO79" s="1">
        <v>7.0098793979433555E-3</v>
      </c>
      <c r="CP79" s="1">
        <v>0.34686952973910762</v>
      </c>
      <c r="CQ79" s="1">
        <v>0.34795919225232164</v>
      </c>
      <c r="CR79" s="1">
        <v>0.36709672184136671</v>
      </c>
      <c r="CS79" s="1">
        <v>0.36923050771514582</v>
      </c>
      <c r="CT79" s="1">
        <v>0.54526183849841692</v>
      </c>
      <c r="CU79" s="1">
        <v>0.29593332399764394</v>
      </c>
      <c r="CV79" s="1">
        <v>0.42229558572136139</v>
      </c>
      <c r="CW79" s="1">
        <v>0.34068555688201596</v>
      </c>
      <c r="CX79" s="1">
        <v>0.50881448948098218</v>
      </c>
      <c r="CY79" s="1">
        <v>0.47256282096941926</v>
      </c>
      <c r="CZ79" s="1">
        <v>0.49880259287401485</v>
      </c>
      <c r="DA79" s="1">
        <v>0.64550505158315197</v>
      </c>
      <c r="DB79" s="1">
        <v>0.59554489882083816</v>
      </c>
      <c r="DC79" s="1">
        <v>0.58406933021438567</v>
      </c>
      <c r="DD79" s="1">
        <v>0.5930067342628399</v>
      </c>
      <c r="DE79" s="1">
        <v>0.61121262794251796</v>
      </c>
      <c r="DF79" s="1">
        <v>0.5308451146303923</v>
      </c>
      <c r="DG79" s="1">
        <v>0.53381475065283246</v>
      </c>
      <c r="DH79" s="1">
        <v>0.51382073950007612</v>
      </c>
      <c r="DI79" s="1">
        <v>0.48231351069941869</v>
      </c>
      <c r="DJ79" s="1">
        <v>0.27588976750910027</v>
      </c>
      <c r="DK79" s="1">
        <v>0.52957933818577585</v>
      </c>
      <c r="DL79" s="1">
        <v>0.54842415011402657</v>
      </c>
      <c r="DM79" s="1">
        <v>0.15501149069374162</v>
      </c>
      <c r="DN79" s="1">
        <v>9.1770953879981374E-4</v>
      </c>
      <c r="DO79" s="1">
        <v>0.50942781592237008</v>
      </c>
      <c r="DP79" s="1">
        <v>0.51015265998294645</v>
      </c>
      <c r="DQ79" s="1">
        <v>0.62524609966125588</v>
      </c>
      <c r="DR79" s="1">
        <v>0.20393033236693722</v>
      </c>
      <c r="DS79" s="1">
        <v>0.51734283298618811</v>
      </c>
      <c r="DT79" s="1">
        <v>0.52497510605691422</v>
      </c>
      <c r="DU79" s="1">
        <v>0.44376687958097161</v>
      </c>
      <c r="DV79" s="1">
        <v>0.25246875825263621</v>
      </c>
      <c r="DW79" s="1">
        <v>0.25851990214820675</v>
      </c>
      <c r="DX79" s="1">
        <v>0.20318986409256248</v>
      </c>
      <c r="DY79" s="1">
        <v>9.376894613255532E-2</v>
      </c>
      <c r="DZ79" s="1">
        <v>6.3470092891976873E-2</v>
      </c>
    </row>
    <row r="80" spans="1:130" s="1" customFormat="1" ht="12.5" x14ac:dyDescent="0.25">
      <c r="A80" s="1">
        <v>78</v>
      </c>
      <c r="B80" s="1" t="s">
        <v>77</v>
      </c>
      <c r="C80" s="13">
        <v>-1.1076221851005191E-2</v>
      </c>
      <c r="D80" s="13">
        <v>-7.988816728119446E-3</v>
      </c>
      <c r="E80" s="13">
        <v>5.9231874898931919E-2</v>
      </c>
      <c r="G80" s="14">
        <v>-8.5826896054844462E-2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">
        <f t="shared" si="2"/>
        <v>78</v>
      </c>
      <c r="O80" s="1" t="s">
        <v>77</v>
      </c>
      <c r="P80" s="1">
        <v>2.3986166643909203E-2</v>
      </c>
      <c r="Q80" s="1">
        <v>2.4054745382958716E-2</v>
      </c>
      <c r="R80" s="1">
        <v>2.3380549520713452E-2</v>
      </c>
      <c r="S80" s="1">
        <v>2.1866264438748173E-2</v>
      </c>
      <c r="T80" s="1">
        <v>2.128250418569981E-2</v>
      </c>
      <c r="U80" s="1">
        <v>2.2834130434684626E-2</v>
      </c>
      <c r="V80" s="1">
        <v>2.6123673525448636E-2</v>
      </c>
      <c r="W80" s="1">
        <v>0.36826556757895285</v>
      </c>
      <c r="X80" s="1">
        <v>3.6449488168247404E-2</v>
      </c>
      <c r="Y80" s="1">
        <v>0.37055721967491684</v>
      </c>
      <c r="Z80" s="1">
        <v>3.532249287774105E-2</v>
      </c>
      <c r="AA80" s="1">
        <v>0.34882208650441282</v>
      </c>
      <c r="AB80" s="1">
        <v>4.0158578188763908E-2</v>
      </c>
      <c r="AC80" s="1">
        <v>0.2848785458179956</v>
      </c>
      <c r="AD80" s="1">
        <v>0.36474001554595248</v>
      </c>
      <c r="AE80" s="1">
        <v>4.2522353398204614E-2</v>
      </c>
      <c r="AF80" s="1">
        <v>0.3661194937560221</v>
      </c>
      <c r="AG80" s="1">
        <v>4.1746123384560109E-2</v>
      </c>
      <c r="AH80" s="1">
        <v>0.18870045469702512</v>
      </c>
      <c r="AI80" s="1">
        <v>3.2886341135895031E-2</v>
      </c>
      <c r="AJ80" s="1">
        <v>0.19066246139746182</v>
      </c>
      <c r="AK80" s="1">
        <v>3.2641719442907606E-2</v>
      </c>
      <c r="AL80" s="1">
        <v>0.16886795385515158</v>
      </c>
      <c r="AM80" s="1">
        <v>3.2188266357922157E-2</v>
      </c>
      <c r="AN80" s="1">
        <v>0.16457059066814775</v>
      </c>
      <c r="AO80" s="1">
        <v>2.900064068794625E-2</v>
      </c>
      <c r="AP80" s="1">
        <v>0.14210520853773304</v>
      </c>
      <c r="AQ80" s="1">
        <v>2.8802103920819094E-2</v>
      </c>
      <c r="AR80" s="1">
        <v>3.825070846797126E-2</v>
      </c>
      <c r="AS80" s="1">
        <v>3.6549783347429631E-3</v>
      </c>
      <c r="AT80" s="1">
        <v>3.9564531531761458E-3</v>
      </c>
      <c r="AU80" s="1">
        <v>1.1269621020466841E-3</v>
      </c>
      <c r="AV80" s="1">
        <v>2.4769118740523899E-2</v>
      </c>
      <c r="AW80" s="1">
        <v>1.379170005551645E-2</v>
      </c>
      <c r="AX80" s="1">
        <v>-4.2351034774914765E-3</v>
      </c>
      <c r="AY80" s="1">
        <v>-3.8308625219749489E-3</v>
      </c>
      <c r="AZ80" s="1">
        <v>-1.0416207715647992E-2</v>
      </c>
      <c r="BA80" s="1">
        <v>-7.3431363299371745E-4</v>
      </c>
      <c r="BB80" s="1">
        <v>7.1285250804899196E-3</v>
      </c>
      <c r="BC80" s="1">
        <v>7.5510491870796172E-3</v>
      </c>
      <c r="BD80" s="1">
        <v>9.5593363684518956E-3</v>
      </c>
      <c r="BE80" s="1">
        <v>-1.0416207715647998E-2</v>
      </c>
      <c r="BF80" s="1">
        <v>1.6063680490083079E-2</v>
      </c>
      <c r="BG80" s="1">
        <v>1.6272043819997483E-2</v>
      </c>
      <c r="BH80" s="1">
        <v>1.4684510619523423E-2</v>
      </c>
      <c r="BI80" s="1">
        <v>1.1269000773198137E-3</v>
      </c>
      <c r="BJ80" s="1">
        <v>1.7369210165459172E-3</v>
      </c>
      <c r="BK80" s="1">
        <v>-1.1346287912798411E-5</v>
      </c>
      <c r="BL80" s="1">
        <v>-5.3145086208540729E-3</v>
      </c>
      <c r="BM80" s="1">
        <v>1.2354751251470395E-2</v>
      </c>
      <c r="BN80" s="1">
        <v>1.8270836519129051E-2</v>
      </c>
      <c r="BO80" s="1">
        <v>8.4616115678735875E-3</v>
      </c>
      <c r="BP80" s="1">
        <v>-3.2798889969254041E-3</v>
      </c>
      <c r="BQ80" s="1">
        <v>1.0424116695548907E-2</v>
      </c>
      <c r="BR80" s="1">
        <v>-1.4208360039072852E-2</v>
      </c>
      <c r="BS80" s="1">
        <v>2.5162229343481279E-2</v>
      </c>
      <c r="BT80" s="1">
        <v>2.1431156203062615E-2</v>
      </c>
      <c r="BU80" s="1">
        <v>8.8418449519821092E-3</v>
      </c>
      <c r="BV80" s="1">
        <v>7.2080504603268397E-2</v>
      </c>
      <c r="BW80" s="1">
        <v>0.13492838291624532</v>
      </c>
      <c r="BX80" s="1">
        <v>0.78407893251132488</v>
      </c>
      <c r="BY80" s="1">
        <v>5.1849565487830082E-2</v>
      </c>
      <c r="BZ80" s="1">
        <v>0.77758231104541287</v>
      </c>
      <c r="CA80" s="1">
        <v>5.3724183379658647E-2</v>
      </c>
      <c r="CB80" s="1">
        <v>3.3198162344448785E-2</v>
      </c>
      <c r="CC80" s="1">
        <v>0.31462157152136982</v>
      </c>
      <c r="CD80" s="1">
        <v>0.69493822241792436</v>
      </c>
      <c r="CE80" s="1">
        <v>3.6760958510884484E-2</v>
      </c>
      <c r="CF80" s="1">
        <v>0.61275084731734242</v>
      </c>
      <c r="CG80" s="1">
        <v>2.9760524490689041E-2</v>
      </c>
      <c r="CH80" s="1">
        <v>0.70961367318270541</v>
      </c>
      <c r="CI80" s="1">
        <v>0.14382622723619182</v>
      </c>
      <c r="CJ80" s="1">
        <v>1.68830114023675E-2</v>
      </c>
      <c r="CK80" s="1">
        <v>-4.7980481415257703E-3</v>
      </c>
      <c r="CL80" s="1">
        <v>2.0118442892586238E-2</v>
      </c>
      <c r="CM80" s="1">
        <v>1.8825889921628317E-2</v>
      </c>
      <c r="CN80" s="1">
        <v>1</v>
      </c>
      <c r="CO80" s="1">
        <v>0.881144269057892</v>
      </c>
      <c r="CP80" s="1">
        <v>1.7006147581075892E-2</v>
      </c>
      <c r="CQ80" s="1">
        <v>1.5057755663298505E-2</v>
      </c>
      <c r="CR80" s="1">
        <v>1.476160561821826E-2</v>
      </c>
      <c r="CS80" s="1">
        <v>1.4324445398714669E-2</v>
      </c>
      <c r="CT80" s="1">
        <v>1.8803023187089912E-2</v>
      </c>
      <c r="CU80" s="1">
        <v>0.47636906433726567</v>
      </c>
      <c r="CV80" s="1">
        <v>0.47440513949248564</v>
      </c>
      <c r="CW80" s="1">
        <v>0.28243525911216066</v>
      </c>
      <c r="CX80" s="1">
        <v>0.28040047998937062</v>
      </c>
      <c r="CY80" s="1">
        <v>1.7464410712736144E-2</v>
      </c>
      <c r="CZ80" s="1">
        <v>1.613420675981992E-2</v>
      </c>
      <c r="DA80" s="1">
        <v>1.9579582492984356E-2</v>
      </c>
      <c r="DB80" s="1">
        <v>1.8221074778158857E-2</v>
      </c>
      <c r="DC80" s="1">
        <v>1.7182620178587255E-2</v>
      </c>
      <c r="DD80" s="1">
        <v>2.0481484076682724E-2</v>
      </c>
      <c r="DE80" s="1">
        <v>1.8748210267648439E-2</v>
      </c>
      <c r="DF80" s="1">
        <v>2.3949223079007438E-2</v>
      </c>
      <c r="DG80" s="1">
        <v>2.3435356763120613E-2</v>
      </c>
      <c r="DH80" s="1">
        <v>2.2557586368208107E-2</v>
      </c>
      <c r="DI80" s="1">
        <v>0.24086751704769768</v>
      </c>
      <c r="DJ80" s="1">
        <v>2.1283644626650035E-2</v>
      </c>
      <c r="DK80" s="1">
        <v>1.7346281918079683E-2</v>
      </c>
      <c r="DL80" s="1">
        <v>1.7879033591869348E-2</v>
      </c>
      <c r="DM80" s="1">
        <v>6.1773488126821534E-3</v>
      </c>
      <c r="DN80" s="1">
        <v>0.11535640698903667</v>
      </c>
      <c r="DO80" s="1">
        <v>2.030116154455102E-2</v>
      </c>
      <c r="DP80" s="1">
        <v>0.33901651641782882</v>
      </c>
      <c r="DQ80" s="1">
        <v>0.37829979905652988</v>
      </c>
      <c r="DR80" s="1">
        <v>0.44381211715701557</v>
      </c>
      <c r="DS80" s="1">
        <v>0.2553869425098137</v>
      </c>
      <c r="DT80" s="1">
        <v>0.28080316773315755</v>
      </c>
      <c r="DU80" s="1">
        <v>2.1804833246132319E-2</v>
      </c>
      <c r="DV80" s="1">
        <v>7.9496223480590971E-3</v>
      </c>
      <c r="DW80" s="1">
        <v>1.0182921430828502E-2</v>
      </c>
      <c r="DX80" s="1">
        <v>9.7108783695805077E-3</v>
      </c>
      <c r="DY80" s="1">
        <v>0.42455094212044536</v>
      </c>
      <c r="DZ80" s="1">
        <v>0.41792106532729506</v>
      </c>
    </row>
    <row r="81" spans="1:130" s="1" customFormat="1" ht="12.5" x14ac:dyDescent="0.25">
      <c r="A81" s="1">
        <v>79</v>
      </c>
      <c r="B81" s="1" t="s">
        <v>78</v>
      </c>
      <c r="C81" s="13">
        <v>3.083770103904972E-2</v>
      </c>
      <c r="D81" s="13">
        <v>3.7058703497273165E-2</v>
      </c>
      <c r="E81" s="13">
        <v>9.5190928462270841E-2</v>
      </c>
      <c r="G81" s="14">
        <v>0.19385985771621769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">
        <f t="shared" si="2"/>
        <v>79</v>
      </c>
      <c r="O81" s="1" t="s">
        <v>78</v>
      </c>
      <c r="P81" s="1">
        <v>8.073487282432663E-3</v>
      </c>
      <c r="Q81" s="1">
        <v>8.0965701528963388E-3</v>
      </c>
      <c r="R81" s="1">
        <v>7.8696430327561163E-3</v>
      </c>
      <c r="S81" s="1">
        <v>7.3599508617343381E-3</v>
      </c>
      <c r="T81" s="1">
        <v>7.1634634009014745E-3</v>
      </c>
      <c r="U81" s="1">
        <v>7.6857242095683979E-3</v>
      </c>
      <c r="V81" s="1">
        <v>7.7115979906821289E-3</v>
      </c>
      <c r="W81" s="1">
        <v>0.37103971275625192</v>
      </c>
      <c r="X81" s="1">
        <v>2.1796186086432315E-2</v>
      </c>
      <c r="Y81" s="1">
        <v>0.37339867215800748</v>
      </c>
      <c r="Z81" s="1">
        <v>2.0545212911854981E-2</v>
      </c>
      <c r="AA81" s="1">
        <v>0.34322330052747729</v>
      </c>
      <c r="AB81" s="1">
        <v>2.6893028641950947E-2</v>
      </c>
      <c r="AC81" s="1">
        <v>0.24963300452147974</v>
      </c>
      <c r="AD81" s="1">
        <v>0.34782900491620777</v>
      </c>
      <c r="AE81" s="1">
        <v>2.190478217556098E-2</v>
      </c>
      <c r="AF81" s="1">
        <v>0.34912695152583562</v>
      </c>
      <c r="AG81" s="1">
        <v>2.1002692962672292E-2</v>
      </c>
      <c r="AH81" s="1">
        <v>0.17147759036944532</v>
      </c>
      <c r="AI81" s="1">
        <v>1.43981530284368E-2</v>
      </c>
      <c r="AJ81" s="1">
        <v>0.17336847482643497</v>
      </c>
      <c r="AK81" s="1">
        <v>1.4056773393963058E-2</v>
      </c>
      <c r="AL81" s="1">
        <v>0.1529265224817323</v>
      </c>
      <c r="AM81" s="1">
        <v>1.5230738523061737E-2</v>
      </c>
      <c r="AN81" s="1">
        <v>0.15158899536561202</v>
      </c>
      <c r="AO81" s="1">
        <v>1.2880484007741118E-2</v>
      </c>
      <c r="AP81" s="1">
        <v>0.13013591056505594</v>
      </c>
      <c r="AQ81" s="1">
        <v>1.4250698542895688E-2</v>
      </c>
      <c r="AR81" s="1">
        <v>1.6246825800930998E-2</v>
      </c>
      <c r="AS81" s="1">
        <v>-5.4304103832271758E-2</v>
      </c>
      <c r="AT81" s="1">
        <v>-5.3907327455372564E-2</v>
      </c>
      <c r="AU81" s="1">
        <v>-5.5147393703410999E-2</v>
      </c>
      <c r="AV81" s="1">
        <v>-5.2931213232470242E-2</v>
      </c>
      <c r="AW81" s="1">
        <v>-5.4472622970382474E-2</v>
      </c>
      <c r="AX81" s="1">
        <v>-5.238851014385186E-2</v>
      </c>
      <c r="AY81" s="1">
        <v>-5.1778449281175316E-2</v>
      </c>
      <c r="AZ81" s="1">
        <v>-5.5044177420512277E-2</v>
      </c>
      <c r="BA81" s="1">
        <v>-5.7545175313044233E-2</v>
      </c>
      <c r="BB81" s="1">
        <v>-4.1568997891918064E-2</v>
      </c>
      <c r="BC81" s="1">
        <v>-4.0209593930642773E-2</v>
      </c>
      <c r="BD81" s="1">
        <v>-5.7298103539002151E-2</v>
      </c>
      <c r="BE81" s="1">
        <v>-5.5044177420512277E-2</v>
      </c>
      <c r="BF81" s="1">
        <v>-4.0954772657714245E-2</v>
      </c>
      <c r="BG81" s="1">
        <v>-4.0146717329177066E-2</v>
      </c>
      <c r="BH81" s="1">
        <v>-4.5377143024254329E-2</v>
      </c>
      <c r="BI81" s="1">
        <v>-4.1151276038778765E-2</v>
      </c>
      <c r="BJ81" s="1">
        <v>-3.9458142890940108E-2</v>
      </c>
      <c r="BK81" s="1">
        <v>-4.4692334407651094E-2</v>
      </c>
      <c r="BL81" s="1">
        <v>-5.113109372093802E-2</v>
      </c>
      <c r="BM81" s="1">
        <v>-3.7650703364191421E-2</v>
      </c>
      <c r="BN81" s="1">
        <v>-8.5145166403880982E-3</v>
      </c>
      <c r="BO81" s="1">
        <v>-3.0560191325794114E-2</v>
      </c>
      <c r="BP81" s="1">
        <v>-4.0643348704714005E-2</v>
      </c>
      <c r="BQ81" s="1">
        <v>-4.1328138447275509E-2</v>
      </c>
      <c r="BR81" s="1">
        <v>-3.9420919947782053E-2</v>
      </c>
      <c r="BS81" s="1">
        <v>3.7893766451777646E-3</v>
      </c>
      <c r="BT81" s="1">
        <v>-1.0688038759313892E-2</v>
      </c>
      <c r="BU81" s="1">
        <v>-4.2295662109575631E-2</v>
      </c>
      <c r="BV81" s="1">
        <v>3.1200036411501306E-2</v>
      </c>
      <c r="BW81" s="1">
        <v>-2.0586310183943221E-3</v>
      </c>
      <c r="BX81" s="1">
        <v>0.79016222126013358</v>
      </c>
      <c r="BY81" s="1">
        <v>-7.4526377026982501E-3</v>
      </c>
      <c r="BZ81" s="1">
        <v>0.78425670975602924</v>
      </c>
      <c r="CA81" s="1">
        <v>-3.339114456012504E-3</v>
      </c>
      <c r="CB81" s="1">
        <v>-1.1869858073920506E-2</v>
      </c>
      <c r="CC81" s="1">
        <v>0.26322269160044853</v>
      </c>
      <c r="CD81" s="1">
        <v>0.6833679645547287</v>
      </c>
      <c r="CE81" s="1">
        <v>-2.747921387662022E-2</v>
      </c>
      <c r="CF81" s="1">
        <v>0.594508260780648</v>
      </c>
      <c r="CG81" s="1">
        <v>-3.0446791549021558E-2</v>
      </c>
      <c r="CH81" s="1">
        <v>0.70834895270087139</v>
      </c>
      <c r="CI81" s="1">
        <v>0.11679353170650322</v>
      </c>
      <c r="CJ81" s="1">
        <v>-9.9256758541442867E-3</v>
      </c>
      <c r="CK81" s="1">
        <v>-4.3597096001669354E-2</v>
      </c>
      <c r="CL81" s="1">
        <v>6.7716528133472112E-3</v>
      </c>
      <c r="CM81" s="1">
        <v>7.0098793979433555E-3</v>
      </c>
      <c r="CN81" s="1">
        <v>0.881144269057892</v>
      </c>
      <c r="CO81" s="1">
        <v>1</v>
      </c>
      <c r="CP81" s="1">
        <v>-6.9091627680502362E-3</v>
      </c>
      <c r="CQ81" s="1">
        <v>-6.549814670183742E-3</v>
      </c>
      <c r="CR81" s="1">
        <v>-5.5349782698783361E-3</v>
      </c>
      <c r="CS81" s="1">
        <v>-4.603681061056312E-3</v>
      </c>
      <c r="CT81" s="1">
        <v>-1.1644701484668659E-3</v>
      </c>
      <c r="CU81" s="1">
        <v>0.46938561530134237</v>
      </c>
      <c r="CV81" s="1">
        <v>0.46726687828055519</v>
      </c>
      <c r="CW81" s="1">
        <v>0.26785869296101195</v>
      </c>
      <c r="CX81" s="1">
        <v>0.26652709956227727</v>
      </c>
      <c r="CY81" s="1">
        <v>8.3750070985626538E-4</v>
      </c>
      <c r="CZ81" s="1">
        <v>1.1473989274950831E-3</v>
      </c>
      <c r="DA81" s="1">
        <v>7.1660990695559951E-3</v>
      </c>
      <c r="DB81" s="1">
        <v>6.5850518155208034E-3</v>
      </c>
      <c r="DC81" s="1">
        <v>6.5779229370337691E-3</v>
      </c>
      <c r="DD81" s="1">
        <v>1.1204836134491468E-2</v>
      </c>
      <c r="DE81" s="1">
        <v>6.7404796785496225E-3</v>
      </c>
      <c r="DF81" s="1">
        <v>1.0589922168968008E-2</v>
      </c>
      <c r="DG81" s="1">
        <v>1.0764695354577044E-2</v>
      </c>
      <c r="DH81" s="1">
        <v>1.0361504100097431E-2</v>
      </c>
      <c r="DI81" s="1">
        <v>0.21324852750862824</v>
      </c>
      <c r="DJ81" s="1">
        <v>1.4342104473177571E-3</v>
      </c>
      <c r="DK81" s="1">
        <v>7.0099724338707706E-3</v>
      </c>
      <c r="DL81" s="1">
        <v>6.9966233711991673E-3</v>
      </c>
      <c r="DM81" s="1">
        <v>-1.2447743068288387E-3</v>
      </c>
      <c r="DN81" s="1">
        <v>0.11782493507123055</v>
      </c>
      <c r="DO81" s="1">
        <v>-4.0908106463987412E-3</v>
      </c>
      <c r="DP81" s="1">
        <v>0.29816105805099302</v>
      </c>
      <c r="DQ81" s="1">
        <v>0.36522360814690918</v>
      </c>
      <c r="DR81" s="1">
        <v>0.40719317866179011</v>
      </c>
      <c r="DS81" s="1">
        <v>0.23527740937188496</v>
      </c>
      <c r="DT81" s="1">
        <v>0.26185743626579872</v>
      </c>
      <c r="DU81" s="1">
        <v>6.9669706833220693E-3</v>
      </c>
      <c r="DV81" s="1">
        <v>-3.5440923314551696E-2</v>
      </c>
      <c r="DW81" s="1">
        <v>-3.2115589655280573E-2</v>
      </c>
      <c r="DX81" s="1">
        <v>-4.0242038182744494E-2</v>
      </c>
      <c r="DY81" s="1">
        <v>0.40404188085214326</v>
      </c>
      <c r="DZ81" s="1">
        <v>0.37138678516338608</v>
      </c>
    </row>
    <row r="82" spans="1:130" s="1" customFormat="1" ht="12.5" x14ac:dyDescent="0.25">
      <c r="A82" s="1">
        <v>80</v>
      </c>
      <c r="B82" s="1" t="s">
        <v>79</v>
      </c>
      <c r="C82" s="13">
        <v>4.0199064753428063E-2</v>
      </c>
      <c r="D82" s="13">
        <v>4.9734143491793739E-2</v>
      </c>
      <c r="E82" s="13">
        <v>0.12379161951848931</v>
      </c>
      <c r="G82" s="14">
        <v>0.26519107860854374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">
        <f t="shared" si="2"/>
        <v>80</v>
      </c>
      <c r="O82" s="1" t="s">
        <v>79</v>
      </c>
      <c r="P82" s="1">
        <v>0.41482994985897415</v>
      </c>
      <c r="Q82" s="1">
        <v>0.4160159882661793</v>
      </c>
      <c r="R82" s="1">
        <v>0.40435607445492655</v>
      </c>
      <c r="S82" s="1">
        <v>0.37816719592550291</v>
      </c>
      <c r="T82" s="1">
        <v>0.36807132524734226</v>
      </c>
      <c r="U82" s="1">
        <v>0.39490600244365387</v>
      </c>
      <c r="V82" s="1">
        <v>0.41761297603123287</v>
      </c>
      <c r="W82" s="1">
        <v>0.34451249350464286</v>
      </c>
      <c r="X82" s="1">
        <v>0.38544482450750639</v>
      </c>
      <c r="Y82" s="1">
        <v>0.34485954879600017</v>
      </c>
      <c r="Z82" s="1">
        <v>0.3864263049557653</v>
      </c>
      <c r="AA82" s="1">
        <v>0.330788955133693</v>
      </c>
      <c r="AB82" s="1">
        <v>0.36031413583559951</v>
      </c>
      <c r="AC82" s="1">
        <v>0.32571938907381848</v>
      </c>
      <c r="AD82" s="1">
        <v>0.35911133243843874</v>
      </c>
      <c r="AE82" s="1">
        <v>0.3975452492295023</v>
      </c>
      <c r="AF82" s="1">
        <v>0.35927498743847203</v>
      </c>
      <c r="AG82" s="1">
        <v>0.39813006975315651</v>
      </c>
      <c r="AH82" s="1">
        <v>0.41030172315940078</v>
      </c>
      <c r="AI82" s="1">
        <v>0.42093073605588521</v>
      </c>
      <c r="AJ82" s="1">
        <v>0.41091331755219096</v>
      </c>
      <c r="AK82" s="1">
        <v>0.42182143955857776</v>
      </c>
      <c r="AL82" s="1">
        <v>0.38507687242919469</v>
      </c>
      <c r="AM82" s="1">
        <v>0.39245664670142211</v>
      </c>
      <c r="AN82" s="1">
        <v>0.41363563199905029</v>
      </c>
      <c r="AO82" s="1">
        <v>0.42066940992056279</v>
      </c>
      <c r="AP82" s="1">
        <v>0.37939769250991551</v>
      </c>
      <c r="AQ82" s="1">
        <v>0.38427923177413648</v>
      </c>
      <c r="AR82" s="1">
        <v>0.43350762267986648</v>
      </c>
      <c r="AS82" s="1">
        <v>0.3232836008953609</v>
      </c>
      <c r="AT82" s="1">
        <v>0.32604642302110892</v>
      </c>
      <c r="AU82" s="1">
        <v>0.32428796899324225</v>
      </c>
      <c r="AV82" s="1">
        <v>0.28268749059887172</v>
      </c>
      <c r="AW82" s="1">
        <v>0.31784656656651555</v>
      </c>
      <c r="AX82" s="1">
        <v>0.32243626410856446</v>
      </c>
      <c r="AY82" s="1">
        <v>0.325865934572873</v>
      </c>
      <c r="AZ82" s="1">
        <v>0.21800787033939645</v>
      </c>
      <c r="BA82" s="1">
        <v>0.22791331810563059</v>
      </c>
      <c r="BB82" s="1">
        <v>0.3552466551050254</v>
      </c>
      <c r="BC82" s="1">
        <v>0.35466343955916441</v>
      </c>
      <c r="BD82" s="1">
        <v>0.22693476608061985</v>
      </c>
      <c r="BE82" s="1">
        <v>0.21800787033939645</v>
      </c>
      <c r="BF82" s="1">
        <v>0.36257853261319539</v>
      </c>
      <c r="BG82" s="1">
        <v>0.36250468507723904</v>
      </c>
      <c r="BH82" s="1">
        <v>0.35575721625928886</v>
      </c>
      <c r="BI82" s="1">
        <v>0.34342446771404783</v>
      </c>
      <c r="BJ82" s="1">
        <v>0.3425812505136408</v>
      </c>
      <c r="BK82" s="1">
        <v>0.34214020119239241</v>
      </c>
      <c r="BL82" s="1">
        <v>0.29079011042198416</v>
      </c>
      <c r="BM82" s="1">
        <v>0.29457549108514058</v>
      </c>
      <c r="BN82" s="1">
        <v>0.32883038184358998</v>
      </c>
      <c r="BO82" s="1">
        <v>0.22116993762745019</v>
      </c>
      <c r="BP82" s="1">
        <v>0.16097197396348528</v>
      </c>
      <c r="BQ82" s="1">
        <v>0.16368415098932387</v>
      </c>
      <c r="BR82" s="1">
        <v>0.15613042482188502</v>
      </c>
      <c r="BS82" s="1">
        <v>0.22258588948155356</v>
      </c>
      <c r="BT82" s="1">
        <v>0.31869107941438429</v>
      </c>
      <c r="BU82" s="1">
        <v>0.35201171228243461</v>
      </c>
      <c r="BV82" s="1">
        <v>0.32291152875944623</v>
      </c>
      <c r="BW82" s="1">
        <v>4.5307149169375553E-2</v>
      </c>
      <c r="BX82" s="1">
        <v>7.1112005282284521E-2</v>
      </c>
      <c r="BY82" s="1">
        <v>0.16402053844735426</v>
      </c>
      <c r="BZ82" s="1">
        <v>0.11573498031670376</v>
      </c>
      <c r="CA82" s="1">
        <v>0.24959335979391906</v>
      </c>
      <c r="CB82" s="1">
        <v>0.35947721836296948</v>
      </c>
      <c r="CC82" s="1">
        <v>0.29680686700206022</v>
      </c>
      <c r="CD82" s="1">
        <v>0.12362373153401024</v>
      </c>
      <c r="CE82" s="1">
        <v>0.19804884602169517</v>
      </c>
      <c r="CF82" s="1">
        <v>0.22103814227227989</v>
      </c>
      <c r="CG82" s="1">
        <v>0.29863627854433827</v>
      </c>
      <c r="CH82" s="1">
        <v>0.1430499614985542</v>
      </c>
      <c r="CI82" s="1">
        <v>0.33142067205832182</v>
      </c>
      <c r="CJ82" s="1">
        <v>0.41312772933371533</v>
      </c>
      <c r="CK82" s="1">
        <v>0.24254628658131633</v>
      </c>
      <c r="CL82" s="1">
        <v>0.34793940942169732</v>
      </c>
      <c r="CM82" s="1">
        <v>0.34686952973910762</v>
      </c>
      <c r="CN82" s="1">
        <v>1.7006147581075892E-2</v>
      </c>
      <c r="CO82" s="1">
        <v>-6.9091627680502345E-3</v>
      </c>
      <c r="CP82" s="1">
        <v>1</v>
      </c>
      <c r="CQ82" s="1">
        <v>0.89977255975946324</v>
      </c>
      <c r="CR82" s="1">
        <v>0.86220149525876821</v>
      </c>
      <c r="CS82" s="1">
        <v>0.80291326570098742</v>
      </c>
      <c r="CT82" s="1">
        <v>0.80088200403037235</v>
      </c>
      <c r="CU82" s="1">
        <v>0.68372926461691808</v>
      </c>
      <c r="CV82" s="1">
        <v>0.61662187845398952</v>
      </c>
      <c r="CW82" s="1">
        <v>0.83389355310624791</v>
      </c>
      <c r="CX82" s="1">
        <v>0.74526336662601256</v>
      </c>
      <c r="CY82" s="1">
        <v>0.54379574650454221</v>
      </c>
      <c r="CZ82" s="1">
        <v>0.31517363592281983</v>
      </c>
      <c r="DA82" s="1">
        <v>0.35091410829255687</v>
      </c>
      <c r="DB82" s="1">
        <v>0.32357049582439701</v>
      </c>
      <c r="DC82" s="1">
        <v>0.31752140415305857</v>
      </c>
      <c r="DD82" s="1">
        <v>0.32247022484729121</v>
      </c>
      <c r="DE82" s="1">
        <v>0.3335249107720541</v>
      </c>
      <c r="DF82" s="1">
        <v>0.40883459486429352</v>
      </c>
      <c r="DG82" s="1">
        <v>0.41049507823248371</v>
      </c>
      <c r="DH82" s="1">
        <v>0.39512000071299869</v>
      </c>
      <c r="DI82" s="1">
        <v>0.370072052948198</v>
      </c>
      <c r="DJ82" s="1">
        <v>0.16301494382623236</v>
      </c>
      <c r="DK82" s="1">
        <v>0.29167872420289165</v>
      </c>
      <c r="DL82" s="1">
        <v>0.30226044227582821</v>
      </c>
      <c r="DM82" s="1">
        <v>0.10246200987676081</v>
      </c>
      <c r="DN82" s="1">
        <v>-9.0452406060231383E-4</v>
      </c>
      <c r="DO82" s="1">
        <v>0.33672986223750928</v>
      </c>
      <c r="DP82" s="1">
        <v>0.44672292191315793</v>
      </c>
      <c r="DQ82" s="1">
        <v>0.36196853438410004</v>
      </c>
      <c r="DR82" s="1">
        <v>0.21016428580923008</v>
      </c>
      <c r="DS82" s="1">
        <v>0.29805444145466625</v>
      </c>
      <c r="DT82" s="1">
        <v>0.2924796601345806</v>
      </c>
      <c r="DU82" s="1">
        <v>0.25697227280621454</v>
      </c>
      <c r="DV82" s="1">
        <v>0.33438099624692558</v>
      </c>
      <c r="DW82" s="1">
        <v>0.36610913495082009</v>
      </c>
      <c r="DX82" s="1">
        <v>0.43716737080085211</v>
      </c>
      <c r="DY82" s="1">
        <v>0.13151142896163065</v>
      </c>
      <c r="DZ82" s="1">
        <v>9.4756002114820992E-2</v>
      </c>
    </row>
    <row r="83" spans="1:130" s="1" customFormat="1" ht="12.5" x14ac:dyDescent="0.25">
      <c r="A83" s="1">
        <v>81</v>
      </c>
      <c r="B83" s="1" t="s">
        <v>80</v>
      </c>
      <c r="C83" s="13">
        <v>4.8040517626841486E-2</v>
      </c>
      <c r="D83" s="13">
        <v>5.9749729739521376E-2</v>
      </c>
      <c r="E83" s="13">
        <v>0.14032274684211221</v>
      </c>
      <c r="G83" s="14">
        <v>0.32839022215696445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">
        <f t="shared" si="2"/>
        <v>81</v>
      </c>
      <c r="O83" s="1" t="s">
        <v>80</v>
      </c>
      <c r="P83" s="1">
        <v>0.41577551310764699</v>
      </c>
      <c r="Q83" s="1">
        <v>0.41696425497040007</v>
      </c>
      <c r="R83" s="1">
        <v>0.40527776355551387</v>
      </c>
      <c r="S83" s="1">
        <v>0.37902919010514785</v>
      </c>
      <c r="T83" s="1">
        <v>0.36891030690274718</v>
      </c>
      <c r="U83" s="1">
        <v>0.395806151053266</v>
      </c>
      <c r="V83" s="1">
        <v>0.41808465181557009</v>
      </c>
      <c r="W83" s="1">
        <v>0.34571262132460467</v>
      </c>
      <c r="X83" s="1">
        <v>0.38652845417063197</v>
      </c>
      <c r="Y83" s="1">
        <v>0.34605852875608234</v>
      </c>
      <c r="Z83" s="1">
        <v>0.38750779320067008</v>
      </c>
      <c r="AA83" s="1">
        <v>0.33187551940520471</v>
      </c>
      <c r="AB83" s="1">
        <v>0.36135156321846307</v>
      </c>
      <c r="AC83" s="1">
        <v>0.32705883550752241</v>
      </c>
      <c r="AD83" s="1">
        <v>0.36037709395751644</v>
      </c>
      <c r="AE83" s="1">
        <v>0.39870620807461304</v>
      </c>
      <c r="AF83" s="1">
        <v>0.36053978499677541</v>
      </c>
      <c r="AG83" s="1">
        <v>0.39928951084809716</v>
      </c>
      <c r="AH83" s="1">
        <v>0.41145120302657895</v>
      </c>
      <c r="AI83" s="1">
        <v>0.42200172166765088</v>
      </c>
      <c r="AJ83" s="1">
        <v>0.41206518343657389</v>
      </c>
      <c r="AK83" s="1">
        <v>0.42289400277146993</v>
      </c>
      <c r="AL83" s="1">
        <v>0.38615238956358555</v>
      </c>
      <c r="AM83" s="1">
        <v>0.3934585305537695</v>
      </c>
      <c r="AN83" s="1">
        <v>0.41470764364921542</v>
      </c>
      <c r="AO83" s="1">
        <v>0.42170059384860603</v>
      </c>
      <c r="AP83" s="1">
        <v>0.38038370487502127</v>
      </c>
      <c r="AQ83" s="1">
        <v>0.38522877599495331</v>
      </c>
      <c r="AR83" s="1">
        <v>0.43393409654267845</v>
      </c>
      <c r="AS83" s="1">
        <v>0.31716245429097822</v>
      </c>
      <c r="AT83" s="1">
        <v>0.31995909954622326</v>
      </c>
      <c r="AU83" s="1">
        <v>0.31856497123981736</v>
      </c>
      <c r="AV83" s="1">
        <v>0.27194205360445922</v>
      </c>
      <c r="AW83" s="1">
        <v>0.30952591457844253</v>
      </c>
      <c r="AX83" s="1">
        <v>0.31826539658055913</v>
      </c>
      <c r="AY83" s="1">
        <v>0.32175024674763519</v>
      </c>
      <c r="AZ83" s="1">
        <v>0.21351445343501488</v>
      </c>
      <c r="BA83" s="1">
        <v>0.22110119895543506</v>
      </c>
      <c r="BB83" s="1">
        <v>0.35086708721158133</v>
      </c>
      <c r="BC83" s="1">
        <v>0.35041423025149843</v>
      </c>
      <c r="BD83" s="1">
        <v>0.2180091775941026</v>
      </c>
      <c r="BE83" s="1">
        <v>0.21351445343501488</v>
      </c>
      <c r="BF83" s="1">
        <v>0.35652223213458156</v>
      </c>
      <c r="BG83" s="1">
        <v>0.35653784015233758</v>
      </c>
      <c r="BH83" s="1">
        <v>0.34918009428335506</v>
      </c>
      <c r="BI83" s="1">
        <v>0.34023118824599252</v>
      </c>
      <c r="BJ83" s="1">
        <v>0.33953158049066706</v>
      </c>
      <c r="BK83" s="1">
        <v>0.33858377364638531</v>
      </c>
      <c r="BL83" s="1">
        <v>0.28669735467800112</v>
      </c>
      <c r="BM83" s="1">
        <v>0.28907594895723737</v>
      </c>
      <c r="BN83" s="1">
        <v>0.32730258968723047</v>
      </c>
      <c r="BO83" s="1">
        <v>0.21683132291830673</v>
      </c>
      <c r="BP83" s="1">
        <v>0.1567356262118568</v>
      </c>
      <c r="BQ83" s="1">
        <v>0.1565114311853581</v>
      </c>
      <c r="BR83" s="1">
        <v>0.15431759270872433</v>
      </c>
      <c r="BS83" s="1">
        <v>0.22046782453126795</v>
      </c>
      <c r="BT83" s="1">
        <v>0.31647596272121581</v>
      </c>
      <c r="BU83" s="1">
        <v>0.34744280888492574</v>
      </c>
      <c r="BV83" s="1">
        <v>0.32045830337981396</v>
      </c>
      <c r="BW83" s="1">
        <v>4.4119097786217115E-2</v>
      </c>
      <c r="BX83" s="1">
        <v>6.9404419372757917E-2</v>
      </c>
      <c r="BY83" s="1">
        <v>0.15971956539693585</v>
      </c>
      <c r="BZ83" s="1">
        <v>0.11398877984407395</v>
      </c>
      <c r="CA83" s="1">
        <v>0.24525403787390576</v>
      </c>
      <c r="CB83" s="1">
        <v>0.35823358450199555</v>
      </c>
      <c r="CC83" s="1">
        <v>0.2966520004531033</v>
      </c>
      <c r="CD83" s="1">
        <v>0.1199216963155188</v>
      </c>
      <c r="CE83" s="1">
        <v>0.19197497055786805</v>
      </c>
      <c r="CF83" s="1">
        <v>0.21718056788912232</v>
      </c>
      <c r="CG83" s="1">
        <v>0.29315480899082746</v>
      </c>
      <c r="CH83" s="1">
        <v>0.14048487290263334</v>
      </c>
      <c r="CI83" s="1">
        <v>0.33043769689856312</v>
      </c>
      <c r="CJ83" s="1">
        <v>0.41256632595708576</v>
      </c>
      <c r="CK83" s="1">
        <v>0.23905161934774416</v>
      </c>
      <c r="CL83" s="1">
        <v>0.34873250239491677</v>
      </c>
      <c r="CM83" s="1">
        <v>0.34795919225232164</v>
      </c>
      <c r="CN83" s="1">
        <v>1.5057755663298509E-2</v>
      </c>
      <c r="CO83" s="1">
        <v>-6.5498146701837411E-3</v>
      </c>
      <c r="CP83" s="1">
        <v>0.89977255975946324</v>
      </c>
      <c r="CQ83" s="1">
        <v>1</v>
      </c>
      <c r="CR83" s="1">
        <v>0.86261394839551053</v>
      </c>
      <c r="CS83" s="1">
        <v>0.8033850959414921</v>
      </c>
      <c r="CT83" s="1">
        <v>0.80174129093654323</v>
      </c>
      <c r="CU83" s="1">
        <v>0.68416052162004082</v>
      </c>
      <c r="CV83" s="1">
        <v>0.61734305816644119</v>
      </c>
      <c r="CW83" s="1">
        <v>0.83425357397981159</v>
      </c>
      <c r="CX83" s="1">
        <v>0.74609704172322822</v>
      </c>
      <c r="CY83" s="1">
        <v>0.54412596325568563</v>
      </c>
      <c r="CZ83" s="1">
        <v>0.31552188437831685</v>
      </c>
      <c r="DA83" s="1">
        <v>0.35190179980237585</v>
      </c>
      <c r="DB83" s="1">
        <v>0.32444162591978193</v>
      </c>
      <c r="DC83" s="1">
        <v>0.31854329169353379</v>
      </c>
      <c r="DD83" s="1">
        <v>0.32364695492262052</v>
      </c>
      <c r="DE83" s="1">
        <v>0.33442658118421387</v>
      </c>
      <c r="DF83" s="1">
        <v>0.40959408351735116</v>
      </c>
      <c r="DG83" s="1">
        <v>0.41140602052222125</v>
      </c>
      <c r="DH83" s="1">
        <v>0.39599682369397182</v>
      </c>
      <c r="DI83" s="1">
        <v>0.36792400536250108</v>
      </c>
      <c r="DJ83" s="1">
        <v>0.16063279502737512</v>
      </c>
      <c r="DK83" s="1">
        <v>0.29246769867997641</v>
      </c>
      <c r="DL83" s="1">
        <v>0.30305312155973452</v>
      </c>
      <c r="DM83" s="1">
        <v>0.10237818982734606</v>
      </c>
      <c r="DN83" s="1">
        <v>-8.5747943138110268E-4</v>
      </c>
      <c r="DO83" s="1">
        <v>0.33645439707997327</v>
      </c>
      <c r="DP83" s="1">
        <v>0.4450996338108188</v>
      </c>
      <c r="DQ83" s="1">
        <v>0.36172465967963841</v>
      </c>
      <c r="DR83" s="1">
        <v>0.2049141697813007</v>
      </c>
      <c r="DS83" s="1">
        <v>0.29661935650622634</v>
      </c>
      <c r="DT83" s="1">
        <v>0.29108236813581212</v>
      </c>
      <c r="DU83" s="1">
        <v>0.25645255065700578</v>
      </c>
      <c r="DV83" s="1">
        <v>0.33061033357508196</v>
      </c>
      <c r="DW83" s="1">
        <v>0.3625997873275526</v>
      </c>
      <c r="DX83" s="1">
        <v>0.43241238835082635</v>
      </c>
      <c r="DY83" s="1">
        <v>0.12822929827475077</v>
      </c>
      <c r="DZ83" s="1">
        <v>8.6806810262379935E-2</v>
      </c>
    </row>
    <row r="84" spans="1:130" s="1" customFormat="1" ht="12.5" x14ac:dyDescent="0.25">
      <c r="A84" s="1">
        <v>82</v>
      </c>
      <c r="B84" s="1" t="s">
        <v>81</v>
      </c>
      <c r="C84" s="13">
        <v>5.6305894914123092E-2</v>
      </c>
      <c r="D84" s="13">
        <v>7.1370511403158213E-2</v>
      </c>
      <c r="E84" s="13">
        <v>0.16323682645691068</v>
      </c>
      <c r="G84" s="14">
        <v>0.39151611441273082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">
        <f t="shared" si="2"/>
        <v>82</v>
      </c>
      <c r="O84" s="1" t="s">
        <v>81</v>
      </c>
      <c r="P84" s="1">
        <v>0.43841594976496023</v>
      </c>
      <c r="Q84" s="1">
        <v>0.43966942279632976</v>
      </c>
      <c r="R84" s="1">
        <v>0.42734656088755046</v>
      </c>
      <c r="S84" s="1">
        <v>0.39966866044265797</v>
      </c>
      <c r="T84" s="1">
        <v>0.38899876851808812</v>
      </c>
      <c r="U84" s="1">
        <v>0.41735918582560555</v>
      </c>
      <c r="V84" s="1">
        <v>0.44054578685699725</v>
      </c>
      <c r="W84" s="1">
        <v>0.36176935263533838</v>
      </c>
      <c r="X84" s="1">
        <v>0.40346640181190629</v>
      </c>
      <c r="Y84" s="1">
        <v>0.36211713285686037</v>
      </c>
      <c r="Z84" s="1">
        <v>0.40446398056544774</v>
      </c>
      <c r="AA84" s="1">
        <v>0.34699288681195561</v>
      </c>
      <c r="AB84" s="1">
        <v>0.37730934723421738</v>
      </c>
      <c r="AC84" s="1">
        <v>0.34241747879087098</v>
      </c>
      <c r="AD84" s="1">
        <v>0.37689370809985145</v>
      </c>
      <c r="AE84" s="1">
        <v>0.41617768702797442</v>
      </c>
      <c r="AF84" s="1">
        <v>0.37705272083039149</v>
      </c>
      <c r="AG84" s="1">
        <v>0.41676896993800472</v>
      </c>
      <c r="AH84" s="1">
        <v>0.43236595829430929</v>
      </c>
      <c r="AI84" s="1">
        <v>0.44312446080231632</v>
      </c>
      <c r="AJ84" s="1">
        <v>0.43299589075022304</v>
      </c>
      <c r="AK84" s="1">
        <v>0.44404137193191767</v>
      </c>
      <c r="AL84" s="1">
        <v>0.40585588826538843</v>
      </c>
      <c r="AM84" s="1">
        <v>0.41324989980194604</v>
      </c>
      <c r="AN84" s="1">
        <v>0.43602914496328776</v>
      </c>
      <c r="AO84" s="1">
        <v>0.44317004322986947</v>
      </c>
      <c r="AP84" s="1">
        <v>0.4000201022923619</v>
      </c>
      <c r="AQ84" s="1">
        <v>0.40493902734220405</v>
      </c>
      <c r="AR84" s="1">
        <v>0.45383478673384242</v>
      </c>
      <c r="AS84" s="1">
        <v>0.30130198592180996</v>
      </c>
      <c r="AT84" s="1">
        <v>0.30437239396926358</v>
      </c>
      <c r="AU84" s="1">
        <v>0.30245839253835755</v>
      </c>
      <c r="AV84" s="1">
        <v>0.25424438018767409</v>
      </c>
      <c r="AW84" s="1">
        <v>0.29285689345475252</v>
      </c>
      <c r="AX84" s="1">
        <v>0.30373873303554066</v>
      </c>
      <c r="AY84" s="1">
        <v>0.30761966403506741</v>
      </c>
      <c r="AZ84" s="1">
        <v>0.19443680312573292</v>
      </c>
      <c r="BA84" s="1">
        <v>0.20061616412652195</v>
      </c>
      <c r="BB84" s="1">
        <v>0.34218317140540383</v>
      </c>
      <c r="BC84" s="1">
        <v>0.34235692801531781</v>
      </c>
      <c r="BD84" s="1">
        <v>0.19706432335509863</v>
      </c>
      <c r="BE84" s="1">
        <v>0.19443680312573292</v>
      </c>
      <c r="BF84" s="1">
        <v>0.34791585069203834</v>
      </c>
      <c r="BG84" s="1">
        <v>0.34831554217388272</v>
      </c>
      <c r="BH84" s="1">
        <v>0.33823717612048654</v>
      </c>
      <c r="BI84" s="1">
        <v>0.33166784424887441</v>
      </c>
      <c r="BJ84" s="1">
        <v>0.3317402254657616</v>
      </c>
      <c r="BK84" s="1">
        <v>0.32829427229308794</v>
      </c>
      <c r="BL84" s="1">
        <v>0.27176425419076355</v>
      </c>
      <c r="BM84" s="1">
        <v>0.27996647162733834</v>
      </c>
      <c r="BN84" s="1">
        <v>0.33339019874701592</v>
      </c>
      <c r="BO84" s="1">
        <v>0.2089072886590535</v>
      </c>
      <c r="BP84" s="1">
        <v>0.14241431798955512</v>
      </c>
      <c r="BQ84" s="1">
        <v>0.14121640852549039</v>
      </c>
      <c r="BR84" s="1">
        <v>0.14101400960555785</v>
      </c>
      <c r="BS84" s="1">
        <v>0.22860911261650732</v>
      </c>
      <c r="BT84" s="1">
        <v>0.32088345616573871</v>
      </c>
      <c r="BU84" s="1">
        <v>0.33812988337841415</v>
      </c>
      <c r="BV84" s="1">
        <v>0.32311668212575306</v>
      </c>
      <c r="BW84" s="1">
        <v>3.9782197763985103E-2</v>
      </c>
      <c r="BX84" s="1">
        <v>6.2909136708189026E-2</v>
      </c>
      <c r="BY84" s="1">
        <v>0.14401915851016459</v>
      </c>
      <c r="BZ84" s="1">
        <v>0.10952853132098853</v>
      </c>
      <c r="CA84" s="1">
        <v>0.2336441162628107</v>
      </c>
      <c r="CB84" s="1">
        <v>0.36215058386307381</v>
      </c>
      <c r="CC84" s="1">
        <v>0.30489200332166844</v>
      </c>
      <c r="CD84" s="1">
        <v>0.10862235342907745</v>
      </c>
      <c r="CE84" s="1">
        <v>0.17339722634949495</v>
      </c>
      <c r="CF84" s="1">
        <v>0.20713260066242786</v>
      </c>
      <c r="CG84" s="1">
        <v>0.27862686312788015</v>
      </c>
      <c r="CH84" s="1">
        <v>0.13251086562140105</v>
      </c>
      <c r="CI84" s="1">
        <v>0.33767791475392872</v>
      </c>
      <c r="CJ84" s="1">
        <v>0.42530579826644377</v>
      </c>
      <c r="CK84" s="1">
        <v>0.22614840286048685</v>
      </c>
      <c r="CL84" s="1">
        <v>0.3677222117017615</v>
      </c>
      <c r="CM84" s="1">
        <v>0.36709672184136671</v>
      </c>
      <c r="CN84" s="1">
        <v>1.476160561821826E-2</v>
      </c>
      <c r="CO84" s="1">
        <v>-5.5349782698783344E-3</v>
      </c>
      <c r="CP84" s="1">
        <v>0.86220149525876821</v>
      </c>
      <c r="CQ84" s="1">
        <v>0.86261394839551053</v>
      </c>
      <c r="CR84" s="1">
        <v>1</v>
      </c>
      <c r="CS84" s="1">
        <v>0.88570004328575247</v>
      </c>
      <c r="CT84" s="1">
        <v>0.84041102189514261</v>
      </c>
      <c r="CU84" s="1">
        <v>0.65792638926224689</v>
      </c>
      <c r="CV84" s="1">
        <v>0.65222434321519074</v>
      </c>
      <c r="CW84" s="1">
        <v>0.80086093846269868</v>
      </c>
      <c r="CX84" s="1">
        <v>0.78500131575767762</v>
      </c>
      <c r="CY84" s="1">
        <v>0.53921422333043045</v>
      </c>
      <c r="CZ84" s="1">
        <v>0.32783814076982198</v>
      </c>
      <c r="DA84" s="1">
        <v>0.3718053134756148</v>
      </c>
      <c r="DB84" s="1">
        <v>0.34280860751253212</v>
      </c>
      <c r="DC84" s="1">
        <v>0.33657927804401122</v>
      </c>
      <c r="DD84" s="1">
        <v>0.34198231380478705</v>
      </c>
      <c r="DE84" s="1">
        <v>0.35318088421926253</v>
      </c>
      <c r="DF84" s="1">
        <v>0.41781970454955958</v>
      </c>
      <c r="DG84" s="1">
        <v>0.41975120165386742</v>
      </c>
      <c r="DH84" s="1">
        <v>0.40402943638419919</v>
      </c>
      <c r="DI84" s="1">
        <v>0.37489025732972692</v>
      </c>
      <c r="DJ84" s="1">
        <v>0.16766438020822991</v>
      </c>
      <c r="DK84" s="1">
        <v>0.30853630335145676</v>
      </c>
      <c r="DL84" s="1">
        <v>0.31967466700015179</v>
      </c>
      <c r="DM84" s="1">
        <v>0.10585961793947705</v>
      </c>
      <c r="DN84" s="1">
        <v>-7.246205058545408E-4</v>
      </c>
      <c r="DO84" s="1">
        <v>0.34789571869759206</v>
      </c>
      <c r="DP84" s="1">
        <v>0.44886672811384765</v>
      </c>
      <c r="DQ84" s="1">
        <v>0.37925707172621403</v>
      </c>
      <c r="DR84" s="1">
        <v>0.20330957532063476</v>
      </c>
      <c r="DS84" s="1">
        <v>0.31096270238124768</v>
      </c>
      <c r="DT84" s="1">
        <v>0.3063240917416421</v>
      </c>
      <c r="DU84" s="1">
        <v>0.26881826560872613</v>
      </c>
      <c r="DV84" s="1">
        <v>0.32418486232876143</v>
      </c>
      <c r="DW84" s="1">
        <v>0.35449130737836737</v>
      </c>
      <c r="DX84" s="1">
        <v>0.41551326639934821</v>
      </c>
      <c r="DY84" s="1">
        <v>0.12494939081188043</v>
      </c>
      <c r="DZ84" s="1">
        <v>8.2985691209640763E-2</v>
      </c>
    </row>
    <row r="85" spans="1:130" s="1" customFormat="1" ht="12.5" x14ac:dyDescent="0.25">
      <c r="A85" s="1">
        <v>83</v>
      </c>
      <c r="B85" s="1" t="s">
        <v>82</v>
      </c>
      <c r="C85" s="13">
        <v>3.7324114387805821E-2</v>
      </c>
      <c r="D85" s="13">
        <v>5.5999999999999994E-2</v>
      </c>
      <c r="E85" s="13">
        <v>0.18312957410234484</v>
      </c>
      <c r="G85" s="14">
        <v>0.71717454212938403</v>
      </c>
      <c r="H85" s="12">
        <v>0</v>
      </c>
      <c r="I85" s="12">
        <v>0</v>
      </c>
      <c r="J85" s="12">
        <v>0</v>
      </c>
      <c r="K85" s="12">
        <v>0</v>
      </c>
      <c r="L85" s="12">
        <v>2.2499999999999999E-2</v>
      </c>
      <c r="M85" s="12">
        <v>0.27</v>
      </c>
      <c r="N85" s="1">
        <f t="shared" si="2"/>
        <v>83</v>
      </c>
      <c r="O85" s="1" t="s">
        <v>82</v>
      </c>
      <c r="P85" s="1">
        <v>0.44085144192844661</v>
      </c>
      <c r="Q85" s="1">
        <v>0.44211187826429144</v>
      </c>
      <c r="R85" s="1">
        <v>0.42972056028399686</v>
      </c>
      <c r="S85" s="1">
        <v>0.40188890332164312</v>
      </c>
      <c r="T85" s="1">
        <v>0.39115973791904063</v>
      </c>
      <c r="U85" s="1">
        <v>0.41967770326773385</v>
      </c>
      <c r="V85" s="1">
        <v>0.44284135717456197</v>
      </c>
      <c r="W85" s="1">
        <v>0.36165327246420181</v>
      </c>
      <c r="X85" s="1">
        <v>0.40261643319071544</v>
      </c>
      <c r="Y85" s="1">
        <v>0.36199066238520144</v>
      </c>
      <c r="Z85" s="1">
        <v>0.40359412229494018</v>
      </c>
      <c r="AA85" s="1">
        <v>0.34666926046016749</v>
      </c>
      <c r="AB85" s="1">
        <v>0.37660322666741264</v>
      </c>
      <c r="AC85" s="1">
        <v>0.34240179168680868</v>
      </c>
      <c r="AD85" s="1">
        <v>0.37660450255935607</v>
      </c>
      <c r="AE85" s="1">
        <v>0.41529407234695137</v>
      </c>
      <c r="AF85" s="1">
        <v>0.37675527617430654</v>
      </c>
      <c r="AG85" s="1">
        <v>0.41587138448912475</v>
      </c>
      <c r="AH85" s="1">
        <v>0.43362502501695194</v>
      </c>
      <c r="AI85" s="1">
        <v>0.44418657782736454</v>
      </c>
      <c r="AJ85" s="1">
        <v>0.4342452892509045</v>
      </c>
      <c r="AK85" s="1">
        <v>0.4450908207784332</v>
      </c>
      <c r="AL85" s="1">
        <v>0.40709409098843918</v>
      </c>
      <c r="AM85" s="1">
        <v>0.41431263462454376</v>
      </c>
      <c r="AN85" s="1">
        <v>0.43749266822003396</v>
      </c>
      <c r="AO85" s="1">
        <v>0.44450883721826917</v>
      </c>
      <c r="AP85" s="1">
        <v>0.40142176092371656</v>
      </c>
      <c r="AQ85" s="1">
        <v>0.40623406683664182</v>
      </c>
      <c r="AR85" s="1">
        <v>0.45366869439582991</v>
      </c>
      <c r="AS85" s="1">
        <v>0.27939031692608535</v>
      </c>
      <c r="AT85" s="1">
        <v>0.28256388496002161</v>
      </c>
      <c r="AU85" s="1">
        <v>0.28025103841296983</v>
      </c>
      <c r="AV85" s="1">
        <v>0.2332472587048019</v>
      </c>
      <c r="AW85" s="1">
        <v>0.27094894279849868</v>
      </c>
      <c r="AX85" s="1">
        <v>0.28248258819468902</v>
      </c>
      <c r="AY85" s="1">
        <v>0.28653122341040638</v>
      </c>
      <c r="AZ85" s="1">
        <v>0.173444993194067</v>
      </c>
      <c r="BA85" s="1">
        <v>0.17867072318631794</v>
      </c>
      <c r="BB85" s="1">
        <v>0.32421263255882371</v>
      </c>
      <c r="BC85" s="1">
        <v>0.32485147483750498</v>
      </c>
      <c r="BD85" s="1">
        <v>0.17521326478120275</v>
      </c>
      <c r="BE85" s="1">
        <v>0.173444993194067</v>
      </c>
      <c r="BF85" s="1">
        <v>0.33007119444635535</v>
      </c>
      <c r="BG85" s="1">
        <v>0.33074430951150718</v>
      </c>
      <c r="BH85" s="1">
        <v>0.31897639218568336</v>
      </c>
      <c r="BI85" s="1">
        <v>0.31396949134972368</v>
      </c>
      <c r="BJ85" s="1">
        <v>0.31462243458652978</v>
      </c>
      <c r="BK85" s="1">
        <v>0.30941558519080459</v>
      </c>
      <c r="BL85" s="1">
        <v>0.25128391335875327</v>
      </c>
      <c r="BM85" s="1">
        <v>0.26399199270212664</v>
      </c>
      <c r="BN85" s="1">
        <v>0.32686437513764494</v>
      </c>
      <c r="BO85" s="1">
        <v>0.19614038026830188</v>
      </c>
      <c r="BP85" s="1">
        <v>0.12691451875886589</v>
      </c>
      <c r="BQ85" s="1">
        <v>0.12545566962856336</v>
      </c>
      <c r="BR85" s="1">
        <v>0.12598022696036149</v>
      </c>
      <c r="BS85" s="1">
        <v>0.22741465648633552</v>
      </c>
      <c r="BT85" s="1">
        <v>0.31358055145887398</v>
      </c>
      <c r="BU85" s="1">
        <v>0.31983595489389499</v>
      </c>
      <c r="BV85" s="1">
        <v>0.31440167763576743</v>
      </c>
      <c r="BW85" s="1">
        <v>3.5189311474147215E-2</v>
      </c>
      <c r="BX85" s="1">
        <v>5.5903975403958611E-2</v>
      </c>
      <c r="BY85" s="1">
        <v>0.12739203241422656</v>
      </c>
      <c r="BZ85" s="1">
        <v>0.10251202123414532</v>
      </c>
      <c r="CA85" s="1">
        <v>0.21712930816788412</v>
      </c>
      <c r="CB85" s="1">
        <v>0.35288155715974723</v>
      </c>
      <c r="CC85" s="1">
        <v>0.30082558589899816</v>
      </c>
      <c r="CD85" s="1">
        <v>9.6579217573811174E-2</v>
      </c>
      <c r="CE85" s="1">
        <v>0.1537743645556367</v>
      </c>
      <c r="CF85" s="1">
        <v>0.1926852706795677</v>
      </c>
      <c r="CG85" s="1">
        <v>0.25844504536135215</v>
      </c>
      <c r="CH85" s="1">
        <v>0.12207081926466955</v>
      </c>
      <c r="CI85" s="1">
        <v>0.3318222689472467</v>
      </c>
      <c r="CJ85" s="1">
        <v>0.42066452808329713</v>
      </c>
      <c r="CK85" s="1">
        <v>0.20874573421655152</v>
      </c>
      <c r="CL85" s="1">
        <v>0.36976498538602109</v>
      </c>
      <c r="CM85" s="1">
        <v>0.36923050771514576</v>
      </c>
      <c r="CN85" s="1">
        <v>1.4324445398714669E-2</v>
      </c>
      <c r="CO85" s="1">
        <v>-4.6036810610563103E-3</v>
      </c>
      <c r="CP85" s="1">
        <v>0.80291326570098742</v>
      </c>
      <c r="CQ85" s="1">
        <v>0.80338509594149221</v>
      </c>
      <c r="CR85" s="1">
        <v>0.88570004328575247</v>
      </c>
      <c r="CS85" s="1">
        <v>1</v>
      </c>
      <c r="CT85" s="1">
        <v>0.83172558621275583</v>
      </c>
      <c r="CU85" s="1">
        <v>0.61450051812663731</v>
      </c>
      <c r="CV85" s="1">
        <v>0.64849401659155959</v>
      </c>
      <c r="CW85" s="1">
        <v>0.74688199854435189</v>
      </c>
      <c r="CX85" s="1">
        <v>0.77860923725646969</v>
      </c>
      <c r="CY85" s="1">
        <v>0.51664172934535402</v>
      </c>
      <c r="CZ85" s="1">
        <v>0.32609615812661691</v>
      </c>
      <c r="DA85" s="1">
        <v>0.37439304347510749</v>
      </c>
      <c r="DB85" s="1">
        <v>0.34521307032636261</v>
      </c>
      <c r="DC85" s="1">
        <v>0.33891603206426207</v>
      </c>
      <c r="DD85" s="1">
        <v>0.34434254538775605</v>
      </c>
      <c r="DE85" s="1">
        <v>0.35552532540562387</v>
      </c>
      <c r="DF85" s="1">
        <v>0.40968881688987652</v>
      </c>
      <c r="DG85" s="1">
        <v>0.41162344093330483</v>
      </c>
      <c r="DH85" s="1">
        <v>0.39620610063183981</v>
      </c>
      <c r="DI85" s="1">
        <v>0.36771451720179799</v>
      </c>
      <c r="DJ85" s="1">
        <v>0.16775071664852503</v>
      </c>
      <c r="DK85" s="1">
        <v>0.31033705020188118</v>
      </c>
      <c r="DL85" s="1">
        <v>0.3215230192780098</v>
      </c>
      <c r="DM85" s="1">
        <v>0.10493923343530441</v>
      </c>
      <c r="DN85" s="1">
        <v>-6.0269824678623721E-4</v>
      </c>
      <c r="DO85" s="1">
        <v>0.34487097862399446</v>
      </c>
      <c r="DP85" s="1">
        <v>0.43653770688471916</v>
      </c>
      <c r="DQ85" s="1">
        <v>0.3799202140110311</v>
      </c>
      <c r="DR85" s="1">
        <v>0.195837410219934</v>
      </c>
      <c r="DS85" s="1">
        <v>0.31167549179115095</v>
      </c>
      <c r="DT85" s="1">
        <v>0.30789631900722092</v>
      </c>
      <c r="DU85" s="1">
        <v>0.26929472644032459</v>
      </c>
      <c r="DV85" s="1">
        <v>0.30851350310269893</v>
      </c>
      <c r="DW85" s="1">
        <v>0.33640934226018171</v>
      </c>
      <c r="DX85" s="1">
        <v>0.3886181260769162</v>
      </c>
      <c r="DY85" s="1">
        <v>0.1185664053537021</v>
      </c>
      <c r="DZ85" s="1">
        <v>7.8364354863071792E-2</v>
      </c>
    </row>
    <row r="86" spans="1:130" s="1" customFormat="1" ht="12.5" x14ac:dyDescent="0.25">
      <c r="A86" s="1">
        <v>84</v>
      </c>
      <c r="B86" s="1" t="s">
        <v>83</v>
      </c>
      <c r="C86" s="13">
        <v>4.7127230809615353E-2</v>
      </c>
      <c r="D86" s="13">
        <v>6.0284794878157771E-2</v>
      </c>
      <c r="E86" s="13">
        <v>0.15016392647973309</v>
      </c>
      <c r="G86" s="14">
        <v>0.26751810199640091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">
        <f t="shared" si="2"/>
        <v>84</v>
      </c>
      <c r="O86" s="1" t="s">
        <v>83</v>
      </c>
      <c r="P86" s="1">
        <v>0.66280702409870973</v>
      </c>
      <c r="Q86" s="1">
        <v>0.65235148494929418</v>
      </c>
      <c r="R86" s="1">
        <v>0.67253743574529656</v>
      </c>
      <c r="S86" s="1">
        <v>0.66119613667722321</v>
      </c>
      <c r="T86" s="1">
        <v>0.64352566812646406</v>
      </c>
      <c r="U86" s="1">
        <v>0.67071266149078679</v>
      </c>
      <c r="V86" s="1">
        <v>0.65270615508052798</v>
      </c>
      <c r="W86" s="1">
        <v>0.52918646455525309</v>
      </c>
      <c r="X86" s="1">
        <v>0.58477096652417004</v>
      </c>
      <c r="Y86" s="1">
        <v>0.52112907744165482</v>
      </c>
      <c r="Z86" s="1">
        <v>0.57672415509459518</v>
      </c>
      <c r="AA86" s="1">
        <v>0.54914485831799154</v>
      </c>
      <c r="AB86" s="1">
        <v>0.59421825961585639</v>
      </c>
      <c r="AC86" s="1">
        <v>0.4934746450799069</v>
      </c>
      <c r="AD86" s="1">
        <v>0.547092870726543</v>
      </c>
      <c r="AE86" s="1">
        <v>0.60017147162204443</v>
      </c>
      <c r="AF86" s="1">
        <v>0.54137701501588853</v>
      </c>
      <c r="AG86" s="1">
        <v>0.59424253522657966</v>
      </c>
      <c r="AH86" s="1">
        <v>0.64277812102406673</v>
      </c>
      <c r="AI86" s="1">
        <v>0.65722302568981728</v>
      </c>
      <c r="AJ86" s="1">
        <v>0.63371825664422865</v>
      </c>
      <c r="AK86" s="1">
        <v>0.64819333178906402</v>
      </c>
      <c r="AL86" s="1">
        <v>0.65232429046334428</v>
      </c>
      <c r="AM86" s="1">
        <v>0.66339063719914815</v>
      </c>
      <c r="AN86" s="1">
        <v>0.63972832803172974</v>
      </c>
      <c r="AO86" s="1">
        <v>0.64911626522063759</v>
      </c>
      <c r="AP86" s="1">
        <v>0.65269957619365759</v>
      </c>
      <c r="AQ86" s="1">
        <v>0.65970075057455191</v>
      </c>
      <c r="AR86" s="1">
        <v>0.65349056130517857</v>
      </c>
      <c r="AS86" s="1">
        <v>0.27334158876175751</v>
      </c>
      <c r="AT86" s="1">
        <v>0.27853042913535603</v>
      </c>
      <c r="AU86" s="1">
        <v>0.27264147186317667</v>
      </c>
      <c r="AV86" s="1">
        <v>0.21410472511802556</v>
      </c>
      <c r="AW86" s="1">
        <v>0.26205297785168563</v>
      </c>
      <c r="AX86" s="1">
        <v>0.28098879553973283</v>
      </c>
      <c r="AY86" s="1">
        <v>0.28782150984354032</v>
      </c>
      <c r="AZ86" s="1">
        <v>0.12536630279112321</v>
      </c>
      <c r="BA86" s="1">
        <v>0.12806878602491237</v>
      </c>
      <c r="BB86" s="1">
        <v>0.36112024644302643</v>
      </c>
      <c r="BC86" s="1">
        <v>0.36479764505964002</v>
      </c>
      <c r="BD86" s="1">
        <v>0.12448534027563951</v>
      </c>
      <c r="BE86" s="1">
        <v>0.12536630279112324</v>
      </c>
      <c r="BF86" s="1">
        <v>0.37099752447166157</v>
      </c>
      <c r="BG86" s="1">
        <v>0.37358375585988446</v>
      </c>
      <c r="BH86" s="1">
        <v>0.34664607884460208</v>
      </c>
      <c r="BI86" s="1">
        <v>0.34751248547218594</v>
      </c>
      <c r="BJ86" s="1">
        <v>0.35190196552771347</v>
      </c>
      <c r="BK86" s="1">
        <v>0.3339605988654501</v>
      </c>
      <c r="BL86" s="1">
        <v>0.24061946463144943</v>
      </c>
      <c r="BM86" s="1">
        <v>0.2867101183180219</v>
      </c>
      <c r="BN86" s="1">
        <v>0.43289494844310089</v>
      </c>
      <c r="BO86" s="1">
        <v>0.2076980749411913</v>
      </c>
      <c r="BP86" s="1">
        <v>9.1267185516928043E-2</v>
      </c>
      <c r="BQ86" s="1">
        <v>8.874877139739748E-2</v>
      </c>
      <c r="BR86" s="1">
        <v>9.1772876281980678E-2</v>
      </c>
      <c r="BS86" s="1">
        <v>0.32179692436666302</v>
      </c>
      <c r="BT86" s="1">
        <v>0.40930759744515099</v>
      </c>
      <c r="BU86" s="1">
        <v>0.35292756577100221</v>
      </c>
      <c r="BV86" s="1">
        <v>0.40206376757868617</v>
      </c>
      <c r="BW86" s="1">
        <v>2.3528499952881206E-2</v>
      </c>
      <c r="BX86" s="1">
        <v>3.9066452410312154E-2</v>
      </c>
      <c r="BY86" s="1">
        <v>8.5177666259757617E-2</v>
      </c>
      <c r="BZ86" s="1">
        <v>0.10627047447304837</v>
      </c>
      <c r="CA86" s="1">
        <v>0.21536516780398543</v>
      </c>
      <c r="CB86" s="1">
        <v>0.4537693131104264</v>
      </c>
      <c r="CC86" s="1">
        <v>0.40962091783710236</v>
      </c>
      <c r="CD86" s="1">
        <v>6.8143998065495009E-2</v>
      </c>
      <c r="CE86" s="1">
        <v>0.10586858326953313</v>
      </c>
      <c r="CF86" s="1">
        <v>0.19237945654387184</v>
      </c>
      <c r="CG86" s="1">
        <v>0.25330445340566171</v>
      </c>
      <c r="CH86" s="1">
        <v>0.11415527349198416</v>
      </c>
      <c r="CI86" s="1">
        <v>0.44387880341777786</v>
      </c>
      <c r="CJ86" s="1">
        <v>0.57924444549946474</v>
      </c>
      <c r="CK86" s="1">
        <v>0.19757435250708472</v>
      </c>
      <c r="CL86" s="1">
        <v>0.54560112305923436</v>
      </c>
      <c r="CM86" s="1">
        <v>0.54526183849841692</v>
      </c>
      <c r="CN86" s="1">
        <v>1.8803023187089912E-2</v>
      </c>
      <c r="CO86" s="1">
        <v>-1.1644701484668652E-3</v>
      </c>
      <c r="CP86" s="1">
        <v>0.80088200403037235</v>
      </c>
      <c r="CQ86" s="1">
        <v>0.80174129093654312</v>
      </c>
      <c r="CR86" s="1">
        <v>0.84041102189514261</v>
      </c>
      <c r="CS86" s="1">
        <v>0.83172558621275583</v>
      </c>
      <c r="CT86" s="1">
        <v>1</v>
      </c>
      <c r="CU86" s="1">
        <v>0.6244741503471618</v>
      </c>
      <c r="CV86" s="1">
        <v>0.69456618933741843</v>
      </c>
      <c r="CW86" s="1">
        <v>0.75183931618398836</v>
      </c>
      <c r="CX86" s="1">
        <v>0.83842998859441231</v>
      </c>
      <c r="CY86" s="1">
        <v>0.60916386548543922</v>
      </c>
      <c r="CZ86" s="1">
        <v>0.45991779153896301</v>
      </c>
      <c r="DA86" s="1">
        <v>0.60308480306559831</v>
      </c>
      <c r="DB86" s="1">
        <v>0.55980393454990829</v>
      </c>
      <c r="DC86" s="1">
        <v>0.55430935214772203</v>
      </c>
      <c r="DD86" s="1">
        <v>0.51067983273499251</v>
      </c>
      <c r="DE86" s="1">
        <v>0.52683053924987933</v>
      </c>
      <c r="DF86" s="1">
        <v>0.54182135144582066</v>
      </c>
      <c r="DG86" s="1">
        <v>0.54457204415433169</v>
      </c>
      <c r="DH86" s="1">
        <v>0.52417511898322067</v>
      </c>
      <c r="DI86" s="1">
        <v>0.48816602569065565</v>
      </c>
      <c r="DJ86" s="1">
        <v>0.24353441588198488</v>
      </c>
      <c r="DK86" s="1">
        <v>0.45838511478117994</v>
      </c>
      <c r="DL86" s="1">
        <v>0.47481277221483764</v>
      </c>
      <c r="DM86" s="1">
        <v>0.14590947616350358</v>
      </c>
      <c r="DN86" s="1">
        <v>-1.5244846626166062E-4</v>
      </c>
      <c r="DO86" s="1">
        <v>0.47951506970026014</v>
      </c>
      <c r="DP86" s="1">
        <v>0.56231709130158058</v>
      </c>
      <c r="DQ86" s="1">
        <v>0.55233878727214458</v>
      </c>
      <c r="DR86" s="1">
        <v>0.2395787422717186</v>
      </c>
      <c r="DS86" s="1">
        <v>0.45462989667983872</v>
      </c>
      <c r="DT86" s="1">
        <v>0.45434872155256822</v>
      </c>
      <c r="DU86" s="1">
        <v>0.39168424680596903</v>
      </c>
      <c r="DV86" s="1">
        <v>0.35210194511110193</v>
      </c>
      <c r="DW86" s="1">
        <v>0.37770376571106118</v>
      </c>
      <c r="DX86" s="1">
        <v>0.40034260082261075</v>
      </c>
      <c r="DY86" s="1">
        <v>0.13386897264862083</v>
      </c>
      <c r="DZ86" s="1">
        <v>8.8334952186481241E-2</v>
      </c>
    </row>
    <row r="87" spans="1:130" s="1" customFormat="1" ht="12.5" x14ac:dyDescent="0.25">
      <c r="A87" s="1">
        <v>85</v>
      </c>
      <c r="B87" s="1" t="s">
        <v>84</v>
      </c>
      <c r="C87" s="13">
        <v>4.2100677642563436E-2</v>
      </c>
      <c r="D87" s="13">
        <v>6.699999999999999E-2</v>
      </c>
      <c r="E87" s="13">
        <v>0.21674782760354955</v>
      </c>
      <c r="G87" s="14">
        <v>0.63618156320023733</v>
      </c>
      <c r="H87" s="12">
        <v>0</v>
      </c>
      <c r="I87" s="12">
        <v>0</v>
      </c>
      <c r="J87" s="12">
        <v>0</v>
      </c>
      <c r="K87" s="12">
        <v>0</v>
      </c>
      <c r="L87" s="12">
        <v>2.2499999999999999E-2</v>
      </c>
      <c r="M87" s="12">
        <v>0.27</v>
      </c>
      <c r="N87" s="1">
        <f t="shared" si="2"/>
        <v>85</v>
      </c>
      <c r="O87" s="1" t="s">
        <v>84</v>
      </c>
      <c r="P87" s="1">
        <v>0.35333810430949858</v>
      </c>
      <c r="Q87" s="1">
        <v>0.35434833166309887</v>
      </c>
      <c r="R87" s="1">
        <v>0.34441681190691742</v>
      </c>
      <c r="S87" s="1">
        <v>0.32211001198390282</v>
      </c>
      <c r="T87" s="1">
        <v>0.31351069120682817</v>
      </c>
      <c r="U87" s="1">
        <v>0.33636756056624995</v>
      </c>
      <c r="V87" s="1">
        <v>0.35493509683464797</v>
      </c>
      <c r="W87" s="1">
        <v>0.53005612860515128</v>
      </c>
      <c r="X87" s="1">
        <v>0.38542983102274608</v>
      </c>
      <c r="Y87" s="1">
        <v>0.5315316196140224</v>
      </c>
      <c r="Z87" s="1">
        <v>0.38560452215477115</v>
      </c>
      <c r="AA87" s="1">
        <v>0.50297519762067577</v>
      </c>
      <c r="AB87" s="1">
        <v>0.36432496245730589</v>
      </c>
      <c r="AC87" s="1">
        <v>0.41902350334073324</v>
      </c>
      <c r="AD87" s="1">
        <v>0.52183851826289207</v>
      </c>
      <c r="AE87" s="1">
        <v>0.39058786937611889</v>
      </c>
      <c r="AF87" s="1">
        <v>0.52254369979241322</v>
      </c>
      <c r="AG87" s="1">
        <v>0.3905450862155348</v>
      </c>
      <c r="AH87" s="1">
        <v>0.45308384202744068</v>
      </c>
      <c r="AI87" s="1">
        <v>0.38130849009062912</v>
      </c>
      <c r="AJ87" s="1">
        <v>0.45467225800079547</v>
      </c>
      <c r="AK87" s="1">
        <v>0.38199316628967012</v>
      </c>
      <c r="AL87" s="1">
        <v>0.42075710616466</v>
      </c>
      <c r="AM87" s="1">
        <v>0.35610828667935368</v>
      </c>
      <c r="AN87" s="1">
        <v>0.44572276001392491</v>
      </c>
      <c r="AO87" s="1">
        <v>0.37865703873265871</v>
      </c>
      <c r="AP87" s="1">
        <v>0.40378880685629881</v>
      </c>
      <c r="AQ87" s="1">
        <v>0.34687522433129786</v>
      </c>
      <c r="AR87" s="1">
        <v>0.39742648873025538</v>
      </c>
      <c r="AS87" s="1">
        <v>0.1657223215257965</v>
      </c>
      <c r="AT87" s="1">
        <v>0.16883408722372878</v>
      </c>
      <c r="AU87" s="1">
        <v>0.1649085936279002</v>
      </c>
      <c r="AV87" s="1">
        <v>0.13418531239002088</v>
      </c>
      <c r="AW87" s="1">
        <v>0.16080453675945883</v>
      </c>
      <c r="AX87" s="1">
        <v>0.16878040824745502</v>
      </c>
      <c r="AY87" s="1">
        <v>0.17287469480214276</v>
      </c>
      <c r="AZ87" s="1">
        <v>7.5469568338600107E-2</v>
      </c>
      <c r="BA87" s="1">
        <v>7.8898618243791296E-2</v>
      </c>
      <c r="BB87" s="1">
        <v>0.21776355278647019</v>
      </c>
      <c r="BC87" s="1">
        <v>0.21994899372092946</v>
      </c>
      <c r="BD87" s="1">
        <v>7.8559864882229394E-2</v>
      </c>
      <c r="BE87" s="1">
        <v>7.5469568338600121E-2</v>
      </c>
      <c r="BF87" s="1">
        <v>0.22515737089835192</v>
      </c>
      <c r="BG87" s="1">
        <v>0.22668655483756026</v>
      </c>
      <c r="BH87" s="1">
        <v>0.21069401756710965</v>
      </c>
      <c r="BI87" s="1">
        <v>0.20861479489392196</v>
      </c>
      <c r="BJ87" s="1">
        <v>0.21123821862890255</v>
      </c>
      <c r="BK87" s="1">
        <v>0.20055743550868424</v>
      </c>
      <c r="BL87" s="1">
        <v>0.14456484320216006</v>
      </c>
      <c r="BM87" s="1">
        <v>0.17430736304104344</v>
      </c>
      <c r="BN87" s="1">
        <v>0.26058370049071644</v>
      </c>
      <c r="BO87" s="1">
        <v>0.12635801487988768</v>
      </c>
      <c r="BP87" s="1">
        <v>5.572498539031525E-2</v>
      </c>
      <c r="BQ87" s="1">
        <v>5.666388190391014E-2</v>
      </c>
      <c r="BR87" s="1">
        <v>5.4048946707684911E-2</v>
      </c>
      <c r="BS87" s="1">
        <v>0.19520403026509495</v>
      </c>
      <c r="BT87" s="1">
        <v>0.24812694360305282</v>
      </c>
      <c r="BU87" s="1">
        <v>0.2138782224462461</v>
      </c>
      <c r="BV87" s="1">
        <v>0.26801131642223547</v>
      </c>
      <c r="BW87" s="1">
        <v>4.933551066470665E-2</v>
      </c>
      <c r="BX87" s="1">
        <v>0.49799976776719401</v>
      </c>
      <c r="BY87" s="1">
        <v>0.1786039769032747</v>
      </c>
      <c r="BZ87" s="1">
        <v>0.53647241229920284</v>
      </c>
      <c r="CA87" s="1">
        <v>0.26033362477367356</v>
      </c>
      <c r="CB87" s="1">
        <v>0.28287752684648582</v>
      </c>
      <c r="CC87" s="1">
        <v>0.3843173783229098</v>
      </c>
      <c r="CD87" s="1">
        <v>0.46138641911785216</v>
      </c>
      <c r="CE87" s="1">
        <v>0.14936441829321001</v>
      </c>
      <c r="CF87" s="1">
        <v>0.48782773949389452</v>
      </c>
      <c r="CG87" s="1">
        <v>0.22138843345113546</v>
      </c>
      <c r="CH87" s="1">
        <v>0.49294978361664604</v>
      </c>
      <c r="CI87" s="1">
        <v>0.3416968627579694</v>
      </c>
      <c r="CJ87" s="1">
        <v>0.31940257862151589</v>
      </c>
      <c r="CK87" s="1">
        <v>0.11871168972556806</v>
      </c>
      <c r="CL87" s="1">
        <v>0.29636300701389545</v>
      </c>
      <c r="CM87" s="1">
        <v>0.29593332399764399</v>
      </c>
      <c r="CN87" s="1">
        <v>0.47636906433726567</v>
      </c>
      <c r="CO87" s="1">
        <v>0.46938561530134237</v>
      </c>
      <c r="CP87" s="1">
        <v>0.68372926461691796</v>
      </c>
      <c r="CQ87" s="1">
        <v>0.68416052162004071</v>
      </c>
      <c r="CR87" s="1">
        <v>0.65792638926224678</v>
      </c>
      <c r="CS87" s="1">
        <v>0.6145005181266372</v>
      </c>
      <c r="CT87" s="1">
        <v>0.62447415034716169</v>
      </c>
      <c r="CU87" s="1">
        <v>1</v>
      </c>
      <c r="CV87" s="1">
        <v>0.83723179713894191</v>
      </c>
      <c r="CW87" s="1">
        <v>0.85357053689336493</v>
      </c>
      <c r="CX87" s="1">
        <v>0.78484907937400428</v>
      </c>
      <c r="CY87" s="1">
        <v>0.43012446792483283</v>
      </c>
      <c r="CZ87" s="1">
        <v>0.26413811117407904</v>
      </c>
      <c r="DA87" s="1">
        <v>0.29510309074453461</v>
      </c>
      <c r="DB87" s="1">
        <v>0.27177002594344934</v>
      </c>
      <c r="DC87" s="1">
        <v>0.26763565320475563</v>
      </c>
      <c r="DD87" s="1">
        <v>0.28678888351380116</v>
      </c>
      <c r="DE87" s="1">
        <v>0.28132440783452839</v>
      </c>
      <c r="DF87" s="1">
        <v>0.36887478339940327</v>
      </c>
      <c r="DG87" s="1">
        <v>0.37063616353281326</v>
      </c>
      <c r="DH87" s="1">
        <v>0.35675400014518266</v>
      </c>
      <c r="DI87" s="1">
        <v>0.40543974045071784</v>
      </c>
      <c r="DJ87" s="1">
        <v>0.13624659963436653</v>
      </c>
      <c r="DK87" s="1">
        <v>0.25210981550982986</v>
      </c>
      <c r="DL87" s="1">
        <v>0.2605197054041834</v>
      </c>
      <c r="DM87" s="1">
        <v>8.2059256295756944E-2</v>
      </c>
      <c r="DN87" s="1">
        <v>6.1450366273611411E-2</v>
      </c>
      <c r="DO87" s="1">
        <v>0.26967850914712355</v>
      </c>
      <c r="DP87" s="1">
        <v>0.49878384312397256</v>
      </c>
      <c r="DQ87" s="1">
        <v>0.51833021412528135</v>
      </c>
      <c r="DR87" s="1">
        <v>0.33758530361645955</v>
      </c>
      <c r="DS87" s="1">
        <v>0.35860519134977242</v>
      </c>
      <c r="DT87" s="1">
        <v>0.3697741919859574</v>
      </c>
      <c r="DU87" s="1">
        <v>0.22716916344343335</v>
      </c>
      <c r="DV87" s="1">
        <v>0.21223362970154142</v>
      </c>
      <c r="DW87" s="1">
        <v>0.24910971609701049</v>
      </c>
      <c r="DX87" s="1">
        <v>0.27960565851182545</v>
      </c>
      <c r="DY87" s="1">
        <v>0.28642472819870862</v>
      </c>
      <c r="DZ87" s="1">
        <v>0.19670728623208689</v>
      </c>
    </row>
    <row r="88" spans="1:130" s="1" customFormat="1" ht="12.5" x14ac:dyDescent="0.25">
      <c r="A88" s="1">
        <v>86</v>
      </c>
      <c r="B88" s="1" t="s">
        <v>85</v>
      </c>
      <c r="C88" s="13">
        <v>4.7019992880062325E-2</v>
      </c>
      <c r="D88" s="13">
        <v>5.6959079920657643E-2</v>
      </c>
      <c r="E88" s="13">
        <v>0.1273364369871299</v>
      </c>
      <c r="G88" s="14">
        <v>0.26635459030247233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">
        <f t="shared" si="2"/>
        <v>86</v>
      </c>
      <c r="O88" s="1" t="s">
        <v>85</v>
      </c>
      <c r="P88" s="1">
        <v>0.51177885999423733</v>
      </c>
      <c r="Q88" s="1">
        <v>0.50518728585092443</v>
      </c>
      <c r="R88" s="1">
        <v>0.51611735127664216</v>
      </c>
      <c r="S88" s="1">
        <v>0.5037012423868491</v>
      </c>
      <c r="T88" s="1">
        <v>0.49251251971975973</v>
      </c>
      <c r="U88" s="1">
        <v>0.51311600525999113</v>
      </c>
      <c r="V88" s="1">
        <v>0.50539841634692417</v>
      </c>
      <c r="W88" s="1">
        <v>0.70814643102373753</v>
      </c>
      <c r="X88" s="1">
        <v>0.58112964372846476</v>
      </c>
      <c r="Y88" s="1">
        <v>0.70379372773552462</v>
      </c>
      <c r="Z88" s="1">
        <v>0.57514768579411446</v>
      </c>
      <c r="AA88" s="1">
        <v>0.70212219406969634</v>
      </c>
      <c r="AB88" s="1">
        <v>0.58046663541485155</v>
      </c>
      <c r="AC88" s="1">
        <v>0.55189847832149141</v>
      </c>
      <c r="AD88" s="1">
        <v>0.69275837827643039</v>
      </c>
      <c r="AE88" s="1">
        <v>0.57814547764819835</v>
      </c>
      <c r="AF88" s="1">
        <v>0.68930069753449819</v>
      </c>
      <c r="AG88" s="1">
        <v>0.57354967633764053</v>
      </c>
      <c r="AH88" s="1">
        <v>0.62600446542559052</v>
      </c>
      <c r="AI88" s="1">
        <v>0.557747437391515</v>
      </c>
      <c r="AJ88" s="1">
        <v>0.62131031029374395</v>
      </c>
      <c r="AK88" s="1">
        <v>0.55200855691569928</v>
      </c>
      <c r="AL88" s="1">
        <v>0.61507821819757313</v>
      </c>
      <c r="AM88" s="1">
        <v>0.55363359689421099</v>
      </c>
      <c r="AN88" s="1">
        <v>0.61331855678872227</v>
      </c>
      <c r="AO88" s="1">
        <v>0.54899620353124168</v>
      </c>
      <c r="AP88" s="1">
        <v>0.60066177008322774</v>
      </c>
      <c r="AQ88" s="1">
        <v>0.54609021068543495</v>
      </c>
      <c r="AR88" s="1">
        <v>0.56547652363736123</v>
      </c>
      <c r="AS88" s="1">
        <v>0.14567260001281973</v>
      </c>
      <c r="AT88" s="1">
        <v>0.15064433712162459</v>
      </c>
      <c r="AU88" s="1">
        <v>0.14320482939362708</v>
      </c>
      <c r="AV88" s="1">
        <v>0.10380208769081412</v>
      </c>
      <c r="AW88" s="1">
        <v>0.138539341836283</v>
      </c>
      <c r="AX88" s="1">
        <v>0.15296746385226342</v>
      </c>
      <c r="AY88" s="1">
        <v>0.15964794844408092</v>
      </c>
      <c r="AZ88" s="1">
        <v>1.847539736970516E-2</v>
      </c>
      <c r="BA88" s="1">
        <v>1.9314849098310771E-2</v>
      </c>
      <c r="BB88" s="1">
        <v>0.23845048176475747</v>
      </c>
      <c r="BC88" s="1">
        <v>0.24364860902302843</v>
      </c>
      <c r="BD88" s="1">
        <v>1.9231920268810924E-2</v>
      </c>
      <c r="BE88" s="1">
        <v>1.847539736970517E-2</v>
      </c>
      <c r="BF88" s="1">
        <v>0.24974499807499423</v>
      </c>
      <c r="BG88" s="1">
        <v>0.25315619712682758</v>
      </c>
      <c r="BH88" s="1">
        <v>0.22256586415245563</v>
      </c>
      <c r="BI88" s="1">
        <v>0.22633472956332351</v>
      </c>
      <c r="BJ88" s="1">
        <v>0.23267138488565528</v>
      </c>
      <c r="BK88" s="1">
        <v>0.20949242446047014</v>
      </c>
      <c r="BL88" s="1">
        <v>0.12113827139239744</v>
      </c>
      <c r="BM88" s="1">
        <v>0.18395503659531989</v>
      </c>
      <c r="BN88" s="1">
        <v>0.3504346412357851</v>
      </c>
      <c r="BO88" s="1">
        <v>0.12819402051390616</v>
      </c>
      <c r="BP88" s="1">
        <v>1.3641806507862507E-2</v>
      </c>
      <c r="BQ88" s="1">
        <v>1.3871653935899593E-2</v>
      </c>
      <c r="BR88" s="1">
        <v>1.3231502310418797E-2</v>
      </c>
      <c r="BS88" s="1">
        <v>0.27856546020369333</v>
      </c>
      <c r="BT88" s="1">
        <v>0.32741475881300625</v>
      </c>
      <c r="BU88" s="1">
        <v>0.2302772735153131</v>
      </c>
      <c r="BV88" s="1">
        <v>0.33685891497123227</v>
      </c>
      <c r="BW88" s="1">
        <v>3.1044697451399803E-2</v>
      </c>
      <c r="BX88" s="1">
        <v>0.46496319271184766</v>
      </c>
      <c r="BY88" s="1">
        <v>0.11238773759253902</v>
      </c>
      <c r="BZ88" s="1">
        <v>0.5214932299106565</v>
      </c>
      <c r="CA88" s="1">
        <v>0.22970094092802562</v>
      </c>
      <c r="CB88" s="1">
        <v>0.35845918887407591</v>
      </c>
      <c r="CC88" s="1">
        <v>0.46660534218151306</v>
      </c>
      <c r="CD88" s="1">
        <v>0.41629362808342185</v>
      </c>
      <c r="CE88" s="1">
        <v>8.2109621899022212E-2</v>
      </c>
      <c r="CF88" s="1">
        <v>0.46716859760320967</v>
      </c>
      <c r="CG88" s="1">
        <v>0.19389312098256811</v>
      </c>
      <c r="CH88" s="1">
        <v>0.47182874106477224</v>
      </c>
      <c r="CI88" s="1">
        <v>0.43320257207034235</v>
      </c>
      <c r="CJ88" s="1">
        <v>0.42850906106027314</v>
      </c>
      <c r="CK88" s="1">
        <v>9.693254536395618E-2</v>
      </c>
      <c r="CL88" s="1">
        <v>0.42251877534537235</v>
      </c>
      <c r="CM88" s="1">
        <v>0.42229558572136144</v>
      </c>
      <c r="CN88" s="1">
        <v>0.47440513949248564</v>
      </c>
      <c r="CO88" s="1">
        <v>0.46726687828055519</v>
      </c>
      <c r="CP88" s="1">
        <v>0.6166218784539893</v>
      </c>
      <c r="CQ88" s="1">
        <v>0.61734305816644119</v>
      </c>
      <c r="CR88" s="1">
        <v>0.65222434321519074</v>
      </c>
      <c r="CS88" s="1">
        <v>0.64849401659155959</v>
      </c>
      <c r="CT88" s="1">
        <v>0.6945661893374182</v>
      </c>
      <c r="CU88" s="1">
        <v>0.83723179713894191</v>
      </c>
      <c r="CV88" s="1">
        <v>1</v>
      </c>
      <c r="CW88" s="1">
        <v>0.78471901735785154</v>
      </c>
      <c r="CX88" s="1">
        <v>0.85510503495816537</v>
      </c>
      <c r="CY88" s="1">
        <v>0.47031036819361843</v>
      </c>
      <c r="CZ88" s="1">
        <v>0.36989069883850417</v>
      </c>
      <c r="DA88" s="1">
        <v>0.45317370607772828</v>
      </c>
      <c r="DB88" s="1">
        <v>0.41976506244525691</v>
      </c>
      <c r="DC88" s="1">
        <v>0.41695705306576936</v>
      </c>
      <c r="DD88" s="1">
        <v>0.41676155329969561</v>
      </c>
      <c r="DE88" s="1">
        <v>0.40092618621495857</v>
      </c>
      <c r="DF88" s="1">
        <v>0.47489385518674343</v>
      </c>
      <c r="DG88" s="1">
        <v>0.47733230460599491</v>
      </c>
      <c r="DH88" s="1">
        <v>0.45945384131851263</v>
      </c>
      <c r="DI88" s="1">
        <v>0.49975023560396931</v>
      </c>
      <c r="DJ88" s="1">
        <v>0.19173352909674743</v>
      </c>
      <c r="DK88" s="1">
        <v>0.36162647262166947</v>
      </c>
      <c r="DL88" s="1">
        <v>0.37325466852065503</v>
      </c>
      <c r="DM88" s="1">
        <v>0.1106141947641902</v>
      </c>
      <c r="DN88" s="1">
        <v>6.1172988438158896E-2</v>
      </c>
      <c r="DO88" s="1">
        <v>0.36352110025226753</v>
      </c>
      <c r="DP88" s="1">
        <v>0.59262793567775862</v>
      </c>
      <c r="DQ88" s="1">
        <v>0.66946510445094987</v>
      </c>
      <c r="DR88" s="1">
        <v>0.37417277567789203</v>
      </c>
      <c r="DS88" s="1">
        <v>0.46772871749722705</v>
      </c>
      <c r="DT88" s="1">
        <v>0.48309960423184745</v>
      </c>
      <c r="DU88" s="1">
        <v>0.32758311848965244</v>
      </c>
      <c r="DV88" s="1">
        <v>0.24040422356978053</v>
      </c>
      <c r="DW88" s="1">
        <v>0.27937865808588025</v>
      </c>
      <c r="DX88" s="1">
        <v>0.27019902497468673</v>
      </c>
      <c r="DY88" s="1">
        <v>0.295693616640752</v>
      </c>
      <c r="DZ88" s="1">
        <v>0.21099437685205816</v>
      </c>
    </row>
    <row r="89" spans="1:130" s="1" customFormat="1" ht="12.5" x14ac:dyDescent="0.25">
      <c r="A89" s="1">
        <v>87</v>
      </c>
      <c r="B89" s="1" t="s">
        <v>86</v>
      </c>
      <c r="C89" s="13">
        <v>3.8643365569550628E-2</v>
      </c>
      <c r="D89" s="13">
        <v>5.7999999999999996E-2</v>
      </c>
      <c r="E89" s="13">
        <v>0.18708565883167769</v>
      </c>
      <c r="G89" s="14">
        <v>0.67667805266481074</v>
      </c>
      <c r="H89" s="12">
        <v>0</v>
      </c>
      <c r="I89" s="12">
        <v>0</v>
      </c>
      <c r="J89" s="12">
        <v>0</v>
      </c>
      <c r="K89" s="12">
        <v>0</v>
      </c>
      <c r="L89" s="12">
        <v>2.2499999999999999E-2</v>
      </c>
      <c r="M89" s="12">
        <v>0.27</v>
      </c>
      <c r="N89" s="1">
        <f t="shared" si="2"/>
        <v>87</v>
      </c>
      <c r="O89" s="1" t="s">
        <v>86</v>
      </c>
      <c r="P89" s="1">
        <v>0.40692728846348991</v>
      </c>
      <c r="Q89" s="1">
        <v>0.40809073240774146</v>
      </c>
      <c r="R89" s="1">
        <v>0.39665294419465774</v>
      </c>
      <c r="S89" s="1">
        <v>0.37096297332466383</v>
      </c>
      <c r="T89" s="1">
        <v>0.36105943265423102</v>
      </c>
      <c r="U89" s="1">
        <v>0.38738289949166743</v>
      </c>
      <c r="V89" s="1">
        <v>0.40897629048054035</v>
      </c>
      <c r="W89" s="1">
        <v>0.47478754294352576</v>
      </c>
      <c r="X89" s="1">
        <v>0.41118751179997631</v>
      </c>
      <c r="Y89" s="1">
        <v>0.47580838320368829</v>
      </c>
      <c r="Z89" s="1">
        <v>0.41176627859256643</v>
      </c>
      <c r="AA89" s="1">
        <v>0.45239709772034503</v>
      </c>
      <c r="AB89" s="1">
        <v>0.38671456615647359</v>
      </c>
      <c r="AC89" s="1">
        <v>0.40156734705600006</v>
      </c>
      <c r="AD89" s="1">
        <v>0.47719796986057444</v>
      </c>
      <c r="AE89" s="1">
        <v>0.42010849247810833</v>
      </c>
      <c r="AF89" s="1">
        <v>0.47768457748083692</v>
      </c>
      <c r="AG89" s="1">
        <v>0.42036842105193217</v>
      </c>
      <c r="AH89" s="1">
        <v>0.46241704769824743</v>
      </c>
      <c r="AI89" s="1">
        <v>0.42611747453561155</v>
      </c>
      <c r="AJ89" s="1">
        <v>0.46363391008391208</v>
      </c>
      <c r="AK89" s="1">
        <v>0.42694825930408437</v>
      </c>
      <c r="AL89" s="1">
        <v>0.43140434693223728</v>
      </c>
      <c r="AM89" s="1">
        <v>0.39763695264755189</v>
      </c>
      <c r="AN89" s="1">
        <v>0.45975531050816931</v>
      </c>
      <c r="AO89" s="1">
        <v>0.42443940683953996</v>
      </c>
      <c r="AP89" s="1">
        <v>0.41879076326664705</v>
      </c>
      <c r="AQ89" s="1">
        <v>0.38828928571886878</v>
      </c>
      <c r="AR89" s="1">
        <v>0.44124773536812117</v>
      </c>
      <c r="AS89" s="1">
        <v>0.25046507638694954</v>
      </c>
      <c r="AT89" s="1">
        <v>0.25362669899357215</v>
      </c>
      <c r="AU89" s="1">
        <v>0.25067956185495738</v>
      </c>
      <c r="AV89" s="1">
        <v>0.21018727343248708</v>
      </c>
      <c r="AW89" s="1">
        <v>0.24389881206777766</v>
      </c>
      <c r="AX89" s="1">
        <v>0.25276922434929822</v>
      </c>
      <c r="AY89" s="1">
        <v>0.25683404412530042</v>
      </c>
      <c r="AZ89" s="1">
        <v>0.14776992038994474</v>
      </c>
      <c r="BA89" s="1">
        <v>0.15345219103343949</v>
      </c>
      <c r="BB89" s="1">
        <v>0.29696404257371384</v>
      </c>
      <c r="BC89" s="1">
        <v>0.29800508232284051</v>
      </c>
      <c r="BD89" s="1">
        <v>0.15174775738649574</v>
      </c>
      <c r="BE89" s="1">
        <v>0.14776992038994477</v>
      </c>
      <c r="BF89" s="1">
        <v>0.30399327312605051</v>
      </c>
      <c r="BG89" s="1">
        <v>0.30488394297976423</v>
      </c>
      <c r="BH89" s="1">
        <v>0.29205841520095022</v>
      </c>
      <c r="BI89" s="1">
        <v>0.28649093162501127</v>
      </c>
      <c r="BJ89" s="1">
        <v>0.2876644850191003</v>
      </c>
      <c r="BK89" s="1">
        <v>0.28103418122359231</v>
      </c>
      <c r="BL89" s="1">
        <v>0.22338126140777012</v>
      </c>
      <c r="BM89" s="1">
        <v>0.24171727520470523</v>
      </c>
      <c r="BN89" s="1">
        <v>0.31019249876330979</v>
      </c>
      <c r="BO89" s="1">
        <v>0.17877486423642708</v>
      </c>
      <c r="BP89" s="1">
        <v>0.10866168783858351</v>
      </c>
      <c r="BQ89" s="1">
        <v>0.10909446928074079</v>
      </c>
      <c r="BR89" s="1">
        <v>0.10651390182727606</v>
      </c>
      <c r="BS89" s="1">
        <v>0.22030568650617316</v>
      </c>
      <c r="BT89" s="1">
        <v>0.29771605721309358</v>
      </c>
      <c r="BU89" s="1">
        <v>0.29304944542373662</v>
      </c>
      <c r="BV89" s="1">
        <v>0.31114189486796617</v>
      </c>
      <c r="BW89" s="1">
        <v>5.0018451081627113E-2</v>
      </c>
      <c r="BX89" s="1">
        <v>0.32144584078982547</v>
      </c>
      <c r="BY89" s="1">
        <v>0.18107635172632958</v>
      </c>
      <c r="BZ89" s="1">
        <v>0.36541837710860509</v>
      </c>
      <c r="CA89" s="1">
        <v>0.27001082933910558</v>
      </c>
      <c r="CB89" s="1">
        <v>0.33815986052124358</v>
      </c>
      <c r="CC89" s="1">
        <v>0.36668806405917564</v>
      </c>
      <c r="CD89" s="1">
        <v>0.32495376428335504</v>
      </c>
      <c r="CE89" s="1">
        <v>0.17993114568562396</v>
      </c>
      <c r="CF89" s="1">
        <v>0.38768220380106855</v>
      </c>
      <c r="CG89" s="1">
        <v>0.27089541290671931</v>
      </c>
      <c r="CH89" s="1">
        <v>0.35321479281854062</v>
      </c>
      <c r="CI89" s="1">
        <v>0.35856253069611049</v>
      </c>
      <c r="CJ89" s="1">
        <v>0.38576464654184894</v>
      </c>
      <c r="CK89" s="1">
        <v>0.18520220745545501</v>
      </c>
      <c r="CL89" s="1">
        <v>0.34131103714592703</v>
      </c>
      <c r="CM89" s="1">
        <v>0.34068555688201602</v>
      </c>
      <c r="CN89" s="1">
        <v>0.28243525911216066</v>
      </c>
      <c r="CO89" s="1">
        <v>0.26785869296101195</v>
      </c>
      <c r="CP89" s="1">
        <v>0.83389355310624791</v>
      </c>
      <c r="CQ89" s="1">
        <v>0.83425357397981159</v>
      </c>
      <c r="CR89" s="1">
        <v>0.80086093846269879</v>
      </c>
      <c r="CS89" s="1">
        <v>0.74688199854435189</v>
      </c>
      <c r="CT89" s="1">
        <v>0.75183931618398836</v>
      </c>
      <c r="CU89" s="1">
        <v>0.85357053689336526</v>
      </c>
      <c r="CV89" s="1">
        <v>0.78471901735785166</v>
      </c>
      <c r="CW89" s="1">
        <v>1</v>
      </c>
      <c r="CX89" s="1">
        <v>0.81729783858102445</v>
      </c>
      <c r="CY89" s="1">
        <v>0.51390010818884035</v>
      </c>
      <c r="CZ89" s="1">
        <v>0.30649641977732411</v>
      </c>
      <c r="DA89" s="1">
        <v>0.34212999989695803</v>
      </c>
      <c r="DB89" s="1">
        <v>0.31525616963429198</v>
      </c>
      <c r="DC89" s="1">
        <v>0.30999049278839408</v>
      </c>
      <c r="DD89" s="1">
        <v>0.32354129175231217</v>
      </c>
      <c r="DE89" s="1">
        <v>0.32564587393477207</v>
      </c>
      <c r="DF89" s="1">
        <v>0.41288285716920958</v>
      </c>
      <c r="DG89" s="1">
        <v>0.41478416796298545</v>
      </c>
      <c r="DH89" s="1">
        <v>0.3992484427510154</v>
      </c>
      <c r="DI89" s="1">
        <v>0.41366415962491748</v>
      </c>
      <c r="DJ89" s="1">
        <v>0.15706198362902787</v>
      </c>
      <c r="DK89" s="1">
        <v>0.28830071467214191</v>
      </c>
      <c r="DL89" s="1">
        <v>0.29832252273687704</v>
      </c>
      <c r="DM89" s="1">
        <v>9.7344049986914732E-2</v>
      </c>
      <c r="DN89" s="1">
        <v>3.5067147895995458E-2</v>
      </c>
      <c r="DO89" s="1">
        <v>0.31991026314202214</v>
      </c>
      <c r="DP89" s="1">
        <v>0.5052267363312688</v>
      </c>
      <c r="DQ89" s="1">
        <v>0.47582961129973644</v>
      </c>
      <c r="DR89" s="1">
        <v>0.29493648311843335</v>
      </c>
      <c r="DS89" s="1">
        <v>0.35182418955099259</v>
      </c>
      <c r="DT89" s="1">
        <v>0.3555720352999957</v>
      </c>
      <c r="DU89" s="1">
        <v>0.25632398190091632</v>
      </c>
      <c r="DV89" s="1">
        <v>0.28388599848751706</v>
      </c>
      <c r="DW89" s="1">
        <v>0.32079063402512126</v>
      </c>
      <c r="DX89" s="1">
        <v>0.37246751918106402</v>
      </c>
      <c r="DY89" s="1">
        <v>0.22797298561555585</v>
      </c>
      <c r="DZ89" s="1">
        <v>0.15595115833193621</v>
      </c>
    </row>
    <row r="90" spans="1:130" s="1" customFormat="1" ht="12.5" x14ac:dyDescent="0.25">
      <c r="A90" s="1">
        <v>88</v>
      </c>
      <c r="B90" s="1" t="s">
        <v>87</v>
      </c>
      <c r="C90" s="13">
        <v>3.9385986023755329E-2</v>
      </c>
      <c r="D90" s="13">
        <v>4.9000000000000002E-2</v>
      </c>
      <c r="E90" s="13">
        <v>0.12434476956232256</v>
      </c>
      <c r="G90" s="14">
        <v>0.39915585428055367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">
        <f t="shared" si="2"/>
        <v>88</v>
      </c>
      <c r="O90" s="1" t="s">
        <v>87</v>
      </c>
      <c r="P90" s="1">
        <v>0.61761457378897244</v>
      </c>
      <c r="Q90" s="1">
        <v>0.60871881033018338</v>
      </c>
      <c r="R90" s="1">
        <v>0.62486679679838764</v>
      </c>
      <c r="S90" s="1">
        <v>0.61220720442006049</v>
      </c>
      <c r="T90" s="1">
        <v>0.59714507850754805</v>
      </c>
      <c r="U90" s="1">
        <v>0.62225621581325274</v>
      </c>
      <c r="V90" s="1">
        <v>0.60901344367095045</v>
      </c>
      <c r="W90" s="1">
        <v>0.66432787255334103</v>
      </c>
      <c r="X90" s="1">
        <v>0.61898409463155435</v>
      </c>
      <c r="Y90" s="1">
        <v>0.65788805756205249</v>
      </c>
      <c r="Z90" s="1">
        <v>0.61161815499682504</v>
      </c>
      <c r="AA90" s="1">
        <v>0.67067286773016699</v>
      </c>
      <c r="AB90" s="1">
        <v>0.62323851488968418</v>
      </c>
      <c r="AC90" s="1">
        <v>0.55749891515516314</v>
      </c>
      <c r="AD90" s="1">
        <v>0.66431394739857996</v>
      </c>
      <c r="AE90" s="1">
        <v>0.62483144113165523</v>
      </c>
      <c r="AF90" s="1">
        <v>0.65953414335154092</v>
      </c>
      <c r="AG90" s="1">
        <v>0.61929656171461633</v>
      </c>
      <c r="AH90" s="1">
        <v>0.67308485966221454</v>
      </c>
      <c r="AI90" s="1">
        <v>0.64115238339211955</v>
      </c>
      <c r="AJ90" s="1">
        <v>0.66595820144876627</v>
      </c>
      <c r="AK90" s="1">
        <v>0.63344333830451283</v>
      </c>
      <c r="AL90" s="1">
        <v>0.67152112037134093</v>
      </c>
      <c r="AM90" s="1">
        <v>0.64182573156081513</v>
      </c>
      <c r="AN90" s="1">
        <v>0.66433759902855061</v>
      </c>
      <c r="AO90" s="1">
        <v>0.63217407357650102</v>
      </c>
      <c r="AP90" s="1">
        <v>0.66346447569326195</v>
      </c>
      <c r="AQ90" s="1">
        <v>0.63570409713536391</v>
      </c>
      <c r="AR90" s="1">
        <v>0.6437398886865634</v>
      </c>
      <c r="AS90" s="1">
        <v>0.21732898504862816</v>
      </c>
      <c r="AT90" s="1">
        <v>0.2227157774216168</v>
      </c>
      <c r="AU90" s="1">
        <v>0.21557499159334309</v>
      </c>
      <c r="AV90" s="1">
        <v>0.16434242905097196</v>
      </c>
      <c r="AW90" s="1">
        <v>0.207715006645042</v>
      </c>
      <c r="AX90" s="1">
        <v>0.22524942010203045</v>
      </c>
      <c r="AY90" s="1">
        <v>0.2324191984867347</v>
      </c>
      <c r="AZ90" s="1">
        <v>7.2046548400511348E-2</v>
      </c>
      <c r="BA90" s="1">
        <v>7.3851822231741443E-2</v>
      </c>
      <c r="BB90" s="1">
        <v>0.31341338685852899</v>
      </c>
      <c r="BC90" s="1">
        <v>0.31818830406418447</v>
      </c>
      <c r="BD90" s="1">
        <v>7.2046924120216349E-2</v>
      </c>
      <c r="BE90" s="1">
        <v>7.2046548400511362E-2</v>
      </c>
      <c r="BF90" s="1">
        <v>0.32471383012904237</v>
      </c>
      <c r="BG90" s="1">
        <v>0.32793214580813074</v>
      </c>
      <c r="BH90" s="1">
        <v>0.29723462235696119</v>
      </c>
      <c r="BI90" s="1">
        <v>0.29981390166060912</v>
      </c>
      <c r="BJ90" s="1">
        <v>0.30558886118590561</v>
      </c>
      <c r="BK90" s="1">
        <v>0.28354003668687677</v>
      </c>
      <c r="BL90" s="1">
        <v>0.18725621175476631</v>
      </c>
      <c r="BM90" s="1">
        <v>0.24576849041531831</v>
      </c>
      <c r="BN90" s="1">
        <v>0.41262733378561423</v>
      </c>
      <c r="BO90" s="1">
        <v>0.17514316969692781</v>
      </c>
      <c r="BP90" s="1">
        <v>5.2559729876301226E-2</v>
      </c>
      <c r="BQ90" s="1">
        <v>5.1455963176992726E-2</v>
      </c>
      <c r="BR90" s="1">
        <v>5.2573207686311602E-2</v>
      </c>
      <c r="BS90" s="1">
        <v>0.31705778295682946</v>
      </c>
      <c r="BT90" s="1">
        <v>0.38790037834245078</v>
      </c>
      <c r="BU90" s="1">
        <v>0.30472334754441688</v>
      </c>
      <c r="BV90" s="1">
        <v>0.38974610581261127</v>
      </c>
      <c r="BW90" s="1">
        <v>2.9285221688825084E-2</v>
      </c>
      <c r="BX90" s="1">
        <v>0.28494145441008245</v>
      </c>
      <c r="BY90" s="1">
        <v>0.10601809908618068</v>
      </c>
      <c r="BZ90" s="1">
        <v>0.35021513881984645</v>
      </c>
      <c r="CA90" s="1">
        <v>0.23692667596906122</v>
      </c>
      <c r="CB90" s="1">
        <v>0.4274521049939094</v>
      </c>
      <c r="CC90" s="1">
        <v>0.46761790455699143</v>
      </c>
      <c r="CD90" s="1">
        <v>0.2713820793596925</v>
      </c>
      <c r="CE90" s="1">
        <v>9.885840253569031E-2</v>
      </c>
      <c r="CF90" s="1">
        <v>0.36139418954794778</v>
      </c>
      <c r="CG90" s="1">
        <v>0.23506553149957155</v>
      </c>
      <c r="CH90" s="1">
        <v>0.32569310278412078</v>
      </c>
      <c r="CI90" s="1">
        <v>0.46532599415270193</v>
      </c>
      <c r="CJ90" s="1">
        <v>0.52903293271507446</v>
      </c>
      <c r="CK90" s="1">
        <v>0.1523083828527779</v>
      </c>
      <c r="CL90" s="1">
        <v>0.50910847021256322</v>
      </c>
      <c r="CM90" s="1">
        <v>0.50881448948098229</v>
      </c>
      <c r="CN90" s="1">
        <v>0.28040047998937062</v>
      </c>
      <c r="CO90" s="1">
        <v>0.26652709956227727</v>
      </c>
      <c r="CP90" s="1">
        <v>0.74526336662601256</v>
      </c>
      <c r="CQ90" s="1">
        <v>0.74609704172322822</v>
      </c>
      <c r="CR90" s="1">
        <v>0.78500131575767773</v>
      </c>
      <c r="CS90" s="1">
        <v>0.77860923725646969</v>
      </c>
      <c r="CT90" s="1">
        <v>0.83842998859441253</v>
      </c>
      <c r="CU90" s="1">
        <v>0.7848490793740045</v>
      </c>
      <c r="CV90" s="1">
        <v>0.85510503495816548</v>
      </c>
      <c r="CW90" s="1">
        <v>0.81729783858102434</v>
      </c>
      <c r="CX90" s="1">
        <v>1</v>
      </c>
      <c r="CY90" s="1">
        <v>0.56760124252481414</v>
      </c>
      <c r="CZ90" s="1">
        <v>0.43700207329492002</v>
      </c>
      <c r="DA90" s="1">
        <v>0.55482415086512993</v>
      </c>
      <c r="DB90" s="1">
        <v>0.51450014126020771</v>
      </c>
      <c r="DC90" s="1">
        <v>0.51020022422646005</v>
      </c>
      <c r="DD90" s="1">
        <v>0.48869045408647677</v>
      </c>
      <c r="DE90" s="1">
        <v>0.48755975623072639</v>
      </c>
      <c r="DF90" s="1">
        <v>0.5371932324326858</v>
      </c>
      <c r="DG90" s="1">
        <v>0.53993616655836218</v>
      </c>
      <c r="DH90" s="1">
        <v>0.51971287800602839</v>
      </c>
      <c r="DI90" s="1">
        <v>0.52508643220471996</v>
      </c>
      <c r="DJ90" s="1">
        <v>0.22903937241470856</v>
      </c>
      <c r="DK90" s="1">
        <v>0.43152639334320425</v>
      </c>
      <c r="DL90" s="1">
        <v>0.44623019564991406</v>
      </c>
      <c r="DM90" s="1">
        <v>0.13479011626899531</v>
      </c>
      <c r="DN90" s="1">
        <v>3.4892820222943023E-2</v>
      </c>
      <c r="DO90" s="1">
        <v>0.44297254501281236</v>
      </c>
      <c r="DP90" s="1">
        <v>0.61454426407752327</v>
      </c>
      <c r="DQ90" s="1">
        <v>0.65357194042578204</v>
      </c>
      <c r="DR90" s="1">
        <v>0.33138489754937545</v>
      </c>
      <c r="DS90" s="1">
        <v>0.49033461855294391</v>
      </c>
      <c r="DT90" s="1">
        <v>0.49898299401051815</v>
      </c>
      <c r="DU90" s="1">
        <v>0.37935327531787899</v>
      </c>
      <c r="DV90" s="1">
        <v>0.31010717147797484</v>
      </c>
      <c r="DW90" s="1">
        <v>0.34494203087836606</v>
      </c>
      <c r="DX90" s="1">
        <v>0.35079796206836933</v>
      </c>
      <c r="DY90" s="1">
        <v>0.23467962321468927</v>
      </c>
      <c r="DZ90" s="1">
        <v>0.16393192545377361</v>
      </c>
    </row>
    <row r="91" spans="1:130" s="1" customFormat="1" ht="12.5" x14ac:dyDescent="0.25">
      <c r="A91" s="1">
        <v>89</v>
      </c>
      <c r="B91" s="1" t="s">
        <v>88</v>
      </c>
      <c r="C91" s="13">
        <v>5.343014452333851E-2</v>
      </c>
      <c r="D91" s="13">
        <v>6.699999999999999E-2</v>
      </c>
      <c r="E91" s="13">
        <v>0.15338578228909083</v>
      </c>
      <c r="G91" s="14">
        <v>0.56334825680920142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">
        <f t="shared" si="2"/>
        <v>89</v>
      </c>
      <c r="O91" s="1" t="s">
        <v>88</v>
      </c>
      <c r="P91" s="1">
        <v>0.56392468679017116</v>
      </c>
      <c r="Q91" s="1">
        <v>0.5655370012759785</v>
      </c>
      <c r="R91" s="1">
        <v>0.54968637803566911</v>
      </c>
      <c r="S91" s="1">
        <v>0.51408491018815261</v>
      </c>
      <c r="T91" s="1">
        <v>0.50036046548016744</v>
      </c>
      <c r="U91" s="1">
        <v>0.53683983959042603</v>
      </c>
      <c r="V91" s="1">
        <v>0.56606281841446782</v>
      </c>
      <c r="W91" s="1">
        <v>0.4458227792792448</v>
      </c>
      <c r="X91" s="1">
        <v>0.49121223495640665</v>
      </c>
      <c r="Y91" s="1">
        <v>0.44616375554532006</v>
      </c>
      <c r="Z91" s="1">
        <v>0.49227646027167316</v>
      </c>
      <c r="AA91" s="1">
        <v>0.42583027058412343</v>
      </c>
      <c r="AB91" s="1">
        <v>0.46011641995329355</v>
      </c>
      <c r="AC91" s="1">
        <v>0.42249343907322412</v>
      </c>
      <c r="AD91" s="1">
        <v>0.46294418409801968</v>
      </c>
      <c r="AE91" s="1">
        <v>0.50655980506568588</v>
      </c>
      <c r="AF91" s="1">
        <v>0.4630698209314385</v>
      </c>
      <c r="AG91" s="1">
        <v>0.50717162091886892</v>
      </c>
      <c r="AH91" s="1">
        <v>0.54566616058510597</v>
      </c>
      <c r="AI91" s="1">
        <v>0.55738538762105294</v>
      </c>
      <c r="AJ91" s="1">
        <v>0.54635800926929357</v>
      </c>
      <c r="AK91" s="1">
        <v>0.55840783420931317</v>
      </c>
      <c r="AL91" s="1">
        <v>0.51271441420753461</v>
      </c>
      <c r="AM91" s="1">
        <v>0.52044350557463681</v>
      </c>
      <c r="AN91" s="1">
        <v>0.55214428718626951</v>
      </c>
      <c r="AO91" s="1">
        <v>0.55995849901634143</v>
      </c>
      <c r="AP91" s="1">
        <v>0.50706547203127983</v>
      </c>
      <c r="AQ91" s="1">
        <v>0.51227753910761176</v>
      </c>
      <c r="AR91" s="1">
        <v>0.56077693899338577</v>
      </c>
      <c r="AS91" s="1">
        <v>0.18885448199024088</v>
      </c>
      <c r="AT91" s="1">
        <v>0.19352542055158931</v>
      </c>
      <c r="AU91" s="1">
        <v>0.18704575507950941</v>
      </c>
      <c r="AV91" s="1">
        <v>0.14579918579462217</v>
      </c>
      <c r="AW91" s="1">
        <v>0.18183673921416876</v>
      </c>
      <c r="AX91" s="1">
        <v>0.1946563977536715</v>
      </c>
      <c r="AY91" s="1">
        <v>0.20087204240926115</v>
      </c>
      <c r="AZ91" s="1">
        <v>6.193090184754442E-2</v>
      </c>
      <c r="BA91" s="1">
        <v>6.4744806283249412E-2</v>
      </c>
      <c r="BB91" s="1">
        <v>0.27181498996390202</v>
      </c>
      <c r="BC91" s="1">
        <v>0.27595369631623329</v>
      </c>
      <c r="BD91" s="1">
        <v>6.446682269798111E-2</v>
      </c>
      <c r="BE91" s="1">
        <v>6.1930901847544434E-2</v>
      </c>
      <c r="BF91" s="1">
        <v>0.28265262851863832</v>
      </c>
      <c r="BG91" s="1">
        <v>0.28543487105377463</v>
      </c>
      <c r="BH91" s="1">
        <v>0.25889494007684505</v>
      </c>
      <c r="BI91" s="1">
        <v>0.25934027096226925</v>
      </c>
      <c r="BJ91" s="1">
        <v>0.26435708566330468</v>
      </c>
      <c r="BK91" s="1">
        <v>0.24524956188306204</v>
      </c>
      <c r="BL91" s="1">
        <v>0.16175796494748812</v>
      </c>
      <c r="BM91" s="1">
        <v>0.21409656114302908</v>
      </c>
      <c r="BN91" s="1">
        <v>0.35800375816645552</v>
      </c>
      <c r="BO91" s="1">
        <v>0.15260771415991925</v>
      </c>
      <c r="BP91" s="1">
        <v>4.5728346890495486E-2</v>
      </c>
      <c r="BQ91" s="1">
        <v>4.649881251138744E-2</v>
      </c>
      <c r="BR91" s="1">
        <v>4.4352976798527205E-2</v>
      </c>
      <c r="BS91" s="1">
        <v>0.27625596173937184</v>
      </c>
      <c r="BT91" s="1">
        <v>0.33666694753525589</v>
      </c>
      <c r="BU91" s="1">
        <v>0.26421321007295839</v>
      </c>
      <c r="BV91" s="1">
        <v>0.32727980868808526</v>
      </c>
      <c r="BW91" s="1">
        <v>1.044645129305349E-2</v>
      </c>
      <c r="BX91" s="1">
        <v>1.8539655581316157E-2</v>
      </c>
      <c r="BY91" s="1">
        <v>3.7818150057184648E-2</v>
      </c>
      <c r="BZ91" s="1">
        <v>7.6323495422230714E-2</v>
      </c>
      <c r="CA91" s="1">
        <v>0.15004070776596623</v>
      </c>
      <c r="CB91" s="1">
        <v>0.36889732583202339</v>
      </c>
      <c r="CC91" s="1">
        <v>0.342337904590366</v>
      </c>
      <c r="CD91" s="1">
        <v>3.3649321567118792E-2</v>
      </c>
      <c r="CE91" s="1">
        <v>5.0439845382505573E-2</v>
      </c>
      <c r="CF91" s="1">
        <v>0.13474931252784161</v>
      </c>
      <c r="CG91" s="1">
        <v>0.17508035494891117</v>
      </c>
      <c r="CH91" s="1">
        <v>7.5731703259077465E-2</v>
      </c>
      <c r="CI91" s="1">
        <v>0.36841952455919469</v>
      </c>
      <c r="CJ91" s="1">
        <v>0.48722620094583236</v>
      </c>
      <c r="CK91" s="1">
        <v>0.13155156796585982</v>
      </c>
      <c r="CL91" s="1">
        <v>0.4729929035904763</v>
      </c>
      <c r="CM91" s="1">
        <v>0.47256282096941926</v>
      </c>
      <c r="CN91" s="1">
        <v>1.7464410712736144E-2</v>
      </c>
      <c r="CO91" s="1">
        <v>8.3750070985626592E-4</v>
      </c>
      <c r="CP91" s="1">
        <v>0.54379574650454221</v>
      </c>
      <c r="CQ91" s="1">
        <v>0.54412596325568563</v>
      </c>
      <c r="CR91" s="1">
        <v>0.53921422333043045</v>
      </c>
      <c r="CS91" s="1">
        <v>0.51664172934535402</v>
      </c>
      <c r="CT91" s="1">
        <v>0.60916386548543922</v>
      </c>
      <c r="CU91" s="1">
        <v>0.43012446792483283</v>
      </c>
      <c r="CV91" s="1">
        <v>0.47031036819361843</v>
      </c>
      <c r="CW91" s="1">
        <v>0.51390010818884035</v>
      </c>
      <c r="CX91" s="1">
        <v>0.56760124252481403</v>
      </c>
      <c r="CY91" s="1">
        <v>1</v>
      </c>
      <c r="CZ91" s="1">
        <v>0.39063774747184482</v>
      </c>
      <c r="DA91" s="1">
        <v>0.48258915525522045</v>
      </c>
      <c r="DB91" s="1">
        <v>0.44517862295172733</v>
      </c>
      <c r="DC91" s="1">
        <v>0.43661667619983552</v>
      </c>
      <c r="DD91" s="1">
        <v>0.44328556796014473</v>
      </c>
      <c r="DE91" s="1">
        <v>0.45746384407813789</v>
      </c>
      <c r="DF91" s="1">
        <v>0.44492544145358143</v>
      </c>
      <c r="DG91" s="1">
        <v>0.44711313703132505</v>
      </c>
      <c r="DH91" s="1">
        <v>0.43036653151430726</v>
      </c>
      <c r="DI91" s="1">
        <v>0.40467809445834901</v>
      </c>
      <c r="DJ91" s="1">
        <v>0.2124371073871662</v>
      </c>
      <c r="DK91" s="1">
        <v>0.39744081602792153</v>
      </c>
      <c r="DL91" s="1">
        <v>0.41167287184406498</v>
      </c>
      <c r="DM91" s="1">
        <v>0.12326813672233237</v>
      </c>
      <c r="DN91" s="1">
        <v>1.0964274084547114E-4</v>
      </c>
      <c r="DO91" s="1">
        <v>0.40510685615781383</v>
      </c>
      <c r="DP91" s="1">
        <v>0.44989928671262069</v>
      </c>
      <c r="DQ91" s="1">
        <v>0.47667475488489974</v>
      </c>
      <c r="DR91" s="1">
        <v>0.19405726702459655</v>
      </c>
      <c r="DS91" s="1">
        <v>0.39426068109802398</v>
      </c>
      <c r="DT91" s="1">
        <v>0.39607306433414591</v>
      </c>
      <c r="DU91" s="1">
        <v>0.33846512143520663</v>
      </c>
      <c r="DV91" s="1">
        <v>0.26894060107951123</v>
      </c>
      <c r="DW91" s="1">
        <v>0.28473810898284346</v>
      </c>
      <c r="DX91" s="1">
        <v>0.28417758609200466</v>
      </c>
      <c r="DY91" s="1">
        <v>0.10346235538504892</v>
      </c>
      <c r="DZ91" s="1">
        <v>7.4307154345826604E-2</v>
      </c>
    </row>
    <row r="92" spans="1:130" s="1" customFormat="1" ht="12.5" x14ac:dyDescent="0.25">
      <c r="A92" s="1">
        <v>90</v>
      </c>
      <c r="B92" s="1" t="s">
        <v>89</v>
      </c>
      <c r="C92" s="13">
        <v>7.0477891339124646E-2</v>
      </c>
      <c r="D92" s="13">
        <v>9.1386768148184777E-2</v>
      </c>
      <c r="E92" s="13">
        <v>0.19867997688460184</v>
      </c>
      <c r="G92" s="14">
        <v>1.1699619669313288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">
        <f t="shared" si="2"/>
        <v>90</v>
      </c>
      <c r="O92" s="1" t="s">
        <v>89</v>
      </c>
      <c r="P92" s="1">
        <v>0.59496186529428907</v>
      </c>
      <c r="Q92" s="1">
        <v>0.59666291803481897</v>
      </c>
      <c r="R92" s="1">
        <v>0.57993991123969246</v>
      </c>
      <c r="S92" s="1">
        <v>0.54237901664871968</v>
      </c>
      <c r="T92" s="1">
        <v>0.52789920859124839</v>
      </c>
      <c r="U92" s="1">
        <v>0.56638632748108597</v>
      </c>
      <c r="V92" s="1">
        <v>0.59684675051164926</v>
      </c>
      <c r="W92" s="1">
        <v>0.50042591223885025</v>
      </c>
      <c r="X92" s="1">
        <v>0.55061053218998457</v>
      </c>
      <c r="Y92" s="1">
        <v>0.50114292207845224</v>
      </c>
      <c r="Z92" s="1">
        <v>0.55216490366176763</v>
      </c>
      <c r="AA92" s="1">
        <v>0.47572849425497832</v>
      </c>
      <c r="AB92" s="1">
        <v>0.51395125659109842</v>
      </c>
      <c r="AC92" s="1">
        <v>0.46980268527134977</v>
      </c>
      <c r="AD92" s="1">
        <v>0.5176101758512619</v>
      </c>
      <c r="AE92" s="1">
        <v>0.56640706287468234</v>
      </c>
      <c r="AF92" s="1">
        <v>0.51796917439837997</v>
      </c>
      <c r="AG92" s="1">
        <v>0.5673396711301969</v>
      </c>
      <c r="AH92" s="1">
        <v>0.5896953029798232</v>
      </c>
      <c r="AI92" s="1">
        <v>0.60206562372469297</v>
      </c>
      <c r="AJ92" s="1">
        <v>0.59064202952536415</v>
      </c>
      <c r="AK92" s="1">
        <v>0.60337266377621301</v>
      </c>
      <c r="AL92" s="1">
        <v>0.55310985005730817</v>
      </c>
      <c r="AM92" s="1">
        <v>0.56117800247929206</v>
      </c>
      <c r="AN92" s="1">
        <v>0.5942236167871322</v>
      </c>
      <c r="AO92" s="1">
        <v>0.60259483443745854</v>
      </c>
      <c r="AP92" s="1">
        <v>0.54461795253104373</v>
      </c>
      <c r="AQ92" s="1">
        <v>0.55018372445087826</v>
      </c>
      <c r="AR92" s="1">
        <v>0.60167274296317497</v>
      </c>
      <c r="AS92" s="1">
        <v>0.26265958069086193</v>
      </c>
      <c r="AT92" s="1">
        <v>0.27259729622509132</v>
      </c>
      <c r="AU92" s="1">
        <v>0.25744733072578457</v>
      </c>
      <c r="AV92" s="1">
        <v>0.18100620655356964</v>
      </c>
      <c r="AW92" s="1">
        <v>0.24857466948365523</v>
      </c>
      <c r="AX92" s="1">
        <v>0.2778176080059771</v>
      </c>
      <c r="AY92" s="1">
        <v>0.29120410792704465</v>
      </c>
      <c r="AZ92" s="1">
        <v>1.2483123045079777E-2</v>
      </c>
      <c r="BA92" s="1">
        <v>1.3050308638379736E-2</v>
      </c>
      <c r="BB92" s="1">
        <v>0.45041365386350213</v>
      </c>
      <c r="BC92" s="1">
        <v>0.46121244257638333</v>
      </c>
      <c r="BD92" s="1">
        <v>1.2994276783588424E-2</v>
      </c>
      <c r="BE92" s="1">
        <v>1.2483123045079777E-2</v>
      </c>
      <c r="BF92" s="1">
        <v>0.47286540217513162</v>
      </c>
      <c r="BG92" s="1">
        <v>0.47991560984454168</v>
      </c>
      <c r="BH92" s="1">
        <v>0.41756398413897572</v>
      </c>
      <c r="BI92" s="1">
        <v>0.42679508623096812</v>
      </c>
      <c r="BJ92" s="1">
        <v>0.4399746609104232</v>
      </c>
      <c r="BK92" s="1">
        <v>0.39217973355164731</v>
      </c>
      <c r="BL92" s="1">
        <v>0.21583867962750528</v>
      </c>
      <c r="BM92" s="1">
        <v>0.34506181341810732</v>
      </c>
      <c r="BN92" s="1">
        <v>0.68468388972309779</v>
      </c>
      <c r="BO92" s="1">
        <v>0.23859607760670032</v>
      </c>
      <c r="BP92" s="1">
        <v>9.2172496096919101E-3</v>
      </c>
      <c r="BQ92" s="1">
        <v>9.3725487715105825E-3</v>
      </c>
      <c r="BR92" s="1">
        <v>8.9400226748601267E-3</v>
      </c>
      <c r="BS92" s="1">
        <v>0.54883148866003983</v>
      </c>
      <c r="BT92" s="1">
        <v>0.62630675994326757</v>
      </c>
      <c r="BU92" s="1">
        <v>0.4251297293094925</v>
      </c>
      <c r="BV92" s="1">
        <v>0.56248778967496404</v>
      </c>
      <c r="BW92" s="1">
        <v>2.1033036406839785E-3</v>
      </c>
      <c r="BX92" s="1">
        <v>4.5959397882248641E-3</v>
      </c>
      <c r="BY92" s="1">
        <v>7.6143611325793148E-3</v>
      </c>
      <c r="BZ92" s="1">
        <v>0.12106491828994848</v>
      </c>
      <c r="CA92" s="1">
        <v>0.23428876711031216</v>
      </c>
      <c r="CB92" s="1">
        <v>0.59979481130002854</v>
      </c>
      <c r="CC92" s="1">
        <v>0.47061976299094743</v>
      </c>
      <c r="CD92" s="1">
        <v>7.5421009148809188E-3</v>
      </c>
      <c r="CE92" s="1">
        <v>1.0161308326616207E-2</v>
      </c>
      <c r="CF92" s="1">
        <v>0.19775496480573673</v>
      </c>
      <c r="CG92" s="1">
        <v>0.25509819010109491</v>
      </c>
      <c r="CH92" s="1">
        <v>5.8162617159356014E-2</v>
      </c>
      <c r="CI92" s="1">
        <v>0.68524341962374247</v>
      </c>
      <c r="CJ92" s="1">
        <v>0.53367462330610216</v>
      </c>
      <c r="CK92" s="1">
        <v>0.17154953873600617</v>
      </c>
      <c r="CL92" s="1">
        <v>0.49902539609134278</v>
      </c>
      <c r="CM92" s="1">
        <v>0.49880259287401474</v>
      </c>
      <c r="CN92" s="1">
        <v>1.613420675981992E-2</v>
      </c>
      <c r="CO92" s="1">
        <v>1.1473989274950831E-3</v>
      </c>
      <c r="CP92" s="1">
        <v>0.31517363592281983</v>
      </c>
      <c r="CQ92" s="1">
        <v>0.31552188437831685</v>
      </c>
      <c r="CR92" s="1">
        <v>0.32783814076982198</v>
      </c>
      <c r="CS92" s="1">
        <v>0.32609615812661691</v>
      </c>
      <c r="CT92" s="1">
        <v>0.45991779153896301</v>
      </c>
      <c r="CU92" s="1">
        <v>0.26413811117407904</v>
      </c>
      <c r="CV92" s="1">
        <v>0.36989069883850417</v>
      </c>
      <c r="CW92" s="1">
        <v>0.30649641977732411</v>
      </c>
      <c r="CX92" s="1">
        <v>0.43700207329492002</v>
      </c>
      <c r="CY92" s="1">
        <v>0.39063774747184471</v>
      </c>
      <c r="CZ92" s="1">
        <v>1</v>
      </c>
      <c r="DA92" s="1">
        <v>0.50412370292593522</v>
      </c>
      <c r="DB92" s="1">
        <v>0.46466865763571008</v>
      </c>
      <c r="DC92" s="1">
        <v>0.45671320088391421</v>
      </c>
      <c r="DD92" s="1">
        <v>0.64003975345835751</v>
      </c>
      <c r="DE92" s="1">
        <v>0.47897794440324348</v>
      </c>
      <c r="DF92" s="1">
        <v>0.44221362191665209</v>
      </c>
      <c r="DG92" s="1">
        <v>0.44449451646508442</v>
      </c>
      <c r="DH92" s="1">
        <v>0.42784599128163225</v>
      </c>
      <c r="DI92" s="1">
        <v>0.40466927157312244</v>
      </c>
      <c r="DJ92" s="1">
        <v>0.24703096635422309</v>
      </c>
      <c r="DK92" s="1">
        <v>0.46680551248134761</v>
      </c>
      <c r="DL92" s="1">
        <v>0.47400981407433163</v>
      </c>
      <c r="DM92" s="1">
        <v>0.13850884223274834</v>
      </c>
      <c r="DN92" s="1">
        <v>1.5021356014767527E-4</v>
      </c>
      <c r="DO92" s="1">
        <v>0.45519371930931246</v>
      </c>
      <c r="DP92" s="1">
        <v>0.45225104710964875</v>
      </c>
      <c r="DQ92" s="1">
        <v>0.51682398099717819</v>
      </c>
      <c r="DR92" s="1">
        <v>0.18591955672593047</v>
      </c>
      <c r="DS92" s="1">
        <v>0.41450293654219234</v>
      </c>
      <c r="DT92" s="1">
        <v>0.41863755571050265</v>
      </c>
      <c r="DU92" s="1">
        <v>0.56327881384210465</v>
      </c>
      <c r="DV92" s="1">
        <v>0.45690203835668786</v>
      </c>
      <c r="DW92" s="1">
        <v>0.4573589541499386</v>
      </c>
      <c r="DX92" s="1">
        <v>0.38587955836347743</v>
      </c>
      <c r="DY92" s="1">
        <v>9.2589177020393432E-2</v>
      </c>
      <c r="DZ92" s="1">
        <v>5.0323595680967934E-2</v>
      </c>
    </row>
    <row r="93" spans="1:130" s="1" customFormat="1" ht="12.5" x14ac:dyDescent="0.25">
      <c r="A93" s="1">
        <v>91</v>
      </c>
      <c r="B93" s="1" t="s">
        <v>90</v>
      </c>
      <c r="C93" s="13">
        <v>6.9480545483386016E-2</v>
      </c>
      <c r="D93" s="13">
        <v>9.1905729065002967E-2</v>
      </c>
      <c r="E93" s="13">
        <v>0.20675904487197419</v>
      </c>
      <c r="G93" s="14">
        <v>1.1801115624538254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">
        <f t="shared" si="2"/>
        <v>91</v>
      </c>
      <c r="O93" s="1" t="s">
        <v>90</v>
      </c>
      <c r="P93" s="1">
        <v>0.78916790716596652</v>
      </c>
      <c r="Q93" s="1">
        <v>0.77166727242784394</v>
      </c>
      <c r="R93" s="1">
        <v>0.81157859893763462</v>
      </c>
      <c r="S93" s="1">
        <v>0.81055179853926795</v>
      </c>
      <c r="T93" s="1">
        <v>0.79445233567569373</v>
      </c>
      <c r="U93" s="1">
        <v>0.81483560242626507</v>
      </c>
      <c r="V93" s="1">
        <v>0.7712609064075987</v>
      </c>
      <c r="W93" s="1">
        <v>0.5922055500825173</v>
      </c>
      <c r="X93" s="1">
        <v>0.64791262743745515</v>
      </c>
      <c r="Y93" s="1">
        <v>0.57831411273276156</v>
      </c>
      <c r="Z93" s="1">
        <v>0.63345907256689393</v>
      </c>
      <c r="AA93" s="1">
        <v>0.63698257988039131</v>
      </c>
      <c r="AB93" s="1">
        <v>0.68600819988317352</v>
      </c>
      <c r="AC93" s="1">
        <v>0.54886985555713519</v>
      </c>
      <c r="AD93" s="1">
        <v>0.60922040840323599</v>
      </c>
      <c r="AE93" s="1">
        <v>0.66329567753863194</v>
      </c>
      <c r="AF93" s="1">
        <v>0.59943490019316614</v>
      </c>
      <c r="AG93" s="1">
        <v>0.65276838520380753</v>
      </c>
      <c r="AH93" s="1">
        <v>0.74509972744355213</v>
      </c>
      <c r="AI93" s="1">
        <v>0.76005622304745424</v>
      </c>
      <c r="AJ93" s="1">
        <v>0.7298334055395258</v>
      </c>
      <c r="AK93" s="1">
        <v>0.74462025997191139</v>
      </c>
      <c r="AL93" s="1">
        <v>0.77949856885683755</v>
      </c>
      <c r="AM93" s="1">
        <v>0.79144861315740223</v>
      </c>
      <c r="AN93" s="1">
        <v>0.74073659471942555</v>
      </c>
      <c r="AO93" s="1">
        <v>0.75027393072841742</v>
      </c>
      <c r="AP93" s="1">
        <v>0.78693919664287237</v>
      </c>
      <c r="AQ93" s="1">
        <v>0.7942637936263498</v>
      </c>
      <c r="AR93" s="1">
        <v>0.74077441822654833</v>
      </c>
      <c r="AS93" s="1">
        <v>0.11450636505076033</v>
      </c>
      <c r="AT93" s="1">
        <v>0.12118049194354232</v>
      </c>
      <c r="AU93" s="1">
        <v>0.11064125372729586</v>
      </c>
      <c r="AV93" s="1">
        <v>6.1671492175492768E-2</v>
      </c>
      <c r="AW93" s="1">
        <v>0.10432671341565516</v>
      </c>
      <c r="AX93" s="1">
        <v>0.12681617571141307</v>
      </c>
      <c r="AY93" s="1">
        <v>0.13587941635955378</v>
      </c>
      <c r="AZ93" s="1">
        <v>-4.3937439265418217E-2</v>
      </c>
      <c r="BA93" s="1">
        <v>-4.6990494205621874E-2</v>
      </c>
      <c r="BB93" s="1">
        <v>0.24587329775450656</v>
      </c>
      <c r="BC93" s="1">
        <v>0.25400902115789531</v>
      </c>
      <c r="BD93" s="1">
        <v>-4.7859526107140657E-2</v>
      </c>
      <c r="BE93" s="1">
        <v>-4.3937439265418217E-2</v>
      </c>
      <c r="BF93" s="1">
        <v>0.25982138266883997</v>
      </c>
      <c r="BG93" s="1">
        <v>0.26506351973217424</v>
      </c>
      <c r="BH93" s="1">
        <v>0.22051939602033249</v>
      </c>
      <c r="BI93" s="1">
        <v>0.23187043720961031</v>
      </c>
      <c r="BJ93" s="1">
        <v>0.24182274814186169</v>
      </c>
      <c r="BK93" s="1">
        <v>0.20655465367926676</v>
      </c>
      <c r="BL93" s="1">
        <v>8.8699086214182737E-2</v>
      </c>
      <c r="BM93" s="1">
        <v>0.18206075231990837</v>
      </c>
      <c r="BN93" s="1">
        <v>0.42559384398786243</v>
      </c>
      <c r="BO93" s="1">
        <v>0.12154069986468732</v>
      </c>
      <c r="BP93" s="1">
        <v>-3.2901401045951205E-2</v>
      </c>
      <c r="BQ93" s="1">
        <v>-3.4887481501297862E-2</v>
      </c>
      <c r="BR93" s="1">
        <v>-3.0764389787902226E-2</v>
      </c>
      <c r="BS93" s="1">
        <v>0.350268285112046</v>
      </c>
      <c r="BT93" s="1">
        <v>0.39346095966180766</v>
      </c>
      <c r="BU93" s="1">
        <v>0.23433126602706431</v>
      </c>
      <c r="BV93" s="1">
        <v>0.3740494001820619</v>
      </c>
      <c r="BW93" s="1">
        <v>-1.4430765695761211E-2</v>
      </c>
      <c r="BX93" s="1">
        <v>-1.8271039270941748E-2</v>
      </c>
      <c r="BY93" s="1">
        <v>-5.2242129620158256E-2</v>
      </c>
      <c r="BZ93" s="1">
        <v>5.6534857535053912E-2</v>
      </c>
      <c r="CA93" s="1">
        <v>9.3864354854841917E-2</v>
      </c>
      <c r="CB93" s="1">
        <v>0.42715588412919597</v>
      </c>
      <c r="CC93" s="1">
        <v>0.42582401617820442</v>
      </c>
      <c r="CD93" s="1">
        <v>-2.8868159985000395E-2</v>
      </c>
      <c r="CE93" s="1">
        <v>-5.3330632840406629E-2</v>
      </c>
      <c r="CF93" s="1">
        <v>8.8230629443928121E-2</v>
      </c>
      <c r="CG93" s="1">
        <v>0.10567733149864311</v>
      </c>
      <c r="CH93" s="1">
        <v>3.5766409932968632E-2</v>
      </c>
      <c r="CI93" s="1">
        <v>0.4439975585533103</v>
      </c>
      <c r="CJ93" s="1">
        <v>0.62254795345840008</v>
      </c>
      <c r="CK93" s="1">
        <v>6.7712025171512286E-2</v>
      </c>
      <c r="CL93" s="1">
        <v>0.64539215465634003</v>
      </c>
      <c r="CM93" s="1">
        <v>0.64550505158315197</v>
      </c>
      <c r="CN93" s="1">
        <v>1.957958249298436E-2</v>
      </c>
      <c r="CO93" s="1">
        <v>7.1660990695559951E-3</v>
      </c>
      <c r="CP93" s="1">
        <v>0.35091410829255687</v>
      </c>
      <c r="CQ93" s="1">
        <v>0.35190179980237579</v>
      </c>
      <c r="CR93" s="1">
        <v>0.3718053134756148</v>
      </c>
      <c r="CS93" s="1">
        <v>0.37439304347510749</v>
      </c>
      <c r="CT93" s="1">
        <v>0.60308480306559831</v>
      </c>
      <c r="CU93" s="1">
        <v>0.29510309074453456</v>
      </c>
      <c r="CV93" s="1">
        <v>0.45317370607772817</v>
      </c>
      <c r="CW93" s="1">
        <v>0.34212999989695797</v>
      </c>
      <c r="CX93" s="1">
        <v>0.55482415086512993</v>
      </c>
      <c r="CY93" s="1">
        <v>0.48258915525522056</v>
      </c>
      <c r="CZ93" s="1">
        <v>0.50412370292593522</v>
      </c>
      <c r="DA93" s="1">
        <v>1</v>
      </c>
      <c r="DB93" s="1">
        <v>0.87838708600395621</v>
      </c>
      <c r="DC93" s="1">
        <v>0.75603109325399465</v>
      </c>
      <c r="DD93" s="1">
        <v>0.6019821008900732</v>
      </c>
      <c r="DE93" s="1">
        <v>0.66230220827564446</v>
      </c>
      <c r="DF93" s="1">
        <v>0.53571945691082556</v>
      </c>
      <c r="DG93" s="1">
        <v>0.53867969693840534</v>
      </c>
      <c r="DH93" s="1">
        <v>0.5185034694078281</v>
      </c>
      <c r="DI93" s="1">
        <v>0.48976157455886926</v>
      </c>
      <c r="DJ93" s="1">
        <v>0.28250211228320743</v>
      </c>
      <c r="DK93" s="1">
        <v>0.54084873085072704</v>
      </c>
      <c r="DL93" s="1">
        <v>0.56050726408945484</v>
      </c>
      <c r="DM93" s="1">
        <v>0.15885386939143858</v>
      </c>
      <c r="DN93" s="1">
        <v>9.3816128620493417E-4</v>
      </c>
      <c r="DO93" s="1">
        <v>0.5220553610105062</v>
      </c>
      <c r="DP93" s="1">
        <v>0.52993721227665525</v>
      </c>
      <c r="DQ93" s="1">
        <v>0.63243946931022565</v>
      </c>
      <c r="DR93" s="1">
        <v>0.20763939747371399</v>
      </c>
      <c r="DS93" s="1">
        <v>0.52828881940117856</v>
      </c>
      <c r="DT93" s="1">
        <v>0.5355440876489812</v>
      </c>
      <c r="DU93" s="1">
        <v>0.44725759774164697</v>
      </c>
      <c r="DV93" s="1">
        <v>0.25581321119019051</v>
      </c>
      <c r="DW93" s="1">
        <v>0.25941134774944419</v>
      </c>
      <c r="DX93" s="1">
        <v>0.20653831719042762</v>
      </c>
      <c r="DY93" s="1">
        <v>9.6540110647365673E-2</v>
      </c>
      <c r="DZ93" s="1">
        <v>6.9399648881367834E-2</v>
      </c>
    </row>
    <row r="94" spans="1:130" s="1" customFormat="1" ht="12.5" x14ac:dyDescent="0.25">
      <c r="A94" s="1">
        <v>92</v>
      </c>
      <c r="B94" s="1" t="s">
        <v>91</v>
      </c>
      <c r="C94" s="13">
        <v>7.3582970101005576E-2</v>
      </c>
      <c r="D94" s="13">
        <v>0.10651274522773087</v>
      </c>
      <c r="E94" s="13">
        <v>0.25852526937649661</v>
      </c>
      <c r="G94" s="14">
        <v>1.2720522935036624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">
        <f t="shared" si="2"/>
        <v>92</v>
      </c>
      <c r="O94" s="1" t="s">
        <v>91</v>
      </c>
      <c r="P94" s="1">
        <v>0.72959768008562831</v>
      </c>
      <c r="Q94" s="1">
        <v>0.71197363599399643</v>
      </c>
      <c r="R94" s="1">
        <v>0.75341192091306941</v>
      </c>
      <c r="S94" s="1">
        <v>0.75603003437657645</v>
      </c>
      <c r="T94" s="1">
        <v>0.74137297797634838</v>
      </c>
      <c r="U94" s="1">
        <v>0.75797555327171662</v>
      </c>
      <c r="V94" s="1">
        <v>0.71164047899966709</v>
      </c>
      <c r="W94" s="1">
        <v>0.54624387057987955</v>
      </c>
      <c r="X94" s="1">
        <v>0.59764925600949848</v>
      </c>
      <c r="Y94" s="1">
        <v>0.53235631405936223</v>
      </c>
      <c r="Z94" s="1">
        <v>0.58313333847820503</v>
      </c>
      <c r="AA94" s="1">
        <v>0.59301950271049697</v>
      </c>
      <c r="AB94" s="1">
        <v>0.63869455504366235</v>
      </c>
      <c r="AC94" s="1">
        <v>0.50527020612850415</v>
      </c>
      <c r="AD94" s="1">
        <v>0.56158208501538176</v>
      </c>
      <c r="AE94" s="1">
        <v>0.61147047322248449</v>
      </c>
      <c r="AF94" s="1">
        <v>0.55181117560355986</v>
      </c>
      <c r="AG94" s="1">
        <v>0.60091379501198705</v>
      </c>
      <c r="AH94" s="1">
        <v>0.68806481762231331</v>
      </c>
      <c r="AI94" s="1">
        <v>0.701914852670947</v>
      </c>
      <c r="AJ94" s="1">
        <v>0.67277030810141381</v>
      </c>
      <c r="AK94" s="1">
        <v>0.68641956251321101</v>
      </c>
      <c r="AL94" s="1">
        <v>0.72569177699158971</v>
      </c>
      <c r="AM94" s="1">
        <v>0.73693076167601235</v>
      </c>
      <c r="AN94" s="1">
        <v>0.68296140446737241</v>
      </c>
      <c r="AO94" s="1">
        <v>0.69175831915090447</v>
      </c>
      <c r="AP94" s="1">
        <v>0.73359881033654872</v>
      </c>
      <c r="AQ94" s="1">
        <v>0.74043934819663093</v>
      </c>
      <c r="AR94" s="1">
        <v>0.68298517221130683</v>
      </c>
      <c r="AS94" s="1">
        <v>0.10632855631859937</v>
      </c>
      <c r="AT94" s="1">
        <v>0.11246886744476575</v>
      </c>
      <c r="AU94" s="1">
        <v>0.10274377197531502</v>
      </c>
      <c r="AV94" s="1">
        <v>5.8033852740078773E-2</v>
      </c>
      <c r="AW94" s="1">
        <v>9.7131126790385075E-2</v>
      </c>
      <c r="AX94" s="1">
        <v>0.1174946547598965</v>
      </c>
      <c r="AY94" s="1">
        <v>0.12583173357827704</v>
      </c>
      <c r="AZ94" s="1">
        <v>-3.9699636608763092E-2</v>
      </c>
      <c r="BA94" s="1">
        <v>-4.2307955042194811E-2</v>
      </c>
      <c r="BB94" s="1">
        <v>0.22706663814925282</v>
      </c>
      <c r="BC94" s="1">
        <v>0.23453813935659251</v>
      </c>
      <c r="BD94" s="1">
        <v>-4.294154396179839E-2</v>
      </c>
      <c r="BE94" s="1">
        <v>-3.9699636608763099E-2</v>
      </c>
      <c r="BF94" s="1">
        <v>0.24003997685401168</v>
      </c>
      <c r="BG94" s="1">
        <v>0.24485419238701514</v>
      </c>
      <c r="BH94" s="1">
        <v>0.20392235652496504</v>
      </c>
      <c r="BI94" s="1">
        <v>0.21407441278655731</v>
      </c>
      <c r="BJ94" s="1">
        <v>0.22321523376953145</v>
      </c>
      <c r="BK94" s="1">
        <v>0.19081705633672313</v>
      </c>
      <c r="BL94" s="1">
        <v>8.2378908121464436E-2</v>
      </c>
      <c r="BM94" s="1">
        <v>0.1683651478471215</v>
      </c>
      <c r="BN94" s="1">
        <v>0.39209443849791153</v>
      </c>
      <c r="BO94" s="1">
        <v>0.11249057227817669</v>
      </c>
      <c r="BP94" s="1">
        <v>-2.9662760629774979E-2</v>
      </c>
      <c r="BQ94" s="1">
        <v>-3.125258522478979E-2</v>
      </c>
      <c r="BR94" s="1">
        <v>-2.7896998272507762E-2</v>
      </c>
      <c r="BS94" s="1">
        <v>0.3226876277314446</v>
      </c>
      <c r="BT94" s="1">
        <v>0.36260595641718085</v>
      </c>
      <c r="BU94" s="1">
        <v>0.21648081653781667</v>
      </c>
      <c r="BV94" s="1">
        <v>0.34485356728440808</v>
      </c>
      <c r="BW94" s="1">
        <v>-1.3152453198682882E-2</v>
      </c>
      <c r="BX94" s="1">
        <v>-1.6605152099756718E-2</v>
      </c>
      <c r="BY94" s="1">
        <v>-4.7614394087936975E-2</v>
      </c>
      <c r="BZ94" s="1">
        <v>5.226962424544588E-2</v>
      </c>
      <c r="CA94" s="1">
        <v>8.6904096267755276E-2</v>
      </c>
      <c r="CB94" s="1">
        <v>0.39378308477560842</v>
      </c>
      <c r="CC94" s="1">
        <v>0.39253122100539506</v>
      </c>
      <c r="CD94" s="1">
        <v>-2.6102209502353316E-2</v>
      </c>
      <c r="CE94" s="1">
        <v>-4.8361332951155397E-2</v>
      </c>
      <c r="CF94" s="1">
        <v>8.1772328458381907E-2</v>
      </c>
      <c r="CG94" s="1">
        <v>9.802433741922123E-2</v>
      </c>
      <c r="CH94" s="1">
        <v>3.329866295506502E-2</v>
      </c>
      <c r="CI94" s="1">
        <v>0.4090327202393142</v>
      </c>
      <c r="CJ94" s="1">
        <v>0.57454631491883656</v>
      </c>
      <c r="CK94" s="1">
        <v>6.2950130183357142E-2</v>
      </c>
      <c r="CL94" s="1">
        <v>0.59546674507391473</v>
      </c>
      <c r="CM94" s="1">
        <v>0.59554489882083816</v>
      </c>
      <c r="CN94" s="1">
        <v>1.8221074778158857E-2</v>
      </c>
      <c r="CO94" s="1">
        <v>6.5850518155208034E-3</v>
      </c>
      <c r="CP94" s="1">
        <v>0.3235704958243969</v>
      </c>
      <c r="CQ94" s="1">
        <v>0.32444162591978182</v>
      </c>
      <c r="CR94" s="1">
        <v>0.34280860751253206</v>
      </c>
      <c r="CS94" s="1">
        <v>0.34521307032636261</v>
      </c>
      <c r="CT94" s="1">
        <v>0.55980393454990818</v>
      </c>
      <c r="CU94" s="1">
        <v>0.27177002594344934</v>
      </c>
      <c r="CV94" s="1">
        <v>0.41976506244525691</v>
      </c>
      <c r="CW94" s="1">
        <v>0.31525616963429193</v>
      </c>
      <c r="CX94" s="1">
        <v>0.5145001412602076</v>
      </c>
      <c r="CY94" s="1">
        <v>0.44517862295172744</v>
      </c>
      <c r="CZ94" s="1">
        <v>0.46466865763571008</v>
      </c>
      <c r="DA94" s="1">
        <v>0.87838708600395621</v>
      </c>
      <c r="DB94" s="1">
        <v>1</v>
      </c>
      <c r="DC94" s="1">
        <v>0.64294824636151615</v>
      </c>
      <c r="DD94" s="1">
        <v>0.55498876532285812</v>
      </c>
      <c r="DE94" s="1">
        <v>0.58172810746741677</v>
      </c>
      <c r="DF94" s="1">
        <v>0.49371845106590084</v>
      </c>
      <c r="DG94" s="1">
        <v>0.49643385292908387</v>
      </c>
      <c r="DH94" s="1">
        <v>0.47783994187673623</v>
      </c>
      <c r="DI94" s="1">
        <v>0.45176438790640128</v>
      </c>
      <c r="DJ94" s="1">
        <v>0.26081700728872448</v>
      </c>
      <c r="DK94" s="1">
        <v>0.49886481277976946</v>
      </c>
      <c r="DL94" s="1">
        <v>0.51702658155222703</v>
      </c>
      <c r="DM94" s="1">
        <v>0.14658243504255325</v>
      </c>
      <c r="DN94" s="1">
        <v>8.6209255844936397E-4</v>
      </c>
      <c r="DO94" s="1">
        <v>0.48172667330735769</v>
      </c>
      <c r="DP94" s="1">
        <v>0.48966259507688603</v>
      </c>
      <c r="DQ94" s="1">
        <v>0.58302117693338462</v>
      </c>
      <c r="DR94" s="1">
        <v>0.19187391967468759</v>
      </c>
      <c r="DS94" s="1">
        <v>0.48743002805031727</v>
      </c>
      <c r="DT94" s="1">
        <v>0.49408334210817562</v>
      </c>
      <c r="DU94" s="1">
        <v>0.41222475514373069</v>
      </c>
      <c r="DV94" s="1">
        <v>0.23612654626489341</v>
      </c>
      <c r="DW94" s="1">
        <v>0.23925829335827814</v>
      </c>
      <c r="DX94" s="1">
        <v>0.19082248744148811</v>
      </c>
      <c r="DY94" s="1">
        <v>8.9342960684375222E-2</v>
      </c>
      <c r="DZ94" s="1">
        <v>6.4881971815965056E-2</v>
      </c>
    </row>
    <row r="95" spans="1:130" s="1" customFormat="1" ht="12.5" x14ac:dyDescent="0.25">
      <c r="A95" s="1">
        <v>93</v>
      </c>
      <c r="B95" s="1" t="s">
        <v>92</v>
      </c>
      <c r="C95" s="13">
        <v>5.0643356357368732E-2</v>
      </c>
      <c r="D95" s="13">
        <v>6.4794701273409777E-2</v>
      </c>
      <c r="E95" s="13">
        <v>0.15695765736469278</v>
      </c>
      <c r="G95" s="14">
        <v>0.81020659287837338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">
        <f t="shared" si="2"/>
        <v>93</v>
      </c>
      <c r="O95" s="1" t="s">
        <v>92</v>
      </c>
      <c r="P95" s="1">
        <v>0.71746848988216416</v>
      </c>
      <c r="Q95" s="1">
        <v>0.69812411973127231</v>
      </c>
      <c r="R95" s="1">
        <v>0.74520105839632345</v>
      </c>
      <c r="S95" s="1">
        <v>0.75274802885921266</v>
      </c>
      <c r="T95" s="1">
        <v>0.7386512357768279</v>
      </c>
      <c r="U95" s="1">
        <v>0.7518527310937948</v>
      </c>
      <c r="V95" s="1">
        <v>0.69762215211532108</v>
      </c>
      <c r="W95" s="1">
        <v>0.54020418038485363</v>
      </c>
      <c r="X95" s="1">
        <v>0.59097949785410542</v>
      </c>
      <c r="Y95" s="1">
        <v>0.52509081753815001</v>
      </c>
      <c r="Z95" s="1">
        <v>0.57510262097681164</v>
      </c>
      <c r="AA95" s="1">
        <v>0.59345178058516124</v>
      </c>
      <c r="AB95" s="1">
        <v>0.6391646899577712</v>
      </c>
      <c r="AC95" s="1">
        <v>0.4983596642773469</v>
      </c>
      <c r="AD95" s="1">
        <v>0.55487162663972411</v>
      </c>
      <c r="AE95" s="1">
        <v>0.60415968470207293</v>
      </c>
      <c r="AF95" s="1">
        <v>0.54425204678344785</v>
      </c>
      <c r="AG95" s="1">
        <v>0.59263210528512844</v>
      </c>
      <c r="AH95" s="1">
        <v>0.67788588271975569</v>
      </c>
      <c r="AI95" s="1">
        <v>0.69149697057469073</v>
      </c>
      <c r="AJ95" s="1">
        <v>0.66121729912367322</v>
      </c>
      <c r="AK95" s="1">
        <v>0.67457029796101498</v>
      </c>
      <c r="AL95" s="1">
        <v>0.72279388996313076</v>
      </c>
      <c r="AM95" s="1">
        <v>0.73406464228700996</v>
      </c>
      <c r="AN95" s="1">
        <v>0.67087164845976932</v>
      </c>
      <c r="AO95" s="1">
        <v>0.67949570838268891</v>
      </c>
      <c r="AP95" s="1">
        <v>0.73151004446787615</v>
      </c>
      <c r="AQ95" s="1">
        <v>0.73832959143439414</v>
      </c>
      <c r="AR95" s="1">
        <v>0.67082146453538893</v>
      </c>
      <c r="AS95" s="1">
        <v>0.1015824799230117</v>
      </c>
      <c r="AT95" s="1">
        <v>0.10765075858069439</v>
      </c>
      <c r="AU95" s="1">
        <v>9.8173509514771842E-2</v>
      </c>
      <c r="AV95" s="1">
        <v>5.2423420165436635E-2</v>
      </c>
      <c r="AW95" s="1">
        <v>9.175335317791293E-2</v>
      </c>
      <c r="AX95" s="1">
        <v>0.11329753736260156</v>
      </c>
      <c r="AY95" s="1">
        <v>0.12154139242376806</v>
      </c>
      <c r="AZ95" s="1">
        <v>-4.1720767998913895E-2</v>
      </c>
      <c r="BA95" s="1">
        <v>-4.5144714920803103E-2</v>
      </c>
      <c r="BB95" s="1">
        <v>0.22137270165313713</v>
      </c>
      <c r="BC95" s="1">
        <v>0.22880428725094917</v>
      </c>
      <c r="BD95" s="1">
        <v>-4.6499565592624241E-2</v>
      </c>
      <c r="BE95" s="1">
        <v>-4.1720767998913895E-2</v>
      </c>
      <c r="BF95" s="1">
        <v>0.23358128703198078</v>
      </c>
      <c r="BG95" s="1">
        <v>0.2383703904469234</v>
      </c>
      <c r="BH95" s="1">
        <v>0.19773559346566444</v>
      </c>
      <c r="BI95" s="1">
        <v>0.20899451061794516</v>
      </c>
      <c r="BJ95" s="1">
        <v>0.21808154564217891</v>
      </c>
      <c r="BK95" s="1">
        <v>0.18588938867037505</v>
      </c>
      <c r="BL95" s="1">
        <v>7.8755382032203392E-2</v>
      </c>
      <c r="BM95" s="1">
        <v>0.16322951410069145</v>
      </c>
      <c r="BN95" s="1">
        <v>0.38556695420485398</v>
      </c>
      <c r="BO95" s="1">
        <v>0.10872524749659707</v>
      </c>
      <c r="BP95" s="1">
        <v>-3.1469519604403355E-2</v>
      </c>
      <c r="BQ95" s="1">
        <v>-3.4070459283823185E-2</v>
      </c>
      <c r="BR95" s="1">
        <v>-2.8863472136405166E-2</v>
      </c>
      <c r="BS95" s="1">
        <v>0.31722173580840496</v>
      </c>
      <c r="BT95" s="1">
        <v>0.35616041724895275</v>
      </c>
      <c r="BU95" s="1">
        <v>0.21080903238844875</v>
      </c>
      <c r="BV95" s="1">
        <v>0.33832810545694864</v>
      </c>
      <c r="BW95" s="1">
        <v>-1.3484336063285961E-2</v>
      </c>
      <c r="BX95" s="1">
        <v>-1.7176978191396089E-2</v>
      </c>
      <c r="BY95" s="1">
        <v>-4.8815873482505497E-2</v>
      </c>
      <c r="BZ95" s="1">
        <v>5.0694972673511252E-2</v>
      </c>
      <c r="CA95" s="1">
        <v>8.3759026847520596E-2</v>
      </c>
      <c r="CB95" s="1">
        <v>0.38664644112184765</v>
      </c>
      <c r="CC95" s="1">
        <v>0.38565244129915427</v>
      </c>
      <c r="CD95" s="1">
        <v>-2.749278453959347E-2</v>
      </c>
      <c r="CE95" s="1">
        <v>-5.0458594594477262E-2</v>
      </c>
      <c r="CF95" s="1">
        <v>7.8641961880009062E-2</v>
      </c>
      <c r="CG95" s="1">
        <v>9.3933156844306462E-2</v>
      </c>
      <c r="CH95" s="1">
        <v>3.1493349995223532E-2</v>
      </c>
      <c r="CI95" s="1">
        <v>0.4023591193864095</v>
      </c>
      <c r="CJ95" s="1">
        <v>0.56276718805429315</v>
      </c>
      <c r="CK95" s="1">
        <v>5.9967261925478341E-2</v>
      </c>
      <c r="CL95" s="1">
        <v>0.58388355441503714</v>
      </c>
      <c r="CM95" s="1">
        <v>0.58406933021438567</v>
      </c>
      <c r="CN95" s="1">
        <v>1.7182620178587255E-2</v>
      </c>
      <c r="CO95" s="1">
        <v>6.5779229370337691E-3</v>
      </c>
      <c r="CP95" s="1">
        <v>0.31752140415305852</v>
      </c>
      <c r="CQ95" s="1">
        <v>0.31854329169353374</v>
      </c>
      <c r="CR95" s="1">
        <v>0.33657927804401111</v>
      </c>
      <c r="CS95" s="1">
        <v>0.33891603206426202</v>
      </c>
      <c r="CT95" s="1">
        <v>0.55430935214772203</v>
      </c>
      <c r="CU95" s="1">
        <v>0.26763565320475563</v>
      </c>
      <c r="CV95" s="1">
        <v>0.41695705306576936</v>
      </c>
      <c r="CW95" s="1">
        <v>0.30999049278839408</v>
      </c>
      <c r="CX95" s="1">
        <v>0.51020022422646005</v>
      </c>
      <c r="CY95" s="1">
        <v>0.43661667619983546</v>
      </c>
      <c r="CZ95" s="1">
        <v>0.45671320088391421</v>
      </c>
      <c r="DA95" s="1">
        <v>0.75603109325399487</v>
      </c>
      <c r="DB95" s="1">
        <v>0.64294824636151637</v>
      </c>
      <c r="DC95" s="1">
        <v>1</v>
      </c>
      <c r="DD95" s="1">
        <v>0.54531358827041565</v>
      </c>
      <c r="DE95" s="1">
        <v>0.56985584440830273</v>
      </c>
      <c r="DF95" s="1">
        <v>0.48549012964948174</v>
      </c>
      <c r="DG95" s="1">
        <v>0.48821412008799159</v>
      </c>
      <c r="DH95" s="1">
        <v>0.46992807881611837</v>
      </c>
      <c r="DI95" s="1">
        <v>0.44281613276733267</v>
      </c>
      <c r="DJ95" s="1">
        <v>0.2549147025861378</v>
      </c>
      <c r="DK95" s="1">
        <v>0.48953996095954044</v>
      </c>
      <c r="DL95" s="1">
        <v>0.50728607063199138</v>
      </c>
      <c r="DM95" s="1">
        <v>0.14364367426957159</v>
      </c>
      <c r="DN95" s="1">
        <v>8.6115926995506873E-4</v>
      </c>
      <c r="DO95" s="1">
        <v>0.47206876681669502</v>
      </c>
      <c r="DP95" s="1">
        <v>0.48088788287619588</v>
      </c>
      <c r="DQ95" s="1">
        <v>0.57274748928212726</v>
      </c>
      <c r="DR95" s="1">
        <v>0.18655969557827945</v>
      </c>
      <c r="DS95" s="1">
        <v>0.47761311270827345</v>
      </c>
      <c r="DT95" s="1">
        <v>0.4842440771672647</v>
      </c>
      <c r="DU95" s="1">
        <v>0.40511775574185649</v>
      </c>
      <c r="DV95" s="1">
        <v>0.23062639109858754</v>
      </c>
      <c r="DW95" s="1">
        <v>0.23419520636750482</v>
      </c>
      <c r="DX95" s="1">
        <v>0.1856443941982677</v>
      </c>
      <c r="DY95" s="1">
        <v>8.6407358377015298E-2</v>
      </c>
      <c r="DZ95" s="1">
        <v>6.0295037795049397E-2</v>
      </c>
    </row>
    <row r="96" spans="1:130" s="1" customFormat="1" ht="12.5" x14ac:dyDescent="0.25">
      <c r="A96" s="1">
        <v>94</v>
      </c>
      <c r="B96" s="1" t="s">
        <v>93</v>
      </c>
      <c r="C96" s="13">
        <v>7.0296869715427382E-2</v>
      </c>
      <c r="D96" s="13">
        <v>9.3425883556788103E-2</v>
      </c>
      <c r="E96" s="13">
        <v>0.21055448961416909</v>
      </c>
      <c r="G96" s="14">
        <v>1.1726983836547984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">
        <f t="shared" si="2"/>
        <v>94</v>
      </c>
      <c r="O96" s="1" t="s">
        <v>93</v>
      </c>
      <c r="P96" s="1">
        <v>0.70667784647525411</v>
      </c>
      <c r="Q96" s="1">
        <v>0.70869830586524196</v>
      </c>
      <c r="R96" s="1">
        <v>0.68883522031651445</v>
      </c>
      <c r="S96" s="1">
        <v>0.64422151706999908</v>
      </c>
      <c r="T96" s="1">
        <v>0.62702283565473338</v>
      </c>
      <c r="U96" s="1">
        <v>0.67273668032384371</v>
      </c>
      <c r="V96" s="1">
        <v>0.70804297246730785</v>
      </c>
      <c r="W96" s="1">
        <v>0.58659528074426692</v>
      </c>
      <c r="X96" s="1">
        <v>0.6388827691059038</v>
      </c>
      <c r="Y96" s="1">
        <v>0.58727629064924869</v>
      </c>
      <c r="Z96" s="1">
        <v>0.64045422990837864</v>
      </c>
      <c r="AA96" s="1">
        <v>0.55655927449484799</v>
      </c>
      <c r="AB96" s="1">
        <v>0.5975043378742888</v>
      </c>
      <c r="AC96" s="1">
        <v>0.55703032995138868</v>
      </c>
      <c r="AD96" s="1">
        <v>0.60758302778840967</v>
      </c>
      <c r="AE96" s="1">
        <v>0.65865145495821487</v>
      </c>
      <c r="AF96" s="1">
        <v>0.60789904902159297</v>
      </c>
      <c r="AG96" s="1">
        <v>0.6595791726426794</v>
      </c>
      <c r="AH96" s="1">
        <v>0.69695560022146696</v>
      </c>
      <c r="AI96" s="1">
        <v>0.70893331999160702</v>
      </c>
      <c r="AJ96" s="1">
        <v>0.69800007991329527</v>
      </c>
      <c r="AK96" s="1">
        <v>0.71036144069451324</v>
      </c>
      <c r="AL96" s="1">
        <v>0.65408019184643784</v>
      </c>
      <c r="AM96" s="1">
        <v>0.66132696761409071</v>
      </c>
      <c r="AN96" s="1">
        <v>0.70185251976701002</v>
      </c>
      <c r="AO96" s="1">
        <v>0.71019807539830193</v>
      </c>
      <c r="AP96" s="1">
        <v>0.64378395002210398</v>
      </c>
      <c r="AQ96" s="1">
        <v>0.64908010564609209</v>
      </c>
      <c r="AR96" s="1">
        <v>0.69916363540327831</v>
      </c>
      <c r="AS96" s="1">
        <v>0.1464500637010738</v>
      </c>
      <c r="AT96" s="1">
        <v>0.15744067752575103</v>
      </c>
      <c r="AU96" s="1">
        <v>0.13927348946621496</v>
      </c>
      <c r="AV96" s="1">
        <v>6.6445254793990979E-2</v>
      </c>
      <c r="AW96" s="1">
        <v>0.1317484109433828</v>
      </c>
      <c r="AX96" s="1">
        <v>0.16612722825757831</v>
      </c>
      <c r="AY96" s="1">
        <v>0.18110006345255178</v>
      </c>
      <c r="AZ96" s="1">
        <v>-0.10967191761573013</v>
      </c>
      <c r="BA96" s="1">
        <v>-0.11465499207847364</v>
      </c>
      <c r="BB96" s="1">
        <v>0.36574304217263953</v>
      </c>
      <c r="BC96" s="1">
        <v>0.37974956319843967</v>
      </c>
      <c r="BD96" s="1">
        <v>-0.11416271775414487</v>
      </c>
      <c r="BE96" s="1">
        <v>-0.10967191761573013</v>
      </c>
      <c r="BF96" s="1">
        <v>0.38994620513846057</v>
      </c>
      <c r="BG96" s="1">
        <v>0.39891399903010705</v>
      </c>
      <c r="BH96" s="1">
        <v>0.3238627735416737</v>
      </c>
      <c r="BI96" s="1">
        <v>0.34264714202205604</v>
      </c>
      <c r="BJ96" s="1">
        <v>0.35981729088290976</v>
      </c>
      <c r="BK96" s="1">
        <v>0.29956460527248624</v>
      </c>
      <c r="BL96" s="1">
        <v>0.10587833433155026</v>
      </c>
      <c r="BM96" s="1">
        <v>0.26729114590982089</v>
      </c>
      <c r="BN96" s="1">
        <v>0.67752408000463538</v>
      </c>
      <c r="BO96" s="1">
        <v>0.17475841632390712</v>
      </c>
      <c r="BP96" s="1">
        <v>-8.0979209784861228E-2</v>
      </c>
      <c r="BQ96" s="1">
        <v>-8.2343608486953823E-2</v>
      </c>
      <c r="BR96" s="1">
        <v>-7.85436005668846E-2</v>
      </c>
      <c r="BS96" s="1">
        <v>0.56668951437008908</v>
      </c>
      <c r="BT96" s="1">
        <v>0.61327869183739681</v>
      </c>
      <c r="BU96" s="1">
        <v>0.33838510424855056</v>
      </c>
      <c r="BV96" s="1">
        <v>0.54370621184597134</v>
      </c>
      <c r="BW96" s="1">
        <v>-3.0375210873350558E-2</v>
      </c>
      <c r="BX96" s="1">
        <v>-4.1879321008890039E-2</v>
      </c>
      <c r="BY96" s="1">
        <v>-0.10996406823730319</v>
      </c>
      <c r="BZ96" s="1">
        <v>7.9397592203749465E-2</v>
      </c>
      <c r="CA96" s="1">
        <v>0.12707953518516751</v>
      </c>
      <c r="CB96" s="1">
        <v>0.5834500116280027</v>
      </c>
      <c r="CC96" s="1">
        <v>0.49693576265610867</v>
      </c>
      <c r="CD96" s="1">
        <v>-6.758940710528108E-2</v>
      </c>
      <c r="CE96" s="1">
        <v>-0.1178393404689293</v>
      </c>
      <c r="CF96" s="1">
        <v>0.11742660835944599</v>
      </c>
      <c r="CG96" s="1">
        <v>0.13754612745953507</v>
      </c>
      <c r="CH96" s="1">
        <v>2.9598644779620315E-3</v>
      </c>
      <c r="CI96" s="1">
        <v>0.68401320921657249</v>
      </c>
      <c r="CJ96" s="1">
        <v>0.58453391462732252</v>
      </c>
      <c r="CK96" s="1">
        <v>7.7576866181996398E-2</v>
      </c>
      <c r="CL96" s="1">
        <v>0.59272738778284162</v>
      </c>
      <c r="CM96" s="1">
        <v>0.5930067342628399</v>
      </c>
      <c r="CN96" s="1">
        <v>2.0481484076682724E-2</v>
      </c>
      <c r="CO96" s="1">
        <v>1.1204836134491468E-2</v>
      </c>
      <c r="CP96" s="1">
        <v>0.32247022484729121</v>
      </c>
      <c r="CQ96" s="1">
        <v>0.32364695492262052</v>
      </c>
      <c r="CR96" s="1">
        <v>0.34198231380478705</v>
      </c>
      <c r="CS96" s="1">
        <v>0.34434254538775605</v>
      </c>
      <c r="CT96" s="1">
        <v>0.51067983273499251</v>
      </c>
      <c r="CU96" s="1">
        <v>0.28678888351380116</v>
      </c>
      <c r="CV96" s="1">
        <v>0.41676155329969561</v>
      </c>
      <c r="CW96" s="1">
        <v>0.32354129175231217</v>
      </c>
      <c r="CX96" s="1">
        <v>0.48869045408647677</v>
      </c>
      <c r="CY96" s="1">
        <v>0.44328556796014473</v>
      </c>
      <c r="CZ96" s="1">
        <v>0.64003975345835751</v>
      </c>
      <c r="DA96" s="1">
        <v>0.60198210089007309</v>
      </c>
      <c r="DB96" s="1">
        <v>0.55498876532285801</v>
      </c>
      <c r="DC96" s="1">
        <v>0.54531358827041565</v>
      </c>
      <c r="DD96" s="1">
        <v>1</v>
      </c>
      <c r="DE96" s="1">
        <v>0.57125773081185949</v>
      </c>
      <c r="DF96" s="1">
        <v>0.51438208719780354</v>
      </c>
      <c r="DG96" s="1">
        <v>0.51730484438462843</v>
      </c>
      <c r="DH96" s="1">
        <v>0.49792921114228711</v>
      </c>
      <c r="DI96" s="1">
        <v>0.46196336621198697</v>
      </c>
      <c r="DJ96" s="1">
        <v>0.28179456788842017</v>
      </c>
      <c r="DK96" s="1">
        <v>0.54216372144001845</v>
      </c>
      <c r="DL96" s="1">
        <v>0.55274282407062414</v>
      </c>
      <c r="DM96" s="1">
        <v>0.15265498314157092</v>
      </c>
      <c r="DN96" s="1">
        <v>1.4668989889224833E-3</v>
      </c>
      <c r="DO96" s="1">
        <v>0.50168341910291958</v>
      </c>
      <c r="DP96" s="1">
        <v>0.46045207520251541</v>
      </c>
      <c r="DQ96" s="1">
        <v>0.60839961218906946</v>
      </c>
      <c r="DR96" s="1">
        <v>0.19404507726579709</v>
      </c>
      <c r="DS96" s="1">
        <v>0.49845827553095357</v>
      </c>
      <c r="DT96" s="1">
        <v>0.50960458683073373</v>
      </c>
      <c r="DU96" s="1">
        <v>0.6900727549578598</v>
      </c>
      <c r="DV96" s="1">
        <v>0.38596637762782393</v>
      </c>
      <c r="DW96" s="1">
        <v>0.38991730924459378</v>
      </c>
      <c r="DX96" s="1">
        <v>0.30022379126424198</v>
      </c>
      <c r="DY96" s="1">
        <v>8.1681489151024717E-2</v>
      </c>
      <c r="DZ96" s="1">
        <v>6.8557995716760509E-2</v>
      </c>
    </row>
    <row r="97" spans="1:130" s="1" customFormat="1" ht="12.5" x14ac:dyDescent="0.25">
      <c r="A97" s="1">
        <v>95</v>
      </c>
      <c r="B97" s="1" t="s">
        <v>94</v>
      </c>
      <c r="C97" s="13">
        <v>3.8922558277366917E-2</v>
      </c>
      <c r="D97" s="13">
        <v>5.099999999999999E-2</v>
      </c>
      <c r="E97" s="13">
        <v>0.14221636021067666</v>
      </c>
      <c r="G97" s="14">
        <v>0.5288340234993959</v>
      </c>
      <c r="H97" s="12">
        <v>0</v>
      </c>
      <c r="I97" s="12">
        <v>0</v>
      </c>
      <c r="J97" s="12">
        <v>0</v>
      </c>
      <c r="K97" s="12">
        <v>0</v>
      </c>
      <c r="L97" s="12">
        <v>3.6000000000000004E-2</v>
      </c>
      <c r="M97" s="12">
        <v>0.27</v>
      </c>
      <c r="N97" s="1">
        <f t="shared" si="2"/>
        <v>95</v>
      </c>
      <c r="O97" s="1" t="s">
        <v>94</v>
      </c>
      <c r="P97" s="1">
        <v>0.72861680935392537</v>
      </c>
      <c r="Q97" s="1">
        <v>0.73069999433206623</v>
      </c>
      <c r="R97" s="1">
        <v>0.71022025510064146</v>
      </c>
      <c r="S97" s="1">
        <v>0.66422151002171659</v>
      </c>
      <c r="T97" s="1">
        <v>0.64648889191236358</v>
      </c>
      <c r="U97" s="1">
        <v>0.69362193253651827</v>
      </c>
      <c r="V97" s="1">
        <v>0.73035215788097141</v>
      </c>
      <c r="W97" s="1">
        <v>0.55107910500182844</v>
      </c>
      <c r="X97" s="1">
        <v>0.60286449093021477</v>
      </c>
      <c r="Y97" s="1">
        <v>0.55144786076221064</v>
      </c>
      <c r="Z97" s="1">
        <v>0.6040724549676364</v>
      </c>
      <c r="AA97" s="1">
        <v>0.52509483710116889</v>
      </c>
      <c r="AB97" s="1">
        <v>0.56519032611240216</v>
      </c>
      <c r="AC97" s="1">
        <v>0.52323781928757662</v>
      </c>
      <c r="AD97" s="1">
        <v>0.57142582400993724</v>
      </c>
      <c r="AE97" s="1">
        <v>0.62177116296629553</v>
      </c>
      <c r="AF97" s="1">
        <v>0.57153942053446549</v>
      </c>
      <c r="AG97" s="1">
        <v>0.62245264939865097</v>
      </c>
      <c r="AH97" s="1">
        <v>0.69221280334842039</v>
      </c>
      <c r="AI97" s="1">
        <v>0.70583410510016231</v>
      </c>
      <c r="AJ97" s="1">
        <v>0.692984997622767</v>
      </c>
      <c r="AK97" s="1">
        <v>0.70700316490445503</v>
      </c>
      <c r="AL97" s="1">
        <v>0.65092787859971524</v>
      </c>
      <c r="AM97" s="1">
        <v>0.65966414496687009</v>
      </c>
      <c r="AN97" s="1">
        <v>0.70291179686287752</v>
      </c>
      <c r="AO97" s="1">
        <v>0.71197146495634922</v>
      </c>
      <c r="AP97" s="1">
        <v>0.64600446658735899</v>
      </c>
      <c r="AQ97" s="1">
        <v>0.65190553518049432</v>
      </c>
      <c r="AR97" s="1">
        <v>0.70322816702975066</v>
      </c>
      <c r="AS97" s="1">
        <v>0.10860419323594178</v>
      </c>
      <c r="AT97" s="1">
        <v>0.11497164090513388</v>
      </c>
      <c r="AU97" s="1">
        <v>0.10486069714800444</v>
      </c>
      <c r="AV97" s="1">
        <v>5.8740141156747389E-2</v>
      </c>
      <c r="AW97" s="1">
        <v>9.9121241280658162E-2</v>
      </c>
      <c r="AX97" s="1">
        <v>0.12018113251398264</v>
      </c>
      <c r="AY97" s="1">
        <v>0.12882851320612895</v>
      </c>
      <c r="AZ97" s="1">
        <v>-4.2619182999167067E-2</v>
      </c>
      <c r="BA97" s="1">
        <v>-4.5346910332759185E-2</v>
      </c>
      <c r="BB97" s="1">
        <v>0.23393164080661538</v>
      </c>
      <c r="BC97" s="1">
        <v>0.24170340858750383</v>
      </c>
      <c r="BD97" s="1">
        <v>-4.595403074569105E-2</v>
      </c>
      <c r="BE97" s="1">
        <v>-4.2619182999167067E-2</v>
      </c>
      <c r="BF97" s="1">
        <v>0.2474126905774153</v>
      </c>
      <c r="BG97" s="1">
        <v>0.25241828847468606</v>
      </c>
      <c r="BH97" s="1">
        <v>0.20990427858559665</v>
      </c>
      <c r="BI97" s="1">
        <v>0.22047086663140522</v>
      </c>
      <c r="BJ97" s="1">
        <v>0.22998023097199527</v>
      </c>
      <c r="BK97" s="1">
        <v>0.19629819747579666</v>
      </c>
      <c r="BL97" s="1">
        <v>8.3864233609646135E-2</v>
      </c>
      <c r="BM97" s="1">
        <v>0.17329994994675202</v>
      </c>
      <c r="BN97" s="1">
        <v>0.40568074658840692</v>
      </c>
      <c r="BO97" s="1">
        <v>0.11564265624044114</v>
      </c>
      <c r="BP97" s="1">
        <v>-3.1812733222516654E-2</v>
      </c>
      <c r="BQ97" s="1">
        <v>-3.342083760096768E-2</v>
      </c>
      <c r="BR97" s="1">
        <v>-2.9996687564391937E-2</v>
      </c>
      <c r="BS97" s="1">
        <v>0.3342016822796568</v>
      </c>
      <c r="BT97" s="1">
        <v>0.37497305334495756</v>
      </c>
      <c r="BU97" s="1">
        <v>0.22286007556322185</v>
      </c>
      <c r="BV97" s="1">
        <v>0.35616148618806742</v>
      </c>
      <c r="BW97" s="1">
        <v>-1.37437112974371E-2</v>
      </c>
      <c r="BX97" s="1">
        <v>-1.7475610623267992E-2</v>
      </c>
      <c r="BY97" s="1">
        <v>-4.9754861398216929E-2</v>
      </c>
      <c r="BZ97" s="1">
        <v>5.3880889859658075E-2</v>
      </c>
      <c r="CA97" s="1">
        <v>8.961226236460787E-2</v>
      </c>
      <c r="CB97" s="1">
        <v>0.40626251592255697</v>
      </c>
      <c r="CC97" s="1">
        <v>0.40465022738578549</v>
      </c>
      <c r="CD97" s="1">
        <v>-2.7679489055603225E-2</v>
      </c>
      <c r="CE97" s="1">
        <v>-5.0967736966340847E-2</v>
      </c>
      <c r="CF97" s="1">
        <v>8.3871136859530154E-2</v>
      </c>
      <c r="CG97" s="1">
        <v>0.10051555540581056</v>
      </c>
      <c r="CH97" s="1">
        <v>3.3897315790901321E-2</v>
      </c>
      <c r="CI97" s="1">
        <v>0.42305101761174158</v>
      </c>
      <c r="CJ97" s="1">
        <v>0.58950463470797809</v>
      </c>
      <c r="CK97" s="1">
        <v>6.3960002210737749E-2</v>
      </c>
      <c r="CL97" s="1">
        <v>0.61112873462369643</v>
      </c>
      <c r="CM97" s="1">
        <v>0.61121262794251796</v>
      </c>
      <c r="CN97" s="1">
        <v>1.8748210267648439E-2</v>
      </c>
      <c r="CO97" s="1">
        <v>6.7404796785496225E-3</v>
      </c>
      <c r="CP97" s="1">
        <v>0.3335249107720541</v>
      </c>
      <c r="CQ97" s="1">
        <v>0.33442658118421387</v>
      </c>
      <c r="CR97" s="1">
        <v>0.35318088421926253</v>
      </c>
      <c r="CS97" s="1">
        <v>0.35552532540562382</v>
      </c>
      <c r="CT97" s="1">
        <v>0.52683053924987933</v>
      </c>
      <c r="CU97" s="1">
        <v>0.28132440783452833</v>
      </c>
      <c r="CV97" s="1">
        <v>0.40092618621495851</v>
      </c>
      <c r="CW97" s="1">
        <v>0.32564587393477201</v>
      </c>
      <c r="CX97" s="1">
        <v>0.48755975623072628</v>
      </c>
      <c r="CY97" s="1">
        <v>0.457463844078138</v>
      </c>
      <c r="CZ97" s="1">
        <v>0.47897794440324348</v>
      </c>
      <c r="DA97" s="1">
        <v>0.66230220827564423</v>
      </c>
      <c r="DB97" s="1">
        <v>0.58172810746741654</v>
      </c>
      <c r="DC97" s="1">
        <v>0.56985584440830239</v>
      </c>
      <c r="DD97" s="1">
        <v>0.5712577308118596</v>
      </c>
      <c r="DE97" s="1">
        <v>1</v>
      </c>
      <c r="DF97" s="1">
        <v>0.50913246434378001</v>
      </c>
      <c r="DG97" s="1">
        <v>0.51193379056049315</v>
      </c>
      <c r="DH97" s="1">
        <v>0.4927593299345519</v>
      </c>
      <c r="DI97" s="1">
        <v>0.46517378657914132</v>
      </c>
      <c r="DJ97" s="1">
        <v>0.2679491226435915</v>
      </c>
      <c r="DK97" s="1">
        <v>0.51256699249677562</v>
      </c>
      <c r="DL97" s="1">
        <v>0.53111088906305481</v>
      </c>
      <c r="DM97" s="1">
        <v>0.15047448447620285</v>
      </c>
      <c r="DN97" s="1">
        <v>8.8244064497117593E-4</v>
      </c>
      <c r="DO97" s="1">
        <v>0.49451745567821626</v>
      </c>
      <c r="DP97" s="1">
        <v>0.49333137116391002</v>
      </c>
      <c r="DQ97" s="1">
        <v>0.60086407991299129</v>
      </c>
      <c r="DR97" s="1">
        <v>0.19769114110389374</v>
      </c>
      <c r="DS97" s="1">
        <v>0.5009794143493892</v>
      </c>
      <c r="DT97" s="1">
        <v>0.50796753511260317</v>
      </c>
      <c r="DU97" s="1">
        <v>0.42533071111705395</v>
      </c>
      <c r="DV97" s="1">
        <v>0.24347782201363344</v>
      </c>
      <c r="DW97" s="1">
        <v>0.24742192161272752</v>
      </c>
      <c r="DX97" s="1">
        <v>0.19669779415210631</v>
      </c>
      <c r="DY97" s="1">
        <v>9.1801964609520809E-2</v>
      </c>
      <c r="DZ97" s="1">
        <v>6.5874818402071059E-2</v>
      </c>
    </row>
    <row r="98" spans="1:130" s="1" customFormat="1" ht="12.5" x14ac:dyDescent="0.25">
      <c r="A98" s="1">
        <v>96</v>
      </c>
      <c r="B98" s="1" t="s">
        <v>95</v>
      </c>
      <c r="C98" s="13">
        <v>4.3028543695454516E-2</v>
      </c>
      <c r="D98" s="13">
        <v>5.230998715906636E-2</v>
      </c>
      <c r="E98" s="13">
        <v>0.1220092242371882</v>
      </c>
      <c r="G98" s="14">
        <v>0.59086392843464419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">
        <f t="shared" si="2"/>
        <v>96</v>
      </c>
      <c r="O98" s="1" t="s">
        <v>95</v>
      </c>
      <c r="P98" s="1">
        <v>0.63295735339924941</v>
      </c>
      <c r="Q98" s="1">
        <v>0.63476703886557062</v>
      </c>
      <c r="R98" s="1">
        <v>0.61697606646991099</v>
      </c>
      <c r="S98" s="1">
        <v>0.57701645591596284</v>
      </c>
      <c r="T98" s="1">
        <v>0.56161193754191086</v>
      </c>
      <c r="U98" s="1">
        <v>0.60255692298299302</v>
      </c>
      <c r="V98" s="1">
        <v>0.63466072844745913</v>
      </c>
      <c r="W98" s="1">
        <v>0.58073219008032362</v>
      </c>
      <c r="X98" s="1">
        <v>0.63453317186897173</v>
      </c>
      <c r="Y98" s="1">
        <v>0.58105807313580182</v>
      </c>
      <c r="Z98" s="1">
        <v>0.63572817781702051</v>
      </c>
      <c r="AA98" s="1">
        <v>0.55426721218799579</v>
      </c>
      <c r="AB98" s="1">
        <v>0.59526119017139023</v>
      </c>
      <c r="AC98" s="1">
        <v>0.50682312573256127</v>
      </c>
      <c r="AD98" s="1">
        <v>0.58646931618509601</v>
      </c>
      <c r="AE98" s="1">
        <v>0.63920462787968058</v>
      </c>
      <c r="AF98" s="1">
        <v>0.58644460490443751</v>
      </c>
      <c r="AG98" s="1">
        <v>0.63975159833643047</v>
      </c>
      <c r="AH98" s="1">
        <v>0.64454675071488288</v>
      </c>
      <c r="AI98" s="1">
        <v>0.65657900653512402</v>
      </c>
      <c r="AJ98" s="1">
        <v>0.64548889970978418</v>
      </c>
      <c r="AK98" s="1">
        <v>0.65788931188498601</v>
      </c>
      <c r="AL98" s="1">
        <v>0.60501194499679023</v>
      </c>
      <c r="AM98" s="1">
        <v>0.61254835349314474</v>
      </c>
      <c r="AN98" s="1">
        <v>0.6507760329097112</v>
      </c>
      <c r="AO98" s="1">
        <v>0.65848286273077217</v>
      </c>
      <c r="AP98" s="1">
        <v>0.5969509652935624</v>
      </c>
      <c r="AQ98" s="1">
        <v>0.60183576297088148</v>
      </c>
      <c r="AR98" s="1">
        <v>0.65981389713606331</v>
      </c>
      <c r="AS98" s="1">
        <v>0.11789956465892337</v>
      </c>
      <c r="AT98" s="1">
        <v>0.12401160894236278</v>
      </c>
      <c r="AU98" s="1">
        <v>0.11426596825728505</v>
      </c>
      <c r="AV98" s="1">
        <v>7.0800808059512499E-2</v>
      </c>
      <c r="AW98" s="1">
        <v>0.10950215173368918</v>
      </c>
      <c r="AX98" s="1">
        <v>0.12810500295657992</v>
      </c>
      <c r="AY98" s="1">
        <v>0.13638908872535987</v>
      </c>
      <c r="AZ98" s="1">
        <v>-2.9737639057250041E-2</v>
      </c>
      <c r="BA98" s="1">
        <v>-3.1088804177638287E-2</v>
      </c>
      <c r="BB98" s="1">
        <v>0.23690391986496859</v>
      </c>
      <c r="BC98" s="1">
        <v>0.24417085099437905</v>
      </c>
      <c r="BD98" s="1">
        <v>-3.0955323552038817E-2</v>
      </c>
      <c r="BE98" s="1">
        <v>-2.9737639057250041E-2</v>
      </c>
      <c r="BF98" s="1">
        <v>0.25052244192239403</v>
      </c>
      <c r="BG98" s="1">
        <v>0.25521327885133666</v>
      </c>
      <c r="BH98" s="1">
        <v>0.21501844601498721</v>
      </c>
      <c r="BI98" s="1">
        <v>0.22329429664430994</v>
      </c>
      <c r="BJ98" s="1">
        <v>0.23218627242600276</v>
      </c>
      <c r="BK98" s="1">
        <v>0.20055027271926323</v>
      </c>
      <c r="BL98" s="1">
        <v>9.2499778910427419E-2</v>
      </c>
      <c r="BM98" s="1">
        <v>0.17758182080955903</v>
      </c>
      <c r="BN98" s="1">
        <v>0.39695402824936787</v>
      </c>
      <c r="BO98" s="1">
        <v>0.11974149949689204</v>
      </c>
      <c r="BP98" s="1">
        <v>-2.1957585533984855E-2</v>
      </c>
      <c r="BQ98" s="1">
        <v>-2.2327543468660289E-2</v>
      </c>
      <c r="BR98" s="1">
        <v>-2.1297167904902457E-2</v>
      </c>
      <c r="BS98" s="1">
        <v>0.32534214165019304</v>
      </c>
      <c r="BT98" s="1">
        <v>0.36681843751264742</v>
      </c>
      <c r="BU98" s="1">
        <v>0.22567534506075029</v>
      </c>
      <c r="BV98" s="1">
        <v>0.34655140169860388</v>
      </c>
      <c r="BW98" s="1">
        <v>-4.1232952421356552E-3</v>
      </c>
      <c r="BX98" s="1">
        <v>2.3125516675320521E-3</v>
      </c>
      <c r="BY98" s="1">
        <v>-1.4927116761732579E-2</v>
      </c>
      <c r="BZ98" s="1">
        <v>7.1881920004357627E-2</v>
      </c>
      <c r="CA98" s="1">
        <v>0.12078003905180298</v>
      </c>
      <c r="CB98" s="1">
        <v>0.39073988142927368</v>
      </c>
      <c r="CC98" s="1">
        <v>0.37998373226699439</v>
      </c>
      <c r="CD98" s="1">
        <v>-6.240786865108235E-3</v>
      </c>
      <c r="CE98" s="1">
        <v>-2.2076049598964573E-2</v>
      </c>
      <c r="CF98" s="1">
        <v>0.10189486902364531</v>
      </c>
      <c r="CG98" s="1">
        <v>0.12180755267463785</v>
      </c>
      <c r="CH98" s="1">
        <v>5.514815541994364E-2</v>
      </c>
      <c r="CI98" s="1">
        <v>0.41358249794648633</v>
      </c>
      <c r="CJ98" s="1">
        <v>0.51903025848072937</v>
      </c>
      <c r="CK98" s="1">
        <v>7.1526717323492736E-2</v>
      </c>
      <c r="CL98" s="1">
        <v>0.53089418400413313</v>
      </c>
      <c r="CM98" s="1">
        <v>0.5308451146303923</v>
      </c>
      <c r="CN98" s="1">
        <v>2.3949223079007438E-2</v>
      </c>
      <c r="CO98" s="1">
        <v>1.0589922168968008E-2</v>
      </c>
      <c r="CP98" s="1">
        <v>0.40883459486429352</v>
      </c>
      <c r="CQ98" s="1">
        <v>0.40959408351735116</v>
      </c>
      <c r="CR98" s="1">
        <v>0.41781970454955958</v>
      </c>
      <c r="CS98" s="1">
        <v>0.40968881688987652</v>
      </c>
      <c r="CT98" s="1">
        <v>0.54182135144582066</v>
      </c>
      <c r="CU98" s="1">
        <v>0.36887478339940327</v>
      </c>
      <c r="CV98" s="1">
        <v>0.47489385518674354</v>
      </c>
      <c r="CW98" s="1">
        <v>0.41288285716920958</v>
      </c>
      <c r="CX98" s="1">
        <v>0.5371932324326858</v>
      </c>
      <c r="CY98" s="1">
        <v>0.44492544145358143</v>
      </c>
      <c r="CZ98" s="1">
        <v>0.44221362191665209</v>
      </c>
      <c r="DA98" s="1">
        <v>0.53571945691082556</v>
      </c>
      <c r="DB98" s="1">
        <v>0.49371845106590084</v>
      </c>
      <c r="DC98" s="1">
        <v>0.48549012964948174</v>
      </c>
      <c r="DD98" s="1">
        <v>0.51438208719780354</v>
      </c>
      <c r="DE98" s="1">
        <v>0.50913246434378001</v>
      </c>
      <c r="DF98" s="1">
        <v>1</v>
      </c>
      <c r="DG98" s="1">
        <v>0.84975280366422101</v>
      </c>
      <c r="DH98" s="1">
        <v>0.81792534476996903</v>
      </c>
      <c r="DI98" s="1">
        <v>0.62649146856438553</v>
      </c>
      <c r="DJ98" s="1">
        <v>0.23706633106495281</v>
      </c>
      <c r="DK98" s="1">
        <v>0.45123017191805975</v>
      </c>
      <c r="DL98" s="1">
        <v>0.46635956437508863</v>
      </c>
      <c r="DM98" s="1">
        <v>0.13310819441341359</v>
      </c>
      <c r="DN98" s="1">
        <v>1.3863965466311559E-3</v>
      </c>
      <c r="DO98" s="1">
        <v>0.43744509815318616</v>
      </c>
      <c r="DP98" s="1">
        <v>0.46992223091144508</v>
      </c>
      <c r="DQ98" s="1">
        <v>0.57451384053914456</v>
      </c>
      <c r="DR98" s="1">
        <v>0.18814956342620992</v>
      </c>
      <c r="DS98" s="1">
        <v>0.44287843008995359</v>
      </c>
      <c r="DT98" s="1">
        <v>0.44940943018188007</v>
      </c>
      <c r="DU98" s="1">
        <v>0.39512678385640032</v>
      </c>
      <c r="DV98" s="1">
        <v>0.24484805558323974</v>
      </c>
      <c r="DW98" s="1">
        <v>0.37608094768928257</v>
      </c>
      <c r="DX98" s="1">
        <v>0.22014351501131696</v>
      </c>
      <c r="DY98" s="1">
        <v>8.9952657482706283E-2</v>
      </c>
      <c r="DZ98" s="1">
        <v>4.8304642940315008E-2</v>
      </c>
    </row>
    <row r="99" spans="1:130" s="1" customFormat="1" ht="12.5" x14ac:dyDescent="0.25">
      <c r="A99" s="1">
        <v>97</v>
      </c>
      <c r="B99" s="1" t="s">
        <v>96</v>
      </c>
      <c r="C99" s="13">
        <v>5.3286055600799478E-2</v>
      </c>
      <c r="D99" s="13">
        <v>6.8579081488157959E-2</v>
      </c>
      <c r="E99" s="13">
        <v>0.16441893446227263</v>
      </c>
      <c r="G99" s="1">
        <v>0.68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">
        <f t="shared" si="2"/>
        <v>97</v>
      </c>
      <c r="O99" s="1" t="s">
        <v>96</v>
      </c>
      <c r="P99" s="1">
        <v>0.63638306687614876</v>
      </c>
      <c r="Q99" s="1">
        <v>0.63820254678416122</v>
      </c>
      <c r="R99" s="1">
        <v>0.62031528547807846</v>
      </c>
      <c r="S99" s="1">
        <v>0.5801394041506398</v>
      </c>
      <c r="T99" s="1">
        <v>0.56465151291439464</v>
      </c>
      <c r="U99" s="1">
        <v>0.60581810220869636</v>
      </c>
      <c r="V99" s="1">
        <v>0.63794054916146992</v>
      </c>
      <c r="W99" s="1">
        <v>0.58399903520932561</v>
      </c>
      <c r="X99" s="1">
        <v>0.63802489283247354</v>
      </c>
      <c r="Y99" s="1">
        <v>0.5843260930889973</v>
      </c>
      <c r="Z99" s="1">
        <v>0.63922500610129895</v>
      </c>
      <c r="AA99" s="1">
        <v>0.55736522853810611</v>
      </c>
      <c r="AB99" s="1">
        <v>0.5985441312180857</v>
      </c>
      <c r="AC99" s="1">
        <v>0.50975771139985537</v>
      </c>
      <c r="AD99" s="1">
        <v>0.58978088885359892</v>
      </c>
      <c r="AE99" s="1">
        <v>0.6427404132933735</v>
      </c>
      <c r="AF99" s="1">
        <v>0.58975566359701004</v>
      </c>
      <c r="AG99" s="1">
        <v>0.64328948705085542</v>
      </c>
      <c r="AH99" s="1">
        <v>0.64810103432324362</v>
      </c>
      <c r="AI99" s="1">
        <v>0.66016593595474138</v>
      </c>
      <c r="AJ99" s="1">
        <v>0.649048602126582</v>
      </c>
      <c r="AK99" s="1">
        <v>0.66148319572346848</v>
      </c>
      <c r="AL99" s="1">
        <v>0.6083471239271695</v>
      </c>
      <c r="AM99" s="1">
        <v>0.61589573128619013</v>
      </c>
      <c r="AN99" s="1">
        <v>0.65433624705580529</v>
      </c>
      <c r="AO99" s="1">
        <v>0.66206694836485225</v>
      </c>
      <c r="AP99" s="1">
        <v>0.60021759304464317</v>
      </c>
      <c r="AQ99" s="1">
        <v>0.60511390167996504</v>
      </c>
      <c r="AR99" s="1">
        <v>0.66320329344617945</v>
      </c>
      <c r="AS99" s="1">
        <v>0.11638801236814282</v>
      </c>
      <c r="AT99" s="1">
        <v>0.12254168909133814</v>
      </c>
      <c r="AU99" s="1">
        <v>0.11286401235842779</v>
      </c>
      <c r="AV99" s="1">
        <v>6.7563117559220773E-2</v>
      </c>
      <c r="AW99" s="1">
        <v>0.10723651002855566</v>
      </c>
      <c r="AX99" s="1">
        <v>0.12727901339826683</v>
      </c>
      <c r="AY99" s="1">
        <v>0.13562269169279126</v>
      </c>
      <c r="AZ99" s="1">
        <v>-3.1445583252782384E-2</v>
      </c>
      <c r="BA99" s="1">
        <v>-3.3559496013518139E-2</v>
      </c>
      <c r="BB99" s="1">
        <v>0.23656358184190313</v>
      </c>
      <c r="BC99" s="1">
        <v>0.24391093771866321</v>
      </c>
      <c r="BD99" s="1">
        <v>-3.4109682978652439E-2</v>
      </c>
      <c r="BE99" s="1">
        <v>-3.1445583252782391E-2</v>
      </c>
      <c r="BF99" s="1">
        <v>0.24970663724644621</v>
      </c>
      <c r="BG99" s="1">
        <v>0.25445097438792508</v>
      </c>
      <c r="BH99" s="1">
        <v>0.21385161333797728</v>
      </c>
      <c r="BI99" s="1">
        <v>0.22327255349613465</v>
      </c>
      <c r="BJ99" s="1">
        <v>0.23225784437611974</v>
      </c>
      <c r="BK99" s="1">
        <v>0.2002927285381382</v>
      </c>
      <c r="BL99" s="1">
        <v>9.1527319640976781E-2</v>
      </c>
      <c r="BM99" s="1">
        <v>0.1765959180549177</v>
      </c>
      <c r="BN99" s="1">
        <v>0.39838477286927293</v>
      </c>
      <c r="BO99" s="1">
        <v>0.11886246940155688</v>
      </c>
      <c r="BP99" s="1">
        <v>-2.3516305192847718E-2</v>
      </c>
      <c r="BQ99" s="1">
        <v>-2.4840830948556696E-2</v>
      </c>
      <c r="BR99" s="1">
        <v>-2.2065032213557489E-2</v>
      </c>
      <c r="BS99" s="1">
        <v>0.32625504568358094</v>
      </c>
      <c r="BT99" s="1">
        <v>0.36787369633790301</v>
      </c>
      <c r="BU99" s="1">
        <v>0.22521649153109807</v>
      </c>
      <c r="BV99" s="1">
        <v>0.34742185803571263</v>
      </c>
      <c r="BW99" s="1">
        <v>-4.5498803372332119E-3</v>
      </c>
      <c r="BX99" s="1">
        <v>1.739761208303282E-3</v>
      </c>
      <c r="BY99" s="1">
        <v>-1.6471436328826659E-2</v>
      </c>
      <c r="BZ99" s="1">
        <v>7.1639900432340586E-2</v>
      </c>
      <c r="CA99" s="1">
        <v>0.11989357993277637</v>
      </c>
      <c r="CB99" s="1">
        <v>0.39221665778122844</v>
      </c>
      <c r="CC99" s="1">
        <v>0.38178497482747453</v>
      </c>
      <c r="CD99" s="1">
        <v>-7.5277686870754033E-3</v>
      </c>
      <c r="CE99" s="1">
        <v>-2.4247239070110099E-2</v>
      </c>
      <c r="CF99" s="1">
        <v>0.10107861749507825</v>
      </c>
      <c r="CG99" s="1">
        <v>0.12053460635581391</v>
      </c>
      <c r="CH99" s="1">
        <v>5.4541337957557383E-2</v>
      </c>
      <c r="CI99" s="1">
        <v>0.41527540920173012</v>
      </c>
      <c r="CJ99" s="1">
        <v>0.52137383899457523</v>
      </c>
      <c r="CK99" s="1">
        <v>7.0660006817087839E-2</v>
      </c>
      <c r="CL99" s="1">
        <v>0.53376750769834913</v>
      </c>
      <c r="CM99" s="1">
        <v>0.53381475065283246</v>
      </c>
      <c r="CN99" s="1">
        <v>2.3435356763120613E-2</v>
      </c>
      <c r="CO99" s="1">
        <v>1.0764695354577044E-2</v>
      </c>
      <c r="CP99" s="1">
        <v>0.41049507823248371</v>
      </c>
      <c r="CQ99" s="1">
        <v>0.41140602052222131</v>
      </c>
      <c r="CR99" s="1">
        <v>0.41975120165386753</v>
      </c>
      <c r="CS99" s="1">
        <v>0.41162344093330483</v>
      </c>
      <c r="CT99" s="1">
        <v>0.54457204415433169</v>
      </c>
      <c r="CU99" s="1">
        <v>0.37063616353281315</v>
      </c>
      <c r="CV99" s="1">
        <v>0.47733230460599491</v>
      </c>
      <c r="CW99" s="1">
        <v>0.4147841679629854</v>
      </c>
      <c r="CX99" s="1">
        <v>0.5399361665583623</v>
      </c>
      <c r="CY99" s="1">
        <v>0.44711313703132505</v>
      </c>
      <c r="CZ99" s="1">
        <v>0.44449451646508442</v>
      </c>
      <c r="DA99" s="1">
        <v>0.53867969693840534</v>
      </c>
      <c r="DB99" s="1">
        <v>0.49643385292908387</v>
      </c>
      <c r="DC99" s="1">
        <v>0.4882141200879917</v>
      </c>
      <c r="DD99" s="1">
        <v>0.51730484438462854</v>
      </c>
      <c r="DE99" s="1">
        <v>0.51193379056049304</v>
      </c>
      <c r="DF99" s="1">
        <v>0.84975280366422101</v>
      </c>
      <c r="DG99" s="1">
        <v>1</v>
      </c>
      <c r="DH99" s="1">
        <v>0.86629053428090175</v>
      </c>
      <c r="DI99" s="1">
        <v>0.6031757259417676</v>
      </c>
      <c r="DJ99" s="1">
        <v>0.23745938954197007</v>
      </c>
      <c r="DK99" s="1">
        <v>0.45371135990462286</v>
      </c>
      <c r="DL99" s="1">
        <v>0.46891621755314572</v>
      </c>
      <c r="DM99" s="1">
        <v>0.13373025806299388</v>
      </c>
      <c r="DN99" s="1">
        <v>1.4092772569051302E-3</v>
      </c>
      <c r="DO99" s="1">
        <v>0.43948944031744858</v>
      </c>
      <c r="DP99" s="1">
        <v>0.47165052284531606</v>
      </c>
      <c r="DQ99" s="1">
        <v>0.57727259982032664</v>
      </c>
      <c r="DR99" s="1">
        <v>0.18733711304373313</v>
      </c>
      <c r="DS99" s="1">
        <v>0.44459256616732756</v>
      </c>
      <c r="DT99" s="1">
        <v>0.45117237355192119</v>
      </c>
      <c r="DU99" s="1">
        <v>0.39690652849308483</v>
      </c>
      <c r="DV99" s="1">
        <v>0.24475573927934696</v>
      </c>
      <c r="DW99" s="1">
        <v>0.39132784624625216</v>
      </c>
      <c r="DX99" s="1">
        <v>0.2195576874205637</v>
      </c>
      <c r="DY99" s="1">
        <v>8.9300281030598672E-2</v>
      </c>
      <c r="DZ99" s="1">
        <v>4.5939012998167564E-2</v>
      </c>
    </row>
    <row r="100" spans="1:130" s="1" customFormat="1" ht="12.5" x14ac:dyDescent="0.25">
      <c r="A100" s="1">
        <v>98</v>
      </c>
      <c r="B100" s="1" t="s">
        <v>97</v>
      </c>
      <c r="C100" s="13">
        <v>4.5573472172534726E-2</v>
      </c>
      <c r="D100" s="13">
        <v>6.5000000000000002E-2</v>
      </c>
      <c r="E100" s="13">
        <v>0.18812347690403197</v>
      </c>
      <c r="G100" s="1">
        <v>0.75692121174222027</v>
      </c>
      <c r="H100" s="12">
        <v>0</v>
      </c>
      <c r="I100" s="12">
        <v>0</v>
      </c>
      <c r="J100" s="12">
        <v>0</v>
      </c>
      <c r="K100" s="12">
        <v>0</v>
      </c>
      <c r="L100" s="12">
        <v>3.6000000000000004E-2</v>
      </c>
      <c r="M100" s="12">
        <v>0.27</v>
      </c>
      <c r="N100" s="1">
        <f t="shared" si="2"/>
        <v>98</v>
      </c>
      <c r="O100" s="1" t="s">
        <v>97</v>
      </c>
      <c r="P100" s="1">
        <v>0.61254736334606397</v>
      </c>
      <c r="Q100" s="1">
        <v>0.61429869470342569</v>
      </c>
      <c r="R100" s="1">
        <v>0.59708140008823851</v>
      </c>
      <c r="S100" s="1">
        <v>0.55841030486562404</v>
      </c>
      <c r="T100" s="1">
        <v>0.54350251200570043</v>
      </c>
      <c r="U100" s="1">
        <v>0.58312720826601483</v>
      </c>
      <c r="V100" s="1">
        <v>0.61404651019171286</v>
      </c>
      <c r="W100" s="1">
        <v>0.56212537359001979</v>
      </c>
      <c r="X100" s="1">
        <v>0.61412769477373153</v>
      </c>
      <c r="Y100" s="1">
        <v>0.56244018152926589</v>
      </c>
      <c r="Z100" s="1">
        <v>0.61528285784578529</v>
      </c>
      <c r="AA100" s="1">
        <v>0.53648913513319185</v>
      </c>
      <c r="AB100" s="1">
        <v>0.57612568358179284</v>
      </c>
      <c r="AC100" s="1">
        <v>0.49066475573598928</v>
      </c>
      <c r="AD100" s="1">
        <v>0.56769066812627678</v>
      </c>
      <c r="AE100" s="1">
        <v>0.61866659559538251</v>
      </c>
      <c r="AF100" s="1">
        <v>0.56766638768071265</v>
      </c>
      <c r="AG100" s="1">
        <v>0.61919510381619181</v>
      </c>
      <c r="AH100" s="1">
        <v>0.62382643476876398</v>
      </c>
      <c r="AI100" s="1">
        <v>0.63543944596920476</v>
      </c>
      <c r="AJ100" s="1">
        <v>0.62473851145612125</v>
      </c>
      <c r="AK100" s="1">
        <v>0.6367073678234686</v>
      </c>
      <c r="AL100" s="1">
        <v>0.58556150557235265</v>
      </c>
      <c r="AM100" s="1">
        <v>0.59282738013026681</v>
      </c>
      <c r="AN100" s="1">
        <v>0.62982810784592635</v>
      </c>
      <c r="AO100" s="1">
        <v>0.63726925603190443</v>
      </c>
      <c r="AP100" s="1">
        <v>0.57773646595937855</v>
      </c>
      <c r="AQ100" s="1">
        <v>0.58244938354126441</v>
      </c>
      <c r="AR100" s="1">
        <v>0.63836303935149363</v>
      </c>
      <c r="AS100" s="1">
        <v>0.11202870379810073</v>
      </c>
      <c r="AT100" s="1">
        <v>0.11795189479402164</v>
      </c>
      <c r="AU100" s="1">
        <v>0.10863669507452076</v>
      </c>
      <c r="AV100" s="1">
        <v>6.5032543564511922E-2</v>
      </c>
      <c r="AW100" s="1">
        <v>0.10321997063006305</v>
      </c>
      <c r="AX100" s="1">
        <v>0.12251178279947847</v>
      </c>
      <c r="AY100" s="1">
        <v>0.13054294894129123</v>
      </c>
      <c r="AZ100" s="1">
        <v>-3.026779012980825E-2</v>
      </c>
      <c r="BA100" s="1">
        <v>-3.2302526368609349E-2</v>
      </c>
      <c r="BB100" s="1">
        <v>0.22770310189469564</v>
      </c>
      <c r="BC100" s="1">
        <v>0.23477526283695163</v>
      </c>
      <c r="BD100" s="1">
        <v>-3.2832106101921103E-2</v>
      </c>
      <c r="BE100" s="1">
        <v>-3.026779012980825E-2</v>
      </c>
      <c r="BF100" s="1">
        <v>0.24035388465967908</v>
      </c>
      <c r="BG100" s="1">
        <v>0.24492052283423515</v>
      </c>
      <c r="BH100" s="1">
        <v>0.20584180930598792</v>
      </c>
      <c r="BI100" s="1">
        <v>0.2149098885093641</v>
      </c>
      <c r="BJ100" s="1">
        <v>0.22355863566168807</v>
      </c>
      <c r="BK100" s="1">
        <v>0.19279077201987038</v>
      </c>
      <c r="BL100" s="1">
        <v>8.8099167370089576E-2</v>
      </c>
      <c r="BM100" s="1">
        <v>0.16998152467068997</v>
      </c>
      <c r="BN100" s="1">
        <v>0.38346328637588678</v>
      </c>
      <c r="BO100" s="1">
        <v>0.11441048013758004</v>
      </c>
      <c r="BP100" s="1">
        <v>-2.2635502877583098E-2</v>
      </c>
      <c r="BQ100" s="1">
        <v>-2.3910418571563043E-2</v>
      </c>
      <c r="BR100" s="1">
        <v>-2.1238587272453355E-2</v>
      </c>
      <c r="BS100" s="1">
        <v>0.31403517537452141</v>
      </c>
      <c r="BT100" s="1">
        <v>0.35409500105383573</v>
      </c>
      <c r="BU100" s="1">
        <v>0.21678101641927236</v>
      </c>
      <c r="BV100" s="1">
        <v>0.3344091855762456</v>
      </c>
      <c r="BW100" s="1">
        <v>-4.3794647425065862E-3</v>
      </c>
      <c r="BX100" s="1">
        <v>1.6745985185135969E-3</v>
      </c>
      <c r="BY100" s="1">
        <v>-1.5854499308525668E-2</v>
      </c>
      <c r="BZ100" s="1">
        <v>6.8956630690403253E-2</v>
      </c>
      <c r="CA100" s="1">
        <v>0.11540297046312759</v>
      </c>
      <c r="CB100" s="1">
        <v>0.37752619780352209</v>
      </c>
      <c r="CC100" s="1">
        <v>0.3674852331374594</v>
      </c>
      <c r="CD100" s="1">
        <v>-7.245816397632881E-3</v>
      </c>
      <c r="CE100" s="1">
        <v>-2.3339059654313807E-2</v>
      </c>
      <c r="CF100" s="1">
        <v>9.7292721726873602E-2</v>
      </c>
      <c r="CG100" s="1">
        <v>0.11601998726590687</v>
      </c>
      <c r="CH100" s="1">
        <v>5.2498494221830672E-2</v>
      </c>
      <c r="CI100" s="1">
        <v>0.39972128456787426</v>
      </c>
      <c r="CJ100" s="1">
        <v>0.50184580171410587</v>
      </c>
      <c r="CK100" s="1">
        <v>6.8013438953185762E-2</v>
      </c>
      <c r="CL100" s="1">
        <v>0.51377526602865353</v>
      </c>
      <c r="CM100" s="1">
        <v>0.51382073950007612</v>
      </c>
      <c r="CN100" s="1">
        <v>2.2557586368208107E-2</v>
      </c>
      <c r="CO100" s="1">
        <v>1.0361504100097431E-2</v>
      </c>
      <c r="CP100" s="1">
        <v>0.39512000071299869</v>
      </c>
      <c r="CQ100" s="1">
        <v>0.39599682369397182</v>
      </c>
      <c r="CR100" s="1">
        <v>0.40402943638419919</v>
      </c>
      <c r="CS100" s="1">
        <v>0.39620610063183981</v>
      </c>
      <c r="CT100" s="1">
        <v>0.52417511898322067</v>
      </c>
      <c r="CU100" s="1">
        <v>0.3567540001451826</v>
      </c>
      <c r="CV100" s="1">
        <v>0.45945384131851263</v>
      </c>
      <c r="CW100" s="1">
        <v>0.3992484427510154</v>
      </c>
      <c r="CX100" s="1">
        <v>0.51971287800602839</v>
      </c>
      <c r="CY100" s="1">
        <v>0.43036653151430726</v>
      </c>
      <c r="CZ100" s="1">
        <v>0.42784599128163225</v>
      </c>
      <c r="DA100" s="1">
        <v>0.5185034694078281</v>
      </c>
      <c r="DB100" s="1">
        <v>0.47783994187673623</v>
      </c>
      <c r="DC100" s="1">
        <v>0.46992807881611837</v>
      </c>
      <c r="DD100" s="1">
        <v>0.49792921114228716</v>
      </c>
      <c r="DE100" s="1">
        <v>0.49275932993455185</v>
      </c>
      <c r="DF100" s="1">
        <v>0.81792534476996903</v>
      </c>
      <c r="DG100" s="1">
        <v>0.86629053428090175</v>
      </c>
      <c r="DH100" s="1">
        <v>1</v>
      </c>
      <c r="DI100" s="1">
        <v>0.58058380210151617</v>
      </c>
      <c r="DJ100" s="1">
        <v>0.22856535715147777</v>
      </c>
      <c r="DK100" s="1">
        <v>0.43671761820121124</v>
      </c>
      <c r="DL100" s="1">
        <v>0.45135297848566003</v>
      </c>
      <c r="DM100" s="1">
        <v>0.12872139634101537</v>
      </c>
      <c r="DN100" s="1">
        <v>1.3564928309269652E-3</v>
      </c>
      <c r="DO100" s="1">
        <v>0.42302838007046334</v>
      </c>
      <c r="DP100" s="1">
        <v>0.4539848704772616</v>
      </c>
      <c r="DQ100" s="1">
        <v>0.5556508765823065</v>
      </c>
      <c r="DR100" s="1">
        <v>0.18032040861033027</v>
      </c>
      <c r="DS100" s="1">
        <v>0.42794036853601253</v>
      </c>
      <c r="DT100" s="1">
        <v>0.43427372948564025</v>
      </c>
      <c r="DU100" s="1">
        <v>0.38204040958650265</v>
      </c>
      <c r="DV100" s="1">
        <v>0.23558842238735841</v>
      </c>
      <c r="DW100" s="1">
        <v>0.37667067667073362</v>
      </c>
      <c r="DX100" s="1">
        <v>0.21133416260115481</v>
      </c>
      <c r="DY100" s="1">
        <v>8.5955542406035534E-2</v>
      </c>
      <c r="DZ100" s="1">
        <v>4.4218369016133185E-2</v>
      </c>
    </row>
    <row r="101" spans="1:130" s="1" customFormat="1" ht="12.5" x14ac:dyDescent="0.25">
      <c r="A101" s="1">
        <v>99</v>
      </c>
      <c r="B101" s="1" t="s">
        <v>98</v>
      </c>
      <c r="C101" s="13">
        <v>2.3803222705279587E-2</v>
      </c>
      <c r="D101" s="13">
        <v>2.5306792663628262E-2</v>
      </c>
      <c r="E101" s="13">
        <v>3.6126455259529802E-2</v>
      </c>
      <c r="G101" s="1">
        <v>0.11145147181753326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">
        <f t="shared" si="2"/>
        <v>99</v>
      </c>
      <c r="O101" s="1" t="s">
        <v>98</v>
      </c>
      <c r="P101" s="1">
        <v>0.57729615013338953</v>
      </c>
      <c r="Q101" s="1">
        <v>0.57894669490871919</v>
      </c>
      <c r="R101" s="1">
        <v>0.56272023065171062</v>
      </c>
      <c r="S101" s="1">
        <v>0.52627460092683875</v>
      </c>
      <c r="T101" s="1">
        <v>0.51222472994542079</v>
      </c>
      <c r="U101" s="1">
        <v>0.54956908234998902</v>
      </c>
      <c r="V101" s="1">
        <v>0.5818209471598399</v>
      </c>
      <c r="W101" s="1">
        <v>0.57917470310842523</v>
      </c>
      <c r="X101" s="1">
        <v>0.54656077106611523</v>
      </c>
      <c r="Y101" s="1">
        <v>0.5800749993710711</v>
      </c>
      <c r="Z101" s="1">
        <v>0.54740054480768607</v>
      </c>
      <c r="AA101" s="1">
        <v>0.5505021190340712</v>
      </c>
      <c r="AB101" s="1">
        <v>0.51367918345638286</v>
      </c>
      <c r="AC101" s="1">
        <v>0.53141881771128707</v>
      </c>
      <c r="AD101" s="1">
        <v>0.59480418541895641</v>
      </c>
      <c r="AE101" s="1">
        <v>0.56150769888786911</v>
      </c>
      <c r="AF101" s="1">
        <v>0.59524097009413768</v>
      </c>
      <c r="AG101" s="1">
        <v>0.56192690666945488</v>
      </c>
      <c r="AH101" s="1">
        <v>0.61657671418085103</v>
      </c>
      <c r="AI101" s="1">
        <v>0.58941017554446296</v>
      </c>
      <c r="AJ101" s="1">
        <v>0.61787808498494101</v>
      </c>
      <c r="AK101" s="1">
        <v>0.59050159392924784</v>
      </c>
      <c r="AL101" s="1">
        <v>0.57679798494241818</v>
      </c>
      <c r="AM101" s="1">
        <v>0.5502960987498392</v>
      </c>
      <c r="AN101" s="1">
        <v>0.6134488937686815</v>
      </c>
      <c r="AO101" s="1">
        <v>0.58889353995245075</v>
      </c>
      <c r="AP101" s="1">
        <v>0.56084910109752306</v>
      </c>
      <c r="AQ101" s="1">
        <v>0.53895293585870074</v>
      </c>
      <c r="AR101" s="1">
        <v>0.59359465940047706</v>
      </c>
      <c r="AS101" s="1">
        <v>0.17562944695358712</v>
      </c>
      <c r="AT101" s="1">
        <v>0.18079135124833268</v>
      </c>
      <c r="AU101" s="1">
        <v>0.17052038522398091</v>
      </c>
      <c r="AV101" s="1">
        <v>0.15828130243041322</v>
      </c>
      <c r="AW101" s="1">
        <v>0.18068798677893111</v>
      </c>
      <c r="AX101" s="1">
        <v>0.17261157360479579</v>
      </c>
      <c r="AY101" s="1">
        <v>0.17951088998426312</v>
      </c>
      <c r="AZ101" s="1">
        <v>3.1591181337055817E-2</v>
      </c>
      <c r="BA101" s="1">
        <v>4.5181465278722945E-2</v>
      </c>
      <c r="BB101" s="1">
        <v>0.26690710971817033</v>
      </c>
      <c r="BC101" s="1">
        <v>0.27199436425068035</v>
      </c>
      <c r="BD101" s="1">
        <v>5.730435759568938E-2</v>
      </c>
      <c r="BE101" s="1">
        <v>3.1591181337055817E-2</v>
      </c>
      <c r="BF101" s="1">
        <v>0.28864174726158559</v>
      </c>
      <c r="BG101" s="1">
        <v>0.29193668657729854</v>
      </c>
      <c r="BH101" s="1">
        <v>0.26179012724587619</v>
      </c>
      <c r="BI101" s="1">
        <v>0.24738153068064167</v>
      </c>
      <c r="BJ101" s="1">
        <v>0.25367998818551862</v>
      </c>
      <c r="BK101" s="1">
        <v>0.23077410789644134</v>
      </c>
      <c r="BL101" s="1">
        <v>0.13882148521862692</v>
      </c>
      <c r="BM101" s="1">
        <v>0.21670278835936158</v>
      </c>
      <c r="BN101" s="1">
        <v>0.37719604573689003</v>
      </c>
      <c r="BO101" s="1">
        <v>0.15284285776449022</v>
      </c>
      <c r="BP101" s="1">
        <v>0.11308351060350311</v>
      </c>
      <c r="BQ101" s="1">
        <v>0.12618755202338666</v>
      </c>
      <c r="BR101" s="1">
        <v>0.10070728230664849</v>
      </c>
      <c r="BS101" s="1">
        <v>0.30767446299893003</v>
      </c>
      <c r="BT101" s="1">
        <v>0.35638210581681262</v>
      </c>
      <c r="BU101" s="1">
        <v>0.25925888506761163</v>
      </c>
      <c r="BV101" s="1">
        <v>0.36159350603311979</v>
      </c>
      <c r="BW101" s="1">
        <v>7.1032928958877587E-3</v>
      </c>
      <c r="BX101" s="1">
        <v>0.20015869293402899</v>
      </c>
      <c r="BY101" s="1">
        <v>2.5715277762836879E-2</v>
      </c>
      <c r="BZ101" s="1">
        <v>0.26115396688416004</v>
      </c>
      <c r="CA101" s="1">
        <v>0.14794639126712059</v>
      </c>
      <c r="CB101" s="1">
        <v>0.38418164623761059</v>
      </c>
      <c r="CC101" s="1">
        <v>0.44441675846117595</v>
      </c>
      <c r="CD101" s="1">
        <v>0.19119739408131339</v>
      </c>
      <c r="CE101" s="1">
        <v>3.7931291924858737E-2</v>
      </c>
      <c r="CF101" s="1">
        <v>0.2744578146626126</v>
      </c>
      <c r="CG101" s="1">
        <v>0.16670050354840596</v>
      </c>
      <c r="CH101" s="1">
        <v>0.27186446225549876</v>
      </c>
      <c r="CI101" s="1">
        <v>0.41779922906305422</v>
      </c>
      <c r="CJ101" s="1">
        <v>0.49051559556821528</v>
      </c>
      <c r="CK101" s="1">
        <v>0.11167397395834021</v>
      </c>
      <c r="CL101" s="1">
        <v>0.48420824390118655</v>
      </c>
      <c r="CM101" s="1">
        <v>0.48231351069941869</v>
      </c>
      <c r="CN101" s="1">
        <v>0.24086751704769768</v>
      </c>
      <c r="CO101" s="1">
        <v>0.21324852750862824</v>
      </c>
      <c r="CP101" s="1">
        <v>0.370072052948198</v>
      </c>
      <c r="CQ101" s="1">
        <v>0.36792400536250114</v>
      </c>
      <c r="CR101" s="1">
        <v>0.37489025732972692</v>
      </c>
      <c r="CS101" s="1">
        <v>0.36771451720179804</v>
      </c>
      <c r="CT101" s="1">
        <v>0.48816602569065565</v>
      </c>
      <c r="CU101" s="1">
        <v>0.40543974045071784</v>
      </c>
      <c r="CV101" s="1">
        <v>0.49975023560396942</v>
      </c>
      <c r="CW101" s="1">
        <v>0.41366415962491754</v>
      </c>
      <c r="CX101" s="1">
        <v>0.52508643220471996</v>
      </c>
      <c r="CY101" s="1">
        <v>0.40467809445834907</v>
      </c>
      <c r="CZ101" s="1">
        <v>0.40466927157312244</v>
      </c>
      <c r="DA101" s="1">
        <v>0.48976157455886926</v>
      </c>
      <c r="DB101" s="1">
        <v>0.45176438790640139</v>
      </c>
      <c r="DC101" s="1">
        <v>0.44281613276733267</v>
      </c>
      <c r="DD101" s="1">
        <v>0.46196336621198697</v>
      </c>
      <c r="DE101" s="1">
        <v>0.46517378657914138</v>
      </c>
      <c r="DF101" s="1">
        <v>0.62649146856438553</v>
      </c>
      <c r="DG101" s="1">
        <v>0.6031757259417676</v>
      </c>
      <c r="DH101" s="1">
        <v>0.58058380210151617</v>
      </c>
      <c r="DI101" s="1">
        <v>1</v>
      </c>
      <c r="DJ101" s="1">
        <v>0.23250917893580575</v>
      </c>
      <c r="DK101" s="1">
        <v>0.40936657035066915</v>
      </c>
      <c r="DL101" s="1">
        <v>0.42352459124429498</v>
      </c>
      <c r="DM101" s="1">
        <v>0.12564264481894569</v>
      </c>
      <c r="DN101" s="1">
        <v>2.7917771008599601E-2</v>
      </c>
      <c r="DO101" s="1">
        <v>0.41291040974041637</v>
      </c>
      <c r="DP101" s="1">
        <v>0.6311660839640405</v>
      </c>
      <c r="DQ101" s="1">
        <v>0.59736278677239851</v>
      </c>
      <c r="DR101" s="1">
        <v>0.58829331310985689</v>
      </c>
      <c r="DS101" s="1">
        <v>0.62016178854346582</v>
      </c>
      <c r="DT101" s="1">
        <v>0.64584407251381892</v>
      </c>
      <c r="DU101" s="1">
        <v>0.3625635195125525</v>
      </c>
      <c r="DV101" s="1">
        <v>0.26700625799240835</v>
      </c>
      <c r="DW101" s="1">
        <v>0.32995931228754394</v>
      </c>
      <c r="DX101" s="1">
        <v>0.25069320398269296</v>
      </c>
      <c r="DY101" s="1">
        <v>0.35874729787479598</v>
      </c>
      <c r="DZ101" s="1">
        <v>0.33304208462373269</v>
      </c>
    </row>
    <row r="102" spans="1:130" s="1" customFormat="1" ht="12.5" x14ac:dyDescent="0.25">
      <c r="A102" s="1">
        <v>100</v>
      </c>
      <c r="B102" s="1" t="s">
        <v>99</v>
      </c>
      <c r="C102" s="13">
        <v>2.8146408046971789E-2</v>
      </c>
      <c r="D102" s="13">
        <v>3.0749506240421724E-2</v>
      </c>
      <c r="E102" s="13">
        <v>5.4099959514158996E-2</v>
      </c>
      <c r="G102" s="1">
        <v>0.28082621832346294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">
        <f t="shared" si="2"/>
        <v>100</v>
      </c>
      <c r="O102" s="1" t="s">
        <v>99</v>
      </c>
      <c r="P102" s="1">
        <v>0.33106631110705698</v>
      </c>
      <c r="Q102" s="1">
        <v>0.33201286127885205</v>
      </c>
      <c r="R102" s="1">
        <v>0.32270735029867803</v>
      </c>
      <c r="S102" s="1">
        <v>0.30180660431899503</v>
      </c>
      <c r="T102" s="1">
        <v>0.29374932045130697</v>
      </c>
      <c r="U102" s="1">
        <v>0.31516546360141406</v>
      </c>
      <c r="V102" s="1">
        <v>0.33479530353911879</v>
      </c>
      <c r="W102" s="1">
        <v>0.26008702413674006</v>
      </c>
      <c r="X102" s="1">
        <v>0.28565098864464833</v>
      </c>
      <c r="Y102" s="1">
        <v>0.26031289729463236</v>
      </c>
      <c r="Z102" s="1">
        <v>0.28629109044327122</v>
      </c>
      <c r="AA102" s="1">
        <v>0.24786698590223516</v>
      </c>
      <c r="AB102" s="1">
        <v>0.26746215182188066</v>
      </c>
      <c r="AC102" s="1">
        <v>0.24554558550832878</v>
      </c>
      <c r="AD102" s="1">
        <v>0.26941664747642391</v>
      </c>
      <c r="AE102" s="1">
        <v>0.29426200134208647</v>
      </c>
      <c r="AF102" s="1">
        <v>0.26950433333178753</v>
      </c>
      <c r="AG102" s="1">
        <v>0.29463052277074037</v>
      </c>
      <c r="AH102" s="1">
        <v>0.3192128214301605</v>
      </c>
      <c r="AI102" s="1">
        <v>0.32585836340595731</v>
      </c>
      <c r="AJ102" s="1">
        <v>0.31961704730671547</v>
      </c>
      <c r="AK102" s="1">
        <v>0.32645283334236941</v>
      </c>
      <c r="AL102" s="1">
        <v>0.29993862799994425</v>
      </c>
      <c r="AM102" s="1">
        <v>0.30427731680510728</v>
      </c>
      <c r="AN102" s="1">
        <v>0.32333227566940104</v>
      </c>
      <c r="AO102" s="1">
        <v>0.32776048710404115</v>
      </c>
      <c r="AP102" s="1">
        <v>0.2969102342068009</v>
      </c>
      <c r="AQ102" s="1">
        <v>0.29983918096295492</v>
      </c>
      <c r="AR102" s="1">
        <v>0.32753509564305455</v>
      </c>
      <c r="AS102" s="1">
        <v>9.6155388796249727E-2</v>
      </c>
      <c r="AT102" s="1">
        <v>9.9639202728438139E-2</v>
      </c>
      <c r="AU102" s="1">
        <v>9.1388119356194564E-2</v>
      </c>
      <c r="AV102" s="1">
        <v>9.7047654789115215E-2</v>
      </c>
      <c r="AW102" s="1">
        <v>0.10468428149584899</v>
      </c>
      <c r="AX102" s="1">
        <v>9.0584880283405056E-2</v>
      </c>
      <c r="AY102" s="1">
        <v>9.5264140915442122E-2</v>
      </c>
      <c r="AZ102" s="1">
        <v>-1.2162193512730559E-3</v>
      </c>
      <c r="BA102" s="1">
        <v>1.173000039184675E-2</v>
      </c>
      <c r="BB102" s="1">
        <v>0.15835419412416235</v>
      </c>
      <c r="BC102" s="1">
        <v>0.16212389194288535</v>
      </c>
      <c r="BD102" s="1">
        <v>2.4854378413739338E-2</v>
      </c>
      <c r="BE102" s="1">
        <v>-1.2162193512730603E-3</v>
      </c>
      <c r="BF102" s="1">
        <v>0.17683430559871227</v>
      </c>
      <c r="BG102" s="1">
        <v>0.17922079390245407</v>
      </c>
      <c r="BH102" s="1">
        <v>0.15815774972211566</v>
      </c>
      <c r="BI102" s="1">
        <v>0.14310632653638045</v>
      </c>
      <c r="BJ102" s="1">
        <v>0.1478228679527164</v>
      </c>
      <c r="BK102" s="1">
        <v>0.13117839232041489</v>
      </c>
      <c r="BL102" s="1">
        <v>6.9329649069207883E-2</v>
      </c>
      <c r="BM102" s="1">
        <v>0.13100077485315564</v>
      </c>
      <c r="BN102" s="1">
        <v>0.24213645510008946</v>
      </c>
      <c r="BO102" s="1">
        <v>9.1148238211939708E-2</v>
      </c>
      <c r="BP102" s="1">
        <v>4.7495504321741619E-3</v>
      </c>
      <c r="BQ102" s="1">
        <v>2.2445320926366148E-2</v>
      </c>
      <c r="BR102" s="1">
        <v>-9.5111280585886623E-3</v>
      </c>
      <c r="BS102" s="1">
        <v>0.20598445398851747</v>
      </c>
      <c r="BT102" s="1">
        <v>0.22689604012814754</v>
      </c>
      <c r="BU102" s="1">
        <v>0.15184672674162622</v>
      </c>
      <c r="BV102" s="1">
        <v>0.21183881604787436</v>
      </c>
      <c r="BW102" s="1">
        <v>-1.1690089008802207E-3</v>
      </c>
      <c r="BX102" s="1">
        <v>-7.2726331619159333E-4</v>
      </c>
      <c r="BY102" s="1">
        <v>-4.2320356254444648E-3</v>
      </c>
      <c r="BZ102" s="1">
        <v>4.0706244027939695E-2</v>
      </c>
      <c r="CA102" s="1">
        <v>7.6473860666430499E-2</v>
      </c>
      <c r="CB102" s="1">
        <v>0.22612929716092323</v>
      </c>
      <c r="CC102" s="1">
        <v>0.20548564756028398</v>
      </c>
      <c r="CD102" s="1">
        <v>4.7984335878225063E-3</v>
      </c>
      <c r="CE102" s="1">
        <v>5.1887725752618125E-3</v>
      </c>
      <c r="CF102" s="1">
        <v>6.9540366145100022E-2</v>
      </c>
      <c r="CG102" s="1">
        <v>8.8513001534364921E-2</v>
      </c>
      <c r="CH102" s="1">
        <v>2.8192194675217504E-2</v>
      </c>
      <c r="CI102" s="1">
        <v>0.24519538741703617</v>
      </c>
      <c r="CJ102" s="1">
        <v>0.27850620807068371</v>
      </c>
      <c r="CK102" s="1">
        <v>5.4806746111885053E-2</v>
      </c>
      <c r="CL102" s="1">
        <v>0.2776824981059583</v>
      </c>
      <c r="CM102" s="1">
        <v>0.27588976750910027</v>
      </c>
      <c r="CN102" s="1">
        <v>2.1283644626650035E-2</v>
      </c>
      <c r="CO102" s="1">
        <v>1.4342104473177571E-3</v>
      </c>
      <c r="CP102" s="1">
        <v>0.16301494382623236</v>
      </c>
      <c r="CQ102" s="1">
        <v>0.1606327950273751</v>
      </c>
      <c r="CR102" s="1">
        <v>0.16766438020822991</v>
      </c>
      <c r="CS102" s="1">
        <v>0.16775071664852503</v>
      </c>
      <c r="CT102" s="1">
        <v>0.24353441588198482</v>
      </c>
      <c r="CU102" s="1">
        <v>0.1362465996343665</v>
      </c>
      <c r="CV102" s="1">
        <v>0.1917335290967474</v>
      </c>
      <c r="CW102" s="1">
        <v>0.15706198362902782</v>
      </c>
      <c r="CX102" s="1">
        <v>0.22903937241470851</v>
      </c>
      <c r="CY102" s="1">
        <v>0.21243710738716617</v>
      </c>
      <c r="CZ102" s="1">
        <v>0.24703096635422309</v>
      </c>
      <c r="DA102" s="1">
        <v>0.28250211228320732</v>
      </c>
      <c r="DB102" s="1">
        <v>0.26081700728872448</v>
      </c>
      <c r="DC102" s="1">
        <v>0.25491470258613774</v>
      </c>
      <c r="DD102" s="1">
        <v>0.28179456788842017</v>
      </c>
      <c r="DE102" s="1">
        <v>0.2679491226435915</v>
      </c>
      <c r="DF102" s="1">
        <v>0.23706633106495281</v>
      </c>
      <c r="DG102" s="1">
        <v>0.23745938954197007</v>
      </c>
      <c r="DH102" s="1">
        <v>0.22856535715147772</v>
      </c>
      <c r="DI102" s="1">
        <v>0.23250917893580575</v>
      </c>
      <c r="DJ102" s="1">
        <v>1</v>
      </c>
      <c r="DK102" s="1">
        <v>0.78883385512302229</v>
      </c>
      <c r="DL102" s="1">
        <v>0.7847191538857482</v>
      </c>
      <c r="DM102" s="1">
        <v>0.17355056857830348</v>
      </c>
      <c r="DN102" s="1">
        <v>1.8776194759299468E-4</v>
      </c>
      <c r="DO102" s="1">
        <v>0.5703544086135296</v>
      </c>
      <c r="DP102" s="1">
        <v>0.23813916961679271</v>
      </c>
      <c r="DQ102" s="1">
        <v>0.28572047478649776</v>
      </c>
      <c r="DR102" s="1">
        <v>0.1261701539034836</v>
      </c>
      <c r="DS102" s="1">
        <v>0.24329890975744006</v>
      </c>
      <c r="DT102" s="1">
        <v>0.24699773867062169</v>
      </c>
      <c r="DU102" s="1">
        <v>0.23026570503332008</v>
      </c>
      <c r="DV102" s="1">
        <v>0.16055858189967295</v>
      </c>
      <c r="DW102" s="1">
        <v>0.16172935823734</v>
      </c>
      <c r="DX102" s="1">
        <v>0.14009058381965922</v>
      </c>
      <c r="DY102" s="1">
        <v>6.2701131081380354E-2</v>
      </c>
      <c r="DZ102" s="1">
        <v>8.0631849419724955E-2</v>
      </c>
    </row>
    <row r="103" spans="1:130" s="1" customFormat="1" ht="12.5" x14ac:dyDescent="0.25">
      <c r="A103" s="1">
        <v>101</v>
      </c>
      <c r="B103" s="1" t="s">
        <v>100</v>
      </c>
      <c r="C103" s="13">
        <v>3.2545081062819628E-2</v>
      </c>
      <c r="D103" s="13">
        <v>3.7018377070413666E-2</v>
      </c>
      <c r="E103" s="13">
        <v>7.7555542333585553E-2</v>
      </c>
      <c r="G103" s="1">
        <v>0.38265824160018441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">
        <f t="shared" si="2"/>
        <v>101</v>
      </c>
      <c r="O103" s="1" t="s">
        <v>100</v>
      </c>
      <c r="P103" s="1">
        <v>0.63129993297046205</v>
      </c>
      <c r="Q103" s="1">
        <v>0.63310487971363638</v>
      </c>
      <c r="R103" s="1">
        <v>0.61536049358629019</v>
      </c>
      <c r="S103" s="1">
        <v>0.5755055186361514</v>
      </c>
      <c r="T103" s="1">
        <v>0.56014133751912265</v>
      </c>
      <c r="U103" s="1">
        <v>0.60097910711862901</v>
      </c>
      <c r="V103" s="1">
        <v>0.6327992768247972</v>
      </c>
      <c r="W103" s="1">
        <v>0.50097892562934343</v>
      </c>
      <c r="X103" s="1">
        <v>0.5473775464523063</v>
      </c>
      <c r="Y103" s="1">
        <v>0.50138773865414876</v>
      </c>
      <c r="Z103" s="1">
        <v>0.54854905522675368</v>
      </c>
      <c r="AA103" s="1">
        <v>0.47673571549883026</v>
      </c>
      <c r="AB103" s="1">
        <v>0.5127980716954037</v>
      </c>
      <c r="AC103" s="1">
        <v>0.47536510141022603</v>
      </c>
      <c r="AD103" s="1">
        <v>0.51917681342120414</v>
      </c>
      <c r="AE103" s="1">
        <v>0.56439070141713987</v>
      </c>
      <c r="AF103" s="1">
        <v>0.51932902137456993</v>
      </c>
      <c r="AG103" s="1">
        <v>0.56506153394602132</v>
      </c>
      <c r="AH103" s="1">
        <v>0.6113005507802316</v>
      </c>
      <c r="AI103" s="1">
        <v>0.62280109387255433</v>
      </c>
      <c r="AJ103" s="1">
        <v>0.61208401806880797</v>
      </c>
      <c r="AK103" s="1">
        <v>0.62393094293356655</v>
      </c>
      <c r="AL103" s="1">
        <v>0.57434412401635071</v>
      </c>
      <c r="AM103" s="1">
        <v>0.58158483314484055</v>
      </c>
      <c r="AN103" s="1">
        <v>0.61814601641295908</v>
      </c>
      <c r="AO103" s="1">
        <v>0.62594372328318482</v>
      </c>
      <c r="AP103" s="1">
        <v>0.56765804011412235</v>
      </c>
      <c r="AQ103" s="1">
        <v>0.57270182741092224</v>
      </c>
      <c r="AR103" s="1">
        <v>0.61827141912713868</v>
      </c>
      <c r="AS103" s="1">
        <v>0.10565369413087108</v>
      </c>
      <c r="AT103" s="1">
        <v>0.11260038991023905</v>
      </c>
      <c r="AU103" s="1">
        <v>0.10124600698128372</v>
      </c>
      <c r="AV103" s="1">
        <v>5.4150139620591564E-2</v>
      </c>
      <c r="AW103" s="1">
        <v>9.6281847617060906E-2</v>
      </c>
      <c r="AX103" s="1">
        <v>0.11782606569661638</v>
      </c>
      <c r="AY103" s="1">
        <v>0.12727448298879149</v>
      </c>
      <c r="AZ103" s="1">
        <v>-5.8098390392716498E-2</v>
      </c>
      <c r="BA103" s="1">
        <v>-6.0738160096633159E-2</v>
      </c>
      <c r="BB103" s="1">
        <v>0.24320106343753495</v>
      </c>
      <c r="BC103" s="1">
        <v>0.25186646327821216</v>
      </c>
      <c r="BD103" s="1">
        <v>-6.0477379155650879E-2</v>
      </c>
      <c r="BE103" s="1">
        <v>-5.8098390392716498E-2</v>
      </c>
      <c r="BF103" s="1">
        <v>0.2585558522003803</v>
      </c>
      <c r="BG103" s="1">
        <v>0.26411763502536645</v>
      </c>
      <c r="BH103" s="1">
        <v>0.21723469173450199</v>
      </c>
      <c r="BI103" s="1">
        <v>0.22832824622187381</v>
      </c>
      <c r="BJ103" s="1">
        <v>0.23894502362227238</v>
      </c>
      <c r="BK103" s="1">
        <v>0.20153377480242626</v>
      </c>
      <c r="BL103" s="1">
        <v>7.8991395490919075E-2</v>
      </c>
      <c r="BM103" s="1">
        <v>0.17933253530780494</v>
      </c>
      <c r="BN103" s="1">
        <v>0.43547650666547688</v>
      </c>
      <c r="BO103" s="1">
        <v>0.11855543345452235</v>
      </c>
      <c r="BP103" s="1">
        <v>-4.2898508989868862E-2</v>
      </c>
      <c r="BQ103" s="1">
        <v>-4.3621295371002781E-2</v>
      </c>
      <c r="BR103" s="1">
        <v>-4.1608251845957941E-2</v>
      </c>
      <c r="BS103" s="1">
        <v>0.36184138270413457</v>
      </c>
      <c r="BT103" s="1">
        <v>0.39877637772041524</v>
      </c>
      <c r="BU103" s="1">
        <v>0.22872565275598414</v>
      </c>
      <c r="BV103" s="1">
        <v>0.3674242776360821</v>
      </c>
      <c r="BW103" s="1">
        <v>-1.6769051283212207E-2</v>
      </c>
      <c r="BX103" s="1">
        <v>-2.2393236923895405E-2</v>
      </c>
      <c r="BY103" s="1">
        <v>-6.0707170306422364E-2</v>
      </c>
      <c r="BZ103" s="1">
        <v>5.4903967082926802E-2</v>
      </c>
      <c r="CA103" s="1">
        <v>9.0306219367090143E-2</v>
      </c>
      <c r="CB103" s="1">
        <v>0.40798476146128249</v>
      </c>
      <c r="CC103" s="1">
        <v>0.38257028462981568</v>
      </c>
      <c r="CD103" s="1">
        <v>-3.5989032799738717E-2</v>
      </c>
      <c r="CE103" s="1">
        <v>-6.4052779061528869E-2</v>
      </c>
      <c r="CF103" s="1">
        <v>8.3241514803985811E-2</v>
      </c>
      <c r="CG103" s="1">
        <v>9.902305805052973E-2</v>
      </c>
      <c r="CH103" s="1">
        <v>2.1237125321900276E-2</v>
      </c>
      <c r="CI103" s="1">
        <v>0.44757092512367219</v>
      </c>
      <c r="CJ103" s="1">
        <v>0.51425326626111001</v>
      </c>
      <c r="CK103" s="1">
        <v>5.9224031390028152E-2</v>
      </c>
      <c r="CL103" s="1">
        <v>0.52950401946719017</v>
      </c>
      <c r="CM103" s="1">
        <v>0.52957933818577585</v>
      </c>
      <c r="CN103" s="1">
        <v>1.7346281918079683E-2</v>
      </c>
      <c r="CO103" s="1">
        <v>7.0099724338707706E-3</v>
      </c>
      <c r="CP103" s="1">
        <v>0.29167872420289165</v>
      </c>
      <c r="CQ103" s="1">
        <v>0.29246769867997641</v>
      </c>
      <c r="CR103" s="1">
        <v>0.30853630335145676</v>
      </c>
      <c r="CS103" s="1">
        <v>0.31033705020188118</v>
      </c>
      <c r="CT103" s="1">
        <v>0.45838511478117994</v>
      </c>
      <c r="CU103" s="1">
        <v>0.25210981550982986</v>
      </c>
      <c r="CV103" s="1">
        <v>0.36162647262166947</v>
      </c>
      <c r="CW103" s="1">
        <v>0.28830071467214191</v>
      </c>
      <c r="CX103" s="1">
        <v>0.43152639334320425</v>
      </c>
      <c r="CY103" s="1">
        <v>0.39744081602792142</v>
      </c>
      <c r="CZ103" s="1">
        <v>0.46680551248134761</v>
      </c>
      <c r="DA103" s="1">
        <v>0.54084873085072704</v>
      </c>
      <c r="DB103" s="1">
        <v>0.49886481277976946</v>
      </c>
      <c r="DC103" s="1">
        <v>0.48953996095954039</v>
      </c>
      <c r="DD103" s="1">
        <v>0.54216372144001845</v>
      </c>
      <c r="DE103" s="1">
        <v>0.51256699249677562</v>
      </c>
      <c r="DF103" s="1">
        <v>0.45123017191805975</v>
      </c>
      <c r="DG103" s="1">
        <v>0.45371135990462275</v>
      </c>
      <c r="DH103" s="1">
        <v>0.43671761820121119</v>
      </c>
      <c r="DI103" s="1">
        <v>0.40936657035066915</v>
      </c>
      <c r="DJ103" s="1">
        <v>0.78883385512302229</v>
      </c>
      <c r="DK103" s="1">
        <v>1</v>
      </c>
      <c r="DL103" s="1">
        <v>0.88341369527766944</v>
      </c>
      <c r="DM103" s="1">
        <v>0.20981108884204389</v>
      </c>
      <c r="DN103" s="1">
        <v>9.1772171874659927E-4</v>
      </c>
      <c r="DO103" s="1">
        <v>0.68952052694124588</v>
      </c>
      <c r="DP103" s="1">
        <v>0.42491441198265434</v>
      </c>
      <c r="DQ103" s="1">
        <v>0.53242748117115579</v>
      </c>
      <c r="DR103" s="1">
        <v>0.17443608270710004</v>
      </c>
      <c r="DS103" s="1">
        <v>0.4392481552724673</v>
      </c>
      <c r="DT103" s="1">
        <v>0.44678124994580182</v>
      </c>
      <c r="DU103" s="1">
        <v>0.42588147166278639</v>
      </c>
      <c r="DV103" s="1">
        <v>0.25479772748582785</v>
      </c>
      <c r="DW103" s="1">
        <v>0.25955100703569944</v>
      </c>
      <c r="DX103" s="1">
        <v>0.20293898291476123</v>
      </c>
      <c r="DY103" s="1">
        <v>7.8418994824020649E-2</v>
      </c>
      <c r="DZ103" s="1">
        <v>5.8620298724600992E-2</v>
      </c>
    </row>
    <row r="104" spans="1:130" s="1" customFormat="1" ht="12.5" x14ac:dyDescent="0.25">
      <c r="A104" s="1">
        <v>102</v>
      </c>
      <c r="B104" s="1" t="s">
        <v>101</v>
      </c>
      <c r="C104" s="13">
        <v>1.8917232790754541E-2</v>
      </c>
      <c r="D104" s="13">
        <v>2.1500000000000002E-2</v>
      </c>
      <c r="E104" s="13">
        <v>5.3484573423610487E-2</v>
      </c>
      <c r="G104" s="1">
        <v>7.9653751597132699E-2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">
        <f t="shared" si="2"/>
        <v>102</v>
      </c>
      <c r="O104" s="1" t="s">
        <v>101</v>
      </c>
      <c r="P104" s="1">
        <v>0.65378359037099543</v>
      </c>
      <c r="Q104" s="1">
        <v>0.65565282003593217</v>
      </c>
      <c r="R104" s="1">
        <v>0.63727647011826394</v>
      </c>
      <c r="S104" s="1">
        <v>0.59600206589895133</v>
      </c>
      <c r="T104" s="1">
        <v>0.5800906916547991</v>
      </c>
      <c r="U104" s="1">
        <v>0.62238289261525426</v>
      </c>
      <c r="V104" s="1">
        <v>0.65536216042473316</v>
      </c>
      <c r="W104" s="1">
        <v>0.51634780849948814</v>
      </c>
      <c r="X104" s="1">
        <v>0.56432775437882976</v>
      </c>
      <c r="Y104" s="1">
        <v>0.5167535851303342</v>
      </c>
      <c r="Z104" s="1">
        <v>0.56551983309554454</v>
      </c>
      <c r="AA104" s="1">
        <v>0.49148938106083251</v>
      </c>
      <c r="AB104" s="1">
        <v>0.52875584703713707</v>
      </c>
      <c r="AC104" s="1">
        <v>0.48992758050671237</v>
      </c>
      <c r="AD104" s="1">
        <v>0.53513417712130107</v>
      </c>
      <c r="AE104" s="1">
        <v>0.58187791543897538</v>
      </c>
      <c r="AF104" s="1">
        <v>0.53528048073052747</v>
      </c>
      <c r="AG104" s="1">
        <v>0.58255840810858361</v>
      </c>
      <c r="AH104" s="1">
        <v>0.63185744734437377</v>
      </c>
      <c r="AI104" s="1">
        <v>0.64383743679755034</v>
      </c>
      <c r="AJ104" s="1">
        <v>0.63265403707230494</v>
      </c>
      <c r="AK104" s="1">
        <v>0.64499294576756094</v>
      </c>
      <c r="AL104" s="1">
        <v>0.59372301035849429</v>
      </c>
      <c r="AM104" s="1">
        <v>0.60128975879355273</v>
      </c>
      <c r="AN104" s="1">
        <v>0.63920917681360978</v>
      </c>
      <c r="AO104" s="1">
        <v>0.64731207081279152</v>
      </c>
      <c r="AP104" s="1">
        <v>0.5870640532759186</v>
      </c>
      <c r="AQ104" s="1">
        <v>0.59231322754309712</v>
      </c>
      <c r="AR104" s="1">
        <v>0.63953699504662975</v>
      </c>
      <c r="AS104" s="1">
        <v>0.10725542304173605</v>
      </c>
      <c r="AT104" s="1">
        <v>0.11419099346215897</v>
      </c>
      <c r="AU104" s="1">
        <v>0.1028721564353306</v>
      </c>
      <c r="AV104" s="1">
        <v>5.5707719061214953E-2</v>
      </c>
      <c r="AW104" s="1">
        <v>9.7887821025710295E-2</v>
      </c>
      <c r="AX104" s="1">
        <v>0.11937248326922877</v>
      </c>
      <c r="AY104" s="1">
        <v>0.12880370258767868</v>
      </c>
      <c r="AZ104" s="1">
        <v>-5.6487197937856767E-2</v>
      </c>
      <c r="BA104" s="1">
        <v>-5.9053761189739769E-2</v>
      </c>
      <c r="BB104" s="1">
        <v>0.24443931421126275</v>
      </c>
      <c r="BC104" s="1">
        <v>0.25306546431737814</v>
      </c>
      <c r="BD104" s="1">
        <v>-5.880021226123909E-2</v>
      </c>
      <c r="BE104" s="1">
        <v>-5.6487197937856767E-2</v>
      </c>
      <c r="BF104" s="1">
        <v>0.2597772248936947</v>
      </c>
      <c r="BG104" s="1">
        <v>0.26531570769497875</v>
      </c>
      <c r="BH104" s="1">
        <v>0.21858276751120279</v>
      </c>
      <c r="BI104" s="1">
        <v>0.22955312360485425</v>
      </c>
      <c r="BJ104" s="1">
        <v>0.24012100241980269</v>
      </c>
      <c r="BK104" s="1">
        <v>0.20286057623047943</v>
      </c>
      <c r="BL104" s="1">
        <v>8.0498001069681316E-2</v>
      </c>
      <c r="BM104" s="1">
        <v>0.18045100367699562</v>
      </c>
      <c r="BN104" s="1">
        <v>0.43575900420150815</v>
      </c>
      <c r="BO104" s="1">
        <v>0.11946124654366434</v>
      </c>
      <c r="BP104" s="1">
        <v>-4.1708841710930374E-2</v>
      </c>
      <c r="BQ104" s="1">
        <v>-4.2411583681954371E-2</v>
      </c>
      <c r="BR104" s="1">
        <v>-4.0454366153411886E-2</v>
      </c>
      <c r="BS104" s="1">
        <v>0.36175725023863714</v>
      </c>
      <c r="BT104" s="1">
        <v>0.39961285560634868</v>
      </c>
      <c r="BU104" s="1">
        <v>0.23034379922969819</v>
      </c>
      <c r="BV104" s="1">
        <v>0.36990720985581393</v>
      </c>
      <c r="BW104" s="1">
        <v>-1.6430648665519427E-2</v>
      </c>
      <c r="BX104" s="1">
        <v>-2.1828359546622506E-2</v>
      </c>
      <c r="BY104" s="1">
        <v>-5.9482088159707174E-2</v>
      </c>
      <c r="BZ104" s="1">
        <v>5.543094387479295E-2</v>
      </c>
      <c r="CA104" s="1">
        <v>9.1448579488990878E-2</v>
      </c>
      <c r="CB104" s="1">
        <v>0.41236575120070507</v>
      </c>
      <c r="CC104" s="1">
        <v>0.39063892167789471</v>
      </c>
      <c r="CD104" s="1">
        <v>-3.5040617614375283E-2</v>
      </c>
      <c r="CE104" s="1">
        <v>-6.2580548199731884E-2</v>
      </c>
      <c r="CF104" s="1">
        <v>8.4310112471806295E-2</v>
      </c>
      <c r="CG104" s="1">
        <v>0.10046630332347035</v>
      </c>
      <c r="CH104" s="1">
        <v>2.3658214241099238E-2</v>
      </c>
      <c r="CI104" s="1">
        <v>0.44883890427579448</v>
      </c>
      <c r="CJ104" s="1">
        <v>0.53188562073338663</v>
      </c>
      <c r="CK104" s="1">
        <v>6.0508035180859579E-2</v>
      </c>
      <c r="CL104" s="1">
        <v>0.54836222987422767</v>
      </c>
      <c r="CM104" s="1">
        <v>0.54842415011402657</v>
      </c>
      <c r="CN104" s="1">
        <v>1.7879033591869348E-2</v>
      </c>
      <c r="CO104" s="1">
        <v>6.9966233711991673E-3</v>
      </c>
      <c r="CP104" s="1">
        <v>0.30226044227582821</v>
      </c>
      <c r="CQ104" s="1">
        <v>0.30305312155973457</v>
      </c>
      <c r="CR104" s="1">
        <v>0.31967466700015185</v>
      </c>
      <c r="CS104" s="1">
        <v>0.32152301927800986</v>
      </c>
      <c r="CT104" s="1">
        <v>0.47481277221483764</v>
      </c>
      <c r="CU104" s="1">
        <v>0.26051970540418334</v>
      </c>
      <c r="CV104" s="1">
        <v>0.37325466852065514</v>
      </c>
      <c r="CW104" s="1">
        <v>0.29832252273687709</v>
      </c>
      <c r="CX104" s="1">
        <v>0.44623019564991395</v>
      </c>
      <c r="CY104" s="1">
        <v>0.41167287184406498</v>
      </c>
      <c r="CZ104" s="1">
        <v>0.47400981407433163</v>
      </c>
      <c r="DA104" s="1">
        <v>0.56050726408945484</v>
      </c>
      <c r="DB104" s="1">
        <v>0.51702658155222703</v>
      </c>
      <c r="DC104" s="1">
        <v>0.50728607063199138</v>
      </c>
      <c r="DD104" s="1">
        <v>0.55274282407062414</v>
      </c>
      <c r="DE104" s="1">
        <v>0.53111088906305481</v>
      </c>
      <c r="DF104" s="1">
        <v>0.46635956437508863</v>
      </c>
      <c r="DG104" s="1">
        <v>0.46891621755314572</v>
      </c>
      <c r="DH104" s="1">
        <v>0.45135297848566014</v>
      </c>
      <c r="DI104" s="1">
        <v>0.42352459124429498</v>
      </c>
      <c r="DJ104" s="1">
        <v>0.78471915388574842</v>
      </c>
      <c r="DK104" s="1">
        <v>0.88341369527766966</v>
      </c>
      <c r="DL104" s="1">
        <v>1</v>
      </c>
      <c r="DM104" s="1">
        <v>0.21319268261689436</v>
      </c>
      <c r="DN104" s="1">
        <v>9.1597410492155089E-4</v>
      </c>
      <c r="DO104" s="1">
        <v>0.70063375424684149</v>
      </c>
      <c r="DP104" s="1">
        <v>0.44115583297495226</v>
      </c>
      <c r="DQ104" s="1">
        <v>0.55019737734967256</v>
      </c>
      <c r="DR104" s="1">
        <v>0.18068520792897269</v>
      </c>
      <c r="DS104" s="1">
        <v>0.45429945482396805</v>
      </c>
      <c r="DT104" s="1">
        <v>0.46187344160657334</v>
      </c>
      <c r="DU104" s="1">
        <v>0.43063806144959949</v>
      </c>
      <c r="DV104" s="1">
        <v>0.25585698791396516</v>
      </c>
      <c r="DW104" s="1">
        <v>0.26082326264180727</v>
      </c>
      <c r="DX104" s="1">
        <v>0.20435518745232256</v>
      </c>
      <c r="DY104" s="1">
        <v>8.1687067931455137E-2</v>
      </c>
      <c r="DZ104" s="1">
        <v>6.0550803441856489E-2</v>
      </c>
    </row>
    <row r="105" spans="1:130" s="1" customFormat="1" ht="12.5" x14ac:dyDescent="0.25">
      <c r="A105" s="1">
        <v>103</v>
      </c>
      <c r="B105" s="1" t="s">
        <v>102</v>
      </c>
      <c r="C105" s="13">
        <v>3.6993530315496695E-2</v>
      </c>
      <c r="D105" s="13">
        <v>4.3813508081363958E-2</v>
      </c>
      <c r="E105" s="13">
        <v>0.10104175973605142</v>
      </c>
      <c r="G105" s="1">
        <v>8.346207890311064E-4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">
        <f t="shared" si="2"/>
        <v>103</v>
      </c>
      <c r="O105" s="1" t="s">
        <v>102</v>
      </c>
      <c r="P105" s="1">
        <v>0.18504881406467941</v>
      </c>
      <c r="Q105" s="1">
        <v>0.18557788628032609</v>
      </c>
      <c r="R105" s="1">
        <v>0.18037659060820257</v>
      </c>
      <c r="S105" s="1">
        <v>0.16869416286835082</v>
      </c>
      <c r="T105" s="1">
        <v>0.16419056109953176</v>
      </c>
      <c r="U105" s="1">
        <v>0.17616106899722361</v>
      </c>
      <c r="V105" s="1">
        <v>0.18584265909988404</v>
      </c>
      <c r="W105" s="1">
        <v>0.14273743315065807</v>
      </c>
      <c r="X105" s="1">
        <v>0.15829241893336762</v>
      </c>
      <c r="Y105" s="1">
        <v>0.14288779496113402</v>
      </c>
      <c r="Z105" s="1">
        <v>0.15869025656539917</v>
      </c>
      <c r="AA105" s="1">
        <v>0.1364341331395271</v>
      </c>
      <c r="AB105" s="1">
        <v>0.14799798186969795</v>
      </c>
      <c r="AC105" s="1">
        <v>0.14179824740901054</v>
      </c>
      <c r="AD105" s="1">
        <v>0.15082215389737008</v>
      </c>
      <c r="AE105" s="1">
        <v>0.16498266336141429</v>
      </c>
      <c r="AF105" s="1">
        <v>0.15090760519560664</v>
      </c>
      <c r="AG105" s="1">
        <v>0.16523220188130569</v>
      </c>
      <c r="AH105" s="1">
        <v>0.17853043237379343</v>
      </c>
      <c r="AI105" s="1">
        <v>0.18235594659653356</v>
      </c>
      <c r="AJ105" s="1">
        <v>0.17877480478852098</v>
      </c>
      <c r="AK105" s="1">
        <v>0.18270902562301167</v>
      </c>
      <c r="AL105" s="1">
        <v>0.16766109272654128</v>
      </c>
      <c r="AM105" s="1">
        <v>0.17017969489786955</v>
      </c>
      <c r="AN105" s="1">
        <v>0.1799370690571421</v>
      </c>
      <c r="AO105" s="1">
        <v>0.18272121325064233</v>
      </c>
      <c r="AP105" s="1">
        <v>0.1651880749344497</v>
      </c>
      <c r="AQ105" s="1">
        <v>0.16708373617364855</v>
      </c>
      <c r="AR105" s="1">
        <v>0.1841952972955001</v>
      </c>
      <c r="AS105" s="1">
        <v>8.1014870775427072E-2</v>
      </c>
      <c r="AT105" s="1">
        <v>8.2696316684165883E-2</v>
      </c>
      <c r="AU105" s="1">
        <v>8.0491514689710081E-2</v>
      </c>
      <c r="AV105" s="1">
        <v>6.458400804669738E-2</v>
      </c>
      <c r="AW105" s="1">
        <v>7.840941144843748E-2</v>
      </c>
      <c r="AX105" s="1">
        <v>8.2839896968741167E-2</v>
      </c>
      <c r="AY105" s="1">
        <v>8.5062204338246281E-2</v>
      </c>
      <c r="AZ105" s="1">
        <v>3.3464786423671684E-2</v>
      </c>
      <c r="BA105" s="1">
        <v>3.4985298932746732E-2</v>
      </c>
      <c r="BB105" s="1">
        <v>0.10982538239440848</v>
      </c>
      <c r="BC105" s="1">
        <v>0.1111285433051433</v>
      </c>
      <c r="BD105" s="1">
        <v>3.4835088601025889E-2</v>
      </c>
      <c r="BE105" s="1">
        <v>3.3464786423671684E-2</v>
      </c>
      <c r="BF105" s="1">
        <v>0.113783473801502</v>
      </c>
      <c r="BG105" s="1">
        <v>0.11467912178627557</v>
      </c>
      <c r="BH105" s="1">
        <v>0.10567653782730367</v>
      </c>
      <c r="BI105" s="1">
        <v>0.10506105647763721</v>
      </c>
      <c r="BJ105" s="1">
        <v>0.10663231648037064</v>
      </c>
      <c r="BK105" s="1">
        <v>0.10042290180788849</v>
      </c>
      <c r="BL105" s="1">
        <v>7.0246517201113551E-2</v>
      </c>
      <c r="BM105" s="1">
        <v>8.7413840908090734E-2</v>
      </c>
      <c r="BN105" s="1">
        <v>0.13608484307033902</v>
      </c>
      <c r="BO105" s="1">
        <v>6.2998073087704026E-2</v>
      </c>
      <c r="BP105" s="1">
        <v>2.4709625026374128E-2</v>
      </c>
      <c r="BQ105" s="1">
        <v>2.512595139464505E-2</v>
      </c>
      <c r="BR105" s="1">
        <v>2.39664343895814E-2</v>
      </c>
      <c r="BS105" s="1">
        <v>0.10309174471160037</v>
      </c>
      <c r="BT105" s="1">
        <v>0.12911974456052969</v>
      </c>
      <c r="BU105" s="1">
        <v>0.10757729296958683</v>
      </c>
      <c r="BV105" s="1">
        <v>0.12776377778573714</v>
      </c>
      <c r="BW105" s="1">
        <v>8.6621514489792651E-3</v>
      </c>
      <c r="BX105" s="1">
        <v>1.3662883003805986E-2</v>
      </c>
      <c r="BY105" s="1">
        <v>3.1358643631774784E-2</v>
      </c>
      <c r="BZ105" s="1">
        <v>3.527226941091912E-2</v>
      </c>
      <c r="CA105" s="1">
        <v>7.3177014292855155E-2</v>
      </c>
      <c r="CB105" s="1">
        <v>0.14606721285655924</v>
      </c>
      <c r="CC105" s="1">
        <v>0.13622964510450314</v>
      </c>
      <c r="CD105" s="1">
        <v>2.1405619875600392E-2</v>
      </c>
      <c r="CE105" s="1">
        <v>3.4500846822922655E-2</v>
      </c>
      <c r="CF105" s="1">
        <v>5.9924506712751784E-2</v>
      </c>
      <c r="CG105" s="1">
        <v>7.9878701869493585E-2</v>
      </c>
      <c r="CH105" s="1">
        <v>3.3138224217890352E-2</v>
      </c>
      <c r="CI105" s="1">
        <v>0.14166324129259011</v>
      </c>
      <c r="CJ105" s="1">
        <v>0.16556650351910954</v>
      </c>
      <c r="CK105" s="1">
        <v>5.7501904199775029E-2</v>
      </c>
      <c r="CL105" s="1">
        <v>0.15521004474662126</v>
      </c>
      <c r="CM105" s="1">
        <v>0.15501149069374162</v>
      </c>
      <c r="CN105" s="1">
        <v>6.1773488126821534E-3</v>
      </c>
      <c r="CO105" s="1">
        <v>-1.2447743068288387E-3</v>
      </c>
      <c r="CP105" s="1">
        <v>0.10246200987676081</v>
      </c>
      <c r="CQ105" s="1">
        <v>0.10237818982734606</v>
      </c>
      <c r="CR105" s="1">
        <v>0.10585961793947705</v>
      </c>
      <c r="CS105" s="1">
        <v>0.10493923343530441</v>
      </c>
      <c r="CT105" s="1">
        <v>0.14590947616350358</v>
      </c>
      <c r="CU105" s="1">
        <v>8.2059256295756944E-2</v>
      </c>
      <c r="CV105" s="1">
        <v>0.11061419476419017</v>
      </c>
      <c r="CW105" s="1">
        <v>9.7344049986914732E-2</v>
      </c>
      <c r="CX105" s="1">
        <v>0.13479011626899531</v>
      </c>
      <c r="CY105" s="1">
        <v>0.12326813672233236</v>
      </c>
      <c r="CZ105" s="1">
        <v>0.13850884223274834</v>
      </c>
      <c r="DA105" s="1">
        <v>0.15885386939143858</v>
      </c>
      <c r="DB105" s="1">
        <v>0.14658243504255325</v>
      </c>
      <c r="DC105" s="1">
        <v>0.14364367426957159</v>
      </c>
      <c r="DD105" s="1">
        <v>0.15265498314157094</v>
      </c>
      <c r="DE105" s="1">
        <v>0.15047448447620287</v>
      </c>
      <c r="DF105" s="1">
        <v>0.13310819441341359</v>
      </c>
      <c r="DG105" s="1">
        <v>0.13373025806299388</v>
      </c>
      <c r="DH105" s="1">
        <v>0.12872139634101537</v>
      </c>
      <c r="DI105" s="1">
        <v>0.12564264481894569</v>
      </c>
      <c r="DJ105" s="1">
        <v>0.17355056857830348</v>
      </c>
      <c r="DK105" s="1">
        <v>0.20981108884204391</v>
      </c>
      <c r="DL105" s="1">
        <v>0.21319268261689436</v>
      </c>
      <c r="DM105" s="1">
        <v>1</v>
      </c>
      <c r="DN105" s="1">
        <v>-1.6296161320049327E-4</v>
      </c>
      <c r="DO105" s="1">
        <v>0.27385693765419938</v>
      </c>
      <c r="DP105" s="1">
        <v>0.15418544881150248</v>
      </c>
      <c r="DQ105" s="1">
        <v>0.15478574058598138</v>
      </c>
      <c r="DR105" s="1">
        <v>6.1471717919511219E-2</v>
      </c>
      <c r="DS105" s="1">
        <v>0.12598516205980881</v>
      </c>
      <c r="DT105" s="1">
        <v>0.12563450789604913</v>
      </c>
      <c r="DU105" s="1">
        <v>0.12051536814551379</v>
      </c>
      <c r="DV105" s="1">
        <v>0.10761026564735345</v>
      </c>
      <c r="DW105" s="1">
        <v>0.10780865148586782</v>
      </c>
      <c r="DX105" s="1">
        <v>9.8066243586786853E-2</v>
      </c>
      <c r="DY105" s="1">
        <v>3.4371161562369981E-2</v>
      </c>
      <c r="DZ105" s="1">
        <v>1.6779461059944559E-2</v>
      </c>
    </row>
    <row r="106" spans="1:130" s="1" customFormat="1" ht="12.5" x14ac:dyDescent="0.25">
      <c r="A106" s="1">
        <v>104</v>
      </c>
      <c r="B106" s="1" t="s">
        <v>103</v>
      </c>
      <c r="C106" s="13">
        <v>2.3702271048791097E-2</v>
      </c>
      <c r="D106" s="13">
        <v>2.75E-2</v>
      </c>
      <c r="E106" s="13">
        <v>6.9441156633845036E-2</v>
      </c>
      <c r="G106" s="1">
        <v>0.31861500638853085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0.13500000000000001</v>
      </c>
      <c r="N106" s="1">
        <f t="shared" si="2"/>
        <v>104</v>
      </c>
      <c r="O106" s="1" t="s">
        <v>103</v>
      </c>
      <c r="P106" s="1">
        <v>1.0569534609455931E-3</v>
      </c>
      <c r="Q106" s="1">
        <v>1.0599753917385269E-3</v>
      </c>
      <c r="R106" s="1">
        <v>1.0302668659647235E-3</v>
      </c>
      <c r="S106" s="1">
        <v>9.6353970267921746E-4</v>
      </c>
      <c r="T106" s="1">
        <v>9.3781623344039164E-4</v>
      </c>
      <c r="U106" s="1">
        <v>1.0061888399642014E-3</v>
      </c>
      <c r="V106" s="1">
        <v>1.0095761472750596E-3</v>
      </c>
      <c r="W106" s="1">
        <v>4.8575255627059347E-2</v>
      </c>
      <c r="X106" s="1">
        <v>2.8534824560381669E-3</v>
      </c>
      <c r="Y106" s="1">
        <v>4.8884082558556592E-2</v>
      </c>
      <c r="Z106" s="1">
        <v>2.6897093081821319E-3</v>
      </c>
      <c r="AA106" s="1">
        <v>4.4933625666203854E-2</v>
      </c>
      <c r="AB106" s="1">
        <v>3.5207437262295719E-3</v>
      </c>
      <c r="AC106" s="1">
        <v>3.2681102832643937E-2</v>
      </c>
      <c r="AD106" s="1">
        <v>4.5536588800158775E-2</v>
      </c>
      <c r="AE106" s="1">
        <v>2.8676994862054618E-3</v>
      </c>
      <c r="AF106" s="1">
        <v>4.5706511550164697E-2</v>
      </c>
      <c r="AG106" s="1">
        <v>2.7496010384976117E-3</v>
      </c>
      <c r="AH106" s="1">
        <v>2.2449262168278843E-2</v>
      </c>
      <c r="AI106" s="1">
        <v>1.8849571619124505E-3</v>
      </c>
      <c r="AJ106" s="1">
        <v>2.2696810322025522E-2</v>
      </c>
      <c r="AK106" s="1">
        <v>1.8402649027274461E-3</v>
      </c>
      <c r="AL106" s="1">
        <v>2.0020619535643543E-2</v>
      </c>
      <c r="AM106" s="1">
        <v>1.9939564195184866E-3</v>
      </c>
      <c r="AN106" s="1">
        <v>1.9845515040518111E-2</v>
      </c>
      <c r="AO106" s="1">
        <v>1.6862691021090198E-3</v>
      </c>
      <c r="AP106" s="1">
        <v>1.7036950236403538E-2</v>
      </c>
      <c r="AQ106" s="1">
        <v>1.8656529228181827E-3</v>
      </c>
      <c r="AR106" s="1">
        <v>2.1269791056758745E-3</v>
      </c>
      <c r="AS106" s="1">
        <v>-7.109308342376424E-3</v>
      </c>
      <c r="AT106" s="1">
        <v>-7.0573637303253728E-3</v>
      </c>
      <c r="AU106" s="1">
        <v>-7.219708980502209E-3</v>
      </c>
      <c r="AV106" s="1">
        <v>-6.9295741803969621E-3</v>
      </c>
      <c r="AW106" s="1">
        <v>-7.13137029404993E-3</v>
      </c>
      <c r="AX106" s="1">
        <v>-6.8585253401976087E-3</v>
      </c>
      <c r="AY106" s="1">
        <v>-6.7786582496038722E-3</v>
      </c>
      <c r="AZ106" s="1">
        <v>-7.2061962562457258E-3</v>
      </c>
      <c r="BA106" s="1">
        <v>-7.5336183832466841E-3</v>
      </c>
      <c r="BB106" s="1">
        <v>-5.4420716417681834E-3</v>
      </c>
      <c r="BC106" s="1">
        <v>-5.2641031045761446E-3</v>
      </c>
      <c r="BD106" s="1">
        <v>-7.5012725879861925E-3</v>
      </c>
      <c r="BE106" s="1">
        <v>-7.2061962562457267E-3</v>
      </c>
      <c r="BF106" s="1">
        <v>-5.3616593658357657E-3</v>
      </c>
      <c r="BG106" s="1">
        <v>-5.2558715140370365E-3</v>
      </c>
      <c r="BH106" s="1">
        <v>-5.9406210339452313E-3</v>
      </c>
      <c r="BI106" s="1">
        <v>-5.387384919297104E-3</v>
      </c>
      <c r="BJ106" s="1">
        <v>-5.1657256935070603E-3</v>
      </c>
      <c r="BK106" s="1">
        <v>-5.8509682219591262E-3</v>
      </c>
      <c r="BL106" s="1">
        <v>-6.6939086642116953E-3</v>
      </c>
      <c r="BM106" s="1">
        <v>-4.9291018658577952E-3</v>
      </c>
      <c r="BN106" s="1">
        <v>-1.1146915225740441E-3</v>
      </c>
      <c r="BO106" s="1">
        <v>-4.0008361763623048E-3</v>
      </c>
      <c r="BP106" s="1">
        <v>-5.3208888024558997E-3</v>
      </c>
      <c r="BQ106" s="1">
        <v>-5.4105391435167365E-3</v>
      </c>
      <c r="BR106" s="1">
        <v>-5.1608525925506627E-3</v>
      </c>
      <c r="BS106" s="1">
        <v>4.9609228575389717E-4</v>
      </c>
      <c r="BT106" s="1">
        <v>-1.3992416365055053E-3</v>
      </c>
      <c r="BU106" s="1">
        <v>-5.5372040465060599E-3</v>
      </c>
      <c r="BV106" s="1">
        <v>4.0846025160057482E-3</v>
      </c>
      <c r="BW106" s="1">
        <v>-2.6950896230881359E-4</v>
      </c>
      <c r="BX106" s="1">
        <v>0.1034453471285717</v>
      </c>
      <c r="BY106" s="1">
        <v>-9.756739482553624E-4</v>
      </c>
      <c r="BZ106" s="1">
        <v>0.10267221767353449</v>
      </c>
      <c r="CA106" s="1">
        <v>-4.3714549330564509E-4</v>
      </c>
      <c r="CB106" s="1">
        <v>-1.553961396516006E-3</v>
      </c>
      <c r="CC106" s="1">
        <v>3.4460218385663766E-2</v>
      </c>
      <c r="CD106" s="1">
        <v>8.9464206726022108E-2</v>
      </c>
      <c r="CE106" s="1">
        <v>-3.5974851009124825E-3</v>
      </c>
      <c r="CF106" s="1">
        <v>7.7830996917544498E-2</v>
      </c>
      <c r="CG106" s="1">
        <v>-3.9859902637675061E-3</v>
      </c>
      <c r="CH106" s="1">
        <v>9.2734632621949267E-2</v>
      </c>
      <c r="CI106" s="1">
        <v>1.5290211433398275E-2</v>
      </c>
      <c r="CJ106" s="1">
        <v>-1.2994356811695904E-3</v>
      </c>
      <c r="CK106" s="1">
        <v>-5.7075833396565507E-3</v>
      </c>
      <c r="CL106" s="1">
        <v>8.8652172561950104E-4</v>
      </c>
      <c r="CM106" s="1">
        <v>9.1770953879981374E-4</v>
      </c>
      <c r="CN106" s="1">
        <v>0.11535640698903667</v>
      </c>
      <c r="CO106" s="1">
        <v>0.11782493507123055</v>
      </c>
      <c r="CP106" s="1">
        <v>-9.0452406060231427E-4</v>
      </c>
      <c r="CQ106" s="1">
        <v>-8.5747943138110311E-4</v>
      </c>
      <c r="CR106" s="1">
        <v>-7.2462050585454102E-4</v>
      </c>
      <c r="CS106" s="1">
        <v>-6.0269824678623753E-4</v>
      </c>
      <c r="CT106" s="1">
        <v>-1.5244846626166089E-4</v>
      </c>
      <c r="CU106" s="1">
        <v>6.1450366273611411E-2</v>
      </c>
      <c r="CV106" s="1">
        <v>6.1172988438158896E-2</v>
      </c>
      <c r="CW106" s="1">
        <v>3.5067147895995451E-2</v>
      </c>
      <c r="CX106" s="1">
        <v>3.4892820222943016E-2</v>
      </c>
      <c r="CY106" s="1">
        <v>1.0964274084547106E-4</v>
      </c>
      <c r="CZ106" s="1">
        <v>1.5021356014767527E-4</v>
      </c>
      <c r="DA106" s="1">
        <v>9.3816128620493417E-4</v>
      </c>
      <c r="DB106" s="1">
        <v>8.6209255844936386E-4</v>
      </c>
      <c r="DC106" s="1">
        <v>8.6115926995506895E-4</v>
      </c>
      <c r="DD106" s="1">
        <v>1.4668989889224835E-3</v>
      </c>
      <c r="DE106" s="1">
        <v>8.8244064497117593E-4</v>
      </c>
      <c r="DF106" s="1">
        <v>1.3863965466311559E-3</v>
      </c>
      <c r="DG106" s="1">
        <v>1.4092772569051302E-3</v>
      </c>
      <c r="DH106" s="1">
        <v>1.3564928309269652E-3</v>
      </c>
      <c r="DI106" s="1">
        <v>2.7917771008599601E-2</v>
      </c>
      <c r="DJ106" s="1">
        <v>1.8776194759299476E-4</v>
      </c>
      <c r="DK106" s="1">
        <v>9.1772171874659949E-4</v>
      </c>
      <c r="DL106" s="1">
        <v>9.1597410492155111E-4</v>
      </c>
      <c r="DM106" s="1">
        <v>-1.629616132004933E-4</v>
      </c>
      <c r="DN106" s="1">
        <v>1</v>
      </c>
      <c r="DO106" s="1">
        <v>-5.3555499866736705E-4</v>
      </c>
      <c r="DP106" s="1">
        <v>3.9034230339586279E-2</v>
      </c>
      <c r="DQ106" s="1">
        <v>4.7813831018211239E-2</v>
      </c>
      <c r="DR106" s="1">
        <v>5.3308344263637106E-2</v>
      </c>
      <c r="DS106" s="1">
        <v>3.0801717203299644E-2</v>
      </c>
      <c r="DT106" s="1">
        <v>3.428148380659625E-2</v>
      </c>
      <c r="DU106" s="1">
        <v>9.1209207600621075E-4</v>
      </c>
      <c r="DV106" s="1">
        <v>-4.6398049871127934E-3</v>
      </c>
      <c r="DW106" s="1">
        <v>-4.2044636287863523E-3</v>
      </c>
      <c r="DX106" s="1">
        <v>-5.2683505955731652E-3</v>
      </c>
      <c r="DY106" s="1">
        <v>5.2895787086068492E-2</v>
      </c>
      <c r="DZ106" s="1">
        <v>4.8620693164654456E-2</v>
      </c>
    </row>
    <row r="107" spans="1:130" s="1" customFormat="1" ht="12.5" x14ac:dyDescent="0.25">
      <c r="A107" s="1">
        <v>105</v>
      </c>
      <c r="B107" s="1" t="s">
        <v>104</v>
      </c>
      <c r="C107" s="13">
        <v>2.3061737061230731E-2</v>
      </c>
      <c r="D107" s="13">
        <v>2.8895774234365051E-2</v>
      </c>
      <c r="E107" s="13">
        <v>9.109214368070985E-2</v>
      </c>
      <c r="G107" s="1">
        <v>0.44024210638983069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">
        <f t="shared" si="2"/>
        <v>105</v>
      </c>
      <c r="O107" s="1" t="s">
        <v>104</v>
      </c>
      <c r="P107" s="1">
        <v>0.60814209815092357</v>
      </c>
      <c r="Q107" s="1">
        <v>0.60988083443476837</v>
      </c>
      <c r="R107" s="1">
        <v>0.59278736167118229</v>
      </c>
      <c r="S107" s="1">
        <v>0.55439437788947188</v>
      </c>
      <c r="T107" s="1">
        <v>0.53959379760599835</v>
      </c>
      <c r="U107" s="1">
        <v>0.57893352439987056</v>
      </c>
      <c r="V107" s="1">
        <v>0.61075098050316223</v>
      </c>
      <c r="W107" s="1">
        <v>0.46909050738675839</v>
      </c>
      <c r="X107" s="1">
        <v>0.52021021727746009</v>
      </c>
      <c r="Y107" s="1">
        <v>0.46958465455201759</v>
      </c>
      <c r="Z107" s="1">
        <v>0.52151766587414483</v>
      </c>
      <c r="AA107" s="1">
        <v>0.44837542140569353</v>
      </c>
      <c r="AB107" s="1">
        <v>0.4863787086194552</v>
      </c>
      <c r="AC107" s="1">
        <v>0.46600397916248509</v>
      </c>
      <c r="AD107" s="1">
        <v>0.49566003209687759</v>
      </c>
      <c r="AE107" s="1">
        <v>0.5421969525298822</v>
      </c>
      <c r="AF107" s="1">
        <v>0.49594085817005173</v>
      </c>
      <c r="AG107" s="1">
        <v>0.54301703278720936</v>
      </c>
      <c r="AH107" s="1">
        <v>0.58672017043914482</v>
      </c>
      <c r="AI107" s="1">
        <v>0.59929229232861669</v>
      </c>
      <c r="AJ107" s="1">
        <v>0.5875232728733526</v>
      </c>
      <c r="AK107" s="1">
        <v>0.60045264680622201</v>
      </c>
      <c r="AL107" s="1">
        <v>0.55099930915178441</v>
      </c>
      <c r="AM107" s="1">
        <v>0.55927641169156983</v>
      </c>
      <c r="AN107" s="1">
        <v>0.59134292356659102</v>
      </c>
      <c r="AO107" s="1">
        <v>0.60049270007257893</v>
      </c>
      <c r="AP107" s="1">
        <v>0.54287201454333878</v>
      </c>
      <c r="AQ107" s="1">
        <v>0.54910189182851199</v>
      </c>
      <c r="AR107" s="1">
        <v>0.605337111361685</v>
      </c>
      <c r="AS107" s="1">
        <v>0.26624625369159893</v>
      </c>
      <c r="AT107" s="1">
        <v>0.27177213640549897</v>
      </c>
      <c r="AU107" s="1">
        <v>0.26452630282535489</v>
      </c>
      <c r="AV107" s="1">
        <v>0.21224807280735447</v>
      </c>
      <c r="AW107" s="1">
        <v>0.25768370488645759</v>
      </c>
      <c r="AX107" s="1">
        <v>0.27224399684922063</v>
      </c>
      <c r="AY107" s="1">
        <v>0.27954735987404233</v>
      </c>
      <c r="AZ107" s="1">
        <v>0.10997825375282282</v>
      </c>
      <c r="BA107" s="1">
        <v>0.11497524696354625</v>
      </c>
      <c r="BB107" s="1">
        <v>0.36092875718845951</v>
      </c>
      <c r="BC107" s="1">
        <v>0.36521144883654288</v>
      </c>
      <c r="BD107" s="1">
        <v>0.11448159761616525</v>
      </c>
      <c r="BE107" s="1">
        <v>0.10997825375282283</v>
      </c>
      <c r="BF107" s="1">
        <v>0.37393657907129341</v>
      </c>
      <c r="BG107" s="1">
        <v>0.37688002535825244</v>
      </c>
      <c r="BH107" s="1">
        <v>0.34729404651660795</v>
      </c>
      <c r="BI107" s="1">
        <v>0.34527133634010226</v>
      </c>
      <c r="BJ107" s="1">
        <v>0.35043510547654722</v>
      </c>
      <c r="BK107" s="1">
        <v>0.33002856309312756</v>
      </c>
      <c r="BL107" s="1">
        <v>0.2308572717658619</v>
      </c>
      <c r="BM107" s="1">
        <v>0.28727574875836015</v>
      </c>
      <c r="BN107" s="1">
        <v>0.44722751890973339</v>
      </c>
      <c r="BO107" s="1">
        <v>0.20703607607898844</v>
      </c>
      <c r="BP107" s="1">
        <v>8.1205401309999301E-2</v>
      </c>
      <c r="BQ107" s="1">
        <v>8.2573611057224883E-2</v>
      </c>
      <c r="BR107" s="1">
        <v>7.8762988936433492E-2</v>
      </c>
      <c r="BS107" s="1">
        <v>0.33879941488865029</v>
      </c>
      <c r="BT107" s="1">
        <v>0.42433750665543812</v>
      </c>
      <c r="BU107" s="1">
        <v>0.35354066434089293</v>
      </c>
      <c r="BV107" s="1">
        <v>0.41988127447900786</v>
      </c>
      <c r="BW107" s="1">
        <v>2.8467185716964778E-2</v>
      </c>
      <c r="BX107" s="1">
        <v>4.4901527084745117E-2</v>
      </c>
      <c r="BY107" s="1">
        <v>0.10305665253671376</v>
      </c>
      <c r="BZ107" s="1">
        <v>0.11591834313838653</v>
      </c>
      <c r="CA107" s="1">
        <v>0.24048802059829702</v>
      </c>
      <c r="CB107" s="1">
        <v>0.48003345358699356</v>
      </c>
      <c r="CC107" s="1">
        <v>0.44770339449595742</v>
      </c>
      <c r="CD107" s="1">
        <v>7.0347160283981719E-2</v>
      </c>
      <c r="CE107" s="1">
        <v>0.11338314963500527</v>
      </c>
      <c r="CF107" s="1">
        <v>0.19693514615129784</v>
      </c>
      <c r="CG107" s="1">
        <v>0.26251236247051429</v>
      </c>
      <c r="CH107" s="1">
        <v>0.10890504382167872</v>
      </c>
      <c r="CI107" s="1">
        <v>0.46556029675728777</v>
      </c>
      <c r="CJ107" s="1">
        <v>0.54411567749053757</v>
      </c>
      <c r="CK107" s="1">
        <v>0.18897353568287065</v>
      </c>
      <c r="CL107" s="1">
        <v>0.51008034146772374</v>
      </c>
      <c r="CM107" s="1">
        <v>0.50942781592237008</v>
      </c>
      <c r="CN107" s="1">
        <v>2.030116154455102E-2</v>
      </c>
      <c r="CO107" s="1">
        <v>-4.0908106463987412E-3</v>
      </c>
      <c r="CP107" s="1">
        <v>0.33672986223750928</v>
      </c>
      <c r="CQ107" s="1">
        <v>0.33645439707997327</v>
      </c>
      <c r="CR107" s="1">
        <v>0.34789571869759206</v>
      </c>
      <c r="CS107" s="1">
        <v>0.34487097862399446</v>
      </c>
      <c r="CT107" s="1">
        <v>0.47951506970026014</v>
      </c>
      <c r="CU107" s="1">
        <v>0.26967850914712355</v>
      </c>
      <c r="CV107" s="1">
        <v>0.36352110025226747</v>
      </c>
      <c r="CW107" s="1">
        <v>0.31991026314202214</v>
      </c>
      <c r="CX107" s="1">
        <v>0.44297254501281236</v>
      </c>
      <c r="CY107" s="1">
        <v>0.40510685615781378</v>
      </c>
      <c r="CZ107" s="1">
        <v>0.45519371930931246</v>
      </c>
      <c r="DA107" s="1">
        <v>0.5220553610105062</v>
      </c>
      <c r="DB107" s="1">
        <v>0.48172667330735774</v>
      </c>
      <c r="DC107" s="1">
        <v>0.47206876681669502</v>
      </c>
      <c r="DD107" s="1">
        <v>0.50168341910291969</v>
      </c>
      <c r="DE107" s="1">
        <v>0.49451745567821626</v>
      </c>
      <c r="DF107" s="1">
        <v>0.43744509815318616</v>
      </c>
      <c r="DG107" s="1">
        <v>0.43948944031744858</v>
      </c>
      <c r="DH107" s="1">
        <v>0.42302838007046334</v>
      </c>
      <c r="DI107" s="1">
        <v>0.41291040974041637</v>
      </c>
      <c r="DJ107" s="1">
        <v>0.5703544086135296</v>
      </c>
      <c r="DK107" s="1">
        <v>0.6895205269412461</v>
      </c>
      <c r="DL107" s="1">
        <v>0.70063375424684149</v>
      </c>
      <c r="DM107" s="1">
        <v>0.27385693765419938</v>
      </c>
      <c r="DN107" s="1">
        <v>-5.3555499866736694E-4</v>
      </c>
      <c r="DO107" s="1">
        <v>1</v>
      </c>
      <c r="DP107" s="1">
        <v>0.50671312225646048</v>
      </c>
      <c r="DQ107" s="1">
        <v>0.50868591360386539</v>
      </c>
      <c r="DR107" s="1">
        <v>0.20201988162672985</v>
      </c>
      <c r="DS107" s="1">
        <v>0.41403605409844274</v>
      </c>
      <c r="DT107" s="1">
        <v>0.41288366865921666</v>
      </c>
      <c r="DU107" s="1">
        <v>0.39606019208438059</v>
      </c>
      <c r="DV107" s="1">
        <v>0.35364902533493658</v>
      </c>
      <c r="DW107" s="1">
        <v>0.35430099806271309</v>
      </c>
      <c r="DX107" s="1">
        <v>0.32228367111719503</v>
      </c>
      <c r="DY107" s="1">
        <v>0.11295695362369665</v>
      </c>
      <c r="DZ107" s="1">
        <v>5.5143810061218421E-2</v>
      </c>
    </row>
    <row r="108" spans="1:130" s="1" customFormat="1" ht="12.5" x14ac:dyDescent="0.25">
      <c r="A108" s="1">
        <v>106</v>
      </c>
      <c r="B108" s="1" t="s">
        <v>105</v>
      </c>
      <c r="C108" s="13">
        <v>3.7713678283737964E-2</v>
      </c>
      <c r="D108" s="13">
        <v>4.2472355266924208E-2</v>
      </c>
      <c r="E108" s="13">
        <v>8.0897316536839362E-2</v>
      </c>
      <c r="G108" s="1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">
        <f t="shared" si="2"/>
        <v>106</v>
      </c>
      <c r="O108" s="1" t="s">
        <v>105</v>
      </c>
      <c r="P108" s="1">
        <v>0.61271677645865019</v>
      </c>
      <c r="Q108" s="1">
        <v>0.61191660955020566</v>
      </c>
      <c r="R108" s="1">
        <v>0.60271504079920213</v>
      </c>
      <c r="S108" s="1">
        <v>0.57033599995477802</v>
      </c>
      <c r="T108" s="1">
        <v>0.55534793040330543</v>
      </c>
      <c r="U108" s="1">
        <v>0.59149985485329881</v>
      </c>
      <c r="V108" s="1">
        <v>0.61435658389471293</v>
      </c>
      <c r="W108" s="1">
        <v>0.63610837103481865</v>
      </c>
      <c r="X108" s="1">
        <v>0.58089178234584704</v>
      </c>
      <c r="Y108" s="1">
        <v>0.63564756633306796</v>
      </c>
      <c r="Z108" s="1">
        <v>0.57999415804605081</v>
      </c>
      <c r="AA108" s="1">
        <v>0.6186379574981079</v>
      </c>
      <c r="AB108" s="1">
        <v>0.55487576522760529</v>
      </c>
      <c r="AC108" s="1">
        <v>0.56787073997854109</v>
      </c>
      <c r="AD108" s="1">
        <v>0.65263468110998413</v>
      </c>
      <c r="AE108" s="1">
        <v>0.59559680014954119</v>
      </c>
      <c r="AF108" s="1">
        <v>0.65210825078016343</v>
      </c>
      <c r="AG108" s="1">
        <v>0.59475798963987869</v>
      </c>
      <c r="AH108" s="1">
        <v>0.66465282602967191</v>
      </c>
      <c r="AI108" s="1">
        <v>0.62541721184624022</v>
      </c>
      <c r="AJ108" s="1">
        <v>0.66417751374151912</v>
      </c>
      <c r="AK108" s="1">
        <v>0.62449695822546858</v>
      </c>
      <c r="AL108" s="1">
        <v>0.63097076059815393</v>
      </c>
      <c r="AM108" s="1">
        <v>0.59401096841430867</v>
      </c>
      <c r="AN108" s="1">
        <v>0.66011803101857525</v>
      </c>
      <c r="AO108" s="1">
        <v>0.62294167051474025</v>
      </c>
      <c r="AP108" s="1">
        <v>0.61584055660809101</v>
      </c>
      <c r="AQ108" s="1">
        <v>0.58345917751709719</v>
      </c>
      <c r="AR108" s="1">
        <v>0.65274206537935586</v>
      </c>
      <c r="AS108" s="1">
        <v>0.52069636641659622</v>
      </c>
      <c r="AT108" s="1">
        <v>0.52282875752827485</v>
      </c>
      <c r="AU108" s="1">
        <v>0.51749112269791309</v>
      </c>
      <c r="AV108" s="1">
        <v>0.44020027325755096</v>
      </c>
      <c r="AW108" s="1">
        <v>0.50359800801069621</v>
      </c>
      <c r="AX108" s="1">
        <v>0.52367432402437653</v>
      </c>
      <c r="AY108" s="1">
        <v>0.52601247638955217</v>
      </c>
      <c r="AZ108" s="1">
        <v>0.40840228817162583</v>
      </c>
      <c r="BA108" s="1">
        <v>0.40793345531962594</v>
      </c>
      <c r="BB108" s="1">
        <v>0.53378582856229906</v>
      </c>
      <c r="BC108" s="1">
        <v>0.52931720551629591</v>
      </c>
      <c r="BD108" s="1">
        <v>0.38690337077665504</v>
      </c>
      <c r="BE108" s="1">
        <v>0.40840228817162583</v>
      </c>
      <c r="BF108" s="1">
        <v>0.5429975534118765</v>
      </c>
      <c r="BG108" s="1">
        <v>0.54064614188126681</v>
      </c>
      <c r="BH108" s="1">
        <v>0.54177496429356864</v>
      </c>
      <c r="BI108" s="1">
        <v>0.5172060314753707</v>
      </c>
      <c r="BJ108" s="1">
        <v>0.51152793047367207</v>
      </c>
      <c r="BK108" s="1">
        <v>0.52496267853636625</v>
      </c>
      <c r="BL108" s="1">
        <v>0.45202309099906846</v>
      </c>
      <c r="BM108" s="1">
        <v>0.44763217516868381</v>
      </c>
      <c r="BN108" s="1">
        <v>0.46817023574631528</v>
      </c>
      <c r="BO108" s="1">
        <v>0.33599594924125981</v>
      </c>
      <c r="BP108" s="1">
        <v>0.43104809361865781</v>
      </c>
      <c r="BQ108" s="1">
        <v>0.42678830750112656</v>
      </c>
      <c r="BR108" s="1">
        <v>0.42731790281083776</v>
      </c>
      <c r="BS108" s="1">
        <v>0.30805366092456032</v>
      </c>
      <c r="BT108" s="1">
        <v>0.460202836548054</v>
      </c>
      <c r="BU108" s="1">
        <v>0.54401380828855783</v>
      </c>
      <c r="BV108" s="1">
        <v>0.48286361122141563</v>
      </c>
      <c r="BW108" s="1">
        <v>0.12286379168327932</v>
      </c>
      <c r="BX108" s="1">
        <v>0.43211712872707553</v>
      </c>
      <c r="BY108" s="1">
        <v>0.36607693932076235</v>
      </c>
      <c r="BZ108" s="1">
        <v>0.49021005441546978</v>
      </c>
      <c r="CA108" s="1">
        <v>0.48164296986760369</v>
      </c>
      <c r="CB108" s="1">
        <v>0.55095841790161759</v>
      </c>
      <c r="CC108" s="1">
        <v>0.57230617116063287</v>
      </c>
      <c r="CD108" s="1">
        <v>0.4874345585134861</v>
      </c>
      <c r="CE108" s="1">
        <v>0.39759210989243005</v>
      </c>
      <c r="CF108" s="1">
        <v>0.59049173217389461</v>
      </c>
      <c r="CG108" s="1">
        <v>0.51690144280835204</v>
      </c>
      <c r="CH108" s="1">
        <v>0.56523510779822839</v>
      </c>
      <c r="CI108" s="1">
        <v>0.52749105562981813</v>
      </c>
      <c r="CJ108" s="1">
        <v>0.6149661448676853</v>
      </c>
      <c r="CK108" s="1">
        <v>0.37785046077311651</v>
      </c>
      <c r="CL108" s="1">
        <v>0.5117829837010972</v>
      </c>
      <c r="CM108" s="1">
        <v>0.51015265998294645</v>
      </c>
      <c r="CN108" s="1">
        <v>0.33901651641782882</v>
      </c>
      <c r="CO108" s="1">
        <v>0.29816105805099302</v>
      </c>
      <c r="CP108" s="1">
        <v>0.44672292191315793</v>
      </c>
      <c r="CQ108" s="1">
        <v>0.4450996338108188</v>
      </c>
      <c r="CR108" s="1">
        <v>0.44886672811384765</v>
      </c>
      <c r="CS108" s="1">
        <v>0.4365377068847191</v>
      </c>
      <c r="CT108" s="1">
        <v>0.56231709130158058</v>
      </c>
      <c r="CU108" s="1">
        <v>0.49878384312397256</v>
      </c>
      <c r="CV108" s="1">
        <v>0.59262793567775862</v>
      </c>
      <c r="CW108" s="1">
        <v>0.50522673633126869</v>
      </c>
      <c r="CX108" s="1">
        <v>0.61454426407752327</v>
      </c>
      <c r="CY108" s="1">
        <v>0.44989928671262069</v>
      </c>
      <c r="CZ108" s="1">
        <v>0.45225104710964864</v>
      </c>
      <c r="DA108" s="1">
        <v>0.52993721227665558</v>
      </c>
      <c r="DB108" s="1">
        <v>0.48966259507688609</v>
      </c>
      <c r="DC108" s="1">
        <v>0.48088788287619588</v>
      </c>
      <c r="DD108" s="1">
        <v>0.46045207520251541</v>
      </c>
      <c r="DE108" s="1">
        <v>0.49333137116391013</v>
      </c>
      <c r="DF108" s="1">
        <v>0.46992223091144508</v>
      </c>
      <c r="DG108" s="1">
        <v>0.47165052284531589</v>
      </c>
      <c r="DH108" s="1">
        <v>0.45398487047726149</v>
      </c>
      <c r="DI108" s="1">
        <v>0.6311660839640405</v>
      </c>
      <c r="DJ108" s="1">
        <v>0.23813916961679266</v>
      </c>
      <c r="DK108" s="1">
        <v>0.42491441198265428</v>
      </c>
      <c r="DL108" s="1">
        <v>0.44115583297495209</v>
      </c>
      <c r="DM108" s="1">
        <v>0.15418544881150245</v>
      </c>
      <c r="DN108" s="1">
        <v>3.9034230339586279E-2</v>
      </c>
      <c r="DO108" s="1">
        <v>0.50671312225646048</v>
      </c>
      <c r="DP108" s="1">
        <v>1</v>
      </c>
      <c r="DQ108" s="1">
        <v>0.65896747367323405</v>
      </c>
      <c r="DR108" s="1">
        <v>0.60098986682062128</v>
      </c>
      <c r="DS108" s="1">
        <v>0.58440141430831816</v>
      </c>
      <c r="DT108" s="1">
        <v>0.58797234971358914</v>
      </c>
      <c r="DU108" s="1">
        <v>0.36206663432984815</v>
      </c>
      <c r="DV108" s="1">
        <v>0.49217689969387735</v>
      </c>
      <c r="DW108" s="1">
        <v>0.49666041420063839</v>
      </c>
      <c r="DX108" s="1">
        <v>0.50484320293149099</v>
      </c>
      <c r="DY108" s="1">
        <v>0.44588731376382584</v>
      </c>
      <c r="DZ108" s="1">
        <v>0.25143609058910377</v>
      </c>
    </row>
    <row r="109" spans="1:130" s="1" customFormat="1" ht="12.5" x14ac:dyDescent="0.25">
      <c r="A109" s="1">
        <v>107</v>
      </c>
      <c r="B109" s="1" t="s">
        <v>106</v>
      </c>
      <c r="C109" s="13">
        <v>4.4694667923339711E-3</v>
      </c>
      <c r="D109" s="13">
        <v>1.6999999999999998E-2</v>
      </c>
      <c r="E109" s="13">
        <v>0.14268704332936291</v>
      </c>
      <c r="G109" s="1">
        <v>0.29258800820519715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">
        <f t="shared" si="2"/>
        <v>107</v>
      </c>
      <c r="O109" s="1" t="s">
        <v>106</v>
      </c>
      <c r="P109" s="1">
        <v>0.74627508045230706</v>
      </c>
      <c r="Q109" s="1">
        <v>0.74840875211236335</v>
      </c>
      <c r="R109" s="1">
        <v>0.72743267957826152</v>
      </c>
      <c r="S109" s="1">
        <v>0.68031913958881418</v>
      </c>
      <c r="T109" s="1">
        <v>0.66215676557232428</v>
      </c>
      <c r="U109" s="1">
        <v>0.71043209113740746</v>
      </c>
      <c r="V109" s="1">
        <v>0.74930437670892158</v>
      </c>
      <c r="W109" s="1">
        <v>0.8267039967393125</v>
      </c>
      <c r="X109" s="1">
        <v>0.75260471211509705</v>
      </c>
      <c r="Y109" s="1">
        <v>0.82800174430126572</v>
      </c>
      <c r="Z109" s="1">
        <v>0.75350244371621</v>
      </c>
      <c r="AA109" s="1">
        <v>0.78454616216551354</v>
      </c>
      <c r="AB109" s="1">
        <v>0.70861758982533152</v>
      </c>
      <c r="AC109" s="1">
        <v>0.68901588676246017</v>
      </c>
      <c r="AD109" s="1">
        <v>0.82290985521374072</v>
      </c>
      <c r="AE109" s="1">
        <v>0.75658382088147058</v>
      </c>
      <c r="AF109" s="1">
        <v>0.82337408642500809</v>
      </c>
      <c r="AG109" s="1">
        <v>0.75685047921229276</v>
      </c>
      <c r="AH109" s="1">
        <v>0.82299272036156856</v>
      </c>
      <c r="AI109" s="1">
        <v>0.77541750535998377</v>
      </c>
      <c r="AJ109" s="1">
        <v>0.82482532168451428</v>
      </c>
      <c r="AK109" s="1">
        <v>0.776804626175568</v>
      </c>
      <c r="AL109" s="1">
        <v>0.76942895576987003</v>
      </c>
      <c r="AM109" s="1">
        <v>0.72419646963597295</v>
      </c>
      <c r="AN109" s="1">
        <v>0.82312648398049837</v>
      </c>
      <c r="AO109" s="1">
        <v>0.7777975440524979</v>
      </c>
      <c r="AP109" s="1">
        <v>0.75158743667557593</v>
      </c>
      <c r="AQ109" s="1">
        <v>0.71189376898687362</v>
      </c>
      <c r="AR109" s="1">
        <v>0.78012686853573499</v>
      </c>
      <c r="AS109" s="1">
        <v>0.10701732143046619</v>
      </c>
      <c r="AT109" s="1">
        <v>0.1143966598916738</v>
      </c>
      <c r="AU109" s="1">
        <v>0.10090257072593456</v>
      </c>
      <c r="AV109" s="1">
        <v>6.6497198393098256E-2</v>
      </c>
      <c r="AW109" s="1">
        <v>0.10334756159494644</v>
      </c>
      <c r="AX109" s="1">
        <v>0.11504593911052551</v>
      </c>
      <c r="AY109" s="1">
        <v>0.12508480406736802</v>
      </c>
      <c r="AZ109" s="1">
        <v>-7.0400903727370318E-2</v>
      </c>
      <c r="BA109" s="1">
        <v>-6.7572675600750337E-2</v>
      </c>
      <c r="BB109" s="1">
        <v>0.25202712562974788</v>
      </c>
      <c r="BC109" s="1">
        <v>0.2613266099583535</v>
      </c>
      <c r="BD109" s="1">
        <v>-6.1175256269668125E-2</v>
      </c>
      <c r="BE109" s="1">
        <v>-7.0400903727370318E-2</v>
      </c>
      <c r="BF109" s="1">
        <v>0.27322533056838061</v>
      </c>
      <c r="BG109" s="1">
        <v>0.27915182160563118</v>
      </c>
      <c r="BH109" s="1">
        <v>0.22941701776789072</v>
      </c>
      <c r="BI109" s="1">
        <v>0.23314715895313398</v>
      </c>
      <c r="BJ109" s="1">
        <v>0.24459775270660908</v>
      </c>
      <c r="BK109" s="1">
        <v>0.20454308055966197</v>
      </c>
      <c r="BL109" s="1">
        <v>7.4420933640596251E-2</v>
      </c>
      <c r="BM109" s="1">
        <v>0.18951248055205469</v>
      </c>
      <c r="BN109" s="1">
        <v>0.45964434458299047</v>
      </c>
      <c r="BO109" s="1">
        <v>0.12502150835079975</v>
      </c>
      <c r="BP109" s="1">
        <v>-4.9364404167966926E-2</v>
      </c>
      <c r="BQ109" s="1">
        <v>-4.2030162361743499E-2</v>
      </c>
      <c r="BR109" s="1">
        <v>-5.4424144134635186E-2</v>
      </c>
      <c r="BS109" s="1">
        <v>0.38868601397002289</v>
      </c>
      <c r="BT109" s="1">
        <v>0.42432183299491755</v>
      </c>
      <c r="BU109" s="1">
        <v>0.23866660594519545</v>
      </c>
      <c r="BV109" s="1">
        <v>0.41577281863776977</v>
      </c>
      <c r="BW109" s="1">
        <v>-1.0055818040138029E-2</v>
      </c>
      <c r="BX109" s="1">
        <v>0.3046985897940665</v>
      </c>
      <c r="BY109" s="1">
        <v>-3.6875123489020244E-2</v>
      </c>
      <c r="BZ109" s="1">
        <v>0.38417759691498066</v>
      </c>
      <c r="CA109" s="1">
        <v>0.12440662586803589</v>
      </c>
      <c r="CB109" s="1">
        <v>0.44675784973400545</v>
      </c>
      <c r="CC109" s="1">
        <v>0.54531349454861511</v>
      </c>
      <c r="CD109" s="1">
        <v>0.25249523071501123</v>
      </c>
      <c r="CE109" s="1">
        <v>-4.934471996169762E-2</v>
      </c>
      <c r="CF109" s="1">
        <v>0.34250876823791798</v>
      </c>
      <c r="CG109" s="1">
        <v>0.11728891504375458</v>
      </c>
      <c r="CH109" s="1">
        <v>0.33408484439409686</v>
      </c>
      <c r="CI109" s="1">
        <v>0.52706590984247326</v>
      </c>
      <c r="CJ109" s="1">
        <v>0.60094955765234004</v>
      </c>
      <c r="CK109" s="1">
        <v>5.4907793148830056E-2</v>
      </c>
      <c r="CL109" s="1">
        <v>0.6259396430922578</v>
      </c>
      <c r="CM109" s="1">
        <v>0.62524609966125588</v>
      </c>
      <c r="CN109" s="1">
        <v>0.37829979905652988</v>
      </c>
      <c r="CO109" s="1">
        <v>0.36522360814690918</v>
      </c>
      <c r="CP109" s="1">
        <v>0.36196853438410004</v>
      </c>
      <c r="CQ109" s="1">
        <v>0.36172465967963841</v>
      </c>
      <c r="CR109" s="1">
        <v>0.37925707172621403</v>
      </c>
      <c r="CS109" s="1">
        <v>0.3799202140110311</v>
      </c>
      <c r="CT109" s="1">
        <v>0.55233878727214458</v>
      </c>
      <c r="CU109" s="1">
        <v>0.51833021412528135</v>
      </c>
      <c r="CV109" s="1">
        <v>0.66946510445094976</v>
      </c>
      <c r="CW109" s="1">
        <v>0.47582961129973639</v>
      </c>
      <c r="CX109" s="1">
        <v>0.65357194042578193</v>
      </c>
      <c r="CY109" s="1">
        <v>0.47667475488489974</v>
      </c>
      <c r="CZ109" s="1">
        <v>0.51682398099717819</v>
      </c>
      <c r="DA109" s="1">
        <v>0.63243946931022577</v>
      </c>
      <c r="DB109" s="1">
        <v>0.58302117693338462</v>
      </c>
      <c r="DC109" s="1">
        <v>0.57274748928212726</v>
      </c>
      <c r="DD109" s="1">
        <v>0.60839961218906946</v>
      </c>
      <c r="DE109" s="1">
        <v>0.6008640799129914</v>
      </c>
      <c r="DF109" s="1">
        <v>0.57451384053914456</v>
      </c>
      <c r="DG109" s="1">
        <v>0.57727259982032664</v>
      </c>
      <c r="DH109" s="1">
        <v>0.5556508765823065</v>
      </c>
      <c r="DI109" s="1">
        <v>0.59736278677239851</v>
      </c>
      <c r="DJ109" s="1">
        <v>0.2857204747864977</v>
      </c>
      <c r="DK109" s="1">
        <v>0.53242748117115579</v>
      </c>
      <c r="DL109" s="1">
        <v>0.55019737734967256</v>
      </c>
      <c r="DM109" s="1">
        <v>0.15478574058598135</v>
      </c>
      <c r="DN109" s="1">
        <v>4.7813831018211239E-2</v>
      </c>
      <c r="DO109" s="1">
        <v>0.50868591360386539</v>
      </c>
      <c r="DP109" s="1">
        <v>0.65896747367323405</v>
      </c>
      <c r="DQ109" s="1">
        <v>1</v>
      </c>
      <c r="DR109" s="1">
        <v>0.39163938527908287</v>
      </c>
      <c r="DS109" s="1">
        <v>0.62005458298075333</v>
      </c>
      <c r="DT109" s="1">
        <v>0.63945514357831046</v>
      </c>
      <c r="DU109" s="1">
        <v>0.46927621283446863</v>
      </c>
      <c r="DV109" s="1">
        <v>0.26495718067648638</v>
      </c>
      <c r="DW109" s="1">
        <v>0.28521200223028353</v>
      </c>
      <c r="DX109" s="1">
        <v>0.21547013468825857</v>
      </c>
      <c r="DY109" s="1">
        <v>0.2679447974427368</v>
      </c>
      <c r="DZ109" s="1">
        <v>0.2316546340222185</v>
      </c>
    </row>
    <row r="110" spans="1:130" s="1" customFormat="1" ht="12.5" x14ac:dyDescent="0.25">
      <c r="A110" s="1">
        <v>108</v>
      </c>
      <c r="B110" s="1" t="s">
        <v>107</v>
      </c>
      <c r="C110" s="13">
        <v>4.0641345392291153E-2</v>
      </c>
      <c r="D110" s="13">
        <v>6.5999999999999989E-2</v>
      </c>
      <c r="E110" s="13">
        <v>0.21889338370196826</v>
      </c>
      <c r="G110" s="1">
        <v>0.93213310218967727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">
        <f t="shared" si="2"/>
        <v>108</v>
      </c>
      <c r="O110" s="1" t="s">
        <v>107</v>
      </c>
      <c r="P110" s="1">
        <v>0.24752469648282199</v>
      </c>
      <c r="Q110" s="1">
        <v>0.24823239320737203</v>
      </c>
      <c r="R110" s="1">
        <v>0.24127504447175782</v>
      </c>
      <c r="S110" s="1">
        <v>0.22564841430336036</v>
      </c>
      <c r="T110" s="1">
        <v>0.21962431376242525</v>
      </c>
      <c r="U110" s="1">
        <v>0.23563628524734248</v>
      </c>
      <c r="V110" s="1">
        <v>0.25407274725728696</v>
      </c>
      <c r="W110" s="1">
        <v>0.36847168929260088</v>
      </c>
      <c r="X110" s="1">
        <v>0.23243979013297528</v>
      </c>
      <c r="Y110" s="1">
        <v>0.36978806960334065</v>
      </c>
      <c r="Z110" s="1">
        <v>0.23247592436640924</v>
      </c>
      <c r="AA110" s="1">
        <v>0.34755190769078659</v>
      </c>
      <c r="AB110" s="1">
        <v>0.22005746840696788</v>
      </c>
      <c r="AC110" s="1">
        <v>0.35467079899700621</v>
      </c>
      <c r="AD110" s="1">
        <v>0.38527315371028281</v>
      </c>
      <c r="AE110" s="1">
        <v>0.24947566670764951</v>
      </c>
      <c r="AF110" s="1">
        <v>0.38610919244166225</v>
      </c>
      <c r="AG110" s="1">
        <v>0.24950651304022703</v>
      </c>
      <c r="AH110" s="1">
        <v>0.32680707585400204</v>
      </c>
      <c r="AI110" s="1">
        <v>0.25651965288991241</v>
      </c>
      <c r="AJ110" s="1">
        <v>0.32815713112035549</v>
      </c>
      <c r="AK110" s="1">
        <v>0.25694920517488029</v>
      </c>
      <c r="AL110" s="1">
        <v>0.30248920965686071</v>
      </c>
      <c r="AM110" s="1">
        <v>0.23971745682634904</v>
      </c>
      <c r="AN110" s="1">
        <v>0.31096251997632351</v>
      </c>
      <c r="AO110" s="1">
        <v>0.25169347945070009</v>
      </c>
      <c r="AP110" s="1">
        <v>0.28111811434283057</v>
      </c>
      <c r="AQ110" s="1">
        <v>0.23101957047021848</v>
      </c>
      <c r="AR110" s="1">
        <v>0.26302773609675334</v>
      </c>
      <c r="AS110" s="1">
        <v>0.19115614309177523</v>
      </c>
      <c r="AT110" s="1">
        <v>0.19294818098122224</v>
      </c>
      <c r="AU110" s="1">
        <v>0.18614276192538226</v>
      </c>
      <c r="AV110" s="1">
        <v>0.22099692063281612</v>
      </c>
      <c r="AW110" s="1">
        <v>0.2125660234411591</v>
      </c>
      <c r="AX110" s="1">
        <v>0.17110601758132993</v>
      </c>
      <c r="AY110" s="1">
        <v>0.17333598313591531</v>
      </c>
      <c r="AZ110" s="1">
        <v>0.10879787005700245</v>
      </c>
      <c r="BA110" s="1">
        <v>0.13766370960144847</v>
      </c>
      <c r="BB110" s="1">
        <v>0.20733032826830722</v>
      </c>
      <c r="BC110" s="1">
        <v>0.20729562393130826</v>
      </c>
      <c r="BD110" s="1">
        <v>0.16131392213139498</v>
      </c>
      <c r="BE110" s="1">
        <v>0.10879787005700245</v>
      </c>
      <c r="BF110" s="1">
        <v>0.2314935293432436</v>
      </c>
      <c r="BG110" s="1">
        <v>0.23150069077616608</v>
      </c>
      <c r="BH110" s="1">
        <v>0.22748598809281001</v>
      </c>
      <c r="BI110" s="1">
        <v>0.18738787143081323</v>
      </c>
      <c r="BJ110" s="1">
        <v>0.18748691515592539</v>
      </c>
      <c r="BK110" s="1">
        <v>0.18606820892618853</v>
      </c>
      <c r="BL110" s="1">
        <v>0.15294829293435816</v>
      </c>
      <c r="BM110" s="1">
        <v>0.18886763990128055</v>
      </c>
      <c r="BN110" s="1">
        <v>0.20276524188901168</v>
      </c>
      <c r="BO110" s="1">
        <v>0.14115796970921657</v>
      </c>
      <c r="BP110" s="1">
        <v>0.25698828614146002</v>
      </c>
      <c r="BQ110" s="1">
        <v>0.28335881462645091</v>
      </c>
      <c r="BR110" s="1">
        <v>0.23159481377699054</v>
      </c>
      <c r="BS110" s="1">
        <v>0.16208592708782632</v>
      </c>
      <c r="BT110" s="1">
        <v>0.202822410519885</v>
      </c>
      <c r="BU110" s="1">
        <v>0.20746120597362272</v>
      </c>
      <c r="BV110" s="1">
        <v>0.24023906191064248</v>
      </c>
      <c r="BW110" s="1">
        <v>2.363880350379377E-2</v>
      </c>
      <c r="BX110" s="1">
        <v>0.39936696399426397</v>
      </c>
      <c r="BY110" s="1">
        <v>8.5576986193697802E-2</v>
      </c>
      <c r="BZ110" s="1">
        <v>0.424666005022031</v>
      </c>
      <c r="CA110" s="1">
        <v>0.14125100540417376</v>
      </c>
      <c r="CB110" s="1">
        <v>0.22325900912983754</v>
      </c>
      <c r="CC110" s="1">
        <v>0.35290310437062267</v>
      </c>
      <c r="CD110" s="1">
        <v>0.39409182561289485</v>
      </c>
      <c r="CE110" s="1">
        <v>0.11693420140437062</v>
      </c>
      <c r="CF110" s="1">
        <v>0.41061897147895265</v>
      </c>
      <c r="CG110" s="1">
        <v>0.17301259406032063</v>
      </c>
      <c r="CH110" s="1">
        <v>0.46997600799336925</v>
      </c>
      <c r="CI110" s="1">
        <v>0.260164431371815</v>
      </c>
      <c r="CJ110" s="1">
        <v>0.23999400826025064</v>
      </c>
      <c r="CK110" s="1">
        <v>0.12723998101845882</v>
      </c>
      <c r="CL110" s="1">
        <v>0.20761180994958686</v>
      </c>
      <c r="CM110" s="1">
        <v>0.20393033236693722</v>
      </c>
      <c r="CN110" s="1">
        <v>0.44381211715701557</v>
      </c>
      <c r="CO110" s="1">
        <v>0.40719317866179011</v>
      </c>
      <c r="CP110" s="1">
        <v>0.21016428580923013</v>
      </c>
      <c r="CQ110" s="1">
        <v>0.20491416978130075</v>
      </c>
      <c r="CR110" s="1">
        <v>0.20330957532063482</v>
      </c>
      <c r="CS110" s="1">
        <v>0.19583741021993403</v>
      </c>
      <c r="CT110" s="1">
        <v>0.2395787422717186</v>
      </c>
      <c r="CU110" s="1">
        <v>0.33758530361645955</v>
      </c>
      <c r="CV110" s="1">
        <v>0.37417277567789203</v>
      </c>
      <c r="CW110" s="1">
        <v>0.29493648311843335</v>
      </c>
      <c r="CX110" s="1">
        <v>0.33138489754937545</v>
      </c>
      <c r="CY110" s="1">
        <v>0.19405726702459661</v>
      </c>
      <c r="CZ110" s="1">
        <v>0.18591955672593047</v>
      </c>
      <c r="DA110" s="1">
        <v>0.20763939747371399</v>
      </c>
      <c r="DB110" s="1">
        <v>0.19187391967468759</v>
      </c>
      <c r="DC110" s="1">
        <v>0.18655969557827948</v>
      </c>
      <c r="DD110" s="1">
        <v>0.19404507726579709</v>
      </c>
      <c r="DE110" s="1">
        <v>0.19769114110389374</v>
      </c>
      <c r="DF110" s="1">
        <v>0.18814956342620992</v>
      </c>
      <c r="DG110" s="1">
        <v>0.18733711304373313</v>
      </c>
      <c r="DH110" s="1">
        <v>0.18032040861033027</v>
      </c>
      <c r="DI110" s="1">
        <v>0.58829331310985689</v>
      </c>
      <c r="DJ110" s="1">
        <v>0.1261701539034836</v>
      </c>
      <c r="DK110" s="1">
        <v>0.17443608270710004</v>
      </c>
      <c r="DL110" s="1">
        <v>0.18068520792897269</v>
      </c>
      <c r="DM110" s="1">
        <v>6.1471717919511219E-2</v>
      </c>
      <c r="DN110" s="1">
        <v>5.3308344263637106E-2</v>
      </c>
      <c r="DO110" s="1">
        <v>0.20201988162672985</v>
      </c>
      <c r="DP110" s="1">
        <v>0.60098986682062128</v>
      </c>
      <c r="DQ110" s="1">
        <v>0.39163938527908287</v>
      </c>
      <c r="DR110" s="1">
        <v>1</v>
      </c>
      <c r="DS110" s="1">
        <v>0.60139426639678872</v>
      </c>
      <c r="DT110" s="1">
        <v>0.64282779507310839</v>
      </c>
      <c r="DU110" s="1">
        <v>0.16863081948011671</v>
      </c>
      <c r="DV110" s="1">
        <v>0.1960253914869878</v>
      </c>
      <c r="DW110" s="1">
        <v>0.19672728165906408</v>
      </c>
      <c r="DX110" s="1">
        <v>0.20646122067132228</v>
      </c>
      <c r="DY110" s="1">
        <v>0.58409596937133068</v>
      </c>
      <c r="DZ110" s="1">
        <v>0.58296993361949256</v>
      </c>
    </row>
    <row r="111" spans="1:130" s="1" customFormat="1" ht="12.5" x14ac:dyDescent="0.25">
      <c r="A111" s="1">
        <v>109</v>
      </c>
      <c r="B111" s="1" t="s">
        <v>108</v>
      </c>
      <c r="C111" s="13">
        <v>6.519131445070149E-2</v>
      </c>
      <c r="D111" s="13">
        <v>9.0909103734093458E-2</v>
      </c>
      <c r="E111" s="13">
        <v>0.22328488678969741</v>
      </c>
      <c r="G111" s="1">
        <v>0.96700295202751829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">
        <f t="shared" si="2"/>
        <v>109</v>
      </c>
      <c r="O111" s="1" t="s">
        <v>108</v>
      </c>
      <c r="P111" s="1">
        <v>0.61844260922155081</v>
      </c>
      <c r="Q111" s="1">
        <v>0.62021079564935899</v>
      </c>
      <c r="R111" s="1">
        <v>0.60282779925967922</v>
      </c>
      <c r="S111" s="1">
        <v>0.56378452773160104</v>
      </c>
      <c r="T111" s="1">
        <v>0.5487332600815974</v>
      </c>
      <c r="U111" s="1">
        <v>0.58873931024395165</v>
      </c>
      <c r="V111" s="1">
        <v>0.62224162426708141</v>
      </c>
      <c r="W111" s="1">
        <v>0.58586827252771811</v>
      </c>
      <c r="X111" s="1">
        <v>0.54205867202174396</v>
      </c>
      <c r="Y111" s="1">
        <v>0.58678615800759215</v>
      </c>
      <c r="Z111" s="1">
        <v>0.54279238700931598</v>
      </c>
      <c r="AA111" s="1">
        <v>0.55483847115240348</v>
      </c>
      <c r="AB111" s="1">
        <v>0.50994254649580628</v>
      </c>
      <c r="AC111" s="1">
        <v>0.5636054293495536</v>
      </c>
      <c r="AD111" s="1">
        <v>0.60960106281168092</v>
      </c>
      <c r="AE111" s="1">
        <v>0.56536984290524472</v>
      </c>
      <c r="AF111" s="1">
        <v>0.61009884941007553</v>
      </c>
      <c r="AG111" s="1">
        <v>0.5657795474638937</v>
      </c>
      <c r="AH111" s="1">
        <v>0.64727126946698887</v>
      </c>
      <c r="AI111" s="1">
        <v>0.61556880126329017</v>
      </c>
      <c r="AJ111" s="1">
        <v>0.64857826610819425</v>
      </c>
      <c r="AK111" s="1">
        <v>0.61660568427574003</v>
      </c>
      <c r="AL111" s="1">
        <v>0.60580200126317585</v>
      </c>
      <c r="AM111" s="1">
        <v>0.57521908248276632</v>
      </c>
      <c r="AN111" s="1">
        <v>0.64272938493650444</v>
      </c>
      <c r="AO111" s="1">
        <v>0.61514687954262948</v>
      </c>
      <c r="AP111" s="1">
        <v>0.58810276905842196</v>
      </c>
      <c r="AQ111" s="1">
        <v>0.56362271047778467</v>
      </c>
      <c r="AR111" s="1">
        <v>0.60750798830240926</v>
      </c>
      <c r="AS111" s="1">
        <v>4.5676671217623838E-2</v>
      </c>
      <c r="AT111" s="1">
        <v>5.2358319500225875E-2</v>
      </c>
      <c r="AU111" s="1">
        <v>4.1430822851812509E-2</v>
      </c>
      <c r="AV111" s="1">
        <v>3.9192873051839529E-2</v>
      </c>
      <c r="AW111" s="1">
        <v>5.3765643561435199E-2</v>
      </c>
      <c r="AX111" s="1">
        <v>4.5050885967954514E-2</v>
      </c>
      <c r="AY111" s="1">
        <v>5.4193076652780621E-2</v>
      </c>
      <c r="AZ111" s="1">
        <v>-0.1151686555106181</v>
      </c>
      <c r="BA111" s="1">
        <v>-0.10088569370421008</v>
      </c>
      <c r="BB111" s="1">
        <v>0.17528643977734998</v>
      </c>
      <c r="BC111" s="1">
        <v>0.18451569865190262</v>
      </c>
      <c r="BD111" s="1">
        <v>-8.0676678860108555E-2</v>
      </c>
      <c r="BE111" s="1">
        <v>-0.11516865551061808</v>
      </c>
      <c r="BF111" s="1">
        <v>0.19836700374912267</v>
      </c>
      <c r="BG111" s="1">
        <v>0.2041617099989132</v>
      </c>
      <c r="BH111" s="1">
        <v>0.15937141008270408</v>
      </c>
      <c r="BI111" s="1">
        <v>0.1566867043592374</v>
      </c>
      <c r="BJ111" s="1">
        <v>0.16811750761417751</v>
      </c>
      <c r="BK111" s="1">
        <v>0.12923290132120493</v>
      </c>
      <c r="BL111" s="1">
        <v>2.6222149067032279E-2</v>
      </c>
      <c r="BM111" s="1">
        <v>0.1321357618957979</v>
      </c>
      <c r="BN111" s="1">
        <v>0.35825949358851211</v>
      </c>
      <c r="BO111" s="1">
        <v>8.5513190890638691E-2</v>
      </c>
      <c r="BP111" s="1">
        <v>2.9729872852282457E-2</v>
      </c>
      <c r="BQ111" s="1">
        <v>4.1049604504343751E-2</v>
      </c>
      <c r="BR111" s="1">
        <v>2.016513740171489E-2</v>
      </c>
      <c r="BS111" s="1">
        <v>0.31585772898404746</v>
      </c>
      <c r="BT111" s="1">
        <v>0.33132379654298594</v>
      </c>
      <c r="BU111" s="1">
        <v>0.15967356519956605</v>
      </c>
      <c r="BV111" s="1">
        <v>0.33866455579721622</v>
      </c>
      <c r="BW111" s="1">
        <v>-2.7251877978372495E-2</v>
      </c>
      <c r="BX111" s="1">
        <v>0.16104263482820658</v>
      </c>
      <c r="BY111" s="1">
        <v>-9.8657006270780098E-2</v>
      </c>
      <c r="BZ111" s="1">
        <v>0.22454015269353944</v>
      </c>
      <c r="CA111" s="1">
        <v>2.971049785703261E-2</v>
      </c>
      <c r="CB111" s="1">
        <v>0.34688453861756541</v>
      </c>
      <c r="CC111" s="1">
        <v>0.44483764998494696</v>
      </c>
      <c r="CD111" s="1">
        <v>0.11899037768178215</v>
      </c>
      <c r="CE111" s="1">
        <v>-9.9840425342674802E-2</v>
      </c>
      <c r="CF111" s="1">
        <v>0.19481383093092319</v>
      </c>
      <c r="CG111" s="1">
        <v>3.913103969969163E-2</v>
      </c>
      <c r="CH111" s="1">
        <v>0.21774520051798441</v>
      </c>
      <c r="CI111" s="1">
        <v>0.40288757076260373</v>
      </c>
      <c r="CJ111" s="1">
        <v>0.48648628419004059</v>
      </c>
      <c r="CK111" s="1">
        <v>1.5669366641034868E-2</v>
      </c>
      <c r="CL111" s="1">
        <v>0.51871991471906231</v>
      </c>
      <c r="CM111" s="1">
        <v>0.51734283298618811</v>
      </c>
      <c r="CN111" s="1">
        <v>0.2553869425098137</v>
      </c>
      <c r="CO111" s="1">
        <v>0.23527740937188496</v>
      </c>
      <c r="CP111" s="1">
        <v>0.29805444145466631</v>
      </c>
      <c r="CQ111" s="1">
        <v>0.29661935650622634</v>
      </c>
      <c r="CR111" s="1">
        <v>0.31096270238124768</v>
      </c>
      <c r="CS111" s="1">
        <v>0.31167549179115095</v>
      </c>
      <c r="CT111" s="1">
        <v>0.45462989667983883</v>
      </c>
      <c r="CU111" s="1">
        <v>0.35860519134977242</v>
      </c>
      <c r="CV111" s="1">
        <v>0.46772871749722689</v>
      </c>
      <c r="CW111" s="1">
        <v>0.35182418955099259</v>
      </c>
      <c r="CX111" s="1">
        <v>0.49033461855294391</v>
      </c>
      <c r="CY111" s="1">
        <v>0.39426068109802398</v>
      </c>
      <c r="CZ111" s="1">
        <v>0.41450293654219234</v>
      </c>
      <c r="DA111" s="1">
        <v>0.52828881940117867</v>
      </c>
      <c r="DB111" s="1">
        <v>0.48743002805031738</v>
      </c>
      <c r="DC111" s="1">
        <v>0.47761311270827345</v>
      </c>
      <c r="DD111" s="1">
        <v>0.49845827553095357</v>
      </c>
      <c r="DE111" s="1">
        <v>0.50097941434938942</v>
      </c>
      <c r="DF111" s="1">
        <v>0.44287843008995359</v>
      </c>
      <c r="DG111" s="1">
        <v>0.44459256616732756</v>
      </c>
      <c r="DH111" s="1">
        <v>0.42794036853601253</v>
      </c>
      <c r="DI111" s="1">
        <v>0.62016178854346582</v>
      </c>
      <c r="DJ111" s="1">
        <v>0.24329890975744006</v>
      </c>
      <c r="DK111" s="1">
        <v>0.4392481552724673</v>
      </c>
      <c r="DL111" s="1">
        <v>0.45429945482396805</v>
      </c>
      <c r="DM111" s="1">
        <v>0.12598516205980881</v>
      </c>
      <c r="DN111" s="1">
        <v>3.0801717203299644E-2</v>
      </c>
      <c r="DO111" s="1">
        <v>0.41403605409844274</v>
      </c>
      <c r="DP111" s="1">
        <v>0.58440141430831827</v>
      </c>
      <c r="DQ111" s="1">
        <v>0.62005458298075344</v>
      </c>
      <c r="DR111" s="1">
        <v>0.60139426639678872</v>
      </c>
      <c r="DS111" s="1">
        <v>1</v>
      </c>
      <c r="DT111" s="1">
        <v>0.70786756531365436</v>
      </c>
      <c r="DU111" s="1">
        <v>0.3831868622569663</v>
      </c>
      <c r="DV111" s="1">
        <v>0.19216369143771614</v>
      </c>
      <c r="DW111" s="1">
        <v>0.19935416714598994</v>
      </c>
      <c r="DX111" s="1">
        <v>0.14911768905827075</v>
      </c>
      <c r="DY111" s="1">
        <v>0.354411436246998</v>
      </c>
      <c r="DZ111" s="1">
        <v>0.36539991223785528</v>
      </c>
    </row>
    <row r="112" spans="1:130" s="1" customFormat="1" ht="12.5" x14ac:dyDescent="0.25">
      <c r="A112" s="1">
        <v>110</v>
      </c>
      <c r="B112" s="1" t="s">
        <v>109</v>
      </c>
      <c r="C112" s="13">
        <v>3.1603469318468816E-2</v>
      </c>
      <c r="D112" s="13">
        <v>3.801841038202293E-2</v>
      </c>
      <c r="E112" s="13">
        <v>9.7041495001772754E-2</v>
      </c>
      <c r="G112" s="1">
        <v>0.38081199925518316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">
        <f t="shared" si="2"/>
        <v>110</v>
      </c>
      <c r="O112" s="1" t="s">
        <v>109</v>
      </c>
      <c r="P112" s="1">
        <v>0.62750990360844217</v>
      </c>
      <c r="Q112" s="1">
        <v>0.62930401429604887</v>
      </c>
      <c r="R112" s="1">
        <v>0.61166615715899941</v>
      </c>
      <c r="S112" s="1">
        <v>0.57205045282714329</v>
      </c>
      <c r="T112" s="1">
        <v>0.55677851106341669</v>
      </c>
      <c r="U112" s="1">
        <v>0.59737110980549346</v>
      </c>
      <c r="V112" s="1">
        <v>0.63128872622933618</v>
      </c>
      <c r="W112" s="1">
        <v>0.60703443906741317</v>
      </c>
      <c r="X112" s="1">
        <v>0.55323555382663536</v>
      </c>
      <c r="Y112" s="1">
        <v>0.6080079479523578</v>
      </c>
      <c r="Z112" s="1">
        <v>0.55392443361974719</v>
      </c>
      <c r="AA112" s="1">
        <v>0.57424152115708971</v>
      </c>
      <c r="AB112" s="1">
        <v>0.52075637260051588</v>
      </c>
      <c r="AC112" s="1">
        <v>0.58586074854041115</v>
      </c>
      <c r="AD112" s="1">
        <v>0.63190744124317599</v>
      </c>
      <c r="AE112" s="1">
        <v>0.57785770027072969</v>
      </c>
      <c r="AF112" s="1">
        <v>0.63244055874508587</v>
      </c>
      <c r="AG112" s="1">
        <v>0.57823945021444412</v>
      </c>
      <c r="AH112" s="1">
        <v>0.66316948210465698</v>
      </c>
      <c r="AI112" s="1">
        <v>0.62643134290339564</v>
      </c>
      <c r="AJ112" s="1">
        <v>0.66455826502523663</v>
      </c>
      <c r="AK112" s="1">
        <v>0.62748171666424157</v>
      </c>
      <c r="AL112" s="1">
        <v>0.62043832121614528</v>
      </c>
      <c r="AM112" s="1">
        <v>0.58539295028110128</v>
      </c>
      <c r="AN112" s="1">
        <v>0.65684982318815821</v>
      </c>
      <c r="AO112" s="1">
        <v>0.62530955831738233</v>
      </c>
      <c r="AP112" s="1">
        <v>0.60083231669146175</v>
      </c>
      <c r="AQ112" s="1">
        <v>0.57302303033452728</v>
      </c>
      <c r="AR112" s="1">
        <v>0.61515304550627325</v>
      </c>
      <c r="AS112" s="1">
        <v>6.6843199456147768E-3</v>
      </c>
      <c r="AT112" s="1">
        <v>1.3937728463387301E-2</v>
      </c>
      <c r="AU112" s="1">
        <v>2.6179854972299401E-3</v>
      </c>
      <c r="AV112" s="1">
        <v>5.9372835050650061E-3</v>
      </c>
      <c r="AW112" s="1">
        <v>1.6921459679174647E-2</v>
      </c>
      <c r="AX112" s="1">
        <v>5.9030749102749712E-3</v>
      </c>
      <c r="AY112" s="1">
        <v>1.5876836523873457E-2</v>
      </c>
      <c r="AZ112" s="1">
        <v>-0.16261657373393593</v>
      </c>
      <c r="BA112" s="1">
        <v>-0.14669572176759818</v>
      </c>
      <c r="BB112" s="1">
        <v>0.14965911592478512</v>
      </c>
      <c r="BC112" s="1">
        <v>0.1603081682473724</v>
      </c>
      <c r="BD112" s="1">
        <v>-0.12244572100526342</v>
      </c>
      <c r="BE112" s="1">
        <v>-0.16261657373393593</v>
      </c>
      <c r="BF112" s="1">
        <v>0.174134655743439</v>
      </c>
      <c r="BG112" s="1">
        <v>0.18078518547896427</v>
      </c>
      <c r="BH112" s="1">
        <v>0.13095083619691372</v>
      </c>
      <c r="BI112" s="1">
        <v>0.13065027387866929</v>
      </c>
      <c r="BJ112" s="1">
        <v>0.14384712785395024</v>
      </c>
      <c r="BK112" s="1">
        <v>9.9451171580914863E-2</v>
      </c>
      <c r="BL112" s="1">
        <v>-7.8325837759954005E-3</v>
      </c>
      <c r="BM112" s="1">
        <v>0.10872174660543006</v>
      </c>
      <c r="BN112" s="1">
        <v>0.35664495472832314</v>
      </c>
      <c r="BO112" s="1">
        <v>6.6701342381942808E-2</v>
      </c>
      <c r="BP112" s="1">
        <v>1.1713472040669465E-2</v>
      </c>
      <c r="BQ112" s="1">
        <v>2.3541244322007011E-2</v>
      </c>
      <c r="BR112" s="1">
        <v>2.0401773508570329E-3</v>
      </c>
      <c r="BS112" s="1">
        <v>0.32273829776681062</v>
      </c>
      <c r="BT112" s="1">
        <v>0.32769142144114943</v>
      </c>
      <c r="BU112" s="1">
        <v>0.13112699114589724</v>
      </c>
      <c r="BV112" s="1">
        <v>0.33745450684815403</v>
      </c>
      <c r="BW112" s="1">
        <v>-3.7373522666547893E-2</v>
      </c>
      <c r="BX112" s="1">
        <v>0.16723476555343117</v>
      </c>
      <c r="BY112" s="1">
        <v>-0.13529929434591417</v>
      </c>
      <c r="BZ112" s="1">
        <v>0.23211338341228591</v>
      </c>
      <c r="CA112" s="1">
        <v>-3.5233136523305938E-3</v>
      </c>
      <c r="CB112" s="1">
        <v>0.33861663212039361</v>
      </c>
      <c r="CC112" s="1">
        <v>0.45492898386996672</v>
      </c>
      <c r="CD112" s="1">
        <v>0.11293226552739101</v>
      </c>
      <c r="CE112" s="1">
        <v>-0.14109234548410035</v>
      </c>
      <c r="CF112" s="1">
        <v>0.18564280126433555</v>
      </c>
      <c r="CG112" s="1">
        <v>2.1969173845771189E-3</v>
      </c>
      <c r="CH112" s="1">
        <v>0.2214786716408374</v>
      </c>
      <c r="CI112" s="1">
        <v>0.40516561630811104</v>
      </c>
      <c r="CJ112" s="1">
        <v>0.48275514134891173</v>
      </c>
      <c r="CK112" s="1">
        <v>-1.3435175776138017E-2</v>
      </c>
      <c r="CL112" s="1">
        <v>0.52632512513142582</v>
      </c>
      <c r="CM112" s="1">
        <v>0.52497510605691433</v>
      </c>
      <c r="CN112" s="1">
        <v>0.2808031677331575</v>
      </c>
      <c r="CO112" s="1">
        <v>0.26185743626579872</v>
      </c>
      <c r="CP112" s="1">
        <v>0.29247966013458065</v>
      </c>
      <c r="CQ112" s="1">
        <v>0.29108236813581218</v>
      </c>
      <c r="CR112" s="1">
        <v>0.3063240917416421</v>
      </c>
      <c r="CS112" s="1">
        <v>0.30789631900722092</v>
      </c>
      <c r="CT112" s="1">
        <v>0.45434872155256822</v>
      </c>
      <c r="CU112" s="1">
        <v>0.36977419198595735</v>
      </c>
      <c r="CV112" s="1">
        <v>0.48309960423184745</v>
      </c>
      <c r="CW112" s="1">
        <v>0.3555720352999957</v>
      </c>
      <c r="CX112" s="1">
        <v>0.49898299401051827</v>
      </c>
      <c r="CY112" s="1">
        <v>0.39607306433414591</v>
      </c>
      <c r="CZ112" s="1">
        <v>0.41863755571050265</v>
      </c>
      <c r="DA112" s="1">
        <v>0.53554408764898143</v>
      </c>
      <c r="DB112" s="1">
        <v>0.49408334210817573</v>
      </c>
      <c r="DC112" s="1">
        <v>0.4842440771672647</v>
      </c>
      <c r="DD112" s="1">
        <v>0.50960458683073373</v>
      </c>
      <c r="DE112" s="1">
        <v>0.50796753511260329</v>
      </c>
      <c r="DF112" s="1">
        <v>0.44940943018188007</v>
      </c>
      <c r="DG112" s="1">
        <v>0.45117237355192119</v>
      </c>
      <c r="DH112" s="1">
        <v>0.43427372948564025</v>
      </c>
      <c r="DI112" s="1">
        <v>0.64584407251381892</v>
      </c>
      <c r="DJ112" s="1">
        <v>0.24699773867062175</v>
      </c>
      <c r="DK112" s="1">
        <v>0.44678124994580182</v>
      </c>
      <c r="DL112" s="1">
        <v>0.46187344160657334</v>
      </c>
      <c r="DM112" s="1">
        <v>0.12563450789604913</v>
      </c>
      <c r="DN112" s="1">
        <v>3.428148380659625E-2</v>
      </c>
      <c r="DO112" s="1">
        <v>0.41288366865921666</v>
      </c>
      <c r="DP112" s="1">
        <v>0.58797234971358936</v>
      </c>
      <c r="DQ112" s="1">
        <v>0.63945514357831046</v>
      </c>
      <c r="DR112" s="1">
        <v>0.64282779507310839</v>
      </c>
      <c r="DS112" s="1">
        <v>0.70786756531365436</v>
      </c>
      <c r="DT112" s="1">
        <v>1</v>
      </c>
      <c r="DU112" s="1">
        <v>0.39166475009681762</v>
      </c>
      <c r="DV112" s="1">
        <v>0.17197524472232628</v>
      </c>
      <c r="DW112" s="1">
        <v>0.18029002560714555</v>
      </c>
      <c r="DX112" s="1">
        <v>0.12331457528595452</v>
      </c>
      <c r="DY112" s="1">
        <v>0.37745125959544928</v>
      </c>
      <c r="DZ112" s="1">
        <v>0.39949731656265552</v>
      </c>
    </row>
    <row r="113" spans="1:130" s="1" customFormat="1" ht="12.5" x14ac:dyDescent="0.25">
      <c r="A113" s="1">
        <v>111</v>
      </c>
      <c r="B113" s="1" t="s">
        <v>110</v>
      </c>
      <c r="C113" s="13">
        <v>1.4945086722414364E-2</v>
      </c>
      <c r="D113" s="13">
        <v>1.7999999999999999E-2</v>
      </c>
      <c r="E113" s="13">
        <v>5.9812954589219966E-2</v>
      </c>
      <c r="G113" s="1">
        <v>0.4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">
        <f t="shared" si="2"/>
        <v>111</v>
      </c>
      <c r="O113" s="1" t="s">
        <v>110</v>
      </c>
      <c r="P113" s="1">
        <v>0.52993656216181928</v>
      </c>
      <c r="Q113" s="1">
        <v>0.53145170135637332</v>
      </c>
      <c r="R113" s="1">
        <v>0.51655640596524011</v>
      </c>
      <c r="S113" s="1">
        <v>0.48310066281199299</v>
      </c>
      <c r="T113" s="1">
        <v>0.47020339972615832</v>
      </c>
      <c r="U113" s="1">
        <v>0.50448413713426965</v>
      </c>
      <c r="V113" s="1">
        <v>0.53245055153142096</v>
      </c>
      <c r="W113" s="1">
        <v>0.45802998390435012</v>
      </c>
      <c r="X113" s="1">
        <v>0.50000005706559647</v>
      </c>
      <c r="Y113" s="1">
        <v>0.4587069987173702</v>
      </c>
      <c r="Z113" s="1">
        <v>0.50140031354896297</v>
      </c>
      <c r="AA113" s="1">
        <v>0.43414864940300812</v>
      </c>
      <c r="AB113" s="1">
        <v>0.4667664773881896</v>
      </c>
      <c r="AC113" s="1">
        <v>0.43303807983746945</v>
      </c>
      <c r="AD113" s="1">
        <v>0.47396396658738543</v>
      </c>
      <c r="AE113" s="1">
        <v>0.51494304663172352</v>
      </c>
      <c r="AF113" s="1">
        <v>0.47430821713051152</v>
      </c>
      <c r="AG113" s="1">
        <v>0.51578647679893008</v>
      </c>
      <c r="AH113" s="1">
        <v>0.53144015214255391</v>
      </c>
      <c r="AI113" s="1">
        <v>0.54083548048251739</v>
      </c>
      <c r="AJ113" s="1">
        <v>0.532342673331754</v>
      </c>
      <c r="AK113" s="1">
        <v>0.5420384074968706</v>
      </c>
      <c r="AL113" s="1">
        <v>0.49822737540365936</v>
      </c>
      <c r="AM113" s="1">
        <v>0.5039661513184085</v>
      </c>
      <c r="AN113" s="1">
        <v>0.53360077323217558</v>
      </c>
      <c r="AO113" s="1">
        <v>0.54018861162751519</v>
      </c>
      <c r="AP113" s="1">
        <v>0.4888906282327688</v>
      </c>
      <c r="AQ113" s="1">
        <v>0.49311342777751599</v>
      </c>
      <c r="AR113" s="1">
        <v>0.53482311461974708</v>
      </c>
      <c r="AS113" s="1">
        <v>0.18155447693153862</v>
      </c>
      <c r="AT113" s="1">
        <v>0.19171051986444548</v>
      </c>
      <c r="AU113" s="1">
        <v>0.17387553536621275</v>
      </c>
      <c r="AV113" s="1">
        <v>0.11932862336088218</v>
      </c>
      <c r="AW113" s="1">
        <v>0.17448137572306749</v>
      </c>
      <c r="AX113" s="1">
        <v>0.19336356695436577</v>
      </c>
      <c r="AY113" s="1">
        <v>0.20714107290990025</v>
      </c>
      <c r="AZ113" s="1">
        <v>-6.629260018406144E-2</v>
      </c>
      <c r="BA113" s="1">
        <v>-6.2758173379914142E-2</v>
      </c>
      <c r="BB113" s="1">
        <v>0.37880049329878224</v>
      </c>
      <c r="BC113" s="1">
        <v>0.39110253393319316</v>
      </c>
      <c r="BD113" s="1">
        <v>-5.5854968815130294E-2</v>
      </c>
      <c r="BE113" s="1">
        <v>-6.6292600184061454E-2</v>
      </c>
      <c r="BF113" s="1">
        <v>0.40670018849136824</v>
      </c>
      <c r="BG113" s="1">
        <v>0.41458518398140853</v>
      </c>
      <c r="BH113" s="1">
        <v>0.34750208682464501</v>
      </c>
      <c r="BI113" s="1">
        <v>0.35302213267294447</v>
      </c>
      <c r="BJ113" s="1">
        <v>0.36814135817262783</v>
      </c>
      <c r="BK113" s="1">
        <v>0.31478722561597983</v>
      </c>
      <c r="BL113" s="1">
        <v>0.13538316012277291</v>
      </c>
      <c r="BM113" s="1">
        <v>0.28710875765579819</v>
      </c>
      <c r="BN113" s="1">
        <v>0.65158139357489686</v>
      </c>
      <c r="BO113" s="1">
        <v>0.19259673475371969</v>
      </c>
      <c r="BP113" s="1">
        <v>-4.6105253185350414E-2</v>
      </c>
      <c r="BQ113" s="1">
        <v>-3.801218184205625E-2</v>
      </c>
      <c r="BR113" s="1">
        <v>-5.1827160209782064E-2</v>
      </c>
      <c r="BS113" s="1">
        <v>0.70466912952341998</v>
      </c>
      <c r="BT113" s="1">
        <v>0.64332418113877843</v>
      </c>
      <c r="BU113" s="1">
        <v>0.35195573264484759</v>
      </c>
      <c r="BV113" s="1">
        <v>0.51898893942962687</v>
      </c>
      <c r="BW113" s="1">
        <v>-1.8341533163497709E-2</v>
      </c>
      <c r="BX113" s="1">
        <v>-2.5110719734616174E-2</v>
      </c>
      <c r="BY113" s="1">
        <v>-6.6399855223297916E-2</v>
      </c>
      <c r="BZ113" s="1">
        <v>8.9619491168851123E-2</v>
      </c>
      <c r="CA113" s="1">
        <v>0.15751725291020957</v>
      </c>
      <c r="CB113" s="1">
        <v>0.54308972416012158</v>
      </c>
      <c r="CC113" s="1">
        <v>0.42772225151406462</v>
      </c>
      <c r="CD113" s="1">
        <v>-3.7764553621893071E-2</v>
      </c>
      <c r="CE113" s="1">
        <v>-6.690672424630445E-2</v>
      </c>
      <c r="CF113" s="1">
        <v>0.1400022338206181</v>
      </c>
      <c r="CG113" s="1">
        <v>0.17225779390987578</v>
      </c>
      <c r="CH113" s="1">
        <v>1.3549240991021899E-2</v>
      </c>
      <c r="CI113" s="1">
        <v>0.64963624698201672</v>
      </c>
      <c r="CJ113" s="1">
        <v>0.45832122785751989</v>
      </c>
      <c r="CK113" s="1">
        <v>0.10339392091410468</v>
      </c>
      <c r="CL113" s="1">
        <v>0.44448529941541581</v>
      </c>
      <c r="CM113" s="1">
        <v>0.44376687958097161</v>
      </c>
      <c r="CN113" s="1">
        <v>2.1804833246132319E-2</v>
      </c>
      <c r="CO113" s="1">
        <v>6.9669706833220693E-3</v>
      </c>
      <c r="CP113" s="1">
        <v>0.25697227280621454</v>
      </c>
      <c r="CQ113" s="1">
        <v>0.25645255065700578</v>
      </c>
      <c r="CR113" s="1">
        <v>0.26881826560872618</v>
      </c>
      <c r="CS113" s="1">
        <v>0.26929472644032459</v>
      </c>
      <c r="CT113" s="1">
        <v>0.39168424680596903</v>
      </c>
      <c r="CU113" s="1">
        <v>0.22716916344343335</v>
      </c>
      <c r="CV113" s="1">
        <v>0.32758311848965244</v>
      </c>
      <c r="CW113" s="1">
        <v>0.25632398190091632</v>
      </c>
      <c r="CX113" s="1">
        <v>0.37935327531787894</v>
      </c>
      <c r="CY113" s="1">
        <v>0.33846512143520663</v>
      </c>
      <c r="CZ113" s="1">
        <v>0.56327881384210465</v>
      </c>
      <c r="DA113" s="1">
        <v>0.44725759774164697</v>
      </c>
      <c r="DB113" s="1">
        <v>0.41222475514373069</v>
      </c>
      <c r="DC113" s="1">
        <v>0.40511775574185649</v>
      </c>
      <c r="DD113" s="1">
        <v>0.6900727549578598</v>
      </c>
      <c r="DE113" s="1">
        <v>0.42533071111705395</v>
      </c>
      <c r="DF113" s="1">
        <v>0.39512678385640032</v>
      </c>
      <c r="DG113" s="1">
        <v>0.39690652849308483</v>
      </c>
      <c r="DH113" s="1">
        <v>0.38204040958650265</v>
      </c>
      <c r="DI113" s="1">
        <v>0.3625635195125525</v>
      </c>
      <c r="DJ113" s="1">
        <v>0.23026570503332008</v>
      </c>
      <c r="DK113" s="1">
        <v>0.42588147166278639</v>
      </c>
      <c r="DL113" s="1">
        <v>0.43063806144959937</v>
      </c>
      <c r="DM113" s="1">
        <v>0.12051536814551379</v>
      </c>
      <c r="DN113" s="1">
        <v>9.1209207600621053E-4</v>
      </c>
      <c r="DO113" s="1">
        <v>0.39606019208438048</v>
      </c>
      <c r="DP113" s="1">
        <v>0.3620666343298482</v>
      </c>
      <c r="DQ113" s="1">
        <v>0.46927621283446863</v>
      </c>
      <c r="DR113" s="1">
        <v>0.16863081948011671</v>
      </c>
      <c r="DS113" s="1">
        <v>0.38318686225696635</v>
      </c>
      <c r="DT113" s="1">
        <v>0.39166475009681773</v>
      </c>
      <c r="DU113" s="1">
        <v>1</v>
      </c>
      <c r="DV113" s="1">
        <v>0.39345149962630299</v>
      </c>
      <c r="DW113" s="1">
        <v>0.39476213358636991</v>
      </c>
      <c r="DX113" s="1">
        <v>0.31737734014831409</v>
      </c>
      <c r="DY113" s="1">
        <v>7.4967955464589134E-2</v>
      </c>
      <c r="DZ113" s="1">
        <v>7.5643139397789744E-2</v>
      </c>
    </row>
    <row r="114" spans="1:130" s="1" customFormat="1" ht="12.5" x14ac:dyDescent="0.25">
      <c r="A114" s="1">
        <v>112</v>
      </c>
      <c r="B114" s="1" t="s">
        <v>111</v>
      </c>
      <c r="C114" s="13">
        <v>1.5665898364311443E-2</v>
      </c>
      <c r="D114" s="13">
        <v>1.9E-2</v>
      </c>
      <c r="E114" s="13">
        <v>6.3437132983630407E-2</v>
      </c>
      <c r="G114" s="1">
        <v>0.4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">
        <f t="shared" si="2"/>
        <v>112</v>
      </c>
      <c r="O114" s="1" t="s">
        <v>111</v>
      </c>
      <c r="P114" s="1">
        <v>0.30439579110780807</v>
      </c>
      <c r="Q114" s="1">
        <v>0.30526608771818592</v>
      </c>
      <c r="R114" s="1">
        <v>0.29671022358631272</v>
      </c>
      <c r="S114" s="1">
        <v>0.27749323021131583</v>
      </c>
      <c r="T114" s="1">
        <v>0.27008503670203438</v>
      </c>
      <c r="U114" s="1">
        <v>0.28977590713477641</v>
      </c>
      <c r="V114" s="1">
        <v>0.30974441638593869</v>
      </c>
      <c r="W114" s="1">
        <v>0.23909741122904138</v>
      </c>
      <c r="X114" s="1">
        <v>0.28709887785825372</v>
      </c>
      <c r="Y114" s="1">
        <v>0.23987141817503485</v>
      </c>
      <c r="Z114" s="1">
        <v>0.28859184298344054</v>
      </c>
      <c r="AA114" s="1">
        <v>0.2321570429174577</v>
      </c>
      <c r="AB114" s="1">
        <v>0.26457913929252369</v>
      </c>
      <c r="AC114" s="1">
        <v>0.2028350330514358</v>
      </c>
      <c r="AD114" s="1">
        <v>0.24486113326225478</v>
      </c>
      <c r="AE114" s="1">
        <v>0.29056370279023375</v>
      </c>
      <c r="AF114" s="1">
        <v>0.24531513660701454</v>
      </c>
      <c r="AG114" s="1">
        <v>0.29149990103147161</v>
      </c>
      <c r="AH114" s="1">
        <v>0.29215003231060949</v>
      </c>
      <c r="AI114" s="1">
        <v>0.30837885003452625</v>
      </c>
      <c r="AJ114" s="1">
        <v>0.29269224897909041</v>
      </c>
      <c r="AK114" s="1">
        <v>0.30925300952505319</v>
      </c>
      <c r="AL114" s="1">
        <v>0.27366624740265566</v>
      </c>
      <c r="AM114" s="1">
        <v>0.28644169185548385</v>
      </c>
      <c r="AN114" s="1">
        <v>0.30062219257569922</v>
      </c>
      <c r="AO114" s="1">
        <v>0.31049619935419176</v>
      </c>
      <c r="AP114" s="1">
        <v>0.27454330162701102</v>
      </c>
      <c r="AQ114" s="1">
        <v>0.28204157441334871</v>
      </c>
      <c r="AR114" s="1">
        <v>0.34526381319519056</v>
      </c>
      <c r="AS114" s="1">
        <v>0.74029643644914045</v>
      </c>
      <c r="AT114" s="1">
        <v>0.74926035378152533</v>
      </c>
      <c r="AU114" s="1">
        <v>0.72689083654299169</v>
      </c>
      <c r="AV114" s="1">
        <v>0.62099517001305493</v>
      </c>
      <c r="AW114" s="1">
        <v>0.71376656190732013</v>
      </c>
      <c r="AX114" s="1">
        <v>0.75210176786773686</v>
      </c>
      <c r="AY114" s="1">
        <v>0.76359605925399499</v>
      </c>
      <c r="AZ114" s="1">
        <v>0.44977424499415619</v>
      </c>
      <c r="BA114" s="1">
        <v>0.48338907117939889</v>
      </c>
      <c r="BB114" s="1">
        <v>0.84969231408946067</v>
      </c>
      <c r="BC114" s="1">
        <v>0.85246938823073548</v>
      </c>
      <c r="BD114" s="1">
        <v>0.49466804759533584</v>
      </c>
      <c r="BE114" s="1">
        <v>0.44977424499415625</v>
      </c>
      <c r="BF114" s="1">
        <v>0.83141768064716459</v>
      </c>
      <c r="BG114" s="1">
        <v>0.83411278140285539</v>
      </c>
      <c r="BH114" s="1">
        <v>0.81196010897772797</v>
      </c>
      <c r="BI114" s="1">
        <v>0.84490552027346499</v>
      </c>
      <c r="BJ114" s="1">
        <v>0.84759701626965889</v>
      </c>
      <c r="BK114" s="1">
        <v>0.83105883657978941</v>
      </c>
      <c r="BL114" s="1">
        <v>0.61268615902016443</v>
      </c>
      <c r="BM114" s="1">
        <v>0.67457843386330052</v>
      </c>
      <c r="BN114" s="1">
        <v>0.69293077161480787</v>
      </c>
      <c r="BO114" s="1">
        <v>0.46373141843832533</v>
      </c>
      <c r="BP114" s="1">
        <v>0.35192836962854684</v>
      </c>
      <c r="BQ114" s="1">
        <v>0.36497533866967974</v>
      </c>
      <c r="BR114" s="1">
        <v>0.33563930537214082</v>
      </c>
      <c r="BS114" s="1">
        <v>0.4390828646927043</v>
      </c>
      <c r="BT114" s="1">
        <v>0.66349519012554581</v>
      </c>
      <c r="BU114" s="1">
        <v>0.76177291291959126</v>
      </c>
      <c r="BV114" s="1">
        <v>0.67997257947761069</v>
      </c>
      <c r="BW114" s="1">
        <v>0.12312567624152151</v>
      </c>
      <c r="BX114" s="1">
        <v>0.17855646803717634</v>
      </c>
      <c r="BY114" s="1">
        <v>0.44573847801219574</v>
      </c>
      <c r="BZ114" s="1">
        <v>0.26683849888165306</v>
      </c>
      <c r="CA114" s="1">
        <v>0.61379662207571217</v>
      </c>
      <c r="CB114" s="1">
        <v>0.63856587012447363</v>
      </c>
      <c r="CC114" s="1">
        <v>0.39085041932988684</v>
      </c>
      <c r="CD114" s="1">
        <v>0.28906730781419276</v>
      </c>
      <c r="CE114" s="1">
        <v>0.48840759419068436</v>
      </c>
      <c r="CF114" s="1">
        <v>0.49882874411659067</v>
      </c>
      <c r="CG114" s="1">
        <v>0.69460182441035168</v>
      </c>
      <c r="CH114" s="1">
        <v>0.27315036655106451</v>
      </c>
      <c r="CI114" s="1">
        <v>0.65402484375295322</v>
      </c>
      <c r="CJ114" s="1">
        <v>0.43498596724730754</v>
      </c>
      <c r="CK114" s="1">
        <v>0.5118441053100572</v>
      </c>
      <c r="CL114" s="1">
        <v>0.25531254873112896</v>
      </c>
      <c r="CM114" s="1">
        <v>0.25246875825263626</v>
      </c>
      <c r="CN114" s="1">
        <v>7.949622348059104E-3</v>
      </c>
      <c r="CO114" s="1">
        <v>-3.5440923314551696E-2</v>
      </c>
      <c r="CP114" s="1">
        <v>0.33438099624692552</v>
      </c>
      <c r="CQ114" s="1">
        <v>0.33061033357508196</v>
      </c>
      <c r="CR114" s="1">
        <v>0.32418486232876137</v>
      </c>
      <c r="CS114" s="1">
        <v>0.30851350310269887</v>
      </c>
      <c r="CT114" s="1">
        <v>0.35210194511110193</v>
      </c>
      <c r="CU114" s="1">
        <v>0.21223362970154142</v>
      </c>
      <c r="CV114" s="1">
        <v>0.24040422356978047</v>
      </c>
      <c r="CW114" s="1">
        <v>0.283885998487517</v>
      </c>
      <c r="CX114" s="1">
        <v>0.31010717147797484</v>
      </c>
      <c r="CY114" s="1">
        <v>0.26894060107951134</v>
      </c>
      <c r="CZ114" s="1">
        <v>0.45690203835668786</v>
      </c>
      <c r="DA114" s="1">
        <v>0.25581321119019057</v>
      </c>
      <c r="DB114" s="1">
        <v>0.23612654626489346</v>
      </c>
      <c r="DC114" s="1">
        <v>0.2306263910985876</v>
      </c>
      <c r="DD114" s="1">
        <v>0.38596637762782393</v>
      </c>
      <c r="DE114" s="1">
        <v>0.24347782201363349</v>
      </c>
      <c r="DF114" s="1">
        <v>0.2448480555832398</v>
      </c>
      <c r="DG114" s="1">
        <v>0.24475573927934696</v>
      </c>
      <c r="DH114" s="1">
        <v>0.23558842238735841</v>
      </c>
      <c r="DI114" s="1">
        <v>0.26700625799240835</v>
      </c>
      <c r="DJ114" s="1">
        <v>0.16055858189967298</v>
      </c>
      <c r="DK114" s="1">
        <v>0.25479772748582785</v>
      </c>
      <c r="DL114" s="1">
        <v>0.25585698791396516</v>
      </c>
      <c r="DM114" s="1">
        <v>0.10761026564735346</v>
      </c>
      <c r="DN114" s="1">
        <v>-4.6398049871127934E-3</v>
      </c>
      <c r="DO114" s="1">
        <v>0.35364902533493664</v>
      </c>
      <c r="DP114" s="1">
        <v>0.49217689969387735</v>
      </c>
      <c r="DQ114" s="1">
        <v>0.26495718067648633</v>
      </c>
      <c r="DR114" s="1">
        <v>0.19602539148698775</v>
      </c>
      <c r="DS114" s="1">
        <v>0.19216369143771614</v>
      </c>
      <c r="DT114" s="1">
        <v>0.17197524472232628</v>
      </c>
      <c r="DU114" s="1">
        <v>0.39345149962630299</v>
      </c>
      <c r="DV114" s="1">
        <v>1</v>
      </c>
      <c r="DW114" s="1">
        <v>0.79236184060640491</v>
      </c>
      <c r="DX114" s="1">
        <v>0.76335406855947252</v>
      </c>
      <c r="DY114" s="1">
        <v>0.15437936798819679</v>
      </c>
      <c r="DZ114" s="1">
        <v>1.8355362544928325E-2</v>
      </c>
    </row>
    <row r="115" spans="1:130" s="1" customFormat="1" ht="12.5" x14ac:dyDescent="0.25">
      <c r="A115" s="1">
        <v>113</v>
      </c>
      <c r="B115" s="1" t="s">
        <v>112</v>
      </c>
      <c r="C115" s="13">
        <v>1.2784052203884028E-2</v>
      </c>
      <c r="D115" s="13">
        <v>1.49E-2</v>
      </c>
      <c r="E115" s="13">
        <v>4.6280141550155654E-2</v>
      </c>
      <c r="G115" s="1">
        <v>0.4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">
        <f t="shared" si="2"/>
        <v>113</v>
      </c>
      <c r="O115" s="1" t="s">
        <v>112</v>
      </c>
      <c r="P115" s="1">
        <v>0.31144326528577981</v>
      </c>
      <c r="Q115" s="1">
        <v>0.31233371129725979</v>
      </c>
      <c r="R115" s="1">
        <v>0.30357975890890915</v>
      </c>
      <c r="S115" s="1">
        <v>0.28391784721196156</v>
      </c>
      <c r="T115" s="1">
        <v>0.27633813670412999</v>
      </c>
      <c r="U115" s="1">
        <v>0.29648489682053519</v>
      </c>
      <c r="V115" s="1">
        <v>0.31658502880648015</v>
      </c>
      <c r="W115" s="1">
        <v>0.27358300918930434</v>
      </c>
      <c r="X115" s="1">
        <v>0.32340699481291413</v>
      </c>
      <c r="Y115" s="1">
        <v>0.27433484815263137</v>
      </c>
      <c r="Z115" s="1">
        <v>0.32490945765881951</v>
      </c>
      <c r="AA115" s="1">
        <v>0.26510590859563288</v>
      </c>
      <c r="AB115" s="1">
        <v>0.29893385876454442</v>
      </c>
      <c r="AC115" s="1">
        <v>0.2224678257183956</v>
      </c>
      <c r="AD115" s="1">
        <v>0.27575796126054331</v>
      </c>
      <c r="AE115" s="1">
        <v>0.32339912627321332</v>
      </c>
      <c r="AF115" s="1">
        <v>0.2761565079007815</v>
      </c>
      <c r="AG115" s="1">
        <v>0.32429621522991181</v>
      </c>
      <c r="AH115" s="1">
        <v>0.31101811020178471</v>
      </c>
      <c r="AI115" s="1">
        <v>0.326960710029505</v>
      </c>
      <c r="AJ115" s="1">
        <v>0.31163367668814246</v>
      </c>
      <c r="AK115" s="1">
        <v>0.3279111800706434</v>
      </c>
      <c r="AL115" s="1">
        <v>0.29115284745594949</v>
      </c>
      <c r="AM115" s="1">
        <v>0.30358685840804495</v>
      </c>
      <c r="AN115" s="1">
        <v>0.31874987097690594</v>
      </c>
      <c r="AO115" s="1">
        <v>0.32836417176670041</v>
      </c>
      <c r="AP115" s="1">
        <v>0.29094978878865951</v>
      </c>
      <c r="AQ115" s="1">
        <v>0.29818701196013619</v>
      </c>
      <c r="AR115" s="1">
        <v>0.3639593167212376</v>
      </c>
      <c r="AS115" s="1">
        <v>0.71781492688661208</v>
      </c>
      <c r="AT115" s="1">
        <v>0.72671576846945007</v>
      </c>
      <c r="AU115" s="1">
        <v>0.70488089186414327</v>
      </c>
      <c r="AV115" s="1">
        <v>0.60043835138966883</v>
      </c>
      <c r="AW115" s="1">
        <v>0.69174169259922325</v>
      </c>
      <c r="AX115" s="1">
        <v>0.72976557472882253</v>
      </c>
      <c r="AY115" s="1">
        <v>0.74119903669796461</v>
      </c>
      <c r="AZ115" s="1">
        <v>0.43170081458294696</v>
      </c>
      <c r="BA115" s="1">
        <v>0.46370337243849619</v>
      </c>
      <c r="BB115" s="1">
        <v>0.8285939772165507</v>
      </c>
      <c r="BC115" s="1">
        <v>0.83158921905857719</v>
      </c>
      <c r="BD115" s="1">
        <v>0.47426524735141751</v>
      </c>
      <c r="BE115" s="1">
        <v>0.43170081458294701</v>
      </c>
      <c r="BF115" s="1">
        <v>0.81167672721625195</v>
      </c>
      <c r="BG115" s="1">
        <v>0.81447857840211202</v>
      </c>
      <c r="BH115" s="1">
        <v>0.79127491840983732</v>
      </c>
      <c r="BI115" s="1">
        <v>0.823333328140745</v>
      </c>
      <c r="BJ115" s="1">
        <v>0.82631886792149034</v>
      </c>
      <c r="BK115" s="1">
        <v>0.80898537598320797</v>
      </c>
      <c r="BL115" s="1">
        <v>0.59429830973937281</v>
      </c>
      <c r="BM115" s="1">
        <v>0.65732598714242707</v>
      </c>
      <c r="BN115" s="1">
        <v>0.68589614876585703</v>
      </c>
      <c r="BO115" s="1">
        <v>0.45198848203573494</v>
      </c>
      <c r="BP115" s="1">
        <v>0.33762725154822615</v>
      </c>
      <c r="BQ115" s="1">
        <v>0.34982786846559016</v>
      </c>
      <c r="BR115" s="1">
        <v>0.32225350552392468</v>
      </c>
      <c r="BS115" s="1">
        <v>0.43811493788529249</v>
      </c>
      <c r="BT115" s="1">
        <v>0.65593673162507127</v>
      </c>
      <c r="BU115" s="1">
        <v>0.74376826271492424</v>
      </c>
      <c r="BV115" s="1">
        <v>0.67025198979495182</v>
      </c>
      <c r="BW115" s="1">
        <v>0.11982758200124226</v>
      </c>
      <c r="BX115" s="1">
        <v>0.17586887035452509</v>
      </c>
      <c r="BY115" s="1">
        <v>0.43379874657779405</v>
      </c>
      <c r="BZ115" s="1">
        <v>0.26427795461070608</v>
      </c>
      <c r="CA115" s="1">
        <v>0.60224663583626781</v>
      </c>
      <c r="CB115" s="1">
        <v>0.63253681284035546</v>
      </c>
      <c r="CC115" s="1">
        <v>0.39296483220715867</v>
      </c>
      <c r="CD115" s="1">
        <v>0.28130335372904991</v>
      </c>
      <c r="CE115" s="1">
        <v>0.47257174908957267</v>
      </c>
      <c r="CF115" s="1">
        <v>0.48805666123858049</v>
      </c>
      <c r="CG115" s="1">
        <v>0.6772361166737827</v>
      </c>
      <c r="CH115" s="1">
        <v>0.27013192665279784</v>
      </c>
      <c r="CI115" s="1">
        <v>0.64976510654967667</v>
      </c>
      <c r="CJ115" s="1">
        <v>0.43454209345749384</v>
      </c>
      <c r="CK115" s="1">
        <v>0.49620480650666027</v>
      </c>
      <c r="CL115" s="1">
        <v>0.26122363110170466</v>
      </c>
      <c r="CM115" s="1">
        <v>0.2585199021482068</v>
      </c>
      <c r="CN115" s="1">
        <v>1.0182921430828502E-2</v>
      </c>
      <c r="CO115" s="1">
        <v>-3.2115589655280573E-2</v>
      </c>
      <c r="CP115" s="1">
        <v>0.36610913495082009</v>
      </c>
      <c r="CQ115" s="1">
        <v>0.3625997873275526</v>
      </c>
      <c r="CR115" s="1">
        <v>0.35449130737836737</v>
      </c>
      <c r="CS115" s="1">
        <v>0.33640934226018171</v>
      </c>
      <c r="CT115" s="1">
        <v>0.37770376571106129</v>
      </c>
      <c r="CU115" s="1">
        <v>0.24910971609701046</v>
      </c>
      <c r="CV115" s="1">
        <v>0.27937865808588025</v>
      </c>
      <c r="CW115" s="1">
        <v>0.32079063402512126</v>
      </c>
      <c r="CX115" s="1">
        <v>0.34494203087836617</v>
      </c>
      <c r="CY115" s="1">
        <v>0.28473810898284363</v>
      </c>
      <c r="CZ115" s="1">
        <v>0.4573589541499386</v>
      </c>
      <c r="DA115" s="1">
        <v>0.25941134774944419</v>
      </c>
      <c r="DB115" s="1">
        <v>0.23925829335827814</v>
      </c>
      <c r="DC115" s="1">
        <v>0.2341952063675049</v>
      </c>
      <c r="DD115" s="1">
        <v>0.38991730924459378</v>
      </c>
      <c r="DE115" s="1">
        <v>0.24742192161272747</v>
      </c>
      <c r="DF115" s="1">
        <v>0.37608094768928269</v>
      </c>
      <c r="DG115" s="1">
        <v>0.391327846246252</v>
      </c>
      <c r="DH115" s="1">
        <v>0.37667067667073362</v>
      </c>
      <c r="DI115" s="1">
        <v>0.32995931228754394</v>
      </c>
      <c r="DJ115" s="1">
        <v>0.16172935823734005</v>
      </c>
      <c r="DK115" s="1">
        <v>0.25955100703569944</v>
      </c>
      <c r="DL115" s="1">
        <v>0.26082326264180722</v>
      </c>
      <c r="DM115" s="1">
        <v>0.10780865148586784</v>
      </c>
      <c r="DN115" s="1">
        <v>-4.2044636287863523E-3</v>
      </c>
      <c r="DO115" s="1">
        <v>0.3543009980627132</v>
      </c>
      <c r="DP115" s="1">
        <v>0.49666041420063839</v>
      </c>
      <c r="DQ115" s="1">
        <v>0.28521200223028353</v>
      </c>
      <c r="DR115" s="1">
        <v>0.19672728165906403</v>
      </c>
      <c r="DS115" s="1">
        <v>0.19935416714598994</v>
      </c>
      <c r="DT115" s="1">
        <v>0.18029002560714555</v>
      </c>
      <c r="DU115" s="1">
        <v>0.39476213358636991</v>
      </c>
      <c r="DV115" s="1">
        <v>0.7923618406064048</v>
      </c>
      <c r="DW115" s="1">
        <v>1</v>
      </c>
      <c r="DX115" s="1">
        <v>0.74990544317783114</v>
      </c>
      <c r="DY115" s="1">
        <v>0.15277478945582096</v>
      </c>
      <c r="DZ115" s="1">
        <v>1.5470268401352755E-2</v>
      </c>
    </row>
    <row r="116" spans="1:130" s="1" customFormat="1" ht="12.5" x14ac:dyDescent="0.25">
      <c r="A116" s="1">
        <v>114</v>
      </c>
      <c r="B116" s="1" t="s">
        <v>113</v>
      </c>
      <c r="C116" s="13">
        <v>2.7954193010244661E-3</v>
      </c>
      <c r="D116" s="13">
        <v>1.5999999999999997E-2</v>
      </c>
      <c r="E116" s="13">
        <v>0.1470090037178011</v>
      </c>
      <c r="G116" s="1">
        <v>0.16917682003335352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">
        <f t="shared" si="2"/>
        <v>114</v>
      </c>
      <c r="O116" s="1" t="s">
        <v>113</v>
      </c>
      <c r="P116" s="1">
        <v>0.24649842118328391</v>
      </c>
      <c r="Q116" s="1">
        <v>0.24720318368883162</v>
      </c>
      <c r="R116" s="1">
        <v>0.24027468118657952</v>
      </c>
      <c r="S116" s="1">
        <v>0.22471284142004788</v>
      </c>
      <c r="T116" s="1">
        <v>0.21871371772253462</v>
      </c>
      <c r="U116" s="1">
        <v>0.23465930112147348</v>
      </c>
      <c r="V116" s="1">
        <v>0.25285059101084018</v>
      </c>
      <c r="W116" s="1">
        <v>0.18616521344349835</v>
      </c>
      <c r="X116" s="1">
        <v>0.23220262175949016</v>
      </c>
      <c r="Y116" s="1">
        <v>0.18686414745344745</v>
      </c>
      <c r="Z116" s="1">
        <v>0.23357025364725773</v>
      </c>
      <c r="AA116" s="1">
        <v>0.18293202159760186</v>
      </c>
      <c r="AB116" s="1">
        <v>0.21318997268668827</v>
      </c>
      <c r="AC116" s="1">
        <v>0.15161933109602546</v>
      </c>
      <c r="AD116" s="1">
        <v>0.19039976251491031</v>
      </c>
      <c r="AE116" s="1">
        <v>0.23386141165895877</v>
      </c>
      <c r="AF116" s="1">
        <v>0.19081818067520534</v>
      </c>
      <c r="AG116" s="1">
        <v>0.23472398532368</v>
      </c>
      <c r="AH116" s="1">
        <v>0.2328052110113015</v>
      </c>
      <c r="AI116" s="1">
        <v>0.24909699611759123</v>
      </c>
      <c r="AJ116" s="1">
        <v>0.23323998906537971</v>
      </c>
      <c r="AK116" s="1">
        <v>0.24984651618739256</v>
      </c>
      <c r="AL116" s="1">
        <v>0.21806282577717434</v>
      </c>
      <c r="AM116" s="1">
        <v>0.2311660902329217</v>
      </c>
      <c r="AN116" s="1">
        <v>0.24161510365768163</v>
      </c>
      <c r="AO116" s="1">
        <v>0.25139158968868908</v>
      </c>
      <c r="AP116" s="1">
        <v>0.22047689496352441</v>
      </c>
      <c r="AQ116" s="1">
        <v>0.22803327481709146</v>
      </c>
      <c r="AR116" s="1">
        <v>0.29212738925746501</v>
      </c>
      <c r="AS116" s="1">
        <v>0.78091435385105468</v>
      </c>
      <c r="AT116" s="1">
        <v>0.78609672853652124</v>
      </c>
      <c r="AU116" s="1">
        <v>0.7704483145250054</v>
      </c>
      <c r="AV116" s="1">
        <v>0.68921517502453544</v>
      </c>
      <c r="AW116" s="1">
        <v>0.76523061288173044</v>
      </c>
      <c r="AX116" s="1">
        <v>0.7791927010731321</v>
      </c>
      <c r="AY116" s="1">
        <v>0.78542510036405833</v>
      </c>
      <c r="AZ116" s="1">
        <v>0.56138996086948934</v>
      </c>
      <c r="BA116" s="1">
        <v>0.59380690927771707</v>
      </c>
      <c r="BB116" s="1">
        <v>0.81745591509265247</v>
      </c>
      <c r="BC116" s="1">
        <v>0.81398161347091036</v>
      </c>
      <c r="BD116" s="1">
        <v>0.59825898679750722</v>
      </c>
      <c r="BE116" s="1">
        <v>0.56138996086948934</v>
      </c>
      <c r="BF116" s="1">
        <v>0.81318828546122357</v>
      </c>
      <c r="BG116" s="1">
        <v>0.81183127930586729</v>
      </c>
      <c r="BH116" s="1">
        <v>0.81265822428223067</v>
      </c>
      <c r="BI116" s="1">
        <v>0.80411778670866485</v>
      </c>
      <c r="BJ116" s="1">
        <v>0.79933967698346375</v>
      </c>
      <c r="BK116" s="1">
        <v>0.8078137150736866</v>
      </c>
      <c r="BL116" s="1">
        <v>0.65875183003025073</v>
      </c>
      <c r="BM116" s="1">
        <v>0.67423132134199959</v>
      </c>
      <c r="BN116" s="1">
        <v>0.60571575932042165</v>
      </c>
      <c r="BO116" s="1">
        <v>0.47941920932780335</v>
      </c>
      <c r="BP116" s="1">
        <v>0.41141099870488096</v>
      </c>
      <c r="BQ116" s="1">
        <v>0.42948456706229182</v>
      </c>
      <c r="BR116" s="1">
        <v>0.39010760055784466</v>
      </c>
      <c r="BS116" s="1">
        <v>0.36432281687393631</v>
      </c>
      <c r="BT116" s="1">
        <v>0.58970386832547073</v>
      </c>
      <c r="BU116" s="1">
        <v>0.76399762996841292</v>
      </c>
      <c r="BV116" s="1">
        <v>0.60078642962690132</v>
      </c>
      <c r="BW116" s="1">
        <v>0.14192364243430416</v>
      </c>
      <c r="BX116" s="1">
        <v>0.20635493730469795</v>
      </c>
      <c r="BY116" s="1">
        <v>0.51379070802845628</v>
      </c>
      <c r="BZ116" s="1">
        <v>0.2774174432266564</v>
      </c>
      <c r="CA116" s="1">
        <v>0.64776355236375682</v>
      </c>
      <c r="CB116" s="1">
        <v>0.59069458058035185</v>
      </c>
      <c r="CC116" s="1">
        <v>0.34819702369691941</v>
      </c>
      <c r="CD116" s="1">
        <v>0.34195996234890597</v>
      </c>
      <c r="CE116" s="1">
        <v>0.57514744489332059</v>
      </c>
      <c r="CF116" s="1">
        <v>0.52508121166878408</v>
      </c>
      <c r="CG116" s="1">
        <v>0.73555087513901718</v>
      </c>
      <c r="CH116" s="1">
        <v>0.30823514317477979</v>
      </c>
      <c r="CI116" s="1">
        <v>0.57212951356263586</v>
      </c>
      <c r="CJ116" s="1">
        <v>0.40373615131004936</v>
      </c>
      <c r="CK116" s="1">
        <v>0.55278148451942033</v>
      </c>
      <c r="CL116" s="1">
        <v>0.20675101959019565</v>
      </c>
      <c r="CM116" s="1">
        <v>0.20318986409256251</v>
      </c>
      <c r="CN116" s="1">
        <v>9.7108783695805077E-3</v>
      </c>
      <c r="CO116" s="1">
        <v>-4.0242038182744494E-2</v>
      </c>
      <c r="CP116" s="1">
        <v>0.43716737080085205</v>
      </c>
      <c r="CQ116" s="1">
        <v>0.43241238835082635</v>
      </c>
      <c r="CR116" s="1">
        <v>0.4155132663993481</v>
      </c>
      <c r="CS116" s="1">
        <v>0.38861812607691615</v>
      </c>
      <c r="CT116" s="1">
        <v>0.40034260082261075</v>
      </c>
      <c r="CU116" s="1">
        <v>0.27960565851182545</v>
      </c>
      <c r="CV116" s="1">
        <v>0.27019902497468667</v>
      </c>
      <c r="CW116" s="1">
        <v>0.37246751918106402</v>
      </c>
      <c r="CX116" s="1">
        <v>0.35079796206836933</v>
      </c>
      <c r="CY116" s="1">
        <v>0.28417758609200472</v>
      </c>
      <c r="CZ116" s="1">
        <v>0.38587955836347743</v>
      </c>
      <c r="DA116" s="1">
        <v>0.20653831719042767</v>
      </c>
      <c r="DB116" s="1">
        <v>0.19082248744148814</v>
      </c>
      <c r="DC116" s="1">
        <v>0.18564439419826773</v>
      </c>
      <c r="DD116" s="1">
        <v>0.30022379126424187</v>
      </c>
      <c r="DE116" s="1">
        <v>0.19669779415210628</v>
      </c>
      <c r="DF116" s="1">
        <v>0.22014351501131701</v>
      </c>
      <c r="DG116" s="1">
        <v>0.21955768742056372</v>
      </c>
      <c r="DH116" s="1">
        <v>0.2113341626011549</v>
      </c>
      <c r="DI116" s="1">
        <v>0.25069320398269301</v>
      </c>
      <c r="DJ116" s="1">
        <v>0.14009058381965922</v>
      </c>
      <c r="DK116" s="1">
        <v>0.20293898291476123</v>
      </c>
      <c r="DL116" s="1">
        <v>0.20435518745232248</v>
      </c>
      <c r="DM116" s="1">
        <v>9.8066243586786866E-2</v>
      </c>
      <c r="DN116" s="1">
        <v>-5.2683505955731652E-3</v>
      </c>
      <c r="DO116" s="1">
        <v>0.32228367111719514</v>
      </c>
      <c r="DP116" s="1">
        <v>0.50484320293149099</v>
      </c>
      <c r="DQ116" s="1">
        <v>0.21547013468825851</v>
      </c>
      <c r="DR116" s="1">
        <v>0.20646122067132228</v>
      </c>
      <c r="DS116" s="1">
        <v>0.14911768905827077</v>
      </c>
      <c r="DT116" s="1">
        <v>0.12331457528595452</v>
      </c>
      <c r="DU116" s="1">
        <v>0.31737734014831404</v>
      </c>
      <c r="DV116" s="1">
        <v>0.76335406855947252</v>
      </c>
      <c r="DW116" s="1">
        <v>0.74990544317783114</v>
      </c>
      <c r="DX116" s="1">
        <v>1</v>
      </c>
      <c r="DY116" s="1">
        <v>0.1697000616407161</v>
      </c>
      <c r="DZ116" s="1">
        <v>3.3033274017244353E-2</v>
      </c>
    </row>
    <row r="117" spans="1:130" s="1" customFormat="1" ht="12.5" x14ac:dyDescent="0.25">
      <c r="A117" s="1">
        <v>115</v>
      </c>
      <c r="B117" s="1" t="s">
        <v>114</v>
      </c>
      <c r="C117" s="13">
        <v>1.8962626613814489E-3</v>
      </c>
      <c r="D117" s="13">
        <v>2.0000000000000018E-3</v>
      </c>
      <c r="E117" s="13">
        <v>-5.4373282392103615E-3</v>
      </c>
      <c r="K117" s="1">
        <v>0</v>
      </c>
      <c r="L117" s="1">
        <v>0</v>
      </c>
      <c r="M117" s="1">
        <v>0</v>
      </c>
      <c r="N117" s="1">
        <f t="shared" si="2"/>
        <v>115</v>
      </c>
      <c r="O117" s="1" t="s">
        <v>114</v>
      </c>
      <c r="P117" s="1">
        <v>0.11452632899581006</v>
      </c>
      <c r="Q117" s="1">
        <v>0.11485377069781694</v>
      </c>
      <c r="R117" s="1">
        <v>0.11163469954428931</v>
      </c>
      <c r="S117" s="1">
        <v>0.10440446913418579</v>
      </c>
      <c r="T117" s="1">
        <v>0.10161719929704108</v>
      </c>
      <c r="U117" s="1">
        <v>0.10902572192209727</v>
      </c>
      <c r="V117" s="1">
        <v>0.11849856796644151</v>
      </c>
      <c r="W117" s="1">
        <v>0.25213716544063858</v>
      </c>
      <c r="X117" s="1">
        <v>0.10667549911986793</v>
      </c>
      <c r="Y117" s="1">
        <v>0.25337210443225755</v>
      </c>
      <c r="Z117" s="1">
        <v>0.10646983881948248</v>
      </c>
      <c r="AA117" s="1">
        <v>0.23734687000549304</v>
      </c>
      <c r="AB117" s="1">
        <v>0.10210154167383181</v>
      </c>
      <c r="AC117" s="1">
        <v>0.21313742684961343</v>
      </c>
      <c r="AD117" s="1">
        <v>0.25385301860533499</v>
      </c>
      <c r="AE117" s="1">
        <v>0.11371839689053924</v>
      </c>
      <c r="AF117" s="1">
        <v>0.25459314796513399</v>
      </c>
      <c r="AG117" s="1">
        <v>0.11356831796747092</v>
      </c>
      <c r="AH117" s="1">
        <v>0.18747378609781842</v>
      </c>
      <c r="AI117" s="1">
        <v>0.11794038116708457</v>
      </c>
      <c r="AJ117" s="1">
        <v>0.18854725307294978</v>
      </c>
      <c r="AK117" s="1">
        <v>0.11806109562897942</v>
      </c>
      <c r="AL117" s="1">
        <v>0.17205939369523129</v>
      </c>
      <c r="AM117" s="1">
        <v>0.11058824298010181</v>
      </c>
      <c r="AN117" s="1">
        <v>0.17676785791516025</v>
      </c>
      <c r="AO117" s="1">
        <v>0.11606108325767291</v>
      </c>
      <c r="AP117" s="1">
        <v>0.15796669822387824</v>
      </c>
      <c r="AQ117" s="1">
        <v>0.10698634307915392</v>
      </c>
      <c r="AR117" s="1">
        <v>0.12977260410723634</v>
      </c>
      <c r="AS117" s="1">
        <v>0.18163438056847714</v>
      </c>
      <c r="AT117" s="1">
        <v>0.18191545190534936</v>
      </c>
      <c r="AU117" s="1">
        <v>0.18032387611523812</v>
      </c>
      <c r="AV117" s="1">
        <v>0.19558550749699202</v>
      </c>
      <c r="AW117" s="1">
        <v>0.1931745975747356</v>
      </c>
      <c r="AX117" s="1">
        <v>0.16813327488435773</v>
      </c>
      <c r="AY117" s="1">
        <v>0.16830015827973155</v>
      </c>
      <c r="AZ117" s="1">
        <v>0.14093768619656899</v>
      </c>
      <c r="BA117" s="1">
        <v>0.15986693462259099</v>
      </c>
      <c r="BB117" s="1">
        <v>0.16968794824942829</v>
      </c>
      <c r="BC117" s="1">
        <v>0.16753843771620458</v>
      </c>
      <c r="BD117" s="1">
        <v>0.17187303701376375</v>
      </c>
      <c r="BE117" s="1">
        <v>0.14093768619656896</v>
      </c>
      <c r="BF117" s="1">
        <v>0.18128556227184692</v>
      </c>
      <c r="BG117" s="1">
        <v>0.1800191350917599</v>
      </c>
      <c r="BH117" s="1">
        <v>0.18622530623620351</v>
      </c>
      <c r="BI117" s="1">
        <v>0.1587308265274564</v>
      </c>
      <c r="BJ117" s="1">
        <v>0.15612950783048796</v>
      </c>
      <c r="BK117" s="1">
        <v>0.16362529224725472</v>
      </c>
      <c r="BL117" s="1">
        <v>0.15702727621419854</v>
      </c>
      <c r="BM117" s="1">
        <v>0.15458445336263532</v>
      </c>
      <c r="BN117" s="1">
        <v>0.11561986216474757</v>
      </c>
      <c r="BO117" s="1">
        <v>0.1193302168767601</v>
      </c>
      <c r="BP117" s="1">
        <v>0.28766238183878812</v>
      </c>
      <c r="BQ117" s="1">
        <v>0.2983660829904311</v>
      </c>
      <c r="BR117" s="1">
        <v>0.27431642187761396</v>
      </c>
      <c r="BS117" s="1">
        <v>7.623946323130433E-2</v>
      </c>
      <c r="BT117" s="1">
        <v>0.1205768789303812</v>
      </c>
      <c r="BU117" s="1">
        <v>0.17195001224886719</v>
      </c>
      <c r="BV117" s="1">
        <v>0.16082573739499098</v>
      </c>
      <c r="BW117" s="1">
        <v>3.7374117753215606E-2</v>
      </c>
      <c r="BX117" s="1">
        <v>0.41999340652498851</v>
      </c>
      <c r="BY117" s="1">
        <v>0.13530144867337576</v>
      </c>
      <c r="BZ117" s="1">
        <v>0.42912091617297343</v>
      </c>
      <c r="CA117" s="1">
        <v>0.15908903320343049</v>
      </c>
      <c r="CB117" s="1">
        <v>0.14251935144581923</v>
      </c>
      <c r="CC117" s="1">
        <v>0.24616035370689635</v>
      </c>
      <c r="CD117" s="1">
        <v>0.41621883252199871</v>
      </c>
      <c r="CE117" s="1">
        <v>0.15562890789809664</v>
      </c>
      <c r="CF117" s="1">
        <v>0.41093214375851472</v>
      </c>
      <c r="CG117" s="1">
        <v>0.17820787600400906</v>
      </c>
      <c r="CH117" s="1">
        <v>0.48325829499680661</v>
      </c>
      <c r="CI117" s="1">
        <v>0.17141487439846534</v>
      </c>
      <c r="CJ117" s="1">
        <v>0.13830177606491839</v>
      </c>
      <c r="CK117" s="1">
        <v>0.13229370971411583</v>
      </c>
      <c r="CL117" s="1">
        <v>9.6059176266284518E-2</v>
      </c>
      <c r="CM117" s="1">
        <v>9.376894613255532E-2</v>
      </c>
      <c r="CN117" s="1">
        <v>0.42455094212044531</v>
      </c>
      <c r="CO117" s="1">
        <v>0.40404188085214326</v>
      </c>
      <c r="CP117" s="1">
        <v>0.13151142896163068</v>
      </c>
      <c r="CQ117" s="1">
        <v>0.1282292982747508</v>
      </c>
      <c r="CR117" s="1">
        <v>0.12494939081188043</v>
      </c>
      <c r="CS117" s="1">
        <v>0.11856640535370212</v>
      </c>
      <c r="CT117" s="1">
        <v>0.13386897264862085</v>
      </c>
      <c r="CU117" s="1">
        <v>0.28642472819870857</v>
      </c>
      <c r="CV117" s="1">
        <v>0.29569361664075194</v>
      </c>
      <c r="CW117" s="1">
        <v>0.22797298561555579</v>
      </c>
      <c r="CX117" s="1">
        <v>0.23467962321468927</v>
      </c>
      <c r="CY117" s="1">
        <v>0.10346235538504894</v>
      </c>
      <c r="CZ117" s="1">
        <v>9.2589177020393432E-2</v>
      </c>
      <c r="DA117" s="1">
        <v>9.6540110647365646E-2</v>
      </c>
      <c r="DB117" s="1">
        <v>8.9342960684375222E-2</v>
      </c>
      <c r="DC117" s="1">
        <v>8.6407358377015311E-2</v>
      </c>
      <c r="DD117" s="1">
        <v>8.1681489151024717E-2</v>
      </c>
      <c r="DE117" s="1">
        <v>9.1801964609520809E-2</v>
      </c>
      <c r="DF117" s="1">
        <v>8.9952657482706283E-2</v>
      </c>
      <c r="DG117" s="1">
        <v>8.9300281030598672E-2</v>
      </c>
      <c r="DH117" s="1">
        <v>8.5955542406035534E-2</v>
      </c>
      <c r="DI117" s="1">
        <v>0.35874729787479587</v>
      </c>
      <c r="DJ117" s="1">
        <v>6.2701131081380354E-2</v>
      </c>
      <c r="DK117" s="1">
        <v>7.8418994824020635E-2</v>
      </c>
      <c r="DL117" s="1">
        <v>8.1687067931455123E-2</v>
      </c>
      <c r="DM117" s="1">
        <v>3.4371161562369981E-2</v>
      </c>
      <c r="DN117" s="1">
        <v>5.2895787086068492E-2</v>
      </c>
      <c r="DO117" s="1">
        <v>0.11295695362369665</v>
      </c>
      <c r="DP117" s="1">
        <v>0.44588731376382584</v>
      </c>
      <c r="DQ117" s="1">
        <v>0.26794479744273675</v>
      </c>
      <c r="DR117" s="1">
        <v>0.58409596937133068</v>
      </c>
      <c r="DS117" s="1">
        <v>0.354411436246998</v>
      </c>
      <c r="DT117" s="1">
        <v>0.37745125959544928</v>
      </c>
      <c r="DU117" s="1">
        <v>7.4967955464589148E-2</v>
      </c>
      <c r="DV117" s="1">
        <v>0.15437936798819682</v>
      </c>
      <c r="DW117" s="1">
        <v>0.15277478945582099</v>
      </c>
      <c r="DX117" s="1">
        <v>0.16970006164071616</v>
      </c>
      <c r="DY117" s="1">
        <v>1</v>
      </c>
      <c r="DZ117" s="1">
        <v>0.36885684717175615</v>
      </c>
    </row>
    <row r="118" spans="1:130" s="1" customFormat="1" ht="12.5" x14ac:dyDescent="0.25">
      <c r="N118" s="1">
        <f t="shared" si="2"/>
        <v>0</v>
      </c>
      <c r="O118" s="1">
        <v>9.1090010701785185E-2</v>
      </c>
      <c r="P118" s="1">
        <v>8.2215401160274287E-2</v>
      </c>
      <c r="Q118" s="1">
        <v>7.991110392525308E-2</v>
      </c>
      <c r="R118" s="1">
        <v>7.4735511604371821E-2</v>
      </c>
      <c r="S118" s="1">
        <v>7.2740309301386918E-2</v>
      </c>
      <c r="T118" s="1">
        <v>7.8043527958669909E-2</v>
      </c>
      <c r="U118" s="1">
        <v>9.0690212650188048E-2</v>
      </c>
      <c r="V118" s="1">
        <v>0.19942450146395074</v>
      </c>
      <c r="W118" s="1">
        <v>5.8057138827055647E-2</v>
      </c>
      <c r="X118" s="1">
        <v>0.20048940027397399</v>
      </c>
      <c r="Y118" s="1">
        <v>5.7690788564027193E-2</v>
      </c>
      <c r="Z118" s="1">
        <v>0.1839336208420011</v>
      </c>
      <c r="AA118" s="1">
        <v>5.6837102409837206E-2</v>
      </c>
      <c r="AB118" s="1">
        <v>0.26036068316795974</v>
      </c>
      <c r="AC118" s="1">
        <v>0.23150599511392925</v>
      </c>
      <c r="AD118" s="1">
        <v>8.1688162294422731E-2</v>
      </c>
      <c r="AE118" s="1">
        <v>0.23235004935706896</v>
      </c>
      <c r="AF118" s="1">
        <v>8.1575870395238309E-2</v>
      </c>
      <c r="AG118" s="1">
        <v>0.15801112428678254</v>
      </c>
      <c r="AH118" s="1">
        <v>8.4516933384354384E-2</v>
      </c>
      <c r="AI118" s="1">
        <v>0.15911358082793131</v>
      </c>
      <c r="AJ118" s="1">
        <v>8.4601609243251386E-2</v>
      </c>
      <c r="AK118" s="1">
        <v>0.14405099870632818</v>
      </c>
      <c r="AL118" s="1">
        <v>7.9257223687506734E-2</v>
      </c>
      <c r="AM118" s="1">
        <v>0.13263473616729823</v>
      </c>
      <c r="AN118" s="1">
        <v>7.6404857931963804E-2</v>
      </c>
      <c r="AO118" s="1">
        <v>0.1181920587416984</v>
      </c>
      <c r="AP118" s="1">
        <v>7.1048570858703503E-2</v>
      </c>
      <c r="AQ118" s="1">
        <v>7.3943766530986693E-2</v>
      </c>
      <c r="AR118" s="1">
        <v>4.362809222280219E-3</v>
      </c>
      <c r="AS118" s="1">
        <v>5.3742196995287244E-3</v>
      </c>
      <c r="AT118" s="1">
        <v>-5.958056186435556E-3</v>
      </c>
      <c r="AU118" s="1">
        <v>9.3390483055547133E-2</v>
      </c>
      <c r="AV118" s="1">
        <v>4.6396476954306445E-2</v>
      </c>
      <c r="AW118" s="1">
        <v>-2.8335485192100104E-2</v>
      </c>
      <c r="AX118" s="1">
        <v>-2.6975307808659456E-2</v>
      </c>
      <c r="AY118" s="1">
        <v>-4.7090186382407959E-2</v>
      </c>
      <c r="AZ118" s="1">
        <v>-7.4719376759346135E-3</v>
      </c>
      <c r="BA118" s="1">
        <v>1.4708317026957084E-2</v>
      </c>
      <c r="BB118" s="1">
        <v>1.6264088228219065E-2</v>
      </c>
      <c r="BC118" s="1">
        <v>3.4874466337386209E-2</v>
      </c>
      <c r="BD118" s="1">
        <v>-4.7090186382407959E-2</v>
      </c>
      <c r="BE118" s="1">
        <v>5.0913651113292324E-2</v>
      </c>
      <c r="BF118" s="1">
        <v>5.1646167259515104E-2</v>
      </c>
      <c r="BG118" s="1">
        <v>4.6354320711039253E-2</v>
      </c>
      <c r="BH118" s="1">
        <v>-9.330464711304616E-3</v>
      </c>
      <c r="BI118" s="1">
        <v>-7.0413226009997587E-3</v>
      </c>
      <c r="BJ118" s="1">
        <v>-1.3370275481391697E-2</v>
      </c>
      <c r="BK118" s="1">
        <v>-3.1083552999166333E-2</v>
      </c>
      <c r="BL118" s="1">
        <v>3.9199209832328524E-2</v>
      </c>
      <c r="BM118" s="1">
        <v>5.6839614586494509E-2</v>
      </c>
      <c r="BN118" s="1">
        <v>2.6447080373997223E-2</v>
      </c>
      <c r="BO118" s="1">
        <v>-1.6631545315033393E-2</v>
      </c>
      <c r="BP118" s="1">
        <v>3.9666073424629349E-2</v>
      </c>
      <c r="BQ118" s="1">
        <v>-6.147462105997873E-2</v>
      </c>
      <c r="BR118" s="1">
        <v>8.9564976283488015E-2</v>
      </c>
      <c r="BS118" s="1">
        <v>6.3076475921472461E-2</v>
      </c>
      <c r="BT118" s="1">
        <v>1.6436977561399932E-2</v>
      </c>
      <c r="BU118" s="1">
        <v>9.3071479321203188E-2</v>
      </c>
      <c r="BV118" s="1">
        <v>-2.8333979578632335E-2</v>
      </c>
      <c r="BW118" s="1">
        <v>0.27922753668470879</v>
      </c>
      <c r="BX118" s="1">
        <v>-0.10257442085949874</v>
      </c>
      <c r="BY118" s="1">
        <v>0.28702338962229074</v>
      </c>
      <c r="BZ118" s="1">
        <v>-8.025071125857694E-2</v>
      </c>
      <c r="CA118" s="1">
        <v>5.4325755644623989E-2</v>
      </c>
      <c r="CB118" s="1">
        <v>0.25488308381568187</v>
      </c>
      <c r="CC118" s="1">
        <v>0.25235305400980934</v>
      </c>
      <c r="CD118" s="1">
        <v>-6.0035812683415554E-2</v>
      </c>
      <c r="CE118" s="1">
        <v>0.22682234687585429</v>
      </c>
      <c r="CF118" s="1">
        <v>-4.0484316380930398E-2</v>
      </c>
      <c r="CG118" s="1">
        <v>0.26376357712954585</v>
      </c>
      <c r="CH118" s="1">
        <v>0.10352800321786453</v>
      </c>
      <c r="CI118" s="1">
        <v>5.3509710201320851E-2</v>
      </c>
      <c r="CJ118" s="1">
        <v>-2.7277379071442922E-2</v>
      </c>
      <c r="CK118" s="1">
        <v>6.8761727750643112E-2</v>
      </c>
      <c r="CL118" s="1">
        <v>6.3470092891976845E-2</v>
      </c>
      <c r="CM118" s="1">
        <v>0.41792106532729506</v>
      </c>
      <c r="CN118" s="1">
        <v>0.37138678516338608</v>
      </c>
      <c r="CO118" s="1">
        <v>9.4756002114820992E-2</v>
      </c>
      <c r="CP118" s="1">
        <v>8.6806810262379935E-2</v>
      </c>
      <c r="CQ118" s="1">
        <v>8.2985691209640763E-2</v>
      </c>
      <c r="CR118" s="1">
        <v>7.8364354863071792E-2</v>
      </c>
      <c r="CS118" s="1">
        <v>8.8334952186481241E-2</v>
      </c>
      <c r="CT118" s="1">
        <v>0.19670728623208689</v>
      </c>
      <c r="CU118" s="1">
        <v>0.21099437685205816</v>
      </c>
      <c r="CV118" s="1">
        <v>0.15595115833193621</v>
      </c>
      <c r="CW118" s="1">
        <v>0.16393192545377361</v>
      </c>
      <c r="CX118" s="1">
        <v>7.4307154345826604E-2</v>
      </c>
      <c r="CY118" s="1">
        <v>5.0323595680967934E-2</v>
      </c>
      <c r="CZ118" s="1">
        <v>6.9399648881367834E-2</v>
      </c>
      <c r="DA118" s="1">
        <v>6.4881971815965056E-2</v>
      </c>
      <c r="DB118" s="1">
        <v>6.0295037795049397E-2</v>
      </c>
      <c r="DC118" s="1">
        <v>6.8557995716760509E-2</v>
      </c>
      <c r="DD118" s="1">
        <v>6.5874818402071059E-2</v>
      </c>
      <c r="DE118" s="1">
        <v>4.8304642940315008E-2</v>
      </c>
      <c r="DF118" s="1">
        <v>4.5939012998167564E-2</v>
      </c>
      <c r="DG118" s="1">
        <v>4.4218369016133185E-2</v>
      </c>
      <c r="DH118" s="1">
        <v>0.33304208462373269</v>
      </c>
      <c r="DI118" s="1">
        <v>8.0631849419724955E-2</v>
      </c>
      <c r="DJ118" s="1">
        <v>5.8620298724600992E-2</v>
      </c>
      <c r="DK118" s="1">
        <v>6.0550803441856489E-2</v>
      </c>
      <c r="DL118" s="1">
        <v>1.6779461059944559E-2</v>
      </c>
      <c r="DM118" s="1">
        <v>4.8620693164654456E-2</v>
      </c>
      <c r="DN118" s="1">
        <v>5.5143810061218421E-2</v>
      </c>
      <c r="DO118" s="1">
        <v>0.25143609058910377</v>
      </c>
      <c r="DP118" s="1">
        <v>0.2316546340222185</v>
      </c>
      <c r="DQ118" s="1">
        <v>0.58296993361949256</v>
      </c>
      <c r="DR118" s="1">
        <v>0.36539991223785528</v>
      </c>
      <c r="DS118" s="1">
        <v>0.39949731656265552</v>
      </c>
      <c r="DT118" s="1">
        <v>7.5643139397789744E-2</v>
      </c>
      <c r="DU118" s="1">
        <v>1.8355362544928325E-2</v>
      </c>
      <c r="DV118" s="1">
        <v>1.5470268401352755E-2</v>
      </c>
      <c r="DW118" s="1">
        <v>3.3033274017244353E-2</v>
      </c>
      <c r="DX118" s="1">
        <v>0.36885684717175615</v>
      </c>
      <c r="DY118" s="1">
        <v>1</v>
      </c>
      <c r="DZ118" s="1">
        <v>0</v>
      </c>
    </row>
    <row r="119" spans="1:130" s="1" customFormat="1" ht="12.5" x14ac:dyDescent="0.25"/>
    <row r="120" spans="1:130" s="1" customFormat="1" ht="12.5" x14ac:dyDescent="0.25"/>
    <row r="121" spans="1:130" x14ac:dyDescent="0.35">
      <c r="A121" s="1"/>
      <c r="B121" s="10"/>
      <c r="C121" s="8"/>
      <c r="D121" s="6"/>
      <c r="E121" s="7"/>
      <c r="F121" s="1"/>
      <c r="G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</row>
    <row r="122" spans="1:130" x14ac:dyDescent="0.35">
      <c r="A122" s="1"/>
      <c r="B122" s="10"/>
      <c r="C122" s="2"/>
      <c r="D122" s="3"/>
      <c r="E122" s="4"/>
      <c r="F122" s="1"/>
      <c r="G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</row>
    <row r="123" spans="1:130" x14ac:dyDescent="0.35">
      <c r="A123" s="1"/>
      <c r="B123" s="10"/>
      <c r="C123" s="2"/>
      <c r="D123" s="3"/>
      <c r="E123" s="4"/>
      <c r="F123" s="1"/>
      <c r="G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</row>
    <row r="124" spans="1:130" ht="15" thickBot="1" x14ac:dyDescent="0.4">
      <c r="A124" s="1"/>
      <c r="B124" s="11"/>
      <c r="C124" s="2"/>
      <c r="D124" s="3"/>
      <c r="E124" s="4"/>
      <c r="F124" s="1"/>
      <c r="G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</row>
    <row r="125" spans="1:130" x14ac:dyDescent="0.35">
      <c r="A125" s="1"/>
      <c r="B125" s="3"/>
      <c r="C125" s="2"/>
      <c r="D125" s="3"/>
      <c r="E125" s="4"/>
      <c r="F125" s="1"/>
      <c r="G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</row>
    <row r="126" spans="1:130" x14ac:dyDescent="0.35">
      <c r="A126" s="1"/>
      <c r="B126" s="3"/>
      <c r="C126" s="2"/>
      <c r="D126" s="3"/>
      <c r="E126" s="4"/>
      <c r="F126" s="1"/>
      <c r="G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</row>
    <row r="127" spans="1:130" x14ac:dyDescent="0.35">
      <c r="A127" s="1"/>
      <c r="B127" s="3"/>
      <c r="C127" s="2"/>
      <c r="D127" s="3"/>
      <c r="E127" s="4"/>
      <c r="F127" s="1"/>
      <c r="G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</row>
    <row r="128" spans="1:130" x14ac:dyDescent="0.35">
      <c r="A128" s="1"/>
      <c r="B128" s="3"/>
      <c r="C128" s="2"/>
      <c r="D128" s="3"/>
      <c r="E128" s="4"/>
      <c r="F128" s="1"/>
      <c r="G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</row>
    <row r="129" spans="1:129" x14ac:dyDescent="0.35">
      <c r="A129" s="1"/>
      <c r="B129" s="3"/>
      <c r="C129" s="2"/>
      <c r="D129" s="3"/>
      <c r="E129" s="4"/>
      <c r="F129" s="1"/>
      <c r="G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</row>
    <row r="130" spans="1:129" x14ac:dyDescent="0.35">
      <c r="A130" s="1"/>
      <c r="B130" s="3"/>
      <c r="C130" s="2"/>
      <c r="D130" s="3"/>
      <c r="E130" s="4"/>
      <c r="F130" s="1"/>
      <c r="G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</row>
    <row r="131" spans="1:129" x14ac:dyDescent="0.35">
      <c r="A131" s="1"/>
      <c r="B131" s="3"/>
      <c r="C131" s="2"/>
      <c r="D131" s="3"/>
      <c r="E131" s="4"/>
      <c r="F131" s="1"/>
      <c r="G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</row>
    <row r="132" spans="1:129" x14ac:dyDescent="0.35">
      <c r="A132" s="1"/>
      <c r="B132" s="3"/>
      <c r="C132" s="2"/>
      <c r="D132" s="3"/>
      <c r="E132" s="4"/>
      <c r="F132" s="1"/>
      <c r="G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</row>
    <row r="133" spans="1:129" x14ac:dyDescent="0.35">
      <c r="A133" s="1"/>
      <c r="B133" s="3"/>
      <c r="C133" s="2"/>
      <c r="D133" s="3"/>
      <c r="E133" s="4"/>
      <c r="F133" s="1"/>
      <c r="G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</row>
    <row r="134" spans="1:129" x14ac:dyDescent="0.35">
      <c r="A134" s="1"/>
      <c r="B134" s="3"/>
      <c r="C134" s="2"/>
      <c r="D134" s="3"/>
      <c r="E134" s="4"/>
      <c r="F134" s="1"/>
      <c r="G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</row>
    <row r="135" spans="1:129" x14ac:dyDescent="0.3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</row>
    <row r="136" spans="1:129" x14ac:dyDescent="0.35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</row>
    <row r="137" spans="1:129" x14ac:dyDescent="0.35">
      <c r="A137" s="1"/>
      <c r="B137" s="3"/>
      <c r="C137" s="2"/>
      <c r="D137" s="3"/>
      <c r="E137" s="4"/>
      <c r="F137" s="1"/>
      <c r="G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</row>
    <row r="138" spans="1:129" x14ac:dyDescent="0.35">
      <c r="A138" s="1"/>
      <c r="B138" s="3"/>
      <c r="C138" s="2"/>
      <c r="D138" s="3"/>
      <c r="E138" s="4"/>
      <c r="F138" s="1"/>
      <c r="G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</row>
    <row r="139" spans="1:129" x14ac:dyDescent="0.35">
      <c r="A139" s="1"/>
      <c r="B139" s="3"/>
      <c r="C139" s="2"/>
      <c r="D139" s="3"/>
      <c r="E139" s="4"/>
      <c r="F139" s="1"/>
      <c r="G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</row>
    <row r="140" spans="1:129" x14ac:dyDescent="0.35">
      <c r="A140" s="1"/>
      <c r="B140" s="3"/>
      <c r="C140" s="2"/>
      <c r="D140" s="3"/>
      <c r="E140" s="4"/>
      <c r="F140" s="1"/>
      <c r="G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</row>
    <row r="141" spans="1:129" x14ac:dyDescent="0.35">
      <c r="A141" s="1"/>
      <c r="B141" s="3"/>
      <c r="C141" s="2"/>
      <c r="D141" s="3"/>
      <c r="E141" s="4"/>
      <c r="F141" s="1"/>
      <c r="G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</row>
    <row r="142" spans="1:129" x14ac:dyDescent="0.35">
      <c r="A142" s="1"/>
      <c r="B142" s="3"/>
      <c r="C142" s="2"/>
      <c r="D142" s="3"/>
      <c r="E142" s="4"/>
      <c r="F142" s="1"/>
      <c r="G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1"/>
  <sheetViews>
    <sheetView topLeftCell="J1" workbookViewId="0">
      <selection activeCell="J3" sqref="J3"/>
    </sheetView>
  </sheetViews>
  <sheetFormatPr defaultRowHeight="14.5" x14ac:dyDescent="0.35"/>
  <cols>
    <col min="1" max="1" width="18" bestFit="1" customWidth="1"/>
    <col min="2" max="2" width="48.26953125" bestFit="1" customWidth="1"/>
    <col min="3" max="3" width="65" bestFit="1" customWidth="1"/>
    <col min="4" max="4" width="5.26953125" bestFit="1" customWidth="1"/>
  </cols>
  <sheetData>
    <row r="1" spans="1:31" x14ac:dyDescent="0.35">
      <c r="A1" s="39"/>
      <c r="B1" s="39"/>
      <c r="C1" s="40"/>
      <c r="D1" s="39"/>
      <c r="E1" s="39">
        <v>1</v>
      </c>
      <c r="F1" s="39">
        <v>2</v>
      </c>
      <c r="G1" s="39">
        <v>3</v>
      </c>
      <c r="H1" s="39">
        <v>4</v>
      </c>
      <c r="I1" s="39">
        <v>5</v>
      </c>
      <c r="J1" s="39">
        <v>6</v>
      </c>
      <c r="K1" s="39">
        <v>7</v>
      </c>
      <c r="L1" s="39">
        <v>8</v>
      </c>
      <c r="M1" s="39">
        <v>9</v>
      </c>
      <c r="N1" s="39">
        <v>10</v>
      </c>
      <c r="O1" s="39">
        <v>11</v>
      </c>
      <c r="P1" s="39">
        <v>12</v>
      </c>
      <c r="Q1" s="39">
        <v>13</v>
      </c>
      <c r="R1" s="39">
        <v>14</v>
      </c>
      <c r="S1" s="39">
        <v>15</v>
      </c>
      <c r="T1" s="39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</row>
    <row r="2" spans="1:31" x14ac:dyDescent="0.35">
      <c r="A2" s="39"/>
      <c r="B2" s="39"/>
      <c r="C2" s="40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</row>
    <row r="3" spans="1:31" x14ac:dyDescent="0.35">
      <c r="A3" s="42"/>
      <c r="B3" s="39"/>
      <c r="C3" s="40"/>
      <c r="D3" s="39" t="s">
        <v>164</v>
      </c>
      <c r="E3" s="43">
        <v>44561</v>
      </c>
      <c r="F3" s="43">
        <v>44926</v>
      </c>
      <c r="G3" s="43">
        <v>45291</v>
      </c>
      <c r="H3" s="43">
        <v>45657</v>
      </c>
      <c r="I3" s="43">
        <v>46022</v>
      </c>
      <c r="J3" s="43">
        <v>46387</v>
      </c>
      <c r="K3" s="43">
        <v>46752</v>
      </c>
      <c r="L3" s="43">
        <v>47118</v>
      </c>
      <c r="M3" s="43">
        <v>47483</v>
      </c>
      <c r="N3" s="43">
        <v>47848</v>
      </c>
      <c r="O3" s="44"/>
      <c r="P3" s="39" t="s">
        <v>165</v>
      </c>
      <c r="Q3" s="39" t="s">
        <v>165</v>
      </c>
      <c r="R3" s="39" t="s">
        <v>165</v>
      </c>
      <c r="S3" s="39"/>
      <c r="T3" s="39"/>
      <c r="U3" s="41"/>
      <c r="V3" s="41">
        <v>12</v>
      </c>
      <c r="W3" s="41">
        <v>219</v>
      </c>
      <c r="X3" s="41"/>
      <c r="Y3" s="41"/>
      <c r="Z3" s="41"/>
      <c r="AA3" s="41"/>
      <c r="AB3" s="41"/>
      <c r="AC3" s="41"/>
      <c r="AD3" s="41"/>
      <c r="AE3" s="41"/>
    </row>
    <row r="4" spans="1:31" ht="15" x14ac:dyDescent="0.4">
      <c r="A4" s="45" t="s">
        <v>166</v>
      </c>
      <c r="B4" s="39"/>
      <c r="C4" s="40"/>
      <c r="D4" s="46" t="s">
        <v>167</v>
      </c>
      <c r="E4" s="47">
        <v>2021</v>
      </c>
      <c r="F4" s="47">
        <v>2022</v>
      </c>
      <c r="G4" s="47">
        <v>2023</v>
      </c>
      <c r="H4" s="47">
        <v>2024</v>
      </c>
      <c r="I4" s="47">
        <v>2025</v>
      </c>
      <c r="J4" s="47">
        <v>2026</v>
      </c>
      <c r="K4" s="47">
        <v>2027</v>
      </c>
      <c r="L4" s="47">
        <v>2028</v>
      </c>
      <c r="M4" s="47">
        <v>2029</v>
      </c>
      <c r="N4" s="47">
        <v>2030</v>
      </c>
      <c r="O4" s="48"/>
      <c r="P4" s="47" t="s">
        <v>168</v>
      </c>
      <c r="Q4" s="47" t="s">
        <v>169</v>
      </c>
      <c r="R4" s="39" t="s">
        <v>170</v>
      </c>
      <c r="S4" s="39" t="s">
        <v>171</v>
      </c>
      <c r="T4" s="39"/>
      <c r="U4" s="41"/>
      <c r="V4" s="41">
        <v>12</v>
      </c>
      <c r="W4" s="41">
        <v>298</v>
      </c>
      <c r="X4" s="41"/>
      <c r="Y4" s="41"/>
      <c r="Z4" s="41"/>
      <c r="AA4" s="41"/>
      <c r="AB4" s="41"/>
      <c r="AC4" s="41"/>
      <c r="AD4" s="41"/>
      <c r="AE4" s="41"/>
    </row>
    <row r="5" spans="1:31" x14ac:dyDescent="0.35">
      <c r="A5" s="42"/>
      <c r="B5" s="39"/>
      <c r="C5" s="40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49"/>
      <c r="Q5" s="39"/>
      <c r="R5" s="39"/>
      <c r="S5" s="39"/>
      <c r="T5" s="39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</row>
    <row r="6" spans="1:31" x14ac:dyDescent="0.35">
      <c r="A6" s="42" t="s">
        <v>172</v>
      </c>
      <c r="B6" s="39" t="s">
        <v>0</v>
      </c>
      <c r="C6" s="50" t="str">
        <f>A6&amp;B6</f>
        <v>Transition (2°C)US All Cap Equity</v>
      </c>
      <c r="D6" s="51"/>
      <c r="E6" s="52">
        <v>-2.6979E-2</v>
      </c>
      <c r="F6" s="52">
        <v>1.2400000000000001E-4</v>
      </c>
      <c r="G6" s="52">
        <v>1.2400000000000001E-4</v>
      </c>
      <c r="H6" s="52">
        <v>2.4000000000000001E-5</v>
      </c>
      <c r="I6" s="52">
        <v>2.4000000000000001E-5</v>
      </c>
      <c r="J6" s="52">
        <v>6.9999999999999999E-6</v>
      </c>
      <c r="K6" s="52">
        <v>6.9999999999999999E-6</v>
      </c>
      <c r="L6" s="52">
        <v>6.9999999999999999E-6</v>
      </c>
      <c r="M6" s="52">
        <v>6.9999999999999999E-6</v>
      </c>
      <c r="N6" s="52">
        <v>6.9999999999999999E-6</v>
      </c>
      <c r="O6" s="51"/>
      <c r="P6" s="52">
        <f>IF(E6="","",E6)</f>
        <v>-2.6979E-2</v>
      </c>
      <c r="Q6" s="52">
        <f t="array" ref="Q6">IF(E6="","",(PRODUCT(E6:G6+1)^(1/3))-1)</f>
        <v>-8.9931936939878776E-3</v>
      </c>
      <c r="R6" s="52">
        <f t="array" ref="R6">IF(E6="","",((PRODUCT(E6:I6+1)^(1/5))-1))</f>
        <v>-5.3961144360223923E-3</v>
      </c>
      <c r="S6" s="52">
        <f t="array" ref="S6">IF(E6="","",((PRODUCT(E6:N6+1)^(1/10))-1))</f>
        <v>-2.6982162899854556E-3</v>
      </c>
      <c r="T6" s="39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</row>
    <row r="7" spans="1:31" x14ac:dyDescent="0.35">
      <c r="A7" s="42" t="s">
        <v>172</v>
      </c>
      <c r="B7" s="39" t="s">
        <v>1</v>
      </c>
      <c r="C7" s="50" t="str">
        <f t="shared" ref="C7:C70" si="0">A7&amp;B7</f>
        <v>Transition (2°C)US Large Cap Equity</v>
      </c>
      <c r="D7" s="51"/>
      <c r="E7" s="52">
        <v>-2.6979E-2</v>
      </c>
      <c r="F7" s="52">
        <v>1.2400000000000001E-4</v>
      </c>
      <c r="G7" s="52">
        <v>1.2400000000000001E-4</v>
      </c>
      <c r="H7" s="52">
        <v>2.4000000000000001E-5</v>
      </c>
      <c r="I7" s="52">
        <v>2.4000000000000001E-5</v>
      </c>
      <c r="J7" s="52">
        <v>6.9999999999999999E-6</v>
      </c>
      <c r="K7" s="52">
        <v>6.9999999999999999E-6</v>
      </c>
      <c r="L7" s="52">
        <v>6.9999999999999999E-6</v>
      </c>
      <c r="M7" s="52">
        <v>6.9999999999999999E-6</v>
      </c>
      <c r="N7" s="52">
        <v>6.9999999999999999E-6</v>
      </c>
      <c r="O7" s="51"/>
      <c r="P7" s="52">
        <f>IF(E7="","",E7)</f>
        <v>-2.6979E-2</v>
      </c>
      <c r="Q7" s="52">
        <f t="array" ref="Q7">IF(E7="","",(PRODUCT(E7:G7+1)^(1/3))-1)</f>
        <v>-8.9931936939878776E-3</v>
      </c>
      <c r="R7" s="52">
        <f t="array" ref="R7">IF(E7="","",((PRODUCT(E7:I7+1)^(1/5))-1))</f>
        <v>-5.3961144360223923E-3</v>
      </c>
      <c r="S7" s="52">
        <f t="array" ref="S7">IF(E7="","",((PRODUCT(E7:N7+1)^(1/10))-1))</f>
        <v>-2.6982162899854556E-3</v>
      </c>
      <c r="T7" s="39"/>
      <c r="U7" s="41">
        <v>2</v>
      </c>
      <c r="V7" s="41" t="s">
        <v>173</v>
      </c>
      <c r="W7" s="41" t="s">
        <v>174</v>
      </c>
      <c r="X7" s="41"/>
      <c r="Y7" s="41"/>
      <c r="Z7" s="41"/>
      <c r="AA7" s="41"/>
      <c r="AB7" s="41"/>
      <c r="AC7" s="41"/>
      <c r="AD7" s="41"/>
      <c r="AE7" s="41"/>
    </row>
    <row r="8" spans="1:31" x14ac:dyDescent="0.35">
      <c r="A8" s="42" t="s">
        <v>172</v>
      </c>
      <c r="B8" s="39" t="s">
        <v>2</v>
      </c>
      <c r="C8" s="50" t="str">
        <f t="shared" si="0"/>
        <v>Transition (2°C)US Mid Cap Equity</v>
      </c>
      <c r="D8" s="51"/>
      <c r="E8" s="52">
        <v>-2.6979E-2</v>
      </c>
      <c r="F8" s="52">
        <v>1.2400000000000001E-4</v>
      </c>
      <c r="G8" s="52">
        <v>1.2400000000000001E-4</v>
      </c>
      <c r="H8" s="52">
        <v>2.4000000000000001E-5</v>
      </c>
      <c r="I8" s="52">
        <v>2.4000000000000001E-5</v>
      </c>
      <c r="J8" s="52">
        <v>6.9999999999999999E-6</v>
      </c>
      <c r="K8" s="52">
        <v>6.9999999999999999E-6</v>
      </c>
      <c r="L8" s="52">
        <v>6.9999999999999999E-6</v>
      </c>
      <c r="M8" s="52">
        <v>6.9999999999999999E-6</v>
      </c>
      <c r="N8" s="52">
        <v>6.9999999999999999E-6</v>
      </c>
      <c r="O8" s="51"/>
      <c r="P8" s="52">
        <f>IF(E8="","",E8)</f>
        <v>-2.6979E-2</v>
      </c>
      <c r="Q8" s="52">
        <f t="array" ref="Q8">IF(E8="","",(PRODUCT(E8:G8+1)^(1/3))-1)</f>
        <v>-8.9931936939878776E-3</v>
      </c>
      <c r="R8" s="52">
        <f t="array" ref="R8">IF(E8="","",((PRODUCT(E8:I8+1)^(1/5))-1))</f>
        <v>-5.3961144360223923E-3</v>
      </c>
      <c r="S8" s="52">
        <f t="array" ref="S8">IF(E8="","",((PRODUCT(E8:N8+1)^(1/10))-1))</f>
        <v>-2.6982162899854556E-3</v>
      </c>
      <c r="T8" s="39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</row>
    <row r="9" spans="1:31" x14ac:dyDescent="0.35">
      <c r="A9" s="42" t="s">
        <v>172</v>
      </c>
      <c r="B9" s="39" t="s">
        <v>3</v>
      </c>
      <c r="C9" s="50" t="str">
        <f t="shared" si="0"/>
        <v>Transition (2°C)US Small Cap Equity</v>
      </c>
      <c r="D9" s="51"/>
      <c r="E9" s="52">
        <v>-2.6979E-2</v>
      </c>
      <c r="F9" s="52">
        <v>1.2400000000000001E-4</v>
      </c>
      <c r="G9" s="52">
        <v>1.2400000000000001E-4</v>
      </c>
      <c r="H9" s="52">
        <v>2.4000000000000001E-5</v>
      </c>
      <c r="I9" s="52">
        <v>2.4000000000000001E-5</v>
      </c>
      <c r="J9" s="52">
        <v>6.9999999999999999E-6</v>
      </c>
      <c r="K9" s="52">
        <v>6.9999999999999999E-6</v>
      </c>
      <c r="L9" s="52">
        <v>6.9999999999999999E-6</v>
      </c>
      <c r="M9" s="52">
        <v>6.9999999999999999E-6</v>
      </c>
      <c r="N9" s="52">
        <v>6.9999999999999999E-6</v>
      </c>
      <c r="O9" s="51"/>
      <c r="P9" s="52">
        <f t="shared" ref="P9:P72" si="1">IF(E9="","",E9)</f>
        <v>-2.6979E-2</v>
      </c>
      <c r="Q9" s="52">
        <f t="array" ref="Q9">IF(E9="","",(PRODUCT(E9:G9+1)^(1/3))-1)</f>
        <v>-8.9931936939878776E-3</v>
      </c>
      <c r="R9" s="52">
        <f t="array" ref="R9">IF(E9="","",((PRODUCT(E9:I9+1)^(1/5))-1))</f>
        <v>-5.3961144360223923E-3</v>
      </c>
      <c r="S9" s="52">
        <f t="array" ref="S9">IF(E9="","",((PRODUCT(E9:N9+1)^(1/10))-1))</f>
        <v>-2.6982162899854556E-3</v>
      </c>
      <c r="T9" s="39"/>
      <c r="U9" s="41">
        <v>1</v>
      </c>
      <c r="V9" s="41" t="s">
        <v>173</v>
      </c>
      <c r="W9" s="41" t="s">
        <v>175</v>
      </c>
      <c r="X9" s="41"/>
      <c r="Y9" s="41"/>
      <c r="Z9" s="41"/>
      <c r="AA9" s="41"/>
      <c r="AB9" s="41"/>
      <c r="AC9" s="41"/>
      <c r="AD9" s="41"/>
      <c r="AE9" s="41"/>
    </row>
    <row r="10" spans="1:31" x14ac:dyDescent="0.35">
      <c r="A10" s="42" t="s">
        <v>172</v>
      </c>
      <c r="B10" s="39" t="s">
        <v>4</v>
      </c>
      <c r="C10" s="50" t="str">
        <f t="shared" si="0"/>
        <v>Transition (2°C)US Micro Cap Equity</v>
      </c>
      <c r="D10" s="51"/>
      <c r="E10" s="52">
        <v>-2.6979E-2</v>
      </c>
      <c r="F10" s="52">
        <v>1.2400000000000001E-4</v>
      </c>
      <c r="G10" s="52">
        <v>1.2400000000000001E-4</v>
      </c>
      <c r="H10" s="52">
        <v>2.4000000000000001E-5</v>
      </c>
      <c r="I10" s="52">
        <v>2.4000000000000001E-5</v>
      </c>
      <c r="J10" s="52">
        <v>6.9999999999999999E-6</v>
      </c>
      <c r="K10" s="52">
        <v>6.9999999999999999E-6</v>
      </c>
      <c r="L10" s="52">
        <v>6.9999999999999999E-6</v>
      </c>
      <c r="M10" s="52">
        <v>6.9999999999999999E-6</v>
      </c>
      <c r="N10" s="52">
        <v>6.9999999999999999E-6</v>
      </c>
      <c r="O10" s="51"/>
      <c r="P10" s="52">
        <f t="shared" si="1"/>
        <v>-2.6979E-2</v>
      </c>
      <c r="Q10" s="52">
        <f t="array" ref="Q10">IF(E10="","",(PRODUCT(E10:G10+1)^(1/3))-1)</f>
        <v>-8.9931936939878776E-3</v>
      </c>
      <c r="R10" s="52">
        <f t="array" ref="R10">IF(E10="","",((PRODUCT(E10:I10+1)^(1/5))-1))</f>
        <v>-5.3961144360223923E-3</v>
      </c>
      <c r="S10" s="52">
        <f t="array" ref="S10">IF(E10="","",((PRODUCT(E10:N10+1)^(1/10))-1))</f>
        <v>-2.6982162899854556E-3</v>
      </c>
      <c r="T10" s="39"/>
      <c r="U10" s="41">
        <v>2</v>
      </c>
      <c r="V10" s="41" t="s">
        <v>173</v>
      </c>
      <c r="W10" s="41" t="s">
        <v>175</v>
      </c>
      <c r="X10" s="41"/>
      <c r="Y10" s="41"/>
      <c r="Z10" s="41"/>
      <c r="AA10" s="41"/>
      <c r="AB10" s="41"/>
      <c r="AC10" s="41"/>
      <c r="AD10" s="41"/>
      <c r="AE10" s="41"/>
    </row>
    <row r="11" spans="1:31" x14ac:dyDescent="0.35">
      <c r="A11" s="42" t="s">
        <v>172</v>
      </c>
      <c r="B11" s="39" t="s">
        <v>5</v>
      </c>
      <c r="C11" s="50" t="str">
        <f t="shared" si="0"/>
        <v>Transition (2°C)US Small/Mid Cap Equity (Smid)</v>
      </c>
      <c r="D11" s="51"/>
      <c r="E11" s="52">
        <v>-2.6979E-2</v>
      </c>
      <c r="F11" s="52">
        <v>1.2400000000000001E-4</v>
      </c>
      <c r="G11" s="52">
        <v>1.2400000000000001E-4</v>
      </c>
      <c r="H11" s="52">
        <v>2.4000000000000001E-5</v>
      </c>
      <c r="I11" s="52">
        <v>2.4000000000000001E-5</v>
      </c>
      <c r="J11" s="52">
        <v>6.9999999999999999E-6</v>
      </c>
      <c r="K11" s="52">
        <v>6.9999999999999999E-6</v>
      </c>
      <c r="L11" s="52">
        <v>6.9999999999999999E-6</v>
      </c>
      <c r="M11" s="52">
        <v>6.9999999999999999E-6</v>
      </c>
      <c r="N11" s="52">
        <v>6.9999999999999999E-6</v>
      </c>
      <c r="O11" s="51"/>
      <c r="P11" s="52">
        <f t="shared" si="1"/>
        <v>-2.6979E-2</v>
      </c>
      <c r="Q11" s="52">
        <f t="array" ref="Q11">IF(E11="","",(PRODUCT(E11:G11+1)^(1/3))-1)</f>
        <v>-8.9931936939878776E-3</v>
      </c>
      <c r="R11" s="52">
        <f t="array" ref="R11">IF(E11="","",((PRODUCT(E11:I11+1)^(1/5))-1))</f>
        <v>-5.3961144360223923E-3</v>
      </c>
      <c r="S11" s="52">
        <f t="array" ref="S11">IF(E11="","",((PRODUCT(E11:N11+1)^(1/10))-1))</f>
        <v>-2.6982162899854556E-3</v>
      </c>
      <c r="T11" s="39"/>
      <c r="U11" s="41">
        <v>3</v>
      </c>
      <c r="V11" s="41" t="s">
        <v>173</v>
      </c>
      <c r="W11" s="41" t="s">
        <v>175</v>
      </c>
      <c r="X11" s="41"/>
      <c r="Y11" s="41"/>
      <c r="Z11" s="41"/>
      <c r="AA11" s="41"/>
      <c r="AB11" s="41"/>
      <c r="AC11" s="41"/>
      <c r="AD11" s="41"/>
      <c r="AE11" s="41"/>
    </row>
    <row r="12" spans="1:31" x14ac:dyDescent="0.35">
      <c r="A12" s="42" t="s">
        <v>172</v>
      </c>
      <c r="B12" s="39" t="s">
        <v>6</v>
      </c>
      <c r="C12" s="50" t="str">
        <f t="shared" si="0"/>
        <v>Transition (2°C)US Defensive Equity</v>
      </c>
      <c r="D12" s="51"/>
      <c r="E12" s="52">
        <v>-2.6979E-2</v>
      </c>
      <c r="F12" s="52">
        <v>1.2400000000000001E-4</v>
      </c>
      <c r="G12" s="52">
        <v>1.2400000000000001E-4</v>
      </c>
      <c r="H12" s="52">
        <v>2.4000000000000001E-5</v>
      </c>
      <c r="I12" s="52">
        <v>2.4000000000000001E-5</v>
      </c>
      <c r="J12" s="52">
        <v>6.9999999999999999E-6</v>
      </c>
      <c r="K12" s="52">
        <v>6.9999999999999999E-6</v>
      </c>
      <c r="L12" s="52">
        <v>6.9999999999999999E-6</v>
      </c>
      <c r="M12" s="52">
        <v>6.9999999999999999E-6</v>
      </c>
      <c r="N12" s="52">
        <v>6.9999999999999999E-6</v>
      </c>
      <c r="O12" s="51"/>
      <c r="P12" s="52">
        <f t="shared" si="1"/>
        <v>-2.6979E-2</v>
      </c>
      <c r="Q12" s="52">
        <f t="array" ref="Q12">IF(E12="","",(PRODUCT(E12:G12+1)^(1/3))-1)</f>
        <v>-8.9931936939878776E-3</v>
      </c>
      <c r="R12" s="52">
        <f t="array" ref="R12">IF(E12="","",((PRODUCT(E12:I12+1)^(1/5))-1))</f>
        <v>-5.3961144360223923E-3</v>
      </c>
      <c r="S12" s="52">
        <f t="array" ref="S12">IF(E12="","",((PRODUCT(E12:N12+1)^(1/10))-1))</f>
        <v>-2.6982162899854556E-3</v>
      </c>
      <c r="T12" s="39"/>
      <c r="U12" s="41">
        <v>4</v>
      </c>
      <c r="V12" s="41" t="s">
        <v>173</v>
      </c>
      <c r="W12" s="41" t="s">
        <v>175</v>
      </c>
      <c r="X12" s="41"/>
      <c r="Y12" s="41"/>
      <c r="Z12" s="41"/>
      <c r="AA12" s="41"/>
      <c r="AB12" s="41"/>
      <c r="AC12" s="41"/>
      <c r="AD12" s="41"/>
      <c r="AE12" s="41"/>
    </row>
    <row r="13" spans="1:31" x14ac:dyDescent="0.35">
      <c r="A13" s="42" t="s">
        <v>172</v>
      </c>
      <c r="B13" s="39" t="s">
        <v>7</v>
      </c>
      <c r="C13" s="50" t="str">
        <f t="shared" si="0"/>
        <v>Transition (2°C)Non-US Developed All Cap Equity Unhedged</v>
      </c>
      <c r="D13" s="51"/>
      <c r="E13" s="52">
        <v>-1.8664E-2</v>
      </c>
      <c r="F13" s="52">
        <v>5.8999999999999998E-5</v>
      </c>
      <c r="G13" s="52">
        <v>5.8999999999999998E-5</v>
      </c>
      <c r="H13" s="52">
        <v>1.2E-5</v>
      </c>
      <c r="I13" s="52">
        <v>1.2E-5</v>
      </c>
      <c r="J13" s="52">
        <v>3.0000000000000001E-6</v>
      </c>
      <c r="K13" s="52">
        <v>3.0000000000000001E-6</v>
      </c>
      <c r="L13" s="52">
        <v>3.0000000000000001E-6</v>
      </c>
      <c r="M13" s="52">
        <v>3.0000000000000001E-6</v>
      </c>
      <c r="N13" s="52">
        <v>3.0000000000000001E-6</v>
      </c>
      <c r="O13" s="51"/>
      <c r="P13" s="52">
        <f t="shared" si="1"/>
        <v>-1.8664E-2</v>
      </c>
      <c r="Q13" s="52">
        <f t="array" ref="Q13">IF(E13="","",(PRODUCT(E13:G13+1)^(1/3))-1)</f>
        <v>-6.221358007615474E-3</v>
      </c>
      <c r="R13" s="52">
        <f t="array" ref="R13">IF(E13="","",((PRODUCT(E13:I13+1)^(1/5))-1))</f>
        <v>-3.7326909324320035E-3</v>
      </c>
      <c r="S13" s="52">
        <f t="array" ref="S13">IF(E13="","",((PRODUCT(E13:N13+1)^(1/10))-1))</f>
        <v>-1.8665931502467314E-3</v>
      </c>
      <c r="T13" s="39"/>
      <c r="U13" s="41">
        <v>5</v>
      </c>
      <c r="V13" s="41" t="s">
        <v>173</v>
      </c>
      <c r="W13" s="41" t="s">
        <v>175</v>
      </c>
      <c r="X13" s="41"/>
      <c r="Y13" s="41"/>
      <c r="Z13" s="41"/>
      <c r="AA13" s="41"/>
      <c r="AB13" s="41"/>
      <c r="AC13" s="41"/>
      <c r="AD13" s="41"/>
      <c r="AE13" s="41"/>
    </row>
    <row r="14" spans="1:31" x14ac:dyDescent="0.35">
      <c r="A14" s="42" t="s">
        <v>172</v>
      </c>
      <c r="B14" s="39" t="s">
        <v>8</v>
      </c>
      <c r="C14" s="50" t="str">
        <f t="shared" si="0"/>
        <v>Transition (2°C)Non-US Developed All Cap Equity Hedged</v>
      </c>
      <c r="D14" s="51"/>
      <c r="E14" s="52">
        <v>-2.316E-2</v>
      </c>
      <c r="F14" s="52">
        <v>9.1000000000000003E-5</v>
      </c>
      <c r="G14" s="52">
        <v>9.1000000000000003E-5</v>
      </c>
      <c r="H14" s="52">
        <v>1.8E-5</v>
      </c>
      <c r="I14" s="52">
        <v>1.8E-5</v>
      </c>
      <c r="J14" s="52">
        <v>5.0000000000000004E-6</v>
      </c>
      <c r="K14" s="52">
        <v>5.0000000000000004E-6</v>
      </c>
      <c r="L14" s="52">
        <v>5.0000000000000004E-6</v>
      </c>
      <c r="M14" s="52">
        <v>5.0000000000000004E-6</v>
      </c>
      <c r="N14" s="52">
        <v>5.0000000000000004E-6</v>
      </c>
      <c r="O14" s="51"/>
      <c r="P14" s="52">
        <f t="shared" si="1"/>
        <v>-2.316E-2</v>
      </c>
      <c r="Q14" s="52">
        <f t="array" ref="Q14">IF(E14="","",(PRODUCT(E14:G14+1)^(1/3))-1)</f>
        <v>-7.7201835332281199E-3</v>
      </c>
      <c r="R14" s="52">
        <f t="array" ref="R14">IF(E14="","",((PRODUCT(E14:I14+1)^(1/5))-1))</f>
        <v>-4.6321215969709062E-3</v>
      </c>
      <c r="S14" s="52">
        <f t="array" ref="S14">IF(E14="","",((PRODUCT(E14:N14+1)^(1/10))-1))</f>
        <v>-2.3162548971636943E-3</v>
      </c>
      <c r="T14" s="39"/>
      <c r="U14" s="41">
        <v>6</v>
      </c>
      <c r="V14" s="41" t="s">
        <v>173</v>
      </c>
      <c r="W14" s="41" t="s">
        <v>175</v>
      </c>
      <c r="X14" s="41"/>
      <c r="Y14" s="41"/>
      <c r="Z14" s="41"/>
      <c r="AA14" s="41"/>
      <c r="AB14" s="41"/>
      <c r="AC14" s="41"/>
      <c r="AD14" s="41"/>
      <c r="AE14" s="41"/>
    </row>
    <row r="15" spans="1:31" x14ac:dyDescent="0.35">
      <c r="A15" s="42" t="s">
        <v>172</v>
      </c>
      <c r="B15" s="39" t="s">
        <v>9</v>
      </c>
      <c r="C15" s="50" t="str">
        <f t="shared" si="0"/>
        <v>Transition (2°C)Non-US Developed Large Cap Equity Unhedged</v>
      </c>
      <c r="D15" s="51"/>
      <c r="E15" s="52">
        <v>-2.316E-2</v>
      </c>
      <c r="F15" s="52">
        <v>9.1000000000000003E-5</v>
      </c>
      <c r="G15" s="52">
        <v>9.1000000000000003E-5</v>
      </c>
      <c r="H15" s="52">
        <v>1.8E-5</v>
      </c>
      <c r="I15" s="52">
        <v>1.8E-5</v>
      </c>
      <c r="J15" s="52">
        <v>5.0000000000000004E-6</v>
      </c>
      <c r="K15" s="52">
        <v>5.0000000000000004E-6</v>
      </c>
      <c r="L15" s="52">
        <v>5.0000000000000004E-6</v>
      </c>
      <c r="M15" s="52">
        <v>5.0000000000000004E-6</v>
      </c>
      <c r="N15" s="52">
        <v>5.0000000000000004E-6</v>
      </c>
      <c r="O15" s="51"/>
      <c r="P15" s="52">
        <f t="shared" si="1"/>
        <v>-2.316E-2</v>
      </c>
      <c r="Q15" s="52">
        <f t="array" ref="Q15">IF(E15="","",(PRODUCT(E15:G15+1)^(1/3))-1)</f>
        <v>-7.7201835332281199E-3</v>
      </c>
      <c r="R15" s="52">
        <f t="array" ref="R15">IF(E15="","",((PRODUCT(E15:I15+1)^(1/5))-1))</f>
        <v>-4.6321215969709062E-3</v>
      </c>
      <c r="S15" s="52">
        <f t="array" ref="S15">IF(E15="","",((PRODUCT(E15:N15+1)^(1/10))-1))</f>
        <v>-2.3162548971636943E-3</v>
      </c>
      <c r="T15" s="39"/>
      <c r="U15" s="41">
        <v>7</v>
      </c>
      <c r="V15" s="41" t="s">
        <v>173</v>
      </c>
      <c r="W15" s="41" t="s">
        <v>175</v>
      </c>
      <c r="X15" s="41"/>
      <c r="Y15" s="41"/>
      <c r="Z15" s="41"/>
      <c r="AA15" s="41"/>
      <c r="AB15" s="41"/>
      <c r="AC15" s="41"/>
      <c r="AD15" s="41"/>
      <c r="AE15" s="41"/>
    </row>
    <row r="16" spans="1:31" x14ac:dyDescent="0.35">
      <c r="A16" s="42" t="s">
        <v>172</v>
      </c>
      <c r="B16" s="39" t="s">
        <v>10</v>
      </c>
      <c r="C16" s="50" t="str">
        <f t="shared" si="0"/>
        <v>Transition (2°C)Non-US Developed Large Cap Equity Hedged</v>
      </c>
      <c r="D16" s="51"/>
      <c r="E16" s="52">
        <v>-2.316E-2</v>
      </c>
      <c r="F16" s="52">
        <v>9.1000000000000003E-5</v>
      </c>
      <c r="G16" s="52">
        <v>9.1000000000000003E-5</v>
      </c>
      <c r="H16" s="52">
        <v>1.8E-5</v>
      </c>
      <c r="I16" s="52">
        <v>1.8E-5</v>
      </c>
      <c r="J16" s="52">
        <v>5.0000000000000004E-6</v>
      </c>
      <c r="K16" s="52">
        <v>5.0000000000000004E-6</v>
      </c>
      <c r="L16" s="52">
        <v>5.0000000000000004E-6</v>
      </c>
      <c r="M16" s="52">
        <v>5.0000000000000004E-6</v>
      </c>
      <c r="N16" s="52">
        <v>5.0000000000000004E-6</v>
      </c>
      <c r="O16" s="51"/>
      <c r="P16" s="52">
        <f t="shared" si="1"/>
        <v>-2.316E-2</v>
      </c>
      <c r="Q16" s="52">
        <f t="array" ref="Q16">IF(E16="","",(PRODUCT(E16:G16+1)^(1/3))-1)</f>
        <v>-7.7201835332281199E-3</v>
      </c>
      <c r="R16" s="52">
        <f t="array" ref="R16">IF(E16="","",((PRODUCT(E16:I16+1)^(1/5))-1))</f>
        <v>-4.6321215969709062E-3</v>
      </c>
      <c r="S16" s="52">
        <f t="array" ref="S16">IF(E16="","",((PRODUCT(E16:N16+1)^(1/10))-1))</f>
        <v>-2.3162548971636943E-3</v>
      </c>
      <c r="T16" s="39"/>
      <c r="U16" s="41">
        <v>8</v>
      </c>
      <c r="V16" s="41" t="s">
        <v>173</v>
      </c>
      <c r="W16" s="41" t="s">
        <v>175</v>
      </c>
      <c r="X16" s="41"/>
      <c r="Y16" s="41"/>
      <c r="Z16" s="41"/>
      <c r="AA16" s="41"/>
      <c r="AB16" s="41"/>
      <c r="AC16" s="41"/>
      <c r="AD16" s="41"/>
      <c r="AE16" s="41"/>
    </row>
    <row r="17" spans="1:31" x14ac:dyDescent="0.35">
      <c r="A17" s="42" t="s">
        <v>172</v>
      </c>
      <c r="B17" s="39" t="s">
        <v>11</v>
      </c>
      <c r="C17" s="50" t="str">
        <f t="shared" si="0"/>
        <v>Transition (2°C)Non-US Developed Small Cap Equity Unhedged</v>
      </c>
      <c r="D17" s="51"/>
      <c r="E17" s="52">
        <v>-2.316E-2</v>
      </c>
      <c r="F17" s="52">
        <v>9.1000000000000003E-5</v>
      </c>
      <c r="G17" s="52">
        <v>9.1000000000000003E-5</v>
      </c>
      <c r="H17" s="52">
        <v>1.8E-5</v>
      </c>
      <c r="I17" s="52">
        <v>1.8E-5</v>
      </c>
      <c r="J17" s="52">
        <v>5.0000000000000004E-6</v>
      </c>
      <c r="K17" s="52">
        <v>5.0000000000000004E-6</v>
      </c>
      <c r="L17" s="52">
        <v>5.0000000000000004E-6</v>
      </c>
      <c r="M17" s="52">
        <v>5.0000000000000004E-6</v>
      </c>
      <c r="N17" s="52">
        <v>5.0000000000000004E-6</v>
      </c>
      <c r="O17" s="51"/>
      <c r="P17" s="52">
        <f t="shared" si="1"/>
        <v>-2.316E-2</v>
      </c>
      <c r="Q17" s="52">
        <f t="array" ref="Q17">IF(E17="","",(PRODUCT(E17:G17+1)^(1/3))-1)</f>
        <v>-7.7201835332281199E-3</v>
      </c>
      <c r="R17" s="52">
        <f t="array" ref="R17">IF(E17="","",((PRODUCT(E17:I17+1)^(1/5))-1))</f>
        <v>-4.6321215969709062E-3</v>
      </c>
      <c r="S17" s="52">
        <f t="array" ref="S17">IF(E17="","",((PRODUCT(E17:N17+1)^(1/10))-1))</f>
        <v>-2.3162548971636943E-3</v>
      </c>
      <c r="T17" s="39"/>
      <c r="U17" s="41">
        <v>9</v>
      </c>
      <c r="V17" s="41" t="s">
        <v>173</v>
      </c>
      <c r="W17" s="41" t="s">
        <v>175</v>
      </c>
      <c r="X17" s="41"/>
      <c r="Y17" s="41"/>
      <c r="Z17" s="41"/>
      <c r="AA17" s="41"/>
      <c r="AB17" s="41"/>
      <c r="AC17" s="41"/>
      <c r="AD17" s="41"/>
      <c r="AE17" s="41"/>
    </row>
    <row r="18" spans="1:31" x14ac:dyDescent="0.35">
      <c r="A18" s="42" t="s">
        <v>172</v>
      </c>
      <c r="B18" s="39" t="s">
        <v>12</v>
      </c>
      <c r="C18" s="50" t="str">
        <f t="shared" si="0"/>
        <v>Transition (2°C)Non-US Developed Small Cap Equity Hedged</v>
      </c>
      <c r="D18" s="51"/>
      <c r="E18" s="52">
        <v>-2.316E-2</v>
      </c>
      <c r="F18" s="52">
        <v>9.1000000000000003E-5</v>
      </c>
      <c r="G18" s="52">
        <v>9.1000000000000003E-5</v>
      </c>
      <c r="H18" s="52">
        <v>1.8E-5</v>
      </c>
      <c r="I18" s="52">
        <v>1.8E-5</v>
      </c>
      <c r="J18" s="52">
        <v>5.0000000000000004E-6</v>
      </c>
      <c r="K18" s="52">
        <v>5.0000000000000004E-6</v>
      </c>
      <c r="L18" s="52">
        <v>5.0000000000000004E-6</v>
      </c>
      <c r="M18" s="52">
        <v>5.0000000000000004E-6</v>
      </c>
      <c r="N18" s="52">
        <v>5.0000000000000004E-6</v>
      </c>
      <c r="O18" s="51"/>
      <c r="P18" s="52">
        <f t="shared" si="1"/>
        <v>-2.316E-2</v>
      </c>
      <c r="Q18" s="52">
        <f t="array" ref="Q18">IF(E18="","",(PRODUCT(E18:G18+1)^(1/3))-1)</f>
        <v>-7.7201835332281199E-3</v>
      </c>
      <c r="R18" s="52">
        <f t="array" ref="R18">IF(E18="","",((PRODUCT(E18:I18+1)^(1/5))-1))</f>
        <v>-4.6321215969709062E-3</v>
      </c>
      <c r="S18" s="52">
        <f t="array" ref="S18">IF(E18="","",((PRODUCT(E18:N18+1)^(1/10))-1))</f>
        <v>-2.3162548971636943E-3</v>
      </c>
      <c r="T18" s="39"/>
      <c r="U18" s="41">
        <v>10</v>
      </c>
      <c r="V18" s="41" t="s">
        <v>173</v>
      </c>
      <c r="W18" s="41" t="s">
        <v>175</v>
      </c>
      <c r="X18" s="41"/>
      <c r="Y18" s="41"/>
      <c r="Z18" s="41"/>
      <c r="AA18" s="41"/>
      <c r="AB18" s="41"/>
      <c r="AC18" s="41"/>
      <c r="AD18" s="41"/>
      <c r="AE18" s="41"/>
    </row>
    <row r="19" spans="1:31" x14ac:dyDescent="0.35">
      <c r="A19" s="42" t="s">
        <v>172</v>
      </c>
      <c r="B19" s="39" t="s">
        <v>13</v>
      </c>
      <c r="C19" s="50" t="str">
        <f t="shared" si="0"/>
        <v>Transition (2°C)Emerging Markets Equity Unhedged</v>
      </c>
      <c r="D19" s="51"/>
      <c r="E19" s="52">
        <v>-2.316E-2</v>
      </c>
      <c r="F19" s="52">
        <v>9.1000000000000003E-5</v>
      </c>
      <c r="G19" s="52">
        <v>9.1000000000000003E-5</v>
      </c>
      <c r="H19" s="52">
        <v>1.8E-5</v>
      </c>
      <c r="I19" s="52">
        <v>1.8E-5</v>
      </c>
      <c r="J19" s="52">
        <v>5.0000000000000004E-6</v>
      </c>
      <c r="K19" s="52">
        <v>5.0000000000000004E-6</v>
      </c>
      <c r="L19" s="52">
        <v>5.0000000000000004E-6</v>
      </c>
      <c r="M19" s="52">
        <v>5.0000000000000004E-6</v>
      </c>
      <c r="N19" s="52">
        <v>5.0000000000000004E-6</v>
      </c>
      <c r="O19" s="51"/>
      <c r="P19" s="52">
        <f t="shared" si="1"/>
        <v>-2.316E-2</v>
      </c>
      <c r="Q19" s="52">
        <f t="array" ref="Q19">IF(E19="","",(PRODUCT(E19:G19+1)^(1/3))-1)</f>
        <v>-7.7201835332281199E-3</v>
      </c>
      <c r="R19" s="52">
        <f t="array" ref="R19">IF(E19="","",((PRODUCT(E19:I19+1)^(1/5))-1))</f>
        <v>-4.6321215969709062E-3</v>
      </c>
      <c r="S19" s="52">
        <f t="array" ref="S19">IF(E19="","",((PRODUCT(E19:N19+1)^(1/10))-1))</f>
        <v>-2.3162548971636943E-3</v>
      </c>
      <c r="T19" s="39"/>
      <c r="U19" s="41">
        <v>11</v>
      </c>
      <c r="V19" s="41" t="s">
        <v>173</v>
      </c>
      <c r="W19" s="41" t="s">
        <v>175</v>
      </c>
      <c r="X19" s="41"/>
      <c r="Y19" s="41"/>
      <c r="Z19" s="41"/>
      <c r="AA19" s="41"/>
      <c r="AB19" s="41"/>
      <c r="AC19" s="41"/>
      <c r="AD19" s="41"/>
      <c r="AE19" s="41"/>
    </row>
    <row r="20" spans="1:31" x14ac:dyDescent="0.35">
      <c r="A20" s="42" t="s">
        <v>172</v>
      </c>
      <c r="B20" s="39" t="s">
        <v>14</v>
      </c>
      <c r="C20" s="50" t="str">
        <f t="shared" si="0"/>
        <v>Transition (2°C)AC World ex-US All Cap Equity Unhedged</v>
      </c>
      <c r="D20" s="51"/>
      <c r="E20" s="52">
        <v>-1.0132E-2</v>
      </c>
      <c r="F20" s="52">
        <v>1.7E-5</v>
      </c>
      <c r="G20" s="52">
        <v>1.7E-5</v>
      </c>
      <c r="H20" s="52">
        <v>3.0000000000000001E-6</v>
      </c>
      <c r="I20" s="52">
        <v>3.0000000000000001E-6</v>
      </c>
      <c r="J20" s="52">
        <v>9.9999999999999995E-7</v>
      </c>
      <c r="K20" s="52">
        <v>9.9999999999999995E-7</v>
      </c>
      <c r="L20" s="52">
        <v>9.9999999999999995E-7</v>
      </c>
      <c r="M20" s="52">
        <v>9.9999999999999995E-7</v>
      </c>
      <c r="N20" s="52">
        <v>9.9999999999999995E-7</v>
      </c>
      <c r="O20" s="51"/>
      <c r="P20" s="52">
        <f t="shared" si="1"/>
        <v>-1.0132E-2</v>
      </c>
      <c r="Q20" s="52">
        <f t="array" ref="Q20">IF(E20="","",(PRODUCT(E20:G20+1)^(1/3))-1)</f>
        <v>-3.3775094610770662E-3</v>
      </c>
      <c r="R20" s="52">
        <f t="array" ref="R20">IF(E20="","",((PRODUCT(E20:I20+1)^(1/5))-1))</f>
        <v>-2.0266791816117014E-3</v>
      </c>
      <c r="S20" s="52">
        <f t="array" ref="S20">IF(E20="","",((PRODUCT(E20:N20+1)^(1/10))-1))</f>
        <v>-1.0133540473581393E-3</v>
      </c>
      <c r="T20" s="39"/>
      <c r="U20" s="41">
        <v>12</v>
      </c>
      <c r="V20" s="41" t="s">
        <v>173</v>
      </c>
      <c r="W20" s="41" t="s">
        <v>175</v>
      </c>
      <c r="X20" s="41"/>
      <c r="Y20" s="41"/>
      <c r="Z20" s="41"/>
      <c r="AA20" s="41"/>
      <c r="AB20" s="41"/>
      <c r="AC20" s="41"/>
      <c r="AD20" s="41"/>
      <c r="AE20" s="41"/>
    </row>
    <row r="21" spans="1:31" x14ac:dyDescent="0.35">
      <c r="A21" s="42" t="s">
        <v>172</v>
      </c>
      <c r="B21" s="39" t="s">
        <v>15</v>
      </c>
      <c r="C21" s="50" t="str">
        <f t="shared" si="0"/>
        <v>Transition (2°C)AC World ex-US All Cap Equity Hedged</v>
      </c>
      <c r="D21" s="51"/>
      <c r="E21" s="52">
        <v>-1.9574000000000001E-2</v>
      </c>
      <c r="F21" s="52">
        <v>6.4999999999999994E-5</v>
      </c>
      <c r="G21" s="52">
        <v>6.4999999999999994E-5</v>
      </c>
      <c r="H21" s="52">
        <v>1.2999999999999999E-5</v>
      </c>
      <c r="I21" s="52">
        <v>1.2999999999999999E-5</v>
      </c>
      <c r="J21" s="52">
        <v>3.9999999999999998E-6</v>
      </c>
      <c r="K21" s="52">
        <v>3.9999999999999998E-6</v>
      </c>
      <c r="L21" s="52">
        <v>3.9999999999999998E-6</v>
      </c>
      <c r="M21" s="52">
        <v>3.9999999999999998E-6</v>
      </c>
      <c r="N21" s="52">
        <v>3.9999999999999998E-6</v>
      </c>
      <c r="O21" s="51"/>
      <c r="P21" s="52">
        <f t="shared" si="1"/>
        <v>-1.9574000000000001E-2</v>
      </c>
      <c r="Q21" s="52">
        <f t="array" ref="Q21">IF(E21="","",(PRODUCT(E21:G21+1)^(1/3))-1)</f>
        <v>-6.5246587434966141E-3</v>
      </c>
      <c r="R21" s="52">
        <f t="array" ref="R21">IF(E21="","",((PRODUCT(E21:I21+1)^(1/5))-1))</f>
        <v>-3.9147398063429373E-3</v>
      </c>
      <c r="S21" s="52">
        <f t="array" ref="S21">IF(E21="","",((PRODUCT(E21:N21+1)^(1/10))-1))</f>
        <v>-1.957293231047319E-3</v>
      </c>
      <c r="T21" s="39"/>
      <c r="U21" s="41">
        <v>13</v>
      </c>
      <c r="V21" s="41" t="s">
        <v>173</v>
      </c>
      <c r="W21" s="41" t="s">
        <v>175</v>
      </c>
      <c r="X21" s="41"/>
      <c r="Y21" s="41"/>
      <c r="Z21" s="41"/>
      <c r="AA21" s="41"/>
      <c r="AB21" s="41"/>
      <c r="AC21" s="41"/>
      <c r="AD21" s="41"/>
      <c r="AE21" s="41"/>
    </row>
    <row r="22" spans="1:31" x14ac:dyDescent="0.35">
      <c r="A22" s="42" t="s">
        <v>172</v>
      </c>
      <c r="B22" s="39" t="s">
        <v>16</v>
      </c>
      <c r="C22" s="50" t="str">
        <f t="shared" si="0"/>
        <v>Transition (2°C)AC World ex-US Large Cap Equity Unhedged</v>
      </c>
      <c r="D22" s="51"/>
      <c r="E22" s="52">
        <v>-1.9574000000000001E-2</v>
      </c>
      <c r="F22" s="52">
        <v>6.4999999999999994E-5</v>
      </c>
      <c r="G22" s="52">
        <v>6.4999999999999994E-5</v>
      </c>
      <c r="H22" s="52">
        <v>1.2999999999999999E-5</v>
      </c>
      <c r="I22" s="52">
        <v>1.2999999999999999E-5</v>
      </c>
      <c r="J22" s="52">
        <v>3.9999999999999998E-6</v>
      </c>
      <c r="K22" s="52">
        <v>3.9999999999999998E-6</v>
      </c>
      <c r="L22" s="52">
        <v>3.9999999999999998E-6</v>
      </c>
      <c r="M22" s="52">
        <v>3.9999999999999998E-6</v>
      </c>
      <c r="N22" s="52">
        <v>3.9999999999999998E-6</v>
      </c>
      <c r="O22" s="51"/>
      <c r="P22" s="52">
        <f t="shared" si="1"/>
        <v>-1.9574000000000001E-2</v>
      </c>
      <c r="Q22" s="52">
        <f t="array" ref="Q22">IF(E22="","",(PRODUCT(E22:G22+1)^(1/3))-1)</f>
        <v>-6.5246587434966141E-3</v>
      </c>
      <c r="R22" s="52">
        <f t="array" ref="R22">IF(E22="","",((PRODUCT(E22:I22+1)^(1/5))-1))</f>
        <v>-3.9147398063429373E-3</v>
      </c>
      <c r="S22" s="52">
        <f t="array" ref="S22">IF(E22="","",((PRODUCT(E22:N22+1)^(1/10))-1))</f>
        <v>-1.957293231047319E-3</v>
      </c>
      <c r="T22" s="39"/>
      <c r="U22" s="41">
        <v>14</v>
      </c>
      <c r="V22" s="41" t="s">
        <v>173</v>
      </c>
      <c r="W22" s="41" t="s">
        <v>175</v>
      </c>
      <c r="X22" s="41"/>
      <c r="Y22" s="41"/>
      <c r="Z22" s="41"/>
      <c r="AA22" s="41"/>
      <c r="AB22" s="41"/>
      <c r="AC22" s="41"/>
      <c r="AD22" s="41"/>
      <c r="AE22" s="41"/>
    </row>
    <row r="23" spans="1:31" x14ac:dyDescent="0.35">
      <c r="A23" s="42" t="s">
        <v>172</v>
      </c>
      <c r="B23" s="39" t="s">
        <v>17</v>
      </c>
      <c r="C23" s="50" t="str">
        <f t="shared" si="0"/>
        <v>Transition (2°C)AC World ex-US Large Cap Equity Hedged</v>
      </c>
      <c r="D23" s="51"/>
      <c r="E23" s="52">
        <v>-1.9574000000000001E-2</v>
      </c>
      <c r="F23" s="52">
        <v>6.4999999999999994E-5</v>
      </c>
      <c r="G23" s="52">
        <v>6.4999999999999994E-5</v>
      </c>
      <c r="H23" s="52">
        <v>1.2999999999999999E-5</v>
      </c>
      <c r="I23" s="52">
        <v>1.2999999999999999E-5</v>
      </c>
      <c r="J23" s="52">
        <v>3.9999999999999998E-6</v>
      </c>
      <c r="K23" s="52">
        <v>3.9999999999999998E-6</v>
      </c>
      <c r="L23" s="52">
        <v>3.9999999999999998E-6</v>
      </c>
      <c r="M23" s="52">
        <v>3.9999999999999998E-6</v>
      </c>
      <c r="N23" s="52">
        <v>3.9999999999999998E-6</v>
      </c>
      <c r="O23" s="51"/>
      <c r="P23" s="52">
        <f t="shared" si="1"/>
        <v>-1.9574000000000001E-2</v>
      </c>
      <c r="Q23" s="52">
        <f t="array" ref="Q23">IF(E23="","",(PRODUCT(E23:G23+1)^(1/3))-1)</f>
        <v>-6.5246587434966141E-3</v>
      </c>
      <c r="R23" s="52">
        <f t="array" ref="R23">IF(E23="","",((PRODUCT(E23:I23+1)^(1/5))-1))</f>
        <v>-3.9147398063429373E-3</v>
      </c>
      <c r="S23" s="52">
        <f t="array" ref="S23">IF(E23="","",((PRODUCT(E23:N23+1)^(1/10))-1))</f>
        <v>-1.957293231047319E-3</v>
      </c>
      <c r="T23" s="39"/>
      <c r="U23" s="41">
        <v>15</v>
      </c>
      <c r="V23" s="41" t="s">
        <v>173</v>
      </c>
      <c r="W23" s="41" t="s">
        <v>175</v>
      </c>
      <c r="X23" s="41"/>
      <c r="Y23" s="41"/>
      <c r="Z23" s="41"/>
      <c r="AA23" s="41"/>
      <c r="AB23" s="41"/>
      <c r="AC23" s="41"/>
      <c r="AD23" s="41"/>
      <c r="AE23" s="41"/>
    </row>
    <row r="24" spans="1:31" x14ac:dyDescent="0.35">
      <c r="A24" s="42" t="s">
        <v>172</v>
      </c>
      <c r="B24" s="39" t="s">
        <v>18</v>
      </c>
      <c r="C24" s="50" t="str">
        <f t="shared" si="0"/>
        <v>Transition (2°C)Global AC All Cap Equity Unhedged</v>
      </c>
      <c r="D24" s="51"/>
      <c r="E24" s="52">
        <v>-1.9574000000000001E-2</v>
      </c>
      <c r="F24" s="52">
        <v>6.4999999999999994E-5</v>
      </c>
      <c r="G24" s="52">
        <v>6.4999999999999994E-5</v>
      </c>
      <c r="H24" s="52">
        <v>1.2999999999999999E-5</v>
      </c>
      <c r="I24" s="52">
        <v>1.2999999999999999E-5</v>
      </c>
      <c r="J24" s="52">
        <v>3.9999999999999998E-6</v>
      </c>
      <c r="K24" s="52">
        <v>3.9999999999999998E-6</v>
      </c>
      <c r="L24" s="52">
        <v>3.9999999999999998E-6</v>
      </c>
      <c r="M24" s="52">
        <v>3.9999999999999998E-6</v>
      </c>
      <c r="N24" s="52">
        <v>3.9999999999999998E-6</v>
      </c>
      <c r="O24" s="51"/>
      <c r="P24" s="52">
        <f t="shared" si="1"/>
        <v>-1.9574000000000001E-2</v>
      </c>
      <c r="Q24" s="52">
        <f t="array" ref="Q24">IF(E24="","",(PRODUCT(E24:G24+1)^(1/3))-1)</f>
        <v>-6.5246587434966141E-3</v>
      </c>
      <c r="R24" s="52">
        <f t="array" ref="R24">IF(E24="","",((PRODUCT(E24:I24+1)^(1/5))-1))</f>
        <v>-3.9147398063429373E-3</v>
      </c>
      <c r="S24" s="52">
        <f t="array" ref="S24">IF(E24="","",((PRODUCT(E24:N24+1)^(1/10))-1))</f>
        <v>-1.957293231047319E-3</v>
      </c>
      <c r="T24" s="39"/>
      <c r="U24" s="41">
        <v>16</v>
      </c>
      <c r="V24" s="41" t="s">
        <v>173</v>
      </c>
      <c r="W24" s="41" t="s">
        <v>175</v>
      </c>
      <c r="X24" s="41"/>
      <c r="Y24" s="41"/>
      <c r="Z24" s="41"/>
      <c r="AA24" s="41"/>
      <c r="AB24" s="41"/>
      <c r="AC24" s="41"/>
      <c r="AD24" s="41"/>
      <c r="AE24" s="41"/>
    </row>
    <row r="25" spans="1:31" x14ac:dyDescent="0.35">
      <c r="A25" s="42" t="s">
        <v>172</v>
      </c>
      <c r="B25" s="39" t="s">
        <v>19</v>
      </c>
      <c r="C25" s="50" t="str">
        <f t="shared" si="0"/>
        <v>Transition (2°C)Global AC All Cap Equity Hedged</v>
      </c>
      <c r="D25" s="51"/>
      <c r="E25" s="52">
        <v>-2.3689999999999999E-2</v>
      </c>
      <c r="F25" s="52">
        <v>9.6000000000000002E-5</v>
      </c>
      <c r="G25" s="52">
        <v>9.6000000000000002E-5</v>
      </c>
      <c r="H25" s="52">
        <v>1.9000000000000001E-5</v>
      </c>
      <c r="I25" s="52">
        <v>1.9000000000000001E-5</v>
      </c>
      <c r="J25" s="52">
        <v>6.0000000000000002E-6</v>
      </c>
      <c r="K25" s="52">
        <v>6.0000000000000002E-6</v>
      </c>
      <c r="L25" s="52">
        <v>6.0000000000000002E-6</v>
      </c>
      <c r="M25" s="52">
        <v>6.0000000000000002E-6</v>
      </c>
      <c r="N25" s="52">
        <v>6.0000000000000002E-6</v>
      </c>
      <c r="O25" s="51"/>
      <c r="P25" s="52">
        <f t="shared" si="1"/>
        <v>-2.3689999999999999E-2</v>
      </c>
      <c r="Q25" s="52">
        <f t="array" ref="Q25">IF(E25="","",(PRODUCT(E25:G25+1)^(1/3))-1)</f>
        <v>-7.8963683406274576E-3</v>
      </c>
      <c r="R25" s="52">
        <f t="array" ref="R25">IF(E25="","",((PRODUCT(E25:I25+1)^(1/5))-1))</f>
        <v>-4.7377671314240422E-3</v>
      </c>
      <c r="S25" s="52">
        <f t="array" ref="S25">IF(E25="","",((PRODUCT(E25:N25+1)^(1/10))-1))</f>
        <v>-2.3687031563348615E-3</v>
      </c>
      <c r="T25" s="39"/>
      <c r="U25" s="41">
        <v>17</v>
      </c>
      <c r="V25" s="41" t="s">
        <v>173</v>
      </c>
      <c r="W25" s="41" t="s">
        <v>175</v>
      </c>
      <c r="X25" s="41"/>
      <c r="Y25" s="41"/>
      <c r="Z25" s="41"/>
      <c r="AA25" s="41"/>
      <c r="AB25" s="41"/>
      <c r="AC25" s="41"/>
      <c r="AD25" s="41"/>
      <c r="AE25" s="41"/>
    </row>
    <row r="26" spans="1:31" x14ac:dyDescent="0.35">
      <c r="A26" s="42" t="s">
        <v>172</v>
      </c>
      <c r="B26" s="39" t="s">
        <v>20</v>
      </c>
      <c r="C26" s="50" t="str">
        <f t="shared" si="0"/>
        <v>Transition (2°C)Global AC Large Cap Equity Unhedged</v>
      </c>
      <c r="D26" s="51"/>
      <c r="E26" s="52">
        <v>-2.3689999999999999E-2</v>
      </c>
      <c r="F26" s="52">
        <v>9.6000000000000002E-5</v>
      </c>
      <c r="G26" s="52">
        <v>9.6000000000000002E-5</v>
      </c>
      <c r="H26" s="52">
        <v>1.9000000000000001E-5</v>
      </c>
      <c r="I26" s="52">
        <v>1.9000000000000001E-5</v>
      </c>
      <c r="J26" s="52">
        <v>6.0000000000000002E-6</v>
      </c>
      <c r="K26" s="52">
        <v>6.0000000000000002E-6</v>
      </c>
      <c r="L26" s="52">
        <v>6.0000000000000002E-6</v>
      </c>
      <c r="M26" s="52">
        <v>6.0000000000000002E-6</v>
      </c>
      <c r="N26" s="52">
        <v>6.0000000000000002E-6</v>
      </c>
      <c r="O26" s="51"/>
      <c r="P26" s="52">
        <f t="shared" si="1"/>
        <v>-2.3689999999999999E-2</v>
      </c>
      <c r="Q26" s="52">
        <f t="array" ref="Q26">IF(E26="","",(PRODUCT(E26:G26+1)^(1/3))-1)</f>
        <v>-7.8963683406274576E-3</v>
      </c>
      <c r="R26" s="52">
        <f t="array" ref="R26">IF(E26="","",((PRODUCT(E26:I26+1)^(1/5))-1))</f>
        <v>-4.7377671314240422E-3</v>
      </c>
      <c r="S26" s="52">
        <f t="array" ref="S26">IF(E26="","",((PRODUCT(E26:N26+1)^(1/10))-1))</f>
        <v>-2.3687031563348615E-3</v>
      </c>
      <c r="T26" s="39"/>
      <c r="U26" s="41">
        <v>18</v>
      </c>
      <c r="V26" s="41" t="s">
        <v>173</v>
      </c>
      <c r="W26" s="41" t="s">
        <v>175</v>
      </c>
      <c r="X26" s="41"/>
      <c r="Y26" s="41"/>
      <c r="Z26" s="41"/>
      <c r="AA26" s="41"/>
      <c r="AB26" s="41"/>
      <c r="AC26" s="41"/>
      <c r="AD26" s="41"/>
      <c r="AE26" s="41"/>
    </row>
    <row r="27" spans="1:31" x14ac:dyDescent="0.35">
      <c r="A27" s="42" t="s">
        <v>172</v>
      </c>
      <c r="B27" s="39" t="s">
        <v>21</v>
      </c>
      <c r="C27" s="50" t="str">
        <f t="shared" si="0"/>
        <v>Transition (2°C)Global AC Large Cap Equity Hedged</v>
      </c>
      <c r="D27" s="51"/>
      <c r="E27" s="52">
        <v>-2.3689999999999999E-2</v>
      </c>
      <c r="F27" s="52">
        <v>9.6000000000000002E-5</v>
      </c>
      <c r="G27" s="52">
        <v>9.6000000000000002E-5</v>
      </c>
      <c r="H27" s="52">
        <v>1.9000000000000001E-5</v>
      </c>
      <c r="I27" s="52">
        <v>1.9000000000000001E-5</v>
      </c>
      <c r="J27" s="52">
        <v>6.0000000000000002E-6</v>
      </c>
      <c r="K27" s="52">
        <v>6.0000000000000002E-6</v>
      </c>
      <c r="L27" s="52">
        <v>6.0000000000000002E-6</v>
      </c>
      <c r="M27" s="52">
        <v>6.0000000000000002E-6</v>
      </c>
      <c r="N27" s="52">
        <v>6.0000000000000002E-6</v>
      </c>
      <c r="O27" s="51"/>
      <c r="P27" s="52">
        <f t="shared" si="1"/>
        <v>-2.3689999999999999E-2</v>
      </c>
      <c r="Q27" s="52">
        <f t="array" ref="Q27">IF(E27="","",(PRODUCT(E27:G27+1)^(1/3))-1)</f>
        <v>-7.8963683406274576E-3</v>
      </c>
      <c r="R27" s="52">
        <f t="array" ref="R27">IF(E27="","",((PRODUCT(E27:I27+1)^(1/5))-1))</f>
        <v>-4.7377671314240422E-3</v>
      </c>
      <c r="S27" s="52">
        <f t="array" ref="S27">IF(E27="","",((PRODUCT(E27:N27+1)^(1/10))-1))</f>
        <v>-2.3687031563348615E-3</v>
      </c>
      <c r="T27" s="39"/>
      <c r="U27" s="41">
        <v>19</v>
      </c>
      <c r="V27" s="41" t="s">
        <v>173</v>
      </c>
      <c r="W27" s="41" t="s">
        <v>175</v>
      </c>
      <c r="X27" s="41"/>
      <c r="Y27" s="41"/>
      <c r="Z27" s="41"/>
      <c r="AA27" s="41"/>
      <c r="AB27" s="41"/>
      <c r="AC27" s="41"/>
      <c r="AD27" s="41"/>
      <c r="AE27" s="41"/>
    </row>
    <row r="28" spans="1:31" x14ac:dyDescent="0.35">
      <c r="A28" s="42" t="s">
        <v>172</v>
      </c>
      <c r="B28" s="39" t="s">
        <v>22</v>
      </c>
      <c r="C28" s="50" t="str">
        <f t="shared" si="0"/>
        <v>Transition (2°C)Global AC Small Cap Equity Unhedged</v>
      </c>
      <c r="D28" s="51"/>
      <c r="E28" s="52">
        <v>-2.3689999999999999E-2</v>
      </c>
      <c r="F28" s="52">
        <v>9.6000000000000002E-5</v>
      </c>
      <c r="G28" s="52">
        <v>9.6000000000000002E-5</v>
      </c>
      <c r="H28" s="52">
        <v>1.9000000000000001E-5</v>
      </c>
      <c r="I28" s="52">
        <v>1.9000000000000001E-5</v>
      </c>
      <c r="J28" s="52">
        <v>6.0000000000000002E-6</v>
      </c>
      <c r="K28" s="52">
        <v>6.0000000000000002E-6</v>
      </c>
      <c r="L28" s="52">
        <v>6.0000000000000002E-6</v>
      </c>
      <c r="M28" s="52">
        <v>6.0000000000000002E-6</v>
      </c>
      <c r="N28" s="52">
        <v>6.0000000000000002E-6</v>
      </c>
      <c r="O28" s="51"/>
      <c r="P28" s="52">
        <f t="shared" si="1"/>
        <v>-2.3689999999999999E-2</v>
      </c>
      <c r="Q28" s="52">
        <f t="array" ref="Q28">IF(E28="","",(PRODUCT(E28:G28+1)^(1/3))-1)</f>
        <v>-7.8963683406274576E-3</v>
      </c>
      <c r="R28" s="52">
        <f t="array" ref="R28">IF(E28="","",((PRODUCT(E28:I28+1)^(1/5))-1))</f>
        <v>-4.7377671314240422E-3</v>
      </c>
      <c r="S28" s="52">
        <f t="array" ref="S28">IF(E28="","",((PRODUCT(E28:N28+1)^(1/10))-1))</f>
        <v>-2.3687031563348615E-3</v>
      </c>
      <c r="T28" s="39"/>
      <c r="U28" s="41">
        <v>20</v>
      </c>
      <c r="V28" s="41" t="s">
        <v>173</v>
      </c>
      <c r="W28" s="41" t="s">
        <v>175</v>
      </c>
      <c r="X28" s="41"/>
      <c r="Y28" s="41"/>
      <c r="Z28" s="41"/>
      <c r="AA28" s="41"/>
      <c r="AB28" s="41"/>
      <c r="AC28" s="41"/>
      <c r="AD28" s="41"/>
      <c r="AE28" s="41"/>
    </row>
    <row r="29" spans="1:31" x14ac:dyDescent="0.35">
      <c r="A29" s="42" t="s">
        <v>172</v>
      </c>
      <c r="B29" s="39" t="s">
        <v>23</v>
      </c>
      <c r="C29" s="50" t="str">
        <f t="shared" si="0"/>
        <v>Transition (2°C)Global AC Small Cap Equity Hedged</v>
      </c>
      <c r="D29" s="51"/>
      <c r="E29" s="52">
        <v>-2.3689999999999999E-2</v>
      </c>
      <c r="F29" s="52">
        <v>9.6000000000000002E-5</v>
      </c>
      <c r="G29" s="52">
        <v>9.6000000000000002E-5</v>
      </c>
      <c r="H29" s="52">
        <v>1.9000000000000001E-5</v>
      </c>
      <c r="I29" s="52">
        <v>1.9000000000000001E-5</v>
      </c>
      <c r="J29" s="52">
        <v>6.0000000000000002E-6</v>
      </c>
      <c r="K29" s="52">
        <v>6.0000000000000002E-6</v>
      </c>
      <c r="L29" s="52">
        <v>6.0000000000000002E-6</v>
      </c>
      <c r="M29" s="52">
        <v>6.0000000000000002E-6</v>
      </c>
      <c r="N29" s="52">
        <v>6.0000000000000002E-6</v>
      </c>
      <c r="O29" s="51"/>
      <c r="P29" s="52">
        <f t="shared" si="1"/>
        <v>-2.3689999999999999E-2</v>
      </c>
      <c r="Q29" s="52">
        <f t="array" ref="Q29">IF(E29="","",(PRODUCT(E29:G29+1)^(1/3))-1)</f>
        <v>-7.8963683406274576E-3</v>
      </c>
      <c r="R29" s="52">
        <f t="array" ref="R29">IF(E29="","",((PRODUCT(E29:I29+1)^(1/5))-1))</f>
        <v>-4.7377671314240422E-3</v>
      </c>
      <c r="S29" s="52">
        <f t="array" ref="S29">IF(E29="","",((PRODUCT(E29:N29+1)^(1/10))-1))</f>
        <v>-2.3687031563348615E-3</v>
      </c>
      <c r="T29" s="39"/>
      <c r="U29" s="41">
        <v>21</v>
      </c>
      <c r="V29" s="41" t="s">
        <v>173</v>
      </c>
      <c r="W29" s="41" t="s">
        <v>175</v>
      </c>
      <c r="X29" s="41"/>
      <c r="Y29" s="41"/>
      <c r="Z29" s="41"/>
      <c r="AA29" s="41"/>
      <c r="AB29" s="41"/>
      <c r="AC29" s="41"/>
      <c r="AD29" s="41"/>
      <c r="AE29" s="41"/>
    </row>
    <row r="30" spans="1:31" x14ac:dyDescent="0.35">
      <c r="A30" s="42" t="s">
        <v>172</v>
      </c>
      <c r="B30" s="39" t="s">
        <v>24</v>
      </c>
      <c r="C30" s="50" t="str">
        <f t="shared" si="0"/>
        <v>Transition (2°C)Global Developed Large Cap Unhedged</v>
      </c>
      <c r="D30" s="51"/>
      <c r="E30" s="52">
        <v>-2.3689999999999999E-2</v>
      </c>
      <c r="F30" s="52">
        <v>9.6000000000000002E-5</v>
      </c>
      <c r="G30" s="52">
        <v>9.6000000000000002E-5</v>
      </c>
      <c r="H30" s="52">
        <v>1.9000000000000001E-5</v>
      </c>
      <c r="I30" s="52">
        <v>1.9000000000000001E-5</v>
      </c>
      <c r="J30" s="52">
        <v>6.0000000000000002E-6</v>
      </c>
      <c r="K30" s="52">
        <v>6.0000000000000002E-6</v>
      </c>
      <c r="L30" s="52">
        <v>6.0000000000000002E-6</v>
      </c>
      <c r="M30" s="52">
        <v>6.0000000000000002E-6</v>
      </c>
      <c r="N30" s="52">
        <v>6.0000000000000002E-6</v>
      </c>
      <c r="O30" s="51"/>
      <c r="P30" s="52">
        <f t="shared" si="1"/>
        <v>-2.3689999999999999E-2</v>
      </c>
      <c r="Q30" s="52">
        <f t="array" ref="Q30">IF(E30="","",(PRODUCT(E30:G30+1)^(1/3))-1)</f>
        <v>-7.8963683406274576E-3</v>
      </c>
      <c r="R30" s="52">
        <f t="array" ref="R30">IF(E30="","",((PRODUCT(E30:I30+1)^(1/5))-1))</f>
        <v>-4.7377671314240422E-3</v>
      </c>
      <c r="S30" s="52">
        <f t="array" ref="S30">IF(E30="","",((PRODUCT(E30:N30+1)^(1/10))-1))</f>
        <v>-2.3687031563348615E-3</v>
      </c>
      <c r="T30" s="39"/>
      <c r="U30" s="41">
        <v>22</v>
      </c>
      <c r="V30" s="41" t="s">
        <v>173</v>
      </c>
      <c r="W30" s="41" t="s">
        <v>175</v>
      </c>
      <c r="X30" s="41"/>
      <c r="Y30" s="41"/>
      <c r="Z30" s="41"/>
      <c r="AA30" s="41"/>
      <c r="AB30" s="41"/>
      <c r="AC30" s="41"/>
      <c r="AD30" s="41"/>
      <c r="AE30" s="41"/>
    </row>
    <row r="31" spans="1:31" x14ac:dyDescent="0.35">
      <c r="A31" s="42" t="s">
        <v>172</v>
      </c>
      <c r="B31" s="39" t="s">
        <v>25</v>
      </c>
      <c r="C31" s="50" t="str">
        <f t="shared" si="0"/>
        <v>Transition (2°C)Global Developed Large Cap Hedged</v>
      </c>
      <c r="D31" s="51"/>
      <c r="E31" s="52">
        <v>-2.5578E-2</v>
      </c>
      <c r="F31" s="52">
        <v>1.12E-4</v>
      </c>
      <c r="G31" s="52">
        <v>1.12E-4</v>
      </c>
      <c r="H31" s="52">
        <v>2.1999999999999999E-5</v>
      </c>
      <c r="I31" s="52">
        <v>2.1999999999999999E-5</v>
      </c>
      <c r="J31" s="52">
        <v>6.9999999999999999E-6</v>
      </c>
      <c r="K31" s="52">
        <v>6.9999999999999999E-6</v>
      </c>
      <c r="L31" s="52">
        <v>6.9999999999999999E-6</v>
      </c>
      <c r="M31" s="52">
        <v>6.9999999999999999E-6</v>
      </c>
      <c r="N31" s="52">
        <v>6.9999999999999999E-6</v>
      </c>
      <c r="O31" s="51"/>
      <c r="P31" s="52">
        <f t="shared" si="1"/>
        <v>-2.5578E-2</v>
      </c>
      <c r="Q31" s="52">
        <f t="array" ref="Q31">IF(E31="","",(PRODUCT(E31:G31+1)^(1/3))-1)</f>
        <v>-8.5257204193568414E-3</v>
      </c>
      <c r="R31" s="52">
        <f t="array" ref="R31">IF(E31="","",((PRODUCT(E31:I31+1)^(1/5))-1))</f>
        <v>-5.1154348340077815E-3</v>
      </c>
      <c r="S31" s="52">
        <f t="array" ref="S31">IF(E31="","",((PRODUCT(E31:N31+1)^(1/10))-1))</f>
        <v>-2.5575057388278477E-3</v>
      </c>
      <c r="T31" s="39"/>
      <c r="U31" s="41">
        <v>23</v>
      </c>
      <c r="V31" s="41" t="s">
        <v>173</v>
      </c>
      <c r="W31" s="41" t="s">
        <v>175</v>
      </c>
      <c r="X31" s="41"/>
      <c r="Y31" s="41"/>
      <c r="Z31" s="41"/>
      <c r="AA31" s="41"/>
      <c r="AB31" s="41"/>
      <c r="AC31" s="41"/>
      <c r="AD31" s="41"/>
      <c r="AE31" s="41"/>
    </row>
    <row r="32" spans="1:31" x14ac:dyDescent="0.35">
      <c r="A32" s="42" t="s">
        <v>172</v>
      </c>
      <c r="B32" s="39" t="s">
        <v>26</v>
      </c>
      <c r="C32" s="50" t="str">
        <f t="shared" si="0"/>
        <v>Transition (2°C)Global Developed Small Cap Unhedged</v>
      </c>
      <c r="D32" s="51"/>
      <c r="E32" s="52">
        <v>-2.5578E-2</v>
      </c>
      <c r="F32" s="52">
        <v>1.12E-4</v>
      </c>
      <c r="G32" s="52">
        <v>1.12E-4</v>
      </c>
      <c r="H32" s="52">
        <v>2.1999999999999999E-5</v>
      </c>
      <c r="I32" s="52">
        <v>2.1999999999999999E-5</v>
      </c>
      <c r="J32" s="52">
        <v>6.9999999999999999E-6</v>
      </c>
      <c r="K32" s="52">
        <v>6.9999999999999999E-6</v>
      </c>
      <c r="L32" s="52">
        <v>6.9999999999999999E-6</v>
      </c>
      <c r="M32" s="52">
        <v>6.9999999999999999E-6</v>
      </c>
      <c r="N32" s="52">
        <v>6.9999999999999999E-6</v>
      </c>
      <c r="O32" s="51"/>
      <c r="P32" s="52">
        <f t="shared" si="1"/>
        <v>-2.5578E-2</v>
      </c>
      <c r="Q32" s="52">
        <f t="array" ref="Q32">IF(E32="","",(PRODUCT(E32:G32+1)^(1/3))-1)</f>
        <v>-8.5257204193568414E-3</v>
      </c>
      <c r="R32" s="52">
        <f t="array" ref="R32">IF(E32="","",((PRODUCT(E32:I32+1)^(1/5))-1))</f>
        <v>-5.1154348340077815E-3</v>
      </c>
      <c r="S32" s="52">
        <f t="array" ref="S32">IF(E32="","",((PRODUCT(E32:N32+1)^(1/10))-1))</f>
        <v>-2.5575057388278477E-3</v>
      </c>
      <c r="T32" s="39"/>
      <c r="U32" s="41">
        <v>24</v>
      </c>
      <c r="V32" s="41" t="s">
        <v>173</v>
      </c>
      <c r="W32" s="41" t="s">
        <v>175</v>
      </c>
      <c r="X32" s="41"/>
      <c r="Y32" s="41"/>
      <c r="Z32" s="41"/>
      <c r="AA32" s="41"/>
      <c r="AB32" s="41"/>
      <c r="AC32" s="41"/>
      <c r="AD32" s="41"/>
      <c r="AE32" s="41"/>
    </row>
    <row r="33" spans="1:31" x14ac:dyDescent="0.35">
      <c r="A33" s="42" t="s">
        <v>172</v>
      </c>
      <c r="B33" s="39" t="s">
        <v>27</v>
      </c>
      <c r="C33" s="50" t="str">
        <f t="shared" si="0"/>
        <v>Transition (2°C)Global Developed Small Cap Hedged</v>
      </c>
      <c r="D33" s="51"/>
      <c r="E33" s="52">
        <v>-2.5578E-2</v>
      </c>
      <c r="F33" s="52">
        <v>1.12E-4</v>
      </c>
      <c r="G33" s="52">
        <v>1.12E-4</v>
      </c>
      <c r="H33" s="52">
        <v>2.1999999999999999E-5</v>
      </c>
      <c r="I33" s="52">
        <v>2.1999999999999999E-5</v>
      </c>
      <c r="J33" s="52">
        <v>6.9999999999999999E-6</v>
      </c>
      <c r="K33" s="52">
        <v>6.9999999999999999E-6</v>
      </c>
      <c r="L33" s="52">
        <v>6.9999999999999999E-6</v>
      </c>
      <c r="M33" s="52">
        <v>6.9999999999999999E-6</v>
      </c>
      <c r="N33" s="52">
        <v>6.9999999999999999E-6</v>
      </c>
      <c r="O33" s="51"/>
      <c r="P33" s="52">
        <f t="shared" si="1"/>
        <v>-2.5578E-2</v>
      </c>
      <c r="Q33" s="52">
        <f t="array" ref="Q33">IF(E33="","",(PRODUCT(E33:G33+1)^(1/3))-1)</f>
        <v>-8.5257204193568414E-3</v>
      </c>
      <c r="R33" s="52">
        <f t="array" ref="R33">IF(E33="","",((PRODUCT(E33:I33+1)^(1/5))-1))</f>
        <v>-5.1154348340077815E-3</v>
      </c>
      <c r="S33" s="52">
        <f t="array" ref="S33">IF(E33="","",((PRODUCT(E33:N33+1)^(1/10))-1))</f>
        <v>-2.5575057388278477E-3</v>
      </c>
      <c r="T33" s="39"/>
      <c r="U33" s="41">
        <v>25</v>
      </c>
      <c r="V33" s="41" t="s">
        <v>173</v>
      </c>
      <c r="W33" s="41" t="s">
        <v>175</v>
      </c>
      <c r="X33" s="41"/>
      <c r="Y33" s="41"/>
      <c r="Z33" s="41"/>
      <c r="AA33" s="41"/>
      <c r="AB33" s="41"/>
      <c r="AC33" s="41"/>
      <c r="AD33" s="41"/>
      <c r="AE33" s="41"/>
    </row>
    <row r="34" spans="1:31" x14ac:dyDescent="0.35">
      <c r="A34" s="42" t="s">
        <v>172</v>
      </c>
      <c r="B34" s="39" t="s">
        <v>28</v>
      </c>
      <c r="C34" s="50" t="str">
        <f t="shared" si="0"/>
        <v>Transition (2°C)Global Defensive Equity Unhedged</v>
      </c>
      <c r="D34" s="51"/>
      <c r="E34" s="52">
        <v>-2.5578E-2</v>
      </c>
      <c r="F34" s="52">
        <v>1.12E-4</v>
      </c>
      <c r="G34" s="52">
        <v>1.12E-4</v>
      </c>
      <c r="H34" s="52">
        <v>2.1999999999999999E-5</v>
      </c>
      <c r="I34" s="52">
        <v>2.1999999999999999E-5</v>
      </c>
      <c r="J34" s="52">
        <v>6.9999999999999999E-6</v>
      </c>
      <c r="K34" s="52">
        <v>6.9999999999999999E-6</v>
      </c>
      <c r="L34" s="52">
        <v>6.9999999999999999E-6</v>
      </c>
      <c r="M34" s="52">
        <v>6.9999999999999999E-6</v>
      </c>
      <c r="N34" s="52">
        <v>6.9999999999999999E-6</v>
      </c>
      <c r="O34" s="51"/>
      <c r="P34" s="52">
        <f t="shared" si="1"/>
        <v>-2.5578E-2</v>
      </c>
      <c r="Q34" s="52">
        <f t="array" ref="Q34">IF(E34="","",(PRODUCT(E34:G34+1)^(1/3))-1)</f>
        <v>-8.5257204193568414E-3</v>
      </c>
      <c r="R34" s="52">
        <f t="array" ref="R34">IF(E34="","",((PRODUCT(E34:I34+1)^(1/5))-1))</f>
        <v>-5.1154348340077815E-3</v>
      </c>
      <c r="S34" s="52">
        <f t="array" ref="S34">IF(E34="","",((PRODUCT(E34:N34+1)^(1/10))-1))</f>
        <v>-2.5575057388278477E-3</v>
      </c>
      <c r="T34" s="39"/>
      <c r="U34" s="41">
        <v>26</v>
      </c>
      <c r="V34" s="41" t="s">
        <v>173</v>
      </c>
      <c r="W34" s="41" t="s">
        <v>175</v>
      </c>
      <c r="X34" s="41"/>
      <c r="Y34" s="41"/>
      <c r="Z34" s="41"/>
      <c r="AA34" s="41"/>
      <c r="AB34" s="41"/>
      <c r="AC34" s="41"/>
      <c r="AD34" s="41"/>
      <c r="AE34" s="41"/>
    </row>
    <row r="35" spans="1:31" x14ac:dyDescent="0.35">
      <c r="A35" s="42" t="s">
        <v>172</v>
      </c>
      <c r="B35" s="39" t="s">
        <v>29</v>
      </c>
      <c r="C35" s="50" t="str">
        <f t="shared" si="0"/>
        <v>Transition (2°C)US Govt/Credit FI</v>
      </c>
      <c r="D35" s="51"/>
      <c r="E35" s="52">
        <v>-2.5578E-2</v>
      </c>
      <c r="F35" s="52">
        <v>1.12E-4</v>
      </c>
      <c r="G35" s="52">
        <v>1.12E-4</v>
      </c>
      <c r="H35" s="52">
        <v>2.1999999999999999E-5</v>
      </c>
      <c r="I35" s="52">
        <v>2.1999999999999999E-5</v>
      </c>
      <c r="J35" s="52">
        <v>6.9999999999999999E-6</v>
      </c>
      <c r="K35" s="52">
        <v>6.9999999999999999E-6</v>
      </c>
      <c r="L35" s="52">
        <v>6.9999999999999999E-6</v>
      </c>
      <c r="M35" s="52">
        <v>6.9999999999999999E-6</v>
      </c>
      <c r="N35" s="52">
        <v>6.9999999999999999E-6</v>
      </c>
      <c r="O35" s="51"/>
      <c r="P35" s="52">
        <f t="shared" si="1"/>
        <v>-2.5578E-2</v>
      </c>
      <c r="Q35" s="52">
        <f t="array" ref="Q35">IF(E35="","",(PRODUCT(E35:G35+1)^(1/3))-1)</f>
        <v>-8.5257204193568414E-3</v>
      </c>
      <c r="R35" s="52">
        <f t="array" ref="R35">IF(E35="","",((PRODUCT(E35:I35+1)^(1/5))-1))</f>
        <v>-5.1154348340077815E-3</v>
      </c>
      <c r="S35" s="52">
        <f t="array" ref="S35">IF(E35="","",((PRODUCT(E35:N35+1)^(1/10))-1))</f>
        <v>-2.5575057388278477E-3</v>
      </c>
      <c r="T35" s="39"/>
      <c r="U35" s="41">
        <v>27</v>
      </c>
      <c r="V35" s="41" t="s">
        <v>173</v>
      </c>
      <c r="W35" s="41" t="s">
        <v>175</v>
      </c>
      <c r="X35" s="41"/>
      <c r="Y35" s="41"/>
      <c r="Z35" s="41"/>
      <c r="AA35" s="41"/>
      <c r="AB35" s="41"/>
      <c r="AC35" s="41"/>
      <c r="AD35" s="41"/>
      <c r="AE35" s="41"/>
    </row>
    <row r="36" spans="1:31" x14ac:dyDescent="0.35">
      <c r="A36" s="42" t="s">
        <v>172</v>
      </c>
      <c r="B36" s="39" t="s">
        <v>30</v>
      </c>
      <c r="C36" s="50" t="str">
        <f t="shared" si="0"/>
        <v>Transition (2°C)US Govt/Credit FI (Downgrade Tolerant)</v>
      </c>
      <c r="D36" s="51"/>
      <c r="E36" s="52">
        <v>9.1200000000000005E-4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1"/>
      <c r="P36" s="52">
        <f t="shared" si="1"/>
        <v>9.1200000000000005E-4</v>
      </c>
      <c r="Q36" s="52">
        <f t="array" ref="Q36">IF(E36="","",(PRODUCT(E36:G36+1)^(1/3))-1)</f>
        <v>3.0390763079557459E-4</v>
      </c>
      <c r="R36" s="52">
        <f t="array" ref="R36">IF(E36="","",((PRODUCT(E36:I36+1)^(1/5))-1))</f>
        <v>1.8233349686713751E-4</v>
      </c>
      <c r="S36" s="52">
        <f t="array" ref="S36">IF(E36="","",((PRODUCT(E36:N36+1)^(1/10))-1))</f>
        <v>9.1162593124360924E-5</v>
      </c>
      <c r="T36" s="39"/>
      <c r="U36" s="41">
        <v>28</v>
      </c>
      <c r="V36" s="41" t="s">
        <v>173</v>
      </c>
      <c r="W36" s="41" t="s">
        <v>175</v>
      </c>
      <c r="X36" s="41"/>
      <c r="Y36" s="41"/>
      <c r="Z36" s="41"/>
      <c r="AA36" s="41"/>
      <c r="AB36" s="41"/>
      <c r="AC36" s="41"/>
      <c r="AD36" s="41"/>
      <c r="AE36" s="41"/>
    </row>
    <row r="37" spans="1:31" x14ac:dyDescent="0.35">
      <c r="A37" s="42" t="s">
        <v>172</v>
      </c>
      <c r="B37" s="39" t="s">
        <v>31</v>
      </c>
      <c r="C37" s="50" t="str">
        <f t="shared" si="0"/>
        <v>Transition (2°C)US Aggregate FI</v>
      </c>
      <c r="D37" s="51"/>
      <c r="E37" s="52">
        <v>9.1200000000000005E-4</v>
      </c>
      <c r="F37" s="52">
        <v>0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1"/>
      <c r="P37" s="52">
        <f t="shared" si="1"/>
        <v>9.1200000000000005E-4</v>
      </c>
      <c r="Q37" s="52">
        <f t="array" ref="Q37">IF(E37="","",(PRODUCT(E37:G37+1)^(1/3))-1)</f>
        <v>3.0390763079557459E-4</v>
      </c>
      <c r="R37" s="52">
        <f t="array" ref="R37">IF(E37="","",((PRODUCT(E37:I37+1)^(1/5))-1))</f>
        <v>1.8233349686713751E-4</v>
      </c>
      <c r="S37" s="52">
        <f t="array" ref="S37">IF(E37="","",((PRODUCT(E37:N37+1)^(1/10))-1))</f>
        <v>9.1162593124360924E-5</v>
      </c>
      <c r="T37" s="39"/>
      <c r="U37" s="41">
        <v>29</v>
      </c>
      <c r="V37" s="41" t="s">
        <v>173</v>
      </c>
      <c r="W37" s="41" t="s">
        <v>175</v>
      </c>
      <c r="X37" s="41"/>
      <c r="Y37" s="41"/>
      <c r="Z37" s="41"/>
      <c r="AA37" s="41"/>
      <c r="AB37" s="41"/>
      <c r="AC37" s="41"/>
      <c r="AD37" s="41"/>
      <c r="AE37" s="41"/>
    </row>
    <row r="38" spans="1:31" x14ac:dyDescent="0.35">
      <c r="A38" s="42" t="s">
        <v>172</v>
      </c>
      <c r="B38" s="39" t="s">
        <v>32</v>
      </c>
      <c r="C38" s="50" t="str">
        <f t="shared" si="0"/>
        <v>Transition (2°C)US Short G/C FI</v>
      </c>
      <c r="D38" s="51"/>
      <c r="E38" s="52">
        <v>9.2100000000000005E-4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1"/>
      <c r="P38" s="52">
        <f t="shared" si="1"/>
        <v>9.2100000000000005E-4</v>
      </c>
      <c r="Q38" s="52">
        <f t="array" ref="Q38">IF(E38="","",(PRODUCT(E38:G38+1)^(1/3))-1)</f>
        <v>3.0690579919445682E-4</v>
      </c>
      <c r="R38" s="52">
        <f t="array" ref="R38">IF(E38="","",((PRODUCT(E38:I38+1)^(1/5))-1))</f>
        <v>1.8413217819479577E-4</v>
      </c>
      <c r="S38" s="52">
        <f t="array" ref="S38">IF(E38="","",((PRODUCT(E38:N38+1)^(1/10))-1))</f>
        <v>9.2061851405089712E-5</v>
      </c>
      <c r="T38" s="39"/>
      <c r="U38" s="41">
        <v>30</v>
      </c>
      <c r="V38" s="41" t="s">
        <v>173</v>
      </c>
      <c r="W38" s="41" t="s">
        <v>175</v>
      </c>
      <c r="X38" s="41"/>
      <c r="Y38" s="41"/>
      <c r="Z38" s="41"/>
      <c r="AA38" s="41"/>
      <c r="AB38" s="41"/>
      <c r="AC38" s="41"/>
      <c r="AD38" s="41"/>
      <c r="AE38" s="41"/>
    </row>
    <row r="39" spans="1:31" x14ac:dyDescent="0.35">
      <c r="A39" s="42" t="s">
        <v>172</v>
      </c>
      <c r="B39" s="39" t="s">
        <v>33</v>
      </c>
      <c r="C39" s="50" t="str">
        <f t="shared" si="0"/>
        <v>Transition (2°C)US Intermediate G/C FI</v>
      </c>
      <c r="D39" s="51"/>
      <c r="E39" s="52">
        <v>9.1200000000000005E-4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1"/>
      <c r="P39" s="52">
        <f t="shared" si="1"/>
        <v>9.1200000000000005E-4</v>
      </c>
      <c r="Q39" s="52">
        <f t="array" ref="Q39">IF(E39="","",(PRODUCT(E39:G39+1)^(1/3))-1)</f>
        <v>3.0390763079557459E-4</v>
      </c>
      <c r="R39" s="52">
        <f t="array" ref="R39">IF(E39="","",((PRODUCT(E39:I39+1)^(1/5))-1))</f>
        <v>1.8233349686713751E-4</v>
      </c>
      <c r="S39" s="52">
        <f t="array" ref="S39">IF(E39="","",((PRODUCT(E39:N39+1)^(1/10))-1))</f>
        <v>9.1162593124360924E-5</v>
      </c>
      <c r="T39" s="39"/>
      <c r="U39" s="41">
        <v>31</v>
      </c>
      <c r="V39" s="41" t="s">
        <v>173</v>
      </c>
      <c r="W39" s="41" t="s">
        <v>175</v>
      </c>
      <c r="X39" s="41"/>
      <c r="Y39" s="41"/>
      <c r="Z39" s="41"/>
      <c r="AA39" s="41"/>
      <c r="AB39" s="41"/>
      <c r="AC39" s="41"/>
      <c r="AD39" s="41"/>
      <c r="AE39" s="41"/>
    </row>
    <row r="40" spans="1:31" x14ac:dyDescent="0.35">
      <c r="A40" s="42" t="s">
        <v>172</v>
      </c>
      <c r="B40" s="39" t="s">
        <v>34</v>
      </c>
      <c r="C40" s="50" t="str">
        <f t="shared" si="0"/>
        <v>Transition (2°C)US Long G/C FI</v>
      </c>
      <c r="D40" s="51"/>
      <c r="E40" s="52">
        <v>9.1200000000000005E-4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1"/>
      <c r="P40" s="52">
        <f t="shared" si="1"/>
        <v>9.1200000000000005E-4</v>
      </c>
      <c r="Q40" s="52">
        <f t="array" ref="Q40">IF(E40="","",(PRODUCT(E40:G40+1)^(1/3))-1)</f>
        <v>3.0390763079557459E-4</v>
      </c>
      <c r="R40" s="52">
        <f t="array" ref="R40">IF(E40="","",((PRODUCT(E40:I40+1)^(1/5))-1))</f>
        <v>1.8233349686713751E-4</v>
      </c>
      <c r="S40" s="52">
        <f t="array" ref="S40">IF(E40="","",((PRODUCT(E40:N40+1)^(1/10))-1))</f>
        <v>9.1162593124360924E-5</v>
      </c>
      <c r="T40" s="39"/>
      <c r="U40" s="41">
        <v>32</v>
      </c>
      <c r="V40" s="41" t="s">
        <v>173</v>
      </c>
      <c r="W40" s="41" t="s">
        <v>175</v>
      </c>
      <c r="X40" s="41"/>
      <c r="Y40" s="41"/>
      <c r="Z40" s="41"/>
      <c r="AA40" s="41"/>
      <c r="AB40" s="41"/>
      <c r="AC40" s="41"/>
      <c r="AD40" s="41"/>
      <c r="AE40" s="41"/>
    </row>
    <row r="41" spans="1:31" x14ac:dyDescent="0.35">
      <c r="A41" s="42" t="s">
        <v>172</v>
      </c>
      <c r="B41" s="39" t="s">
        <v>35</v>
      </c>
      <c r="C41" s="50" t="str">
        <f t="shared" si="0"/>
        <v>Transition (2°C)US Long G/C FI (Downgrade Tolerant)</v>
      </c>
      <c r="D41" s="51"/>
      <c r="E41" s="52">
        <v>9.1200000000000005E-4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1"/>
      <c r="P41" s="52">
        <f t="shared" si="1"/>
        <v>9.1200000000000005E-4</v>
      </c>
      <c r="Q41" s="52">
        <f t="array" ref="Q41">IF(E41="","",(PRODUCT(E41:G41+1)^(1/3))-1)</f>
        <v>3.0390763079557459E-4</v>
      </c>
      <c r="R41" s="52">
        <f t="array" ref="R41">IF(E41="","",((PRODUCT(E41:I41+1)^(1/5))-1))</f>
        <v>1.8233349686713751E-4</v>
      </c>
      <c r="S41" s="52">
        <f t="array" ref="S41">IF(E41="","",((PRODUCT(E41:N41+1)^(1/10))-1))</f>
        <v>9.1162593124360924E-5</v>
      </c>
      <c r="T41" s="39"/>
      <c r="U41" s="41">
        <v>33</v>
      </c>
      <c r="V41" s="41" t="s">
        <v>173</v>
      </c>
      <c r="W41" s="41" t="s">
        <v>175</v>
      </c>
      <c r="X41" s="41"/>
      <c r="Y41" s="41"/>
      <c r="Z41" s="41"/>
      <c r="AA41" s="41"/>
      <c r="AB41" s="41"/>
      <c r="AC41" s="41"/>
      <c r="AD41" s="41"/>
      <c r="AE41" s="41"/>
    </row>
    <row r="42" spans="1:31" x14ac:dyDescent="0.35">
      <c r="A42" s="42" t="s">
        <v>172</v>
      </c>
      <c r="B42" s="53" t="s">
        <v>36</v>
      </c>
      <c r="C42" s="50" t="str">
        <f t="shared" si="0"/>
        <v>Transition (2°C)US Very Long Govt FI (20+ STRIPS)</v>
      </c>
      <c r="D42" s="51"/>
      <c r="E42" s="52">
        <v>9.1200000000000005E-4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1"/>
      <c r="P42" s="52">
        <f t="shared" si="1"/>
        <v>9.1200000000000005E-4</v>
      </c>
      <c r="Q42" s="52">
        <f t="array" ref="Q42">IF(E42="","",(PRODUCT(E42:G42+1)^(1/3))-1)</f>
        <v>3.0390763079557459E-4</v>
      </c>
      <c r="R42" s="52">
        <f t="array" ref="R42">IF(E42="","",((PRODUCT(E42:I42+1)^(1/5))-1))</f>
        <v>1.8233349686713751E-4</v>
      </c>
      <c r="S42" s="52">
        <f t="array" ref="S42">IF(E42="","",((PRODUCT(E42:N42+1)^(1/10))-1))</f>
        <v>9.1162593124360924E-5</v>
      </c>
      <c r="T42" s="39"/>
      <c r="U42" s="41">
        <v>34</v>
      </c>
      <c r="V42" s="41" t="s">
        <v>173</v>
      </c>
      <c r="W42" s="41" t="s">
        <v>175</v>
      </c>
      <c r="X42" s="41"/>
      <c r="Y42" s="41"/>
      <c r="Z42" s="41"/>
      <c r="AA42" s="41"/>
      <c r="AB42" s="41"/>
      <c r="AC42" s="41"/>
      <c r="AD42" s="41"/>
      <c r="AE42" s="41"/>
    </row>
    <row r="43" spans="1:31" x14ac:dyDescent="0.35">
      <c r="A43" s="42" t="s">
        <v>172</v>
      </c>
      <c r="B43" s="53" t="s">
        <v>37</v>
      </c>
      <c r="C43" s="50" t="str">
        <f t="shared" si="0"/>
        <v>Transition (2°C)US Government FI</v>
      </c>
      <c r="D43" s="51"/>
      <c r="E43" s="52">
        <v>9.859999999999999E-4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1"/>
      <c r="P43" s="52">
        <f t="shared" si="1"/>
        <v>9.859999999999999E-4</v>
      </c>
      <c r="Q43" s="52">
        <f t="array" ref="Q43">IF(E43="","",(PRODUCT(E43:G43+1)^(1/3))-1)</f>
        <v>3.2855870402181964E-4</v>
      </c>
      <c r="R43" s="52">
        <f t="array" ref="R43">IF(E43="","",((PRODUCT(E43:I43+1)^(1/5))-1))</f>
        <v>1.9712227030033169E-4</v>
      </c>
      <c r="S43" s="52">
        <f t="array" ref="S43">IF(E43="","",((PRODUCT(E43:N43+1)^(1/10))-1))</f>
        <v>9.8556278480099735E-5</v>
      </c>
      <c r="T43" s="39"/>
      <c r="U43" s="41">
        <v>35</v>
      </c>
      <c r="V43" s="41" t="s">
        <v>173</v>
      </c>
      <c r="W43" s="41" t="s">
        <v>175</v>
      </c>
      <c r="X43" s="41"/>
      <c r="Y43" s="41"/>
      <c r="Z43" s="41"/>
      <c r="AA43" s="41"/>
      <c r="AB43" s="41"/>
      <c r="AC43" s="41"/>
      <c r="AD43" s="41"/>
      <c r="AE43" s="41"/>
    </row>
    <row r="44" spans="1:31" x14ac:dyDescent="0.35">
      <c r="A44" s="42" t="s">
        <v>172</v>
      </c>
      <c r="B44" s="53" t="s">
        <v>38</v>
      </c>
      <c r="C44" s="50" t="str">
        <f t="shared" si="0"/>
        <v>Transition (2°C)US Credit FI</v>
      </c>
      <c r="D44" s="51"/>
      <c r="E44" s="52">
        <v>9.859999999999999E-4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1"/>
      <c r="P44" s="52">
        <f t="shared" si="1"/>
        <v>9.859999999999999E-4</v>
      </c>
      <c r="Q44" s="52">
        <f t="array" ref="Q44">IF(E44="","",(PRODUCT(E44:G44+1)^(1/3))-1)</f>
        <v>3.2855870402181964E-4</v>
      </c>
      <c r="R44" s="52">
        <f t="array" ref="R44">IF(E44="","",((PRODUCT(E44:I44+1)^(1/5))-1))</f>
        <v>1.9712227030033169E-4</v>
      </c>
      <c r="S44" s="52">
        <f t="array" ref="S44">IF(E44="","",((PRODUCT(E44:N44+1)^(1/10))-1))</f>
        <v>9.8556278480099735E-5</v>
      </c>
      <c r="T44" s="39"/>
      <c r="U44" s="41">
        <v>36</v>
      </c>
      <c r="V44" s="41" t="s">
        <v>173</v>
      </c>
      <c r="W44" s="41" t="s">
        <v>175</v>
      </c>
      <c r="X44" s="41"/>
      <c r="Y44" s="41"/>
      <c r="Z44" s="41"/>
      <c r="AA44" s="41"/>
      <c r="AB44" s="41"/>
      <c r="AC44" s="41"/>
      <c r="AD44" s="41"/>
      <c r="AE44" s="41"/>
    </row>
    <row r="45" spans="1:31" x14ac:dyDescent="0.35">
      <c r="A45" s="42" t="s">
        <v>172</v>
      </c>
      <c r="B45" s="53" t="s">
        <v>39</v>
      </c>
      <c r="C45" s="50" t="str">
        <f t="shared" si="0"/>
        <v>Transition (2°C)US Credit FI (Downgrade Tolerant)</v>
      </c>
      <c r="D45" s="51"/>
      <c r="E45" s="52">
        <v>8.0900000000000004E-4</v>
      </c>
      <c r="F45" s="52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1"/>
      <c r="P45" s="52">
        <f t="shared" si="1"/>
        <v>8.0900000000000004E-4</v>
      </c>
      <c r="Q45" s="52">
        <f t="array" ref="Q45">IF(E45="","",(PRODUCT(E45:G45+1)^(1/3))-1)</f>
        <v>2.6959397922166062E-4</v>
      </c>
      <c r="R45" s="52">
        <f t="array" ref="R45">IF(E45="","",((PRODUCT(E45:I45+1)^(1/5))-1))</f>
        <v>1.6174766692045317E-4</v>
      </c>
      <c r="S45" s="52">
        <f t="array" ref="S45">IF(E45="","",((PRODUCT(E45:N45+1)^(1/10))-1))</f>
        <v>8.0870563436308274E-5</v>
      </c>
      <c r="T45" s="39"/>
      <c r="U45" s="41">
        <v>37</v>
      </c>
      <c r="V45" s="41" t="s">
        <v>173</v>
      </c>
      <c r="W45" s="41" t="s">
        <v>175</v>
      </c>
      <c r="X45" s="41"/>
      <c r="Y45" s="41"/>
      <c r="Z45" s="41"/>
      <c r="AA45" s="41"/>
      <c r="AB45" s="41"/>
      <c r="AC45" s="41"/>
      <c r="AD45" s="41"/>
      <c r="AE45" s="41"/>
    </row>
    <row r="46" spans="1:31" x14ac:dyDescent="0.35">
      <c r="A46" s="42" t="s">
        <v>172</v>
      </c>
      <c r="B46" s="53" t="s">
        <v>40</v>
      </c>
      <c r="C46" s="50" t="str">
        <f t="shared" si="0"/>
        <v>Transition (2°C)US Intermediate Government FI</v>
      </c>
      <c r="D46" s="51"/>
      <c r="E46" s="52">
        <v>8.0900000000000004E-4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1"/>
      <c r="P46" s="52">
        <f t="shared" si="1"/>
        <v>8.0900000000000004E-4</v>
      </c>
      <c r="Q46" s="52">
        <f t="array" ref="Q46">IF(E46="","",(PRODUCT(E46:G46+1)^(1/3))-1)</f>
        <v>2.6959397922166062E-4</v>
      </c>
      <c r="R46" s="52">
        <f t="array" ref="R46">IF(E46="","",((PRODUCT(E46:I46+1)^(1/5))-1))</f>
        <v>1.6174766692045317E-4</v>
      </c>
      <c r="S46" s="52">
        <f t="array" ref="S46">IF(E46="","",((PRODUCT(E46:N46+1)^(1/10))-1))</f>
        <v>8.0870563436308274E-5</v>
      </c>
      <c r="T46" s="39"/>
      <c r="U46" s="41">
        <v>38</v>
      </c>
      <c r="V46" s="41" t="s">
        <v>173</v>
      </c>
      <c r="W46" s="41" t="s">
        <v>175</v>
      </c>
      <c r="X46" s="41"/>
      <c r="Y46" s="41"/>
      <c r="Z46" s="41"/>
      <c r="AA46" s="41"/>
      <c r="AB46" s="41"/>
      <c r="AC46" s="41"/>
      <c r="AD46" s="41"/>
      <c r="AE46" s="41"/>
    </row>
    <row r="47" spans="1:31" x14ac:dyDescent="0.35">
      <c r="A47" s="42" t="s">
        <v>172</v>
      </c>
      <c r="B47" s="53" t="s">
        <v>41</v>
      </c>
      <c r="C47" s="50" t="str">
        <f t="shared" si="0"/>
        <v>Transition (2°C)US Long Government FI</v>
      </c>
      <c r="D47" s="51"/>
      <c r="E47" s="52">
        <v>9.859999999999999E-4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1"/>
      <c r="P47" s="52">
        <f t="shared" si="1"/>
        <v>9.859999999999999E-4</v>
      </c>
      <c r="Q47" s="52">
        <f t="array" ref="Q47">IF(E47="","",(PRODUCT(E47:G47+1)^(1/3))-1)</f>
        <v>3.2855870402181964E-4</v>
      </c>
      <c r="R47" s="52">
        <f t="array" ref="R47">IF(E47="","",((PRODUCT(E47:I47+1)^(1/5))-1))</f>
        <v>1.9712227030033169E-4</v>
      </c>
      <c r="S47" s="52">
        <f t="array" ref="S47">IF(E47="","",((PRODUCT(E47:N47+1)^(1/10))-1))</f>
        <v>9.8556278480099735E-5</v>
      </c>
      <c r="T47" s="39"/>
      <c r="U47" s="41">
        <v>39</v>
      </c>
      <c r="V47" s="41" t="s">
        <v>173</v>
      </c>
      <c r="W47" s="41" t="s">
        <v>175</v>
      </c>
      <c r="X47" s="41"/>
      <c r="Y47" s="41"/>
      <c r="Z47" s="41"/>
      <c r="AA47" s="41"/>
      <c r="AB47" s="41"/>
      <c r="AC47" s="41"/>
      <c r="AD47" s="41"/>
      <c r="AE47" s="41"/>
    </row>
    <row r="48" spans="1:31" x14ac:dyDescent="0.35">
      <c r="A48" s="42" t="s">
        <v>172</v>
      </c>
      <c r="B48" s="53" t="s">
        <v>42</v>
      </c>
      <c r="C48" s="50" t="str">
        <f t="shared" si="0"/>
        <v>Transition (2°C)US Intermediate Credit FI</v>
      </c>
      <c r="D48" s="51"/>
      <c r="E48" s="52">
        <v>9.859999999999999E-4</v>
      </c>
      <c r="F48" s="52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1"/>
      <c r="P48" s="52">
        <f t="shared" si="1"/>
        <v>9.859999999999999E-4</v>
      </c>
      <c r="Q48" s="52">
        <f t="array" ref="Q48">IF(E48="","",(PRODUCT(E48:G48+1)^(1/3))-1)</f>
        <v>3.2855870402181964E-4</v>
      </c>
      <c r="R48" s="52">
        <f t="array" ref="R48">IF(E48="","",((PRODUCT(E48:I48+1)^(1/5))-1))</f>
        <v>1.9712227030033169E-4</v>
      </c>
      <c r="S48" s="52">
        <f t="array" ref="S48">IF(E48="","",((PRODUCT(E48:N48+1)^(1/10))-1))</f>
        <v>9.8556278480099735E-5</v>
      </c>
      <c r="T48" s="39"/>
      <c r="U48" s="41">
        <v>40</v>
      </c>
      <c r="V48" s="41" t="s">
        <v>173</v>
      </c>
      <c r="W48" s="41" t="s">
        <v>175</v>
      </c>
      <c r="X48" s="41"/>
      <c r="Y48" s="41"/>
      <c r="Z48" s="41"/>
      <c r="AA48" s="41"/>
      <c r="AB48" s="41"/>
      <c r="AC48" s="41"/>
      <c r="AD48" s="41"/>
      <c r="AE48" s="41"/>
    </row>
    <row r="49" spans="1:31" x14ac:dyDescent="0.35">
      <c r="A49" s="42" t="s">
        <v>172</v>
      </c>
      <c r="B49" s="53" t="s">
        <v>43</v>
      </c>
      <c r="C49" s="50" t="str">
        <f t="shared" si="0"/>
        <v>Transition (2°C)US Intermediate Credit FI (DT)</v>
      </c>
      <c r="D49" s="51"/>
      <c r="E49" s="52">
        <v>9.859999999999999E-4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1"/>
      <c r="P49" s="52">
        <f t="shared" si="1"/>
        <v>9.859999999999999E-4</v>
      </c>
      <c r="Q49" s="52">
        <f t="array" ref="Q49">IF(E49="","",(PRODUCT(E49:G49+1)^(1/3))-1)</f>
        <v>3.2855870402181964E-4</v>
      </c>
      <c r="R49" s="52">
        <f t="array" ref="R49">IF(E49="","",((PRODUCT(E49:I49+1)^(1/5))-1))</f>
        <v>1.9712227030033169E-4</v>
      </c>
      <c r="S49" s="52">
        <f t="array" ref="S49">IF(E49="","",((PRODUCT(E49:N49+1)^(1/10))-1))</f>
        <v>9.8556278480099735E-5</v>
      </c>
      <c r="T49" s="39"/>
      <c r="U49" s="41">
        <v>41</v>
      </c>
      <c r="V49" s="41" t="s">
        <v>173</v>
      </c>
      <c r="W49" s="41" t="s">
        <v>175</v>
      </c>
      <c r="X49" s="41"/>
      <c r="Y49" s="41"/>
      <c r="Z49" s="41"/>
      <c r="AA49" s="41"/>
      <c r="AB49" s="41"/>
      <c r="AC49" s="41"/>
      <c r="AD49" s="41"/>
      <c r="AE49" s="41"/>
    </row>
    <row r="50" spans="1:31" x14ac:dyDescent="0.35">
      <c r="A50" s="42" t="s">
        <v>172</v>
      </c>
      <c r="B50" s="53" t="s">
        <v>44</v>
      </c>
      <c r="C50" s="50" t="str">
        <f t="shared" si="0"/>
        <v>Transition (2°C)US A-rated or Better Intermediate Credit FI  (DT)</v>
      </c>
      <c r="D50" s="51"/>
      <c r="E50" s="52">
        <v>8.0900000000000004E-4</v>
      </c>
      <c r="F50" s="52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1"/>
      <c r="P50" s="52">
        <f t="shared" si="1"/>
        <v>8.0900000000000004E-4</v>
      </c>
      <c r="Q50" s="52">
        <f t="array" ref="Q50">IF(E50="","",(PRODUCT(E50:G50+1)^(1/3))-1)</f>
        <v>2.6959397922166062E-4</v>
      </c>
      <c r="R50" s="52">
        <f t="array" ref="R50">IF(E50="","",((PRODUCT(E50:I50+1)^(1/5))-1))</f>
        <v>1.6174766692045317E-4</v>
      </c>
      <c r="S50" s="52">
        <f t="array" ref="S50">IF(E50="","",((PRODUCT(E50:N50+1)^(1/10))-1))</f>
        <v>8.0870563436308274E-5</v>
      </c>
      <c r="T50" s="39"/>
      <c r="U50" s="41">
        <v>42</v>
      </c>
      <c r="V50" s="41" t="s">
        <v>173</v>
      </c>
      <c r="W50" s="41" t="s">
        <v>175</v>
      </c>
      <c r="X50" s="41"/>
      <c r="Y50" s="41"/>
      <c r="Z50" s="41"/>
      <c r="AA50" s="41"/>
      <c r="AB50" s="41"/>
      <c r="AC50" s="41"/>
      <c r="AD50" s="41"/>
      <c r="AE50" s="41"/>
    </row>
    <row r="51" spans="1:31" x14ac:dyDescent="0.35">
      <c r="A51" s="42" t="s">
        <v>172</v>
      </c>
      <c r="B51" s="53" t="s">
        <v>45</v>
      </c>
      <c r="C51" s="50" t="str">
        <f t="shared" si="0"/>
        <v>Transition (2°C)US Long Credit FI</v>
      </c>
      <c r="D51" s="51"/>
      <c r="E51" s="52">
        <v>8.0900000000000004E-4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1"/>
      <c r="P51" s="52">
        <f t="shared" si="1"/>
        <v>8.0900000000000004E-4</v>
      </c>
      <c r="Q51" s="52">
        <f t="array" ref="Q51">IF(E51="","",(PRODUCT(E51:G51+1)^(1/3))-1)</f>
        <v>2.6959397922166062E-4</v>
      </c>
      <c r="R51" s="52">
        <f t="array" ref="R51">IF(E51="","",((PRODUCT(E51:I51+1)^(1/5))-1))</f>
        <v>1.6174766692045317E-4</v>
      </c>
      <c r="S51" s="52">
        <f t="array" ref="S51">IF(E51="","",((PRODUCT(E51:N51+1)^(1/10))-1))</f>
        <v>8.0870563436308274E-5</v>
      </c>
      <c r="T51" s="39"/>
      <c r="U51" s="41">
        <v>43</v>
      </c>
      <c r="V51" s="41" t="s">
        <v>173</v>
      </c>
      <c r="W51" s="41" t="s">
        <v>175</v>
      </c>
      <c r="X51" s="41"/>
      <c r="Y51" s="41"/>
      <c r="Z51" s="41"/>
      <c r="AA51" s="41"/>
      <c r="AB51" s="41"/>
      <c r="AC51" s="41"/>
      <c r="AD51" s="41"/>
      <c r="AE51" s="41"/>
    </row>
    <row r="52" spans="1:31" x14ac:dyDescent="0.35">
      <c r="A52" s="42" t="s">
        <v>172</v>
      </c>
      <c r="B52" s="53" t="s">
        <v>46</v>
      </c>
      <c r="C52" s="50" t="str">
        <f t="shared" si="0"/>
        <v>Transition (2°C)US Long Credit FI (Downgrade Tolerant)</v>
      </c>
      <c r="D52" s="51"/>
      <c r="E52" s="52">
        <v>8.0900000000000004E-4</v>
      </c>
      <c r="F52" s="52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1"/>
      <c r="P52" s="52">
        <f t="shared" si="1"/>
        <v>8.0900000000000004E-4</v>
      </c>
      <c r="Q52" s="52">
        <f t="array" ref="Q52">IF(E52="","",(PRODUCT(E52:G52+1)^(1/3))-1)</f>
        <v>2.6959397922166062E-4</v>
      </c>
      <c r="R52" s="52">
        <f t="array" ref="R52">IF(E52="","",((PRODUCT(E52:I52+1)^(1/5))-1))</f>
        <v>1.6174766692045317E-4</v>
      </c>
      <c r="S52" s="52">
        <f t="array" ref="S52">IF(E52="","",((PRODUCT(E52:N52+1)^(1/10))-1))</f>
        <v>8.0870563436308274E-5</v>
      </c>
      <c r="T52" s="39"/>
      <c r="U52" s="41">
        <v>44</v>
      </c>
      <c r="V52" s="41" t="s">
        <v>173</v>
      </c>
      <c r="W52" s="41" t="s">
        <v>175</v>
      </c>
      <c r="X52" s="41"/>
      <c r="Y52" s="41"/>
      <c r="Z52" s="41"/>
      <c r="AA52" s="41"/>
      <c r="AB52" s="41"/>
      <c r="AC52" s="41"/>
      <c r="AD52" s="41"/>
      <c r="AE52" s="41"/>
    </row>
    <row r="53" spans="1:31" x14ac:dyDescent="0.35">
      <c r="A53" s="42" t="s">
        <v>172</v>
      </c>
      <c r="B53" s="53" t="s">
        <v>47</v>
      </c>
      <c r="C53" s="50" t="str">
        <f t="shared" si="0"/>
        <v>Transition (2°C)US Long A-rated or Better Credit FI (Downgrade Tolerant)</v>
      </c>
      <c r="D53" s="51"/>
      <c r="E53" s="52">
        <v>8.0900000000000004E-4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1"/>
      <c r="P53" s="52">
        <f t="shared" si="1"/>
        <v>8.0900000000000004E-4</v>
      </c>
      <c r="Q53" s="52">
        <f t="array" ref="Q53">IF(E53="","",(PRODUCT(E53:G53+1)^(1/3))-1)</f>
        <v>2.6959397922166062E-4</v>
      </c>
      <c r="R53" s="52">
        <f t="array" ref="R53">IF(E53="","",((PRODUCT(E53:I53+1)^(1/5))-1))</f>
        <v>1.6174766692045317E-4</v>
      </c>
      <c r="S53" s="52">
        <f t="array" ref="S53">IF(E53="","",((PRODUCT(E53:N53+1)^(1/10))-1))</f>
        <v>8.0870563436308274E-5</v>
      </c>
      <c r="T53" s="39"/>
      <c r="U53" s="41">
        <v>45</v>
      </c>
      <c r="V53" s="41" t="s">
        <v>173</v>
      </c>
      <c r="W53" s="41" t="s">
        <v>175</v>
      </c>
      <c r="X53" s="41"/>
      <c r="Y53" s="41"/>
      <c r="Z53" s="41"/>
      <c r="AA53" s="41"/>
      <c r="AB53" s="41"/>
      <c r="AC53" s="41"/>
      <c r="AD53" s="41"/>
      <c r="AE53" s="41"/>
    </row>
    <row r="54" spans="1:31" x14ac:dyDescent="0.35">
      <c r="A54" s="42" t="s">
        <v>172</v>
      </c>
      <c r="B54" s="53" t="s">
        <v>48</v>
      </c>
      <c r="C54" s="50" t="str">
        <f t="shared" si="0"/>
        <v>Transition (2°C)US Mortgage-Backed FI</v>
      </c>
      <c r="D54" s="51"/>
      <c r="E54" s="52">
        <v>8.0900000000000004E-4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1"/>
      <c r="P54" s="52">
        <f t="shared" si="1"/>
        <v>8.0900000000000004E-4</v>
      </c>
      <c r="Q54" s="52">
        <f t="array" ref="Q54">IF(E54="","",(PRODUCT(E54:G54+1)^(1/3))-1)</f>
        <v>2.6959397922166062E-4</v>
      </c>
      <c r="R54" s="52">
        <f t="array" ref="R54">IF(E54="","",((PRODUCT(E54:I54+1)^(1/5))-1))</f>
        <v>1.6174766692045317E-4</v>
      </c>
      <c r="S54" s="52">
        <f t="array" ref="S54">IF(E54="","",((PRODUCT(E54:N54+1)^(1/10))-1))</f>
        <v>8.0870563436308274E-5</v>
      </c>
      <c r="T54" s="39"/>
      <c r="U54" s="41">
        <v>46</v>
      </c>
      <c r="V54" s="41" t="s">
        <v>173</v>
      </c>
      <c r="W54" s="41" t="s">
        <v>175</v>
      </c>
      <c r="X54" s="41"/>
      <c r="Y54" s="41"/>
      <c r="Z54" s="41"/>
      <c r="AA54" s="41"/>
      <c r="AB54" s="41"/>
      <c r="AC54" s="41"/>
      <c r="AD54" s="41"/>
      <c r="AE54" s="41"/>
    </row>
    <row r="55" spans="1:31" x14ac:dyDescent="0.35">
      <c r="A55" s="42" t="s">
        <v>172</v>
      </c>
      <c r="B55" s="53" t="s">
        <v>49</v>
      </c>
      <c r="C55" s="50" t="str">
        <f t="shared" si="0"/>
        <v>Transition (2°C)US CMBS</v>
      </c>
      <c r="D55" s="51"/>
      <c r="E55" s="52">
        <v>1.83E-3</v>
      </c>
      <c r="F55" s="52">
        <v>9.9999999999999995E-7</v>
      </c>
      <c r="G55" s="52">
        <v>9.9999999999999995E-7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1"/>
      <c r="P55" s="52">
        <f t="shared" si="1"/>
        <v>1.83E-3</v>
      </c>
      <c r="Q55" s="52">
        <f t="array" ref="Q55">IF(E55="","",(PRODUCT(E55:G55+1)^(1/3))-1)</f>
        <v>6.1029535081491559E-4</v>
      </c>
      <c r="R55" s="52">
        <f t="array" ref="R55">IF(E55="","",((PRODUCT(E55:I55+1)^(1/5))-1))</f>
        <v>3.6613252796402485E-4</v>
      </c>
      <c r="S55" s="52">
        <f t="array" ref="S55">IF(E55="","",((PRODUCT(E55:N55+1)^(1/10))-1))</f>
        <v>1.830495104202523E-4</v>
      </c>
      <c r="T55" s="39"/>
      <c r="U55" s="41">
        <v>47</v>
      </c>
      <c r="V55" s="41" t="s">
        <v>173</v>
      </c>
      <c r="W55" s="41" t="s">
        <v>175</v>
      </c>
      <c r="X55" s="41"/>
      <c r="Y55" s="41"/>
      <c r="Z55" s="41"/>
      <c r="AA55" s="41"/>
      <c r="AB55" s="41"/>
      <c r="AC55" s="41"/>
      <c r="AD55" s="41"/>
      <c r="AE55" s="41"/>
    </row>
    <row r="56" spans="1:31" x14ac:dyDescent="0.35">
      <c r="A56" s="42" t="s">
        <v>172</v>
      </c>
      <c r="B56" s="53" t="s">
        <v>50</v>
      </c>
      <c r="C56" s="50" t="str">
        <f t="shared" si="0"/>
        <v>Transition (2°C)US High Yield FI</v>
      </c>
      <c r="D56" s="51"/>
      <c r="E56" s="52">
        <v>1.83E-3</v>
      </c>
      <c r="F56" s="52">
        <v>9.9999999999999995E-7</v>
      </c>
      <c r="G56" s="52">
        <v>9.9999999999999995E-7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1"/>
      <c r="P56" s="52">
        <f t="shared" si="1"/>
        <v>1.83E-3</v>
      </c>
      <c r="Q56" s="52">
        <f t="array" ref="Q56">IF(E56="","",(PRODUCT(E56:G56+1)^(1/3))-1)</f>
        <v>6.1029535081491559E-4</v>
      </c>
      <c r="R56" s="52">
        <f t="array" ref="R56">IF(E56="","",((PRODUCT(E56:I56+1)^(1/5))-1))</f>
        <v>3.6613252796402485E-4</v>
      </c>
      <c r="S56" s="52">
        <f t="array" ref="S56">IF(E56="","",((PRODUCT(E56:N56+1)^(1/10))-1))</f>
        <v>1.830495104202523E-4</v>
      </c>
      <c r="T56" s="39"/>
      <c r="U56" s="41">
        <v>48</v>
      </c>
      <c r="V56" s="41" t="s">
        <v>173</v>
      </c>
      <c r="W56" s="41" t="s">
        <v>175</v>
      </c>
      <c r="X56" s="41"/>
      <c r="Y56" s="41"/>
      <c r="Z56" s="41"/>
      <c r="AA56" s="41"/>
      <c r="AB56" s="41"/>
      <c r="AC56" s="41"/>
      <c r="AD56" s="41"/>
      <c r="AE56" s="41"/>
    </row>
    <row r="57" spans="1:31" x14ac:dyDescent="0.35">
      <c r="A57" s="42" t="s">
        <v>172</v>
      </c>
      <c r="B57" s="53" t="s">
        <v>51</v>
      </c>
      <c r="C57" s="50" t="str">
        <f t="shared" si="0"/>
        <v>Transition (2°C)US Municipal FI</v>
      </c>
      <c r="D57" s="51"/>
      <c r="E57" s="52">
        <v>-1.12E-4</v>
      </c>
      <c r="F57" s="52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1"/>
      <c r="P57" s="52">
        <f t="shared" si="1"/>
        <v>-1.12E-4</v>
      </c>
      <c r="Q57" s="52">
        <f t="array" ref="Q57">IF(E57="","",(PRODUCT(E57:G57+1)^(1/3))-1)</f>
        <v>-3.7334727197801953E-5</v>
      </c>
      <c r="R57" s="52">
        <f t="array" ref="R57">IF(E57="","",((PRODUCT(E57:I57+1)^(1/5))-1))</f>
        <v>-2.2401003587413371E-5</v>
      </c>
      <c r="S57" s="52">
        <f t="array" ref="S57">IF(E57="","",((PRODUCT(E57:N57+1)^(1/10))-1))</f>
        <v>-1.1200564520086331E-5</v>
      </c>
      <c r="T57" s="39"/>
      <c r="U57" s="41">
        <v>49</v>
      </c>
      <c r="V57" s="41" t="s">
        <v>173</v>
      </c>
      <c r="W57" s="41" t="s">
        <v>175</v>
      </c>
      <c r="X57" s="41"/>
      <c r="Y57" s="41"/>
      <c r="Z57" s="41"/>
      <c r="AA57" s="41"/>
      <c r="AB57" s="41"/>
      <c r="AC57" s="41"/>
      <c r="AD57" s="41"/>
      <c r="AE57" s="41"/>
    </row>
    <row r="58" spans="1:31" x14ac:dyDescent="0.35">
      <c r="A58" s="42" t="s">
        <v>172</v>
      </c>
      <c r="B58" s="53" t="s">
        <v>52</v>
      </c>
      <c r="C58" s="50" t="str">
        <f t="shared" si="0"/>
        <v>Transition (2°C)US Inflation Indexed FI</v>
      </c>
      <c r="D58" s="51"/>
      <c r="E58" s="52">
        <v>9.859999999999999E-4</v>
      </c>
      <c r="F58" s="52">
        <v>0</v>
      </c>
      <c r="G58" s="52">
        <v>0</v>
      </c>
      <c r="H58" s="52">
        <v>0</v>
      </c>
      <c r="I58" s="52"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1"/>
      <c r="P58" s="52">
        <f t="shared" si="1"/>
        <v>9.859999999999999E-4</v>
      </c>
      <c r="Q58" s="52">
        <f t="array" ref="Q58">IF(E58="","",(PRODUCT(E58:G58+1)^(1/3))-1)</f>
        <v>3.2855870402181964E-4</v>
      </c>
      <c r="R58" s="52">
        <f t="array" ref="R58">IF(E58="","",((PRODUCT(E58:I58+1)^(1/5))-1))</f>
        <v>1.9712227030033169E-4</v>
      </c>
      <c r="S58" s="52">
        <f t="array" ref="S58">IF(E58="","",((PRODUCT(E58:N58+1)^(1/10))-1))</f>
        <v>9.8556278480099735E-5</v>
      </c>
      <c r="T58" s="39"/>
      <c r="U58" s="41">
        <v>50</v>
      </c>
      <c r="V58" s="41" t="s">
        <v>173</v>
      </c>
      <c r="W58" s="41" t="s">
        <v>175</v>
      </c>
      <c r="X58" s="41"/>
      <c r="Y58" s="41"/>
      <c r="Z58" s="41"/>
      <c r="AA58" s="41"/>
      <c r="AB58" s="41"/>
      <c r="AC58" s="41"/>
      <c r="AD58" s="41"/>
      <c r="AE58" s="41"/>
    </row>
    <row r="59" spans="1:31" x14ac:dyDescent="0.35">
      <c r="A59" s="42" t="s">
        <v>172</v>
      </c>
      <c r="B59" s="53" t="s">
        <v>53</v>
      </c>
      <c r="C59" s="50" t="str">
        <f t="shared" si="0"/>
        <v>Transition (2°C)US Intermediate Inflation Indexed FI</v>
      </c>
      <c r="D59" s="51"/>
      <c r="E59" s="52">
        <v>9.859999999999999E-4</v>
      </c>
      <c r="F59" s="52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1"/>
      <c r="P59" s="52">
        <f t="shared" si="1"/>
        <v>9.859999999999999E-4</v>
      </c>
      <c r="Q59" s="52">
        <f t="array" ref="Q59">IF(E59="","",(PRODUCT(E59:G59+1)^(1/3))-1)</f>
        <v>3.2855870402181964E-4</v>
      </c>
      <c r="R59" s="52">
        <f t="array" ref="R59">IF(E59="","",((PRODUCT(E59:I59+1)^(1/5))-1))</f>
        <v>1.9712227030033169E-4</v>
      </c>
      <c r="S59" s="52">
        <f t="array" ref="S59">IF(E59="","",((PRODUCT(E59:N59+1)^(1/10))-1))</f>
        <v>9.8556278480099735E-5</v>
      </c>
      <c r="T59" s="39"/>
      <c r="U59" s="41">
        <v>51</v>
      </c>
      <c r="V59" s="41" t="s">
        <v>173</v>
      </c>
      <c r="W59" s="41" t="s">
        <v>175</v>
      </c>
      <c r="X59" s="41"/>
      <c r="Y59" s="41"/>
      <c r="Z59" s="41"/>
      <c r="AA59" s="41"/>
      <c r="AB59" s="41"/>
      <c r="AC59" s="41"/>
      <c r="AD59" s="41"/>
      <c r="AE59" s="41"/>
    </row>
    <row r="60" spans="1:31" x14ac:dyDescent="0.35">
      <c r="A60" s="42" t="s">
        <v>172</v>
      </c>
      <c r="B60" s="53" t="s">
        <v>54</v>
      </c>
      <c r="C60" s="50" t="str">
        <f t="shared" si="0"/>
        <v>Transition (2°C)US Long Inflation Indexed FI</v>
      </c>
      <c r="D60" s="51"/>
      <c r="E60" s="52">
        <v>9.859999999999999E-4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1"/>
      <c r="P60" s="52">
        <f t="shared" si="1"/>
        <v>9.859999999999999E-4</v>
      </c>
      <c r="Q60" s="52">
        <f t="array" ref="Q60">IF(E60="","",(PRODUCT(E60:G60+1)^(1/3))-1)</f>
        <v>3.2855870402181964E-4</v>
      </c>
      <c r="R60" s="52">
        <f t="array" ref="R60">IF(E60="","",((PRODUCT(E60:I60+1)^(1/5))-1))</f>
        <v>1.9712227030033169E-4</v>
      </c>
      <c r="S60" s="52">
        <f t="array" ref="S60">IF(E60="","",((PRODUCT(E60:N60+1)^(1/10))-1))</f>
        <v>9.8556278480099735E-5</v>
      </c>
      <c r="T60" s="39"/>
      <c r="U60" s="41">
        <v>52</v>
      </c>
      <c r="V60" s="41" t="s">
        <v>173</v>
      </c>
      <c r="W60" s="41" t="s">
        <v>175</v>
      </c>
      <c r="X60" s="41"/>
      <c r="Y60" s="41"/>
      <c r="Z60" s="41"/>
      <c r="AA60" s="41"/>
      <c r="AB60" s="41"/>
      <c r="AC60" s="41"/>
      <c r="AD60" s="41"/>
      <c r="AE60" s="41"/>
    </row>
    <row r="61" spans="1:31" x14ac:dyDescent="0.35">
      <c r="A61" s="42" t="s">
        <v>172</v>
      </c>
      <c r="B61" s="53" t="s">
        <v>55</v>
      </c>
      <c r="C61" s="50" t="str">
        <f t="shared" si="0"/>
        <v>Transition (2°C)US Senior/Leveraged Loans</v>
      </c>
      <c r="D61" s="51"/>
      <c r="E61" s="52">
        <v>9.859999999999999E-4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1"/>
      <c r="P61" s="52">
        <f t="shared" si="1"/>
        <v>9.859999999999999E-4</v>
      </c>
      <c r="Q61" s="52">
        <f t="array" ref="Q61">IF(E61="","",(PRODUCT(E61:G61+1)^(1/3))-1)</f>
        <v>3.2855870402181964E-4</v>
      </c>
      <c r="R61" s="52">
        <f t="array" ref="R61">IF(E61="","",((PRODUCT(E61:I61+1)^(1/5))-1))</f>
        <v>1.9712227030033169E-4</v>
      </c>
      <c r="S61" s="52">
        <f t="array" ref="S61">IF(E61="","",((PRODUCT(E61:N61+1)^(1/10))-1))</f>
        <v>9.8556278480099735E-5</v>
      </c>
      <c r="T61" s="39"/>
      <c r="U61" s="41">
        <v>53</v>
      </c>
      <c r="V61" s="41" t="s">
        <v>173</v>
      </c>
      <c r="W61" s="41" t="s">
        <v>175</v>
      </c>
      <c r="X61" s="41"/>
      <c r="Y61" s="41"/>
      <c r="Z61" s="41"/>
      <c r="AA61" s="41"/>
      <c r="AB61" s="41"/>
      <c r="AC61" s="41"/>
      <c r="AD61" s="41"/>
      <c r="AE61" s="41"/>
    </row>
    <row r="62" spans="1:31" x14ac:dyDescent="0.35">
      <c r="A62" s="42" t="s">
        <v>172</v>
      </c>
      <c r="B62" s="53" t="s">
        <v>56</v>
      </c>
      <c r="C62" s="50" t="str">
        <f t="shared" si="0"/>
        <v>Transition (2°C)Multi- Asset Credit</v>
      </c>
      <c r="D62" s="51"/>
      <c r="E62" s="52">
        <v>3.6600000000000001E-4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1"/>
      <c r="P62" s="52">
        <f t="shared" si="1"/>
        <v>3.6600000000000001E-4</v>
      </c>
      <c r="Q62" s="52">
        <f t="array" ref="Q62">IF(E62="","",(PRODUCT(E62:G62+1)^(1/3))-1)</f>
        <v>1.2198511902572484E-4</v>
      </c>
      <c r="R62" s="52">
        <f t="array" ref="R62">IF(E62="","",((PRODUCT(E62:I62+1)^(1/5))-1))</f>
        <v>7.3189285872743426E-5</v>
      </c>
      <c r="S62" s="52">
        <f t="array" ref="S62">IF(E62="","",((PRODUCT(E62:N62+1)^(1/10))-1))</f>
        <v>3.6593973376852773E-5</v>
      </c>
      <c r="T62" s="39"/>
      <c r="U62" s="41">
        <v>54</v>
      </c>
      <c r="V62" s="41" t="s">
        <v>173</v>
      </c>
      <c r="W62" s="41" t="s">
        <v>175</v>
      </c>
      <c r="X62" s="41"/>
      <c r="Y62" s="41"/>
      <c r="Z62" s="41"/>
      <c r="AA62" s="41"/>
      <c r="AB62" s="41"/>
      <c r="AC62" s="41"/>
      <c r="AD62" s="41"/>
      <c r="AE62" s="41"/>
    </row>
    <row r="63" spans="1:31" x14ac:dyDescent="0.35">
      <c r="A63" s="42" t="s">
        <v>172</v>
      </c>
      <c r="B63" s="53" t="s">
        <v>57</v>
      </c>
      <c r="C63" s="50" t="str">
        <f t="shared" si="0"/>
        <v>Transition (2°C)Core Plus Fixed Income</v>
      </c>
      <c r="D63" s="51"/>
      <c r="E63" s="52">
        <v>1.83E-3</v>
      </c>
      <c r="F63" s="52">
        <v>9.9999999999999995E-7</v>
      </c>
      <c r="G63" s="52">
        <v>9.9999999999999995E-7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1"/>
      <c r="P63" s="52">
        <f t="shared" si="1"/>
        <v>1.83E-3</v>
      </c>
      <c r="Q63" s="52">
        <f t="array" ref="Q63">IF(E63="","",(PRODUCT(E63:G63+1)^(1/3))-1)</f>
        <v>6.1029535081491559E-4</v>
      </c>
      <c r="R63" s="52">
        <f t="array" ref="R63">IF(E63="","",((PRODUCT(E63:I63+1)^(1/5))-1))</f>
        <v>3.6613252796402485E-4</v>
      </c>
      <c r="S63" s="52">
        <f t="array" ref="S63">IF(E63="","",((PRODUCT(E63:N63+1)^(1/10))-1))</f>
        <v>1.830495104202523E-4</v>
      </c>
      <c r="T63" s="39"/>
      <c r="U63" s="41">
        <v>55</v>
      </c>
      <c r="V63" s="41" t="s">
        <v>173</v>
      </c>
      <c r="W63" s="41" t="s">
        <v>175</v>
      </c>
      <c r="X63" s="41"/>
      <c r="Y63" s="41"/>
      <c r="Z63" s="41"/>
      <c r="AA63" s="41"/>
      <c r="AB63" s="41"/>
      <c r="AC63" s="41"/>
      <c r="AD63" s="41"/>
      <c r="AE63" s="41"/>
    </row>
    <row r="64" spans="1:31" x14ac:dyDescent="0.35">
      <c r="A64" s="42" t="s">
        <v>172</v>
      </c>
      <c r="B64" s="53" t="s">
        <v>58</v>
      </c>
      <c r="C64" s="50" t="str">
        <f t="shared" si="0"/>
        <v>Transition (2°C)Unconstrained Fixed Income</v>
      </c>
      <c r="D64" s="51"/>
      <c r="E64" s="52">
        <v>9.2100000000000005E-4</v>
      </c>
      <c r="F64" s="52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1"/>
      <c r="P64" s="52">
        <f t="shared" si="1"/>
        <v>9.2100000000000005E-4</v>
      </c>
      <c r="Q64" s="52">
        <f t="array" ref="Q64">IF(E64="","",(PRODUCT(E64:G64+1)^(1/3))-1)</f>
        <v>3.0690579919445682E-4</v>
      </c>
      <c r="R64" s="52">
        <f t="array" ref="R64">IF(E64="","",((PRODUCT(E64:I64+1)^(1/5))-1))</f>
        <v>1.8413217819479577E-4</v>
      </c>
      <c r="S64" s="52">
        <f t="array" ref="S64">IF(E64="","",((PRODUCT(E64:N64+1)^(1/10))-1))</f>
        <v>9.2061851405089712E-5</v>
      </c>
      <c r="T64" s="39"/>
      <c r="U64" s="41">
        <v>56</v>
      </c>
      <c r="V64" s="41" t="s">
        <v>173</v>
      </c>
      <c r="W64" s="41" t="s">
        <v>175</v>
      </c>
      <c r="X64" s="41"/>
      <c r="Y64" s="41"/>
      <c r="Z64" s="41"/>
      <c r="AA64" s="41"/>
      <c r="AB64" s="41"/>
      <c r="AC64" s="41"/>
      <c r="AD64" s="41"/>
      <c r="AE64" s="41"/>
    </row>
    <row r="65" spans="1:31" x14ac:dyDescent="0.35">
      <c r="A65" s="42" t="s">
        <v>172</v>
      </c>
      <c r="B65" s="53" t="s">
        <v>59</v>
      </c>
      <c r="C65" s="50" t="str">
        <f t="shared" si="0"/>
        <v>Transition (2°C)US Cash</v>
      </c>
      <c r="D65" s="51"/>
      <c r="E65" s="52">
        <v>-1.12E-4</v>
      </c>
      <c r="F65" s="52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1"/>
      <c r="P65" s="52">
        <f t="shared" si="1"/>
        <v>-1.12E-4</v>
      </c>
      <c r="Q65" s="52">
        <f t="array" ref="Q65">IF(E65="","",(PRODUCT(E65:G65+1)^(1/3))-1)</f>
        <v>-3.7334727197801953E-5</v>
      </c>
      <c r="R65" s="52">
        <f t="array" ref="R65">IF(E65="","",((PRODUCT(E65:I65+1)^(1/5))-1))</f>
        <v>-2.2401003587413371E-5</v>
      </c>
      <c r="S65" s="52">
        <f t="array" ref="S65">IF(E65="","",((PRODUCT(E65:N65+1)^(1/10))-1))</f>
        <v>-1.1200564520086331E-5</v>
      </c>
      <c r="T65" s="39"/>
      <c r="U65" s="41">
        <v>57</v>
      </c>
      <c r="V65" s="41" t="s">
        <v>173</v>
      </c>
      <c r="W65" s="41" t="s">
        <v>175</v>
      </c>
      <c r="X65" s="41"/>
      <c r="Y65" s="41"/>
      <c r="Z65" s="41"/>
      <c r="AA65" s="41"/>
      <c r="AB65" s="41"/>
      <c r="AC65" s="41"/>
      <c r="AD65" s="41"/>
      <c r="AE65" s="41"/>
    </row>
    <row r="66" spans="1:31" x14ac:dyDescent="0.35">
      <c r="A66" s="42" t="s">
        <v>172</v>
      </c>
      <c r="B66" s="53" t="s">
        <v>60</v>
      </c>
      <c r="C66" s="50" t="str">
        <f t="shared" si="0"/>
        <v>Transition (2°C)Non-US Govt FI Unhedged</v>
      </c>
      <c r="D66" s="51"/>
      <c r="E66" s="52">
        <v>0</v>
      </c>
      <c r="F66" s="52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1"/>
      <c r="P66" s="52">
        <f t="shared" si="1"/>
        <v>0</v>
      </c>
      <c r="Q66" s="52">
        <f t="array" ref="Q66">IF(E66="","",(PRODUCT(E66:G66+1)^(1/3))-1)</f>
        <v>0</v>
      </c>
      <c r="R66" s="52">
        <f t="array" ref="R66">IF(E66="","",((PRODUCT(E66:I66+1)^(1/5))-1))</f>
        <v>0</v>
      </c>
      <c r="S66" s="52">
        <f t="array" ref="S66">IF(E66="","",((PRODUCT(E66:N66+1)^(1/10))-1))</f>
        <v>0</v>
      </c>
      <c r="T66" s="39"/>
      <c r="U66" s="41">
        <v>58</v>
      </c>
      <c r="V66" s="41" t="s">
        <v>173</v>
      </c>
      <c r="W66" s="41" t="s">
        <v>175</v>
      </c>
      <c r="X66" s="41"/>
      <c r="Y66" s="41"/>
      <c r="Z66" s="41"/>
      <c r="AA66" s="41"/>
      <c r="AB66" s="41"/>
      <c r="AC66" s="41"/>
      <c r="AD66" s="41"/>
      <c r="AE66" s="41"/>
    </row>
    <row r="67" spans="1:31" x14ac:dyDescent="0.35">
      <c r="A67" s="42" t="s">
        <v>172</v>
      </c>
      <c r="B67" s="53" t="s">
        <v>61</v>
      </c>
      <c r="C67" s="50" t="str">
        <f t="shared" si="0"/>
        <v xml:space="preserve">Transition (2°C)Non-US Govt FI Hedged </v>
      </c>
      <c r="D67" s="51"/>
      <c r="E67" s="52">
        <v>3.6089999999999998E-3</v>
      </c>
      <c r="F67" s="52">
        <v>1.9999999999999999E-6</v>
      </c>
      <c r="G67" s="52">
        <v>1.9999999999999999E-6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1"/>
      <c r="P67" s="52">
        <f t="shared" si="1"/>
        <v>3.6089999999999998E-3</v>
      </c>
      <c r="Q67" s="52">
        <f t="array" ref="Q67">IF(E67="","",(PRODUCT(E67:G67+1)^(1/3))-1)</f>
        <v>1.2028906206538181E-3</v>
      </c>
      <c r="R67" s="52">
        <f t="array" ref="R67">IF(E67="","",((PRODUCT(E67:I67+1)^(1/5))-1))</f>
        <v>7.215608362896031E-4</v>
      </c>
      <c r="S67" s="52">
        <f t="array" ref="S67">IF(E67="","",((PRODUCT(E67:N67+1)^(1/10))-1))</f>
        <v>3.6071536035908736E-4</v>
      </c>
      <c r="T67" s="39"/>
      <c r="U67" s="41">
        <v>59</v>
      </c>
      <c r="V67" s="41" t="s">
        <v>173</v>
      </c>
      <c r="W67" s="41" t="s">
        <v>175</v>
      </c>
      <c r="X67" s="41"/>
      <c r="Y67" s="41"/>
      <c r="Z67" s="41"/>
      <c r="AA67" s="41"/>
      <c r="AB67" s="41"/>
      <c r="AC67" s="41"/>
      <c r="AD67" s="41"/>
      <c r="AE67" s="41"/>
    </row>
    <row r="68" spans="1:31" x14ac:dyDescent="0.35">
      <c r="A68" s="42" t="s">
        <v>172</v>
      </c>
      <c r="B68" s="53" t="s">
        <v>62</v>
      </c>
      <c r="C68" s="50" t="str">
        <f t="shared" si="0"/>
        <v>Transition (2°C)Non-US Broad FI Unhedged</v>
      </c>
      <c r="D68" s="51"/>
      <c r="E68" s="52">
        <v>3.6089999999999998E-3</v>
      </c>
      <c r="F68" s="52">
        <v>1.9999999999999999E-6</v>
      </c>
      <c r="G68" s="52">
        <v>1.9999999999999999E-6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1"/>
      <c r="P68" s="52">
        <f t="shared" si="1"/>
        <v>3.6089999999999998E-3</v>
      </c>
      <c r="Q68" s="52">
        <f t="array" ref="Q68">IF(E68="","",(PRODUCT(E68:G68+1)^(1/3))-1)</f>
        <v>1.2028906206538181E-3</v>
      </c>
      <c r="R68" s="52">
        <f t="array" ref="R68">IF(E68="","",((PRODUCT(E68:I68+1)^(1/5))-1))</f>
        <v>7.215608362896031E-4</v>
      </c>
      <c r="S68" s="52">
        <f t="array" ref="S68">IF(E68="","",((PRODUCT(E68:N68+1)^(1/10))-1))</f>
        <v>3.6071536035908736E-4</v>
      </c>
      <c r="T68" s="39"/>
      <c r="U68" s="41">
        <v>60</v>
      </c>
      <c r="V68" s="41" t="s">
        <v>173</v>
      </c>
      <c r="W68" s="41" t="s">
        <v>175</v>
      </c>
      <c r="X68" s="41"/>
      <c r="Y68" s="41"/>
      <c r="Z68" s="41"/>
      <c r="AA68" s="41"/>
      <c r="AB68" s="41"/>
      <c r="AC68" s="41"/>
      <c r="AD68" s="41"/>
      <c r="AE68" s="41"/>
    </row>
    <row r="69" spans="1:31" x14ac:dyDescent="0.35">
      <c r="A69" s="42" t="s">
        <v>172</v>
      </c>
      <c r="B69" s="53" t="s">
        <v>63</v>
      </c>
      <c r="C69" s="50" t="str">
        <f t="shared" si="0"/>
        <v>Transition (2°C)Non-US Broad FI Hedged</v>
      </c>
      <c r="D69" s="51"/>
      <c r="E69" s="52">
        <v>3.6089999999999998E-3</v>
      </c>
      <c r="F69" s="52">
        <v>1.9999999999999999E-6</v>
      </c>
      <c r="G69" s="52">
        <v>1.9999999999999999E-6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1"/>
      <c r="P69" s="52">
        <f t="shared" si="1"/>
        <v>3.6089999999999998E-3</v>
      </c>
      <c r="Q69" s="52">
        <f t="array" ref="Q69">IF(E69="","",(PRODUCT(E69:G69+1)^(1/3))-1)</f>
        <v>1.2028906206538181E-3</v>
      </c>
      <c r="R69" s="52">
        <f t="array" ref="R69">IF(E69="","",((PRODUCT(E69:I69+1)^(1/5))-1))</f>
        <v>7.215608362896031E-4</v>
      </c>
      <c r="S69" s="52">
        <f t="array" ref="S69">IF(E69="","",((PRODUCT(E69:N69+1)^(1/10))-1))</f>
        <v>3.6071536035908736E-4</v>
      </c>
      <c r="T69" s="39"/>
      <c r="U69" s="41">
        <v>61</v>
      </c>
      <c r="V69" s="41" t="s">
        <v>173</v>
      </c>
      <c r="W69" s="41" t="s">
        <v>175</v>
      </c>
      <c r="X69" s="41"/>
      <c r="Y69" s="41"/>
      <c r="Z69" s="41"/>
      <c r="AA69" s="41"/>
      <c r="AB69" s="41"/>
      <c r="AC69" s="41"/>
      <c r="AD69" s="41"/>
      <c r="AE69" s="41"/>
    </row>
    <row r="70" spans="1:31" x14ac:dyDescent="0.35">
      <c r="A70" s="42" t="s">
        <v>172</v>
      </c>
      <c r="B70" s="53" t="s">
        <v>64</v>
      </c>
      <c r="C70" s="50" t="str">
        <f t="shared" si="0"/>
        <v>Transition (2°C)EM Govt FI - Hard Currency</v>
      </c>
      <c r="D70" s="51"/>
      <c r="E70" s="52">
        <v>3.6089999999999998E-3</v>
      </c>
      <c r="F70" s="52">
        <v>1.9999999999999999E-6</v>
      </c>
      <c r="G70" s="52">
        <v>1.9999999999999999E-6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1"/>
      <c r="P70" s="52">
        <f t="shared" si="1"/>
        <v>3.6089999999999998E-3</v>
      </c>
      <c r="Q70" s="52">
        <f t="array" ref="Q70">IF(E70="","",(PRODUCT(E70:G70+1)^(1/3))-1)</f>
        <v>1.2028906206538181E-3</v>
      </c>
      <c r="R70" s="52">
        <f t="array" ref="R70">IF(E70="","",((PRODUCT(E70:I70+1)^(1/5))-1))</f>
        <v>7.215608362896031E-4</v>
      </c>
      <c r="S70" s="52">
        <f t="array" ref="S70">IF(E70="","",((PRODUCT(E70:N70+1)^(1/10))-1))</f>
        <v>3.6071536035908736E-4</v>
      </c>
      <c r="T70" s="39"/>
      <c r="U70" s="41">
        <v>62</v>
      </c>
      <c r="V70" s="41" t="s">
        <v>173</v>
      </c>
      <c r="W70" s="41" t="s">
        <v>175</v>
      </c>
      <c r="X70" s="41"/>
      <c r="Y70" s="41"/>
      <c r="Z70" s="41"/>
      <c r="AA70" s="41"/>
      <c r="AB70" s="41"/>
      <c r="AC70" s="41"/>
      <c r="AD70" s="41"/>
      <c r="AE70" s="41"/>
    </row>
    <row r="71" spans="1:31" x14ac:dyDescent="0.35">
      <c r="A71" s="42" t="s">
        <v>172</v>
      </c>
      <c r="B71" s="53" t="s">
        <v>65</v>
      </c>
      <c r="C71" s="50" t="str">
        <f t="shared" ref="C71:C124" si="2">A71&amp;B71</f>
        <v>Transition (2°C)EM Govt FI - Local Currency</v>
      </c>
      <c r="D71" s="51"/>
      <c r="E71" s="52">
        <v>-1.12E-4</v>
      </c>
      <c r="F71" s="52">
        <v>0</v>
      </c>
      <c r="G71" s="52">
        <v>0</v>
      </c>
      <c r="H71" s="52">
        <v>0</v>
      </c>
      <c r="I71" s="52">
        <v>0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1"/>
      <c r="P71" s="52">
        <f t="shared" si="1"/>
        <v>-1.12E-4</v>
      </c>
      <c r="Q71" s="52">
        <f t="array" ref="Q71">IF(E71="","",(PRODUCT(E71:G71+1)^(1/3))-1)</f>
        <v>-3.7334727197801953E-5</v>
      </c>
      <c r="R71" s="52">
        <f t="array" ref="R71">IF(E71="","",((PRODUCT(E71:I71+1)^(1/5))-1))</f>
        <v>-2.2401003587413371E-5</v>
      </c>
      <c r="S71" s="52">
        <f t="array" ref="S71">IF(E71="","",((PRODUCT(E71:N71+1)^(1/10))-1))</f>
        <v>-1.1200564520086331E-5</v>
      </c>
      <c r="T71" s="39"/>
      <c r="U71" s="41">
        <v>63</v>
      </c>
      <c r="V71" s="41" t="s">
        <v>173</v>
      </c>
      <c r="W71" s="41" t="s">
        <v>175</v>
      </c>
      <c r="X71" s="41"/>
      <c r="Y71" s="41"/>
      <c r="Z71" s="41"/>
      <c r="AA71" s="41"/>
      <c r="AB71" s="41"/>
      <c r="AC71" s="41"/>
      <c r="AD71" s="41"/>
      <c r="AE71" s="41"/>
    </row>
    <row r="72" spans="1:31" x14ac:dyDescent="0.35">
      <c r="A72" s="42" t="s">
        <v>172</v>
      </c>
      <c r="B72" s="53" t="s">
        <v>66</v>
      </c>
      <c r="C72" s="50" t="str">
        <f t="shared" si="2"/>
        <v xml:space="preserve">Transition (2°C)Global Govt FI Unhedged </v>
      </c>
      <c r="D72" s="51"/>
      <c r="E72" s="52">
        <v>3.5409999999999999E-3</v>
      </c>
      <c r="F72" s="52">
        <v>1.9999999999999999E-6</v>
      </c>
      <c r="G72" s="52">
        <v>1.9999999999999999E-6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1"/>
      <c r="P72" s="52">
        <f t="shared" si="1"/>
        <v>3.5409999999999999E-3</v>
      </c>
      <c r="Q72" s="52">
        <f t="array" ref="Q72">IF(E72="","",(PRODUCT(E72:G72+1)^(1/3))-1)</f>
        <v>1.1802777856226854E-3</v>
      </c>
      <c r="R72" s="52">
        <f t="array" ref="R72">IF(E72="","",((PRODUCT(E72:I72+1)^(1/5))-1))</f>
        <v>7.0799959670519996E-4</v>
      </c>
      <c r="S72" s="52">
        <f t="array" ref="S72">IF(E72="","",((PRODUCT(E72:N72+1)^(1/10))-1))</f>
        <v>3.5393716259513042E-4</v>
      </c>
      <c r="T72" s="39"/>
      <c r="U72" s="41">
        <v>64</v>
      </c>
      <c r="V72" s="41" t="s">
        <v>173</v>
      </c>
      <c r="W72" s="41" t="s">
        <v>175</v>
      </c>
      <c r="X72" s="41"/>
      <c r="Y72" s="41"/>
      <c r="Z72" s="41"/>
      <c r="AA72" s="41"/>
      <c r="AB72" s="41"/>
      <c r="AC72" s="41"/>
      <c r="AD72" s="41"/>
      <c r="AE72" s="41"/>
    </row>
    <row r="73" spans="1:31" x14ac:dyDescent="0.35">
      <c r="A73" s="42" t="s">
        <v>172</v>
      </c>
      <c r="B73" s="53" t="s">
        <v>67</v>
      </c>
      <c r="C73" s="50" t="str">
        <f t="shared" si="2"/>
        <v xml:space="preserve">Transition (2°C)Global Govt FI Hedged </v>
      </c>
      <c r="D73" s="51"/>
      <c r="E73" s="52">
        <v>3.6089999999999998E-3</v>
      </c>
      <c r="F73" s="52">
        <v>1.9999999999999999E-6</v>
      </c>
      <c r="G73" s="52">
        <v>1.9999999999999999E-6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1"/>
      <c r="P73" s="52">
        <f t="shared" ref="P73:P136" si="3">IF(E73="","",E73)</f>
        <v>3.6089999999999998E-3</v>
      </c>
      <c r="Q73" s="52">
        <f t="array" ref="Q73">IF(E73="","",(PRODUCT(E73:G73+1)^(1/3))-1)</f>
        <v>1.2028906206538181E-3</v>
      </c>
      <c r="R73" s="52">
        <f t="array" ref="R73">IF(E73="","",((PRODUCT(E73:I73+1)^(1/5))-1))</f>
        <v>7.215608362896031E-4</v>
      </c>
      <c r="S73" s="52">
        <f t="array" ref="S73">IF(E73="","",((PRODUCT(E73:N73+1)^(1/10))-1))</f>
        <v>3.6071536035908736E-4</v>
      </c>
      <c r="T73" s="39"/>
      <c r="U73" s="41">
        <v>65</v>
      </c>
      <c r="V73" s="41" t="s">
        <v>173</v>
      </c>
      <c r="W73" s="41" t="s">
        <v>175</v>
      </c>
      <c r="X73" s="41"/>
      <c r="Y73" s="41"/>
      <c r="Z73" s="41"/>
      <c r="AA73" s="41"/>
      <c r="AB73" s="41"/>
      <c r="AC73" s="41"/>
      <c r="AD73" s="41"/>
      <c r="AE73" s="41"/>
    </row>
    <row r="74" spans="1:31" x14ac:dyDescent="0.35">
      <c r="A74" s="42" t="s">
        <v>172</v>
      </c>
      <c r="B74" s="53" t="s">
        <v>68</v>
      </c>
      <c r="C74" s="50" t="str">
        <f t="shared" si="2"/>
        <v xml:space="preserve">Transition (2°C)Global Broad FI Unhedged </v>
      </c>
      <c r="D74" s="51"/>
      <c r="E74" s="52">
        <v>3.6089999999999998E-3</v>
      </c>
      <c r="F74" s="52">
        <v>1.9999999999999999E-6</v>
      </c>
      <c r="G74" s="52">
        <v>1.9999999999999999E-6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1"/>
      <c r="P74" s="52">
        <f t="shared" si="3"/>
        <v>3.6089999999999998E-3</v>
      </c>
      <c r="Q74" s="52">
        <f t="array" ref="Q74">IF(E74="","",(PRODUCT(E74:G74+1)^(1/3))-1)</f>
        <v>1.2028906206538181E-3</v>
      </c>
      <c r="R74" s="52">
        <f t="array" ref="R74">IF(E74="","",((PRODUCT(E74:I74+1)^(1/5))-1))</f>
        <v>7.215608362896031E-4</v>
      </c>
      <c r="S74" s="52">
        <f t="array" ref="S74">IF(E74="","",((PRODUCT(E74:N74+1)^(1/10))-1))</f>
        <v>3.6071536035908736E-4</v>
      </c>
      <c r="T74" s="39"/>
      <c r="U74" s="41">
        <v>66</v>
      </c>
      <c r="V74" s="41" t="s">
        <v>173</v>
      </c>
      <c r="W74" s="41" t="s">
        <v>175</v>
      </c>
      <c r="X74" s="41"/>
      <c r="Y74" s="41"/>
      <c r="Z74" s="41"/>
      <c r="AA74" s="41"/>
      <c r="AB74" s="41"/>
      <c r="AC74" s="41"/>
      <c r="AD74" s="41"/>
      <c r="AE74" s="41"/>
    </row>
    <row r="75" spans="1:31" x14ac:dyDescent="0.35">
      <c r="A75" s="42" t="s">
        <v>172</v>
      </c>
      <c r="B75" s="53" t="s">
        <v>69</v>
      </c>
      <c r="C75" s="50" t="str">
        <f t="shared" si="2"/>
        <v xml:space="preserve">Transition (2°C)Global Broad FI Hedged </v>
      </c>
      <c r="D75" s="51"/>
      <c r="E75" s="52">
        <v>3.6089999999999998E-3</v>
      </c>
      <c r="F75" s="52">
        <v>1.9999999999999999E-6</v>
      </c>
      <c r="G75" s="52">
        <v>1.9999999999999999E-6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1"/>
      <c r="P75" s="52">
        <f t="shared" si="3"/>
        <v>3.6089999999999998E-3</v>
      </c>
      <c r="Q75" s="52">
        <f t="array" ref="Q75">IF(E75="","",(PRODUCT(E75:G75+1)^(1/3))-1)</f>
        <v>1.2028906206538181E-3</v>
      </c>
      <c r="R75" s="52">
        <f t="array" ref="R75">IF(E75="","",((PRODUCT(E75:I75+1)^(1/5))-1))</f>
        <v>7.215608362896031E-4</v>
      </c>
      <c r="S75" s="52">
        <f t="array" ref="S75">IF(E75="","",((PRODUCT(E75:N75+1)^(1/10))-1))</f>
        <v>3.6071536035908736E-4</v>
      </c>
      <c r="T75" s="39"/>
      <c r="U75" s="41">
        <v>67</v>
      </c>
      <c r="V75" s="41" t="s">
        <v>173</v>
      </c>
      <c r="W75" s="41" t="s">
        <v>175</v>
      </c>
      <c r="X75" s="41"/>
      <c r="Y75" s="41"/>
      <c r="Z75" s="41"/>
      <c r="AA75" s="41"/>
      <c r="AB75" s="41"/>
      <c r="AC75" s="41"/>
      <c r="AD75" s="41"/>
      <c r="AE75" s="41"/>
    </row>
    <row r="76" spans="1:31" x14ac:dyDescent="0.35">
      <c r="A76" s="42" t="s">
        <v>172</v>
      </c>
      <c r="B76" s="53" t="s">
        <v>70</v>
      </c>
      <c r="C76" s="50" t="str">
        <f t="shared" si="2"/>
        <v>Transition (2°C)Global Inflation Indexed FI - Hedged</v>
      </c>
      <c r="D76" s="51"/>
      <c r="E76" s="52">
        <v>3.6089999999999998E-3</v>
      </c>
      <c r="F76" s="52">
        <v>1.9999999999999999E-6</v>
      </c>
      <c r="G76" s="52">
        <v>1.9999999999999999E-6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1"/>
      <c r="P76" s="52">
        <f t="shared" si="3"/>
        <v>3.6089999999999998E-3</v>
      </c>
      <c r="Q76" s="52">
        <f t="array" ref="Q76">IF(E76="","",(PRODUCT(E76:G76+1)^(1/3))-1)</f>
        <v>1.2028906206538181E-3</v>
      </c>
      <c r="R76" s="52">
        <f t="array" ref="R76">IF(E76="","",((PRODUCT(E76:I76+1)^(1/5))-1))</f>
        <v>7.215608362896031E-4</v>
      </c>
      <c r="S76" s="52">
        <f t="array" ref="S76">IF(E76="","",((PRODUCT(E76:N76+1)^(1/10))-1))</f>
        <v>3.6071536035908736E-4</v>
      </c>
      <c r="T76" s="39"/>
      <c r="U76" s="41">
        <v>68</v>
      </c>
      <c r="V76" s="41" t="s">
        <v>173</v>
      </c>
      <c r="W76" s="41" t="s">
        <v>175</v>
      </c>
      <c r="X76" s="41"/>
      <c r="Y76" s="41"/>
      <c r="Z76" s="41"/>
      <c r="AA76" s="41"/>
      <c r="AB76" s="41"/>
      <c r="AC76" s="41"/>
      <c r="AD76" s="41"/>
      <c r="AE76" s="41"/>
    </row>
    <row r="77" spans="1:31" x14ac:dyDescent="0.35">
      <c r="A77" s="42" t="s">
        <v>172</v>
      </c>
      <c r="B77" s="53" t="s">
        <v>71</v>
      </c>
      <c r="C77" s="50" t="str">
        <f t="shared" si="2"/>
        <v>Transition (2°C)Global High Yield</v>
      </c>
      <c r="D77" s="51"/>
      <c r="E77" s="52">
        <v>3.6089999999999998E-3</v>
      </c>
      <c r="F77" s="52">
        <v>1.9999999999999999E-6</v>
      </c>
      <c r="G77" s="52">
        <v>1.9999999999999999E-6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1"/>
      <c r="P77" s="52">
        <f t="shared" si="3"/>
        <v>3.6089999999999998E-3</v>
      </c>
      <c r="Q77" s="52">
        <f t="array" ref="Q77">IF(E77="","",(PRODUCT(E77:G77+1)^(1/3))-1)</f>
        <v>1.2028906206538181E-3</v>
      </c>
      <c r="R77" s="52">
        <f t="array" ref="R77">IF(E77="","",((PRODUCT(E77:I77+1)^(1/5))-1))</f>
        <v>7.215608362896031E-4</v>
      </c>
      <c r="S77" s="52">
        <f t="array" ref="S77">IF(E77="","",((PRODUCT(E77:N77+1)^(1/10))-1))</f>
        <v>3.6071536035908736E-4</v>
      </c>
      <c r="T77" s="39"/>
      <c r="U77" s="41">
        <v>69</v>
      </c>
      <c r="V77" s="41" t="s">
        <v>173</v>
      </c>
      <c r="W77" s="41" t="s">
        <v>175</v>
      </c>
      <c r="X77" s="41"/>
      <c r="Y77" s="41"/>
      <c r="Z77" s="41"/>
      <c r="AA77" s="41"/>
      <c r="AB77" s="41"/>
      <c r="AC77" s="41"/>
      <c r="AD77" s="41"/>
      <c r="AE77" s="41"/>
    </row>
    <row r="78" spans="1:31" x14ac:dyDescent="0.35">
      <c r="A78" s="42" t="s">
        <v>172</v>
      </c>
      <c r="B78" s="53" t="s">
        <v>72</v>
      </c>
      <c r="C78" s="50" t="str">
        <f t="shared" si="2"/>
        <v>Transition (2°C)Convertibles</v>
      </c>
      <c r="D78" s="51"/>
      <c r="E78" s="52">
        <v>-1.12E-4</v>
      </c>
      <c r="F78" s="52">
        <v>0</v>
      </c>
      <c r="G78" s="52">
        <v>0</v>
      </c>
      <c r="H78" s="52">
        <v>0</v>
      </c>
      <c r="I78" s="52">
        <v>0</v>
      </c>
      <c r="J78" s="52">
        <v>0</v>
      </c>
      <c r="K78" s="52">
        <v>0</v>
      </c>
      <c r="L78" s="52">
        <v>0</v>
      </c>
      <c r="M78" s="52">
        <v>0</v>
      </c>
      <c r="N78" s="52">
        <v>0</v>
      </c>
      <c r="O78" s="51"/>
      <c r="P78" s="52">
        <f t="shared" si="3"/>
        <v>-1.12E-4</v>
      </c>
      <c r="Q78" s="52">
        <f t="array" ref="Q78">IF(E78="","",(PRODUCT(E78:G78+1)^(1/3))-1)</f>
        <v>-3.7334727197801953E-5</v>
      </c>
      <c r="R78" s="52">
        <f t="array" ref="R78">IF(E78="","",((PRODUCT(E78:I78+1)^(1/5))-1))</f>
        <v>-2.2401003587413371E-5</v>
      </c>
      <c r="S78" s="52">
        <f t="array" ref="S78">IF(E78="","",((PRODUCT(E78:N78+1)^(1/10))-1))</f>
        <v>-1.1200564520086331E-5</v>
      </c>
      <c r="T78" s="39"/>
      <c r="U78" s="41">
        <v>70</v>
      </c>
      <c r="V78" s="41" t="s">
        <v>173</v>
      </c>
      <c r="W78" s="41" t="s">
        <v>175</v>
      </c>
      <c r="X78" s="41"/>
      <c r="Y78" s="41"/>
      <c r="Z78" s="41"/>
      <c r="AA78" s="41"/>
      <c r="AB78" s="41"/>
      <c r="AC78" s="41"/>
      <c r="AD78" s="41"/>
      <c r="AE78" s="41"/>
    </row>
    <row r="79" spans="1:31" x14ac:dyDescent="0.35">
      <c r="A79" s="42" t="s">
        <v>172</v>
      </c>
      <c r="B79" s="53" t="s">
        <v>73</v>
      </c>
      <c r="C79" s="50" t="str">
        <f t="shared" si="2"/>
        <v>Transition (2°C)Stable Value/GICs</v>
      </c>
      <c r="D79" s="51"/>
      <c r="E79" s="52">
        <v>-1.12E-4</v>
      </c>
      <c r="F79" s="52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1"/>
      <c r="P79" s="52">
        <f t="shared" si="3"/>
        <v>-1.12E-4</v>
      </c>
      <c r="Q79" s="52">
        <f t="array" ref="Q79">IF(E79="","",(PRODUCT(E79:G79+1)^(1/3))-1)</f>
        <v>-3.7334727197801953E-5</v>
      </c>
      <c r="R79" s="52">
        <f t="array" ref="R79">IF(E79="","",((PRODUCT(E79:I79+1)^(1/5))-1))</f>
        <v>-2.2401003587413371E-5</v>
      </c>
      <c r="S79" s="52">
        <f t="array" ref="S79">IF(E79="","",((PRODUCT(E79:N79+1)^(1/10))-1))</f>
        <v>-1.1200564520086331E-5</v>
      </c>
      <c r="T79" s="39"/>
      <c r="U79" s="41">
        <v>71</v>
      </c>
      <c r="V79" s="41" t="s">
        <v>173</v>
      </c>
      <c r="W79" s="41" t="s">
        <v>175</v>
      </c>
      <c r="X79" s="41"/>
      <c r="Y79" s="41"/>
      <c r="Z79" s="41"/>
      <c r="AA79" s="41"/>
      <c r="AB79" s="41"/>
      <c r="AC79" s="41"/>
      <c r="AD79" s="41"/>
      <c r="AE79" s="41"/>
    </row>
    <row r="80" spans="1:31" x14ac:dyDescent="0.35">
      <c r="A80" s="42" t="s">
        <v>172</v>
      </c>
      <c r="B80" s="39" t="s">
        <v>74</v>
      </c>
      <c r="C80" s="50" t="str">
        <f t="shared" si="2"/>
        <v>Transition (2°C)Company Stock - Large Cap</v>
      </c>
      <c r="D80" s="39"/>
      <c r="E80" s="52">
        <v>9.859999999999999E-4</v>
      </c>
      <c r="F80" s="52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1"/>
      <c r="P80" s="52">
        <f t="shared" si="3"/>
        <v>9.859999999999999E-4</v>
      </c>
      <c r="Q80" s="52">
        <f t="array" ref="Q80">IF(E80="","",(PRODUCT(E80:G80+1)^(1/3))-1)</f>
        <v>3.2855870402181964E-4</v>
      </c>
      <c r="R80" s="52">
        <f t="array" ref="R80">IF(E80="","",((PRODUCT(E80:I80+1)^(1/5))-1))</f>
        <v>1.9712227030033169E-4</v>
      </c>
      <c r="S80" s="52">
        <f t="array" ref="S80">IF(E80="","",((PRODUCT(E80:N80+1)^(1/10))-1))</f>
        <v>9.8556278480099735E-5</v>
      </c>
      <c r="T80" s="39"/>
      <c r="U80" s="41">
        <v>72</v>
      </c>
      <c r="V80" s="41" t="s">
        <v>173</v>
      </c>
      <c r="W80" s="41" t="s">
        <v>175</v>
      </c>
      <c r="X80" s="41"/>
      <c r="Y80" s="41"/>
      <c r="Z80" s="41"/>
      <c r="AA80" s="41"/>
      <c r="AB80" s="41"/>
      <c r="AC80" s="41"/>
      <c r="AD80" s="41"/>
      <c r="AE80" s="41"/>
    </row>
    <row r="81" spans="1:31" x14ac:dyDescent="0.35">
      <c r="A81" s="42" t="s">
        <v>172</v>
      </c>
      <c r="B81" s="39" t="s">
        <v>75</v>
      </c>
      <c r="C81" s="50" t="str">
        <f t="shared" si="2"/>
        <v>Transition (2°C)Company Stock - Small Cap</v>
      </c>
      <c r="D81" s="39"/>
      <c r="E81" s="52">
        <v>-2.6979E-2</v>
      </c>
      <c r="F81" s="52">
        <v>1.2400000000000001E-4</v>
      </c>
      <c r="G81" s="52">
        <v>1.2400000000000001E-4</v>
      </c>
      <c r="H81" s="52">
        <v>2.4000000000000001E-5</v>
      </c>
      <c r="I81" s="52">
        <v>2.4000000000000001E-5</v>
      </c>
      <c r="J81" s="52">
        <v>6.9999999999999999E-6</v>
      </c>
      <c r="K81" s="52">
        <v>6.9999999999999999E-6</v>
      </c>
      <c r="L81" s="52">
        <v>6.9999999999999999E-6</v>
      </c>
      <c r="M81" s="52">
        <v>6.9999999999999999E-6</v>
      </c>
      <c r="N81" s="52">
        <v>6.9999999999999999E-6</v>
      </c>
      <c r="O81" s="51"/>
      <c r="P81" s="52">
        <f t="shared" si="3"/>
        <v>-2.6979E-2</v>
      </c>
      <c r="Q81" s="52">
        <f t="array" ref="Q81">IF(E81="","",(PRODUCT(E81:G81+1)^(1/3))-1)</f>
        <v>-8.9931936939878776E-3</v>
      </c>
      <c r="R81" s="52">
        <f t="array" ref="R81">IF(E81="","",((PRODUCT(E81:I81+1)^(1/5))-1))</f>
        <v>-5.3961144360223923E-3</v>
      </c>
      <c r="S81" s="52">
        <f t="array" ref="S81">IF(E81="","",((PRODUCT(E81:N81+1)^(1/10))-1))</f>
        <v>-2.6982162899854556E-3</v>
      </c>
      <c r="T81" s="39"/>
      <c r="U81" s="41">
        <v>73</v>
      </c>
      <c r="V81" s="41" t="s">
        <v>173</v>
      </c>
      <c r="W81" s="41" t="s">
        <v>175</v>
      </c>
      <c r="X81" s="41"/>
      <c r="Y81" s="41"/>
      <c r="Z81" s="41"/>
      <c r="AA81" s="41"/>
      <c r="AB81" s="41"/>
      <c r="AC81" s="41"/>
      <c r="AD81" s="41"/>
      <c r="AE81" s="41"/>
    </row>
    <row r="82" spans="1:31" x14ac:dyDescent="0.35">
      <c r="A82" s="42" t="s">
        <v>172</v>
      </c>
      <c r="B82" s="39" t="s">
        <v>76</v>
      </c>
      <c r="C82" s="50" t="str">
        <f t="shared" si="2"/>
        <v>Transition (2°C)Global Cash - Currencies</v>
      </c>
      <c r="D82" s="39"/>
      <c r="E82" s="52">
        <v>-2.6979E-2</v>
      </c>
      <c r="F82" s="52">
        <v>1.2400000000000001E-4</v>
      </c>
      <c r="G82" s="52">
        <v>1.2400000000000001E-4</v>
      </c>
      <c r="H82" s="52">
        <v>2.4000000000000001E-5</v>
      </c>
      <c r="I82" s="52">
        <v>2.4000000000000001E-5</v>
      </c>
      <c r="J82" s="52">
        <v>6.9999999999999999E-6</v>
      </c>
      <c r="K82" s="52">
        <v>6.9999999999999999E-6</v>
      </c>
      <c r="L82" s="52">
        <v>6.9999999999999999E-6</v>
      </c>
      <c r="M82" s="52">
        <v>6.9999999999999999E-6</v>
      </c>
      <c r="N82" s="52">
        <v>6.9999999999999999E-6</v>
      </c>
      <c r="O82" s="51"/>
      <c r="P82" s="52">
        <f t="shared" si="3"/>
        <v>-2.6979E-2</v>
      </c>
      <c r="Q82" s="52">
        <f t="array" ref="Q82">IF(E82="","",(PRODUCT(E82:G82+1)^(1/3))-1)</f>
        <v>-8.9931936939878776E-3</v>
      </c>
      <c r="R82" s="52">
        <f t="array" ref="R82">IF(E82="","",((PRODUCT(E82:I82+1)^(1/5))-1))</f>
        <v>-5.3961144360223923E-3</v>
      </c>
      <c r="S82" s="52">
        <f t="array" ref="S82">IF(E82="","",((PRODUCT(E82:N82+1)^(1/10))-1))</f>
        <v>-2.6982162899854556E-3</v>
      </c>
      <c r="T82" s="39"/>
      <c r="U82" s="41">
        <v>74</v>
      </c>
      <c r="V82" s="41" t="s">
        <v>173</v>
      </c>
      <c r="W82" s="41" t="s">
        <v>175</v>
      </c>
      <c r="X82" s="41"/>
      <c r="Y82" s="41"/>
      <c r="Z82" s="41"/>
      <c r="AA82" s="41"/>
      <c r="AB82" s="41"/>
      <c r="AC82" s="41"/>
      <c r="AD82" s="41"/>
      <c r="AE82" s="41"/>
    </row>
    <row r="83" spans="1:31" x14ac:dyDescent="0.35">
      <c r="A83" s="42" t="s">
        <v>172</v>
      </c>
      <c r="B83" s="39" t="s">
        <v>77</v>
      </c>
      <c r="C83" s="50" t="str">
        <f t="shared" si="2"/>
        <v>Transition (2°C)Non-US Currency Exposure (UIRP)</v>
      </c>
      <c r="D83" s="39"/>
      <c r="E83" s="52">
        <v>0</v>
      </c>
      <c r="F83" s="52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1"/>
      <c r="P83" s="52">
        <f t="shared" si="3"/>
        <v>0</v>
      </c>
      <c r="Q83" s="52">
        <f t="array" ref="Q83">IF(E83="","",(PRODUCT(E83:G83+1)^(1/3))-1)</f>
        <v>0</v>
      </c>
      <c r="R83" s="52">
        <f t="array" ref="R83">IF(E83="","",((PRODUCT(E83:I83+1)^(1/5))-1))</f>
        <v>0</v>
      </c>
      <c r="S83" s="52">
        <f t="array" ref="S83">IF(E83="","",((PRODUCT(E83:N83+1)^(1/10))-1))</f>
        <v>0</v>
      </c>
      <c r="T83" s="39"/>
      <c r="U83" s="41">
        <v>75</v>
      </c>
      <c r="V83" s="41" t="s">
        <v>173</v>
      </c>
      <c r="W83" s="41" t="s">
        <v>175</v>
      </c>
      <c r="X83" s="41"/>
      <c r="Y83" s="41"/>
      <c r="Z83" s="41"/>
      <c r="AA83" s="41"/>
      <c r="AB83" s="41"/>
      <c r="AC83" s="41"/>
      <c r="AD83" s="41"/>
      <c r="AE83" s="41"/>
    </row>
    <row r="84" spans="1:31" x14ac:dyDescent="0.35">
      <c r="A84" s="42" t="s">
        <v>172</v>
      </c>
      <c r="B84" s="39" t="s">
        <v>78</v>
      </c>
      <c r="C84" s="50" t="str">
        <f t="shared" si="2"/>
        <v>Transition (2°C)US Real Estate - Unlevered</v>
      </c>
      <c r="D84" s="39"/>
      <c r="E84" s="52">
        <v>0</v>
      </c>
      <c r="F84" s="52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1"/>
      <c r="P84" s="52">
        <f t="shared" si="3"/>
        <v>0</v>
      </c>
      <c r="Q84" s="52">
        <f t="array" ref="Q84">IF(E84="","",(PRODUCT(E84:G84+1)^(1/3))-1)</f>
        <v>0</v>
      </c>
      <c r="R84" s="52">
        <f t="array" ref="R84">IF(E84="","",((PRODUCT(E84:I84+1)^(1/5))-1))</f>
        <v>0</v>
      </c>
      <c r="S84" s="52">
        <f t="array" ref="S84">IF(E84="","",((PRODUCT(E84:N84+1)^(1/10))-1))</f>
        <v>0</v>
      </c>
      <c r="T84" s="39"/>
      <c r="U84" s="41">
        <v>76</v>
      </c>
      <c r="V84" s="41" t="s">
        <v>173</v>
      </c>
      <c r="W84" s="41" t="s">
        <v>175</v>
      </c>
      <c r="X84" s="41"/>
      <c r="Y84" s="41"/>
      <c r="Z84" s="41"/>
      <c r="AA84" s="41"/>
      <c r="AB84" s="41"/>
      <c r="AC84" s="41"/>
      <c r="AD84" s="41"/>
      <c r="AE84" s="41"/>
    </row>
    <row r="85" spans="1:31" x14ac:dyDescent="0.35">
      <c r="A85" s="42" t="s">
        <v>172</v>
      </c>
      <c r="B85" s="39" t="s">
        <v>79</v>
      </c>
      <c r="C85" s="50" t="str">
        <f t="shared" si="2"/>
        <v>Transition (2°C)US Real Estate - Core</v>
      </c>
      <c r="D85" s="39"/>
      <c r="E85" s="52">
        <v>-9.7129999999999994E-3</v>
      </c>
      <c r="F85" s="52">
        <v>1.5999999999999999E-5</v>
      </c>
      <c r="G85" s="52">
        <v>1.5999999999999999E-5</v>
      </c>
      <c r="H85" s="52">
        <v>3.0000000000000001E-6</v>
      </c>
      <c r="I85" s="52">
        <v>3.0000000000000001E-6</v>
      </c>
      <c r="J85" s="52">
        <v>9.9999999999999995E-7</v>
      </c>
      <c r="K85" s="52">
        <v>9.9999999999999995E-7</v>
      </c>
      <c r="L85" s="52">
        <v>9.9999999999999995E-7</v>
      </c>
      <c r="M85" s="52">
        <v>9.9999999999999995E-7</v>
      </c>
      <c r="N85" s="52">
        <v>9.9999999999999995E-7</v>
      </c>
      <c r="O85" s="51"/>
      <c r="P85" s="52">
        <f t="shared" si="3"/>
        <v>-9.7129999999999994E-3</v>
      </c>
      <c r="Q85" s="52">
        <f t="array" ref="Q85">IF(E85="","",(PRODUCT(E85:G85+1)^(1/3))-1)</f>
        <v>-3.2375740948877851E-3</v>
      </c>
      <c r="R85" s="52">
        <f t="array" ref="R85">IF(E85="","",((PRODUCT(E85:I85+1)^(1/5))-1))</f>
        <v>-1.9426065210071952E-3</v>
      </c>
      <c r="S85" s="52">
        <f t="array" ref="S85">IF(E85="","",((PRODUCT(E85:N85+1)^(1/10))-1))</f>
        <v>-9.7127592026358123E-4</v>
      </c>
      <c r="T85" s="39"/>
      <c r="U85" s="41">
        <v>77</v>
      </c>
      <c r="V85" s="41" t="s">
        <v>173</v>
      </c>
      <c r="W85" s="41" t="s">
        <v>175</v>
      </c>
      <c r="X85" s="41"/>
      <c r="Y85" s="41"/>
      <c r="Z85" s="41"/>
      <c r="AA85" s="41"/>
      <c r="AB85" s="41"/>
      <c r="AC85" s="41"/>
      <c r="AD85" s="41"/>
      <c r="AE85" s="41"/>
    </row>
    <row r="86" spans="1:31" x14ac:dyDescent="0.35">
      <c r="A86" s="42" t="s">
        <v>172</v>
      </c>
      <c r="B86" s="39" t="s">
        <v>80</v>
      </c>
      <c r="C86" s="50" t="str">
        <f t="shared" si="2"/>
        <v>Transition (2°C)US Real Estate - Value-Added</v>
      </c>
      <c r="D86" s="39"/>
      <c r="E86" s="52">
        <v>-9.7129999999999994E-3</v>
      </c>
      <c r="F86" s="52">
        <v>1.5999999999999999E-5</v>
      </c>
      <c r="G86" s="52">
        <v>1.5999999999999999E-5</v>
      </c>
      <c r="H86" s="52">
        <v>3.0000000000000001E-6</v>
      </c>
      <c r="I86" s="52">
        <v>3.0000000000000001E-6</v>
      </c>
      <c r="J86" s="52">
        <v>9.9999999999999995E-7</v>
      </c>
      <c r="K86" s="52">
        <v>9.9999999999999995E-7</v>
      </c>
      <c r="L86" s="52">
        <v>9.9999999999999995E-7</v>
      </c>
      <c r="M86" s="52">
        <v>9.9999999999999995E-7</v>
      </c>
      <c r="N86" s="52">
        <v>9.9999999999999995E-7</v>
      </c>
      <c r="O86" s="51"/>
      <c r="P86" s="52">
        <f t="shared" si="3"/>
        <v>-9.7129999999999994E-3</v>
      </c>
      <c r="Q86" s="52">
        <f t="array" ref="Q86">IF(E86="","",(PRODUCT(E86:G86+1)^(1/3))-1)</f>
        <v>-3.2375740948877851E-3</v>
      </c>
      <c r="R86" s="52">
        <f t="array" ref="R86">IF(E86="","",((PRODUCT(E86:I86+1)^(1/5))-1))</f>
        <v>-1.9426065210071952E-3</v>
      </c>
      <c r="S86" s="52">
        <f t="array" ref="S86">IF(E86="","",((PRODUCT(E86:N86+1)^(1/10))-1))</f>
        <v>-9.7127592026358123E-4</v>
      </c>
      <c r="T86" s="39"/>
      <c r="U86" s="41">
        <v>78</v>
      </c>
      <c r="V86" s="41" t="s">
        <v>173</v>
      </c>
      <c r="W86" s="41" t="s">
        <v>175</v>
      </c>
      <c r="X86" s="41"/>
      <c r="Y86" s="41"/>
      <c r="Z86" s="41"/>
      <c r="AA86" s="41"/>
      <c r="AB86" s="41"/>
      <c r="AC86" s="41"/>
      <c r="AD86" s="41"/>
      <c r="AE86" s="41"/>
    </row>
    <row r="87" spans="1:31" x14ac:dyDescent="0.35">
      <c r="A87" s="42" t="s">
        <v>172</v>
      </c>
      <c r="B87" s="39" t="s">
        <v>81</v>
      </c>
      <c r="C87" s="50" t="str">
        <f t="shared" si="2"/>
        <v>Transition (2°C)US Real Estate - Opportunisitic</v>
      </c>
      <c r="D87" s="39"/>
      <c r="E87" s="52">
        <v>-9.7129999999999994E-3</v>
      </c>
      <c r="F87" s="52">
        <v>1.5999999999999999E-5</v>
      </c>
      <c r="G87" s="52">
        <v>1.5999999999999999E-5</v>
      </c>
      <c r="H87" s="52">
        <v>3.0000000000000001E-6</v>
      </c>
      <c r="I87" s="52">
        <v>3.0000000000000001E-6</v>
      </c>
      <c r="J87" s="52">
        <v>9.9999999999999995E-7</v>
      </c>
      <c r="K87" s="52">
        <v>9.9999999999999995E-7</v>
      </c>
      <c r="L87" s="52">
        <v>9.9999999999999995E-7</v>
      </c>
      <c r="M87" s="52">
        <v>9.9999999999999995E-7</v>
      </c>
      <c r="N87" s="52">
        <v>9.9999999999999995E-7</v>
      </c>
      <c r="O87" s="51"/>
      <c r="P87" s="52">
        <f t="shared" si="3"/>
        <v>-9.7129999999999994E-3</v>
      </c>
      <c r="Q87" s="52">
        <f t="array" ref="Q87">IF(E87="","",(PRODUCT(E87:G87+1)^(1/3))-1)</f>
        <v>-3.2375740948877851E-3</v>
      </c>
      <c r="R87" s="52">
        <f t="array" ref="R87">IF(E87="","",((PRODUCT(E87:I87+1)^(1/5))-1))</f>
        <v>-1.9426065210071952E-3</v>
      </c>
      <c r="S87" s="52">
        <f t="array" ref="S87">IF(E87="","",((PRODUCT(E87:N87+1)^(1/10))-1))</f>
        <v>-9.7127592026358123E-4</v>
      </c>
      <c r="T87" s="39"/>
      <c r="U87" s="41">
        <v>79</v>
      </c>
      <c r="V87" s="41" t="s">
        <v>173</v>
      </c>
      <c r="W87" s="41" t="s">
        <v>175</v>
      </c>
      <c r="X87" s="41"/>
      <c r="Y87" s="41"/>
      <c r="Z87" s="41"/>
      <c r="AA87" s="41"/>
      <c r="AB87" s="41"/>
      <c r="AC87" s="41"/>
      <c r="AD87" s="41"/>
      <c r="AE87" s="41"/>
    </row>
    <row r="88" spans="1:31" x14ac:dyDescent="0.35">
      <c r="A88" s="42" t="s">
        <v>172</v>
      </c>
      <c r="B88" s="39" t="s">
        <v>82</v>
      </c>
      <c r="C88" s="50" t="str">
        <f t="shared" si="2"/>
        <v>Transition (2°C)US Real Estate - REITS</v>
      </c>
      <c r="D88" s="39"/>
      <c r="E88" s="52">
        <v>-9.7129999999999994E-3</v>
      </c>
      <c r="F88" s="52">
        <v>1.5999999999999999E-5</v>
      </c>
      <c r="G88" s="52">
        <v>1.5999999999999999E-5</v>
      </c>
      <c r="H88" s="52">
        <v>3.0000000000000001E-6</v>
      </c>
      <c r="I88" s="52">
        <v>3.0000000000000001E-6</v>
      </c>
      <c r="J88" s="52">
        <v>9.9999999999999995E-7</v>
      </c>
      <c r="K88" s="52">
        <v>9.9999999999999995E-7</v>
      </c>
      <c r="L88" s="52">
        <v>9.9999999999999995E-7</v>
      </c>
      <c r="M88" s="52">
        <v>9.9999999999999995E-7</v>
      </c>
      <c r="N88" s="52">
        <v>9.9999999999999995E-7</v>
      </c>
      <c r="O88" s="51"/>
      <c r="P88" s="52">
        <f t="shared" si="3"/>
        <v>-9.7129999999999994E-3</v>
      </c>
      <c r="Q88" s="52">
        <f t="array" ref="Q88">IF(E88="","",(PRODUCT(E88:G88+1)^(1/3))-1)</f>
        <v>-3.2375740948877851E-3</v>
      </c>
      <c r="R88" s="52">
        <f t="array" ref="R88">IF(E88="","",((PRODUCT(E88:I88+1)^(1/5))-1))</f>
        <v>-1.9426065210071952E-3</v>
      </c>
      <c r="S88" s="52">
        <f t="array" ref="S88">IF(E88="","",((PRODUCT(E88:N88+1)^(1/10))-1))</f>
        <v>-9.7127592026358123E-4</v>
      </c>
      <c r="T88" s="39"/>
      <c r="U88" s="41">
        <v>80</v>
      </c>
      <c r="V88" s="41" t="s">
        <v>173</v>
      </c>
      <c r="W88" s="41" t="s">
        <v>175</v>
      </c>
      <c r="X88" s="41"/>
      <c r="Y88" s="41"/>
      <c r="Z88" s="41"/>
      <c r="AA88" s="41"/>
      <c r="AB88" s="41"/>
      <c r="AC88" s="41"/>
      <c r="AD88" s="41"/>
      <c r="AE88" s="41"/>
    </row>
    <row r="89" spans="1:31" x14ac:dyDescent="0.35">
      <c r="A89" s="42" t="s">
        <v>172</v>
      </c>
      <c r="B89" s="39" t="s">
        <v>83</v>
      </c>
      <c r="C89" s="50" t="str">
        <f t="shared" si="2"/>
        <v>Transition (2°C)Non-US Real Estate - Private</v>
      </c>
      <c r="D89" s="39"/>
      <c r="E89" s="52">
        <v>-9.7129999999999994E-3</v>
      </c>
      <c r="F89" s="52">
        <v>1.5999999999999999E-5</v>
      </c>
      <c r="G89" s="52">
        <v>1.5999999999999999E-5</v>
      </c>
      <c r="H89" s="52">
        <v>3.0000000000000001E-6</v>
      </c>
      <c r="I89" s="52">
        <v>3.0000000000000001E-6</v>
      </c>
      <c r="J89" s="52">
        <v>9.9999999999999995E-7</v>
      </c>
      <c r="K89" s="52">
        <v>9.9999999999999995E-7</v>
      </c>
      <c r="L89" s="52">
        <v>9.9999999999999995E-7</v>
      </c>
      <c r="M89" s="52">
        <v>9.9999999999999995E-7</v>
      </c>
      <c r="N89" s="52">
        <v>9.9999999999999995E-7</v>
      </c>
      <c r="O89" s="51"/>
      <c r="P89" s="52">
        <f t="shared" si="3"/>
        <v>-9.7129999999999994E-3</v>
      </c>
      <c r="Q89" s="52">
        <f t="array" ref="Q89">IF(E89="","",(PRODUCT(E89:G89+1)^(1/3))-1)</f>
        <v>-3.2375740948877851E-3</v>
      </c>
      <c r="R89" s="52">
        <f t="array" ref="R89">IF(E89="","",((PRODUCT(E89:I89+1)^(1/5))-1))</f>
        <v>-1.9426065210071952E-3</v>
      </c>
      <c r="S89" s="52">
        <f t="array" ref="S89">IF(E89="","",((PRODUCT(E89:N89+1)^(1/10))-1))</f>
        <v>-9.7127592026358123E-4</v>
      </c>
      <c r="T89" s="39"/>
      <c r="U89" s="41">
        <v>81</v>
      </c>
      <c r="V89" s="41" t="s">
        <v>173</v>
      </c>
      <c r="W89" s="41" t="s">
        <v>175</v>
      </c>
      <c r="X89" s="41"/>
      <c r="Y89" s="41"/>
      <c r="Z89" s="41"/>
      <c r="AA89" s="41"/>
      <c r="AB89" s="41"/>
      <c r="AC89" s="41"/>
      <c r="AD89" s="41"/>
      <c r="AE89" s="41"/>
    </row>
    <row r="90" spans="1:31" x14ac:dyDescent="0.35">
      <c r="A90" s="42" t="s">
        <v>172</v>
      </c>
      <c r="B90" s="39" t="s">
        <v>84</v>
      </c>
      <c r="C90" s="50" t="str">
        <f t="shared" si="2"/>
        <v>Transition (2°C)Non-US Real Estate - REITS</v>
      </c>
      <c r="D90" s="39"/>
      <c r="E90" s="52">
        <v>-9.7129999999999994E-3</v>
      </c>
      <c r="F90" s="52">
        <v>1.5999999999999999E-5</v>
      </c>
      <c r="G90" s="52">
        <v>1.5999999999999999E-5</v>
      </c>
      <c r="H90" s="52">
        <v>3.0000000000000001E-6</v>
      </c>
      <c r="I90" s="52">
        <v>3.0000000000000001E-6</v>
      </c>
      <c r="J90" s="52">
        <v>9.9999999999999995E-7</v>
      </c>
      <c r="K90" s="52">
        <v>9.9999999999999995E-7</v>
      </c>
      <c r="L90" s="52">
        <v>9.9999999999999995E-7</v>
      </c>
      <c r="M90" s="52">
        <v>9.9999999999999995E-7</v>
      </c>
      <c r="N90" s="52">
        <v>9.9999999999999995E-7</v>
      </c>
      <c r="O90" s="51"/>
      <c r="P90" s="52">
        <f t="shared" si="3"/>
        <v>-9.7129999999999994E-3</v>
      </c>
      <c r="Q90" s="52">
        <f t="array" ref="Q90">IF(E90="","",(PRODUCT(E90:G90+1)^(1/3))-1)</f>
        <v>-3.2375740948877851E-3</v>
      </c>
      <c r="R90" s="52">
        <f t="array" ref="R90">IF(E90="","",((PRODUCT(E90:I90+1)^(1/5))-1))</f>
        <v>-1.9426065210071952E-3</v>
      </c>
      <c r="S90" s="52">
        <f t="array" ref="S90">IF(E90="","",((PRODUCT(E90:N90+1)^(1/10))-1))</f>
        <v>-9.7127592026358123E-4</v>
      </c>
      <c r="T90" s="39"/>
      <c r="U90" s="41">
        <v>82</v>
      </c>
      <c r="V90" s="41" t="s">
        <v>173</v>
      </c>
      <c r="W90" s="41" t="s">
        <v>175</v>
      </c>
      <c r="X90" s="41"/>
      <c r="Y90" s="41"/>
      <c r="Z90" s="41"/>
      <c r="AA90" s="41"/>
      <c r="AB90" s="41"/>
      <c r="AC90" s="41"/>
      <c r="AD90" s="41"/>
      <c r="AE90" s="41"/>
    </row>
    <row r="91" spans="1:31" x14ac:dyDescent="0.35">
      <c r="A91" s="42" t="s">
        <v>172</v>
      </c>
      <c r="B91" s="39" t="s">
        <v>85</v>
      </c>
      <c r="C91" s="50" t="str">
        <f t="shared" si="2"/>
        <v>Transition (2°C)Global Real Estate - Private</v>
      </c>
      <c r="D91" s="39"/>
      <c r="E91" s="52">
        <v>-9.7129999999999994E-3</v>
      </c>
      <c r="F91" s="52">
        <v>1.5999999999999999E-5</v>
      </c>
      <c r="G91" s="52">
        <v>1.5999999999999999E-5</v>
      </c>
      <c r="H91" s="52">
        <v>3.0000000000000001E-6</v>
      </c>
      <c r="I91" s="52">
        <v>3.0000000000000001E-6</v>
      </c>
      <c r="J91" s="52">
        <v>9.9999999999999995E-7</v>
      </c>
      <c r="K91" s="52">
        <v>9.9999999999999995E-7</v>
      </c>
      <c r="L91" s="52">
        <v>9.9999999999999995E-7</v>
      </c>
      <c r="M91" s="52">
        <v>9.9999999999999995E-7</v>
      </c>
      <c r="N91" s="52">
        <v>9.9999999999999995E-7</v>
      </c>
      <c r="O91" s="51"/>
      <c r="P91" s="52">
        <f t="shared" si="3"/>
        <v>-9.7129999999999994E-3</v>
      </c>
      <c r="Q91" s="52">
        <f t="array" ref="Q91">IF(E91="","",(PRODUCT(E91:G91+1)^(1/3))-1)</f>
        <v>-3.2375740948877851E-3</v>
      </c>
      <c r="R91" s="52">
        <f t="array" ref="R91">IF(E91="","",((PRODUCT(E91:I91+1)^(1/5))-1))</f>
        <v>-1.9426065210071952E-3</v>
      </c>
      <c r="S91" s="52">
        <f t="array" ref="S91">IF(E91="","",((PRODUCT(E91:N91+1)^(1/10))-1))</f>
        <v>-9.7127592026358123E-4</v>
      </c>
      <c r="T91" s="39"/>
      <c r="U91" s="41">
        <v>83</v>
      </c>
      <c r="V91" s="41" t="s">
        <v>173</v>
      </c>
      <c r="W91" s="41" t="s">
        <v>175</v>
      </c>
      <c r="X91" s="41"/>
      <c r="Y91" s="41"/>
      <c r="Z91" s="41"/>
      <c r="AA91" s="41"/>
      <c r="AB91" s="41"/>
      <c r="AC91" s="41"/>
      <c r="AD91" s="41"/>
      <c r="AE91" s="41"/>
    </row>
    <row r="92" spans="1:31" x14ac:dyDescent="0.35">
      <c r="A92" s="42" t="s">
        <v>172</v>
      </c>
      <c r="B92" s="39" t="s">
        <v>86</v>
      </c>
      <c r="C92" s="50" t="str">
        <f t="shared" si="2"/>
        <v>Transition (2°C)Global Real Estate - REITS</v>
      </c>
      <c r="D92" s="39"/>
      <c r="E92" s="52">
        <v>-9.7129999999999994E-3</v>
      </c>
      <c r="F92" s="52">
        <v>1.5999999999999999E-5</v>
      </c>
      <c r="G92" s="52">
        <v>1.5999999999999999E-5</v>
      </c>
      <c r="H92" s="52">
        <v>3.0000000000000001E-6</v>
      </c>
      <c r="I92" s="52">
        <v>3.0000000000000001E-6</v>
      </c>
      <c r="J92" s="52">
        <v>9.9999999999999995E-7</v>
      </c>
      <c r="K92" s="52">
        <v>9.9999999999999995E-7</v>
      </c>
      <c r="L92" s="52">
        <v>9.9999999999999995E-7</v>
      </c>
      <c r="M92" s="52">
        <v>9.9999999999999995E-7</v>
      </c>
      <c r="N92" s="52">
        <v>9.9999999999999995E-7</v>
      </c>
      <c r="O92" s="51"/>
      <c r="P92" s="52">
        <f t="shared" si="3"/>
        <v>-9.7129999999999994E-3</v>
      </c>
      <c r="Q92" s="52">
        <f t="array" ref="Q92">IF(E92="","",(PRODUCT(E92:G92+1)^(1/3))-1)</f>
        <v>-3.2375740948877851E-3</v>
      </c>
      <c r="R92" s="52">
        <f t="array" ref="R92">IF(E92="","",((PRODUCT(E92:I92+1)^(1/5))-1))</f>
        <v>-1.9426065210071952E-3</v>
      </c>
      <c r="S92" s="52">
        <f t="array" ref="S92">IF(E92="","",((PRODUCT(E92:N92+1)^(1/10))-1))</f>
        <v>-9.7127592026358123E-4</v>
      </c>
      <c r="T92" s="39"/>
      <c r="U92" s="41">
        <v>84</v>
      </c>
      <c r="V92" s="41" t="s">
        <v>173</v>
      </c>
      <c r="W92" s="41" t="s">
        <v>175</v>
      </c>
      <c r="X92" s="41"/>
      <c r="Y92" s="41"/>
      <c r="Z92" s="41"/>
      <c r="AA92" s="41"/>
      <c r="AB92" s="41"/>
      <c r="AC92" s="41"/>
      <c r="AD92" s="41"/>
      <c r="AE92" s="41"/>
    </row>
    <row r="93" spans="1:31" x14ac:dyDescent="0.35">
      <c r="A93" s="42" t="s">
        <v>172</v>
      </c>
      <c r="B93" s="39" t="s">
        <v>87</v>
      </c>
      <c r="C93" s="50" t="str">
        <f t="shared" si="2"/>
        <v>Transition (2°C)Timberland</v>
      </c>
      <c r="D93" s="39"/>
      <c r="E93" s="52">
        <v>-9.7129999999999994E-3</v>
      </c>
      <c r="F93" s="52">
        <v>1.5999999999999999E-5</v>
      </c>
      <c r="G93" s="52">
        <v>1.5999999999999999E-5</v>
      </c>
      <c r="H93" s="52">
        <v>3.0000000000000001E-6</v>
      </c>
      <c r="I93" s="52">
        <v>3.0000000000000001E-6</v>
      </c>
      <c r="J93" s="52">
        <v>9.9999999999999995E-7</v>
      </c>
      <c r="K93" s="52">
        <v>9.9999999999999995E-7</v>
      </c>
      <c r="L93" s="52">
        <v>9.9999999999999995E-7</v>
      </c>
      <c r="M93" s="52">
        <v>9.9999999999999995E-7</v>
      </c>
      <c r="N93" s="52">
        <v>9.9999999999999995E-7</v>
      </c>
      <c r="O93" s="51"/>
      <c r="P93" s="52">
        <f t="shared" si="3"/>
        <v>-9.7129999999999994E-3</v>
      </c>
      <c r="Q93" s="52">
        <f t="array" ref="Q93">IF(E93="","",(PRODUCT(E93:G93+1)^(1/3))-1)</f>
        <v>-3.2375740948877851E-3</v>
      </c>
      <c r="R93" s="52">
        <f t="array" ref="R93">IF(E93="","",((PRODUCT(E93:I93+1)^(1/5))-1))</f>
        <v>-1.9426065210071952E-3</v>
      </c>
      <c r="S93" s="52">
        <f t="array" ref="S93">IF(E93="","",((PRODUCT(E93:N93+1)^(1/10))-1))</f>
        <v>-9.7127592026358123E-4</v>
      </c>
      <c r="T93" s="39"/>
      <c r="U93" s="41">
        <v>85</v>
      </c>
      <c r="V93" s="41" t="s">
        <v>173</v>
      </c>
      <c r="W93" s="41" t="s">
        <v>175</v>
      </c>
      <c r="X93" s="41"/>
      <c r="Y93" s="41"/>
      <c r="Z93" s="41"/>
      <c r="AA93" s="41"/>
      <c r="AB93" s="41"/>
      <c r="AC93" s="41"/>
      <c r="AD93" s="41"/>
      <c r="AE93" s="41"/>
    </row>
    <row r="94" spans="1:31" x14ac:dyDescent="0.35">
      <c r="A94" s="42" t="s">
        <v>172</v>
      </c>
      <c r="B94" s="39" t="s">
        <v>88</v>
      </c>
      <c r="C94" s="50" t="str">
        <f t="shared" si="2"/>
        <v>Transition (2°C)Distressed Debt</v>
      </c>
      <c r="D94" s="39"/>
      <c r="E94" s="52">
        <v>-7.6169999999999996E-3</v>
      </c>
      <c r="F94" s="52">
        <v>1.0000000000000001E-5</v>
      </c>
      <c r="G94" s="52">
        <v>1.0000000000000001E-5</v>
      </c>
      <c r="H94" s="52">
        <v>1.9999999999999999E-6</v>
      </c>
      <c r="I94" s="52">
        <v>1.9999999999999999E-6</v>
      </c>
      <c r="J94" s="52">
        <v>9.9999999999999995E-7</v>
      </c>
      <c r="K94" s="52">
        <v>9.9999999999999995E-7</v>
      </c>
      <c r="L94" s="52">
        <v>9.9999999999999995E-7</v>
      </c>
      <c r="M94" s="52">
        <v>9.9999999999999995E-7</v>
      </c>
      <c r="N94" s="52">
        <v>9.9999999999999995E-7</v>
      </c>
      <c r="O94" s="51"/>
      <c r="P94" s="52">
        <f t="shared" si="3"/>
        <v>-7.6169999999999996E-3</v>
      </c>
      <c r="Q94" s="52">
        <f t="array" ref="Q94">IF(E94="","",(PRODUCT(E94:G94+1)^(1/3))-1)</f>
        <v>-2.5388242540741457E-3</v>
      </c>
      <c r="R94" s="52">
        <f t="array" ref="R94">IF(E94="","",((PRODUCT(E94:I94+1)^(1/5))-1))</f>
        <v>-1.5232701654103176E-3</v>
      </c>
      <c r="S94" s="52">
        <f t="array" ref="S94">IF(E94="","",((PRODUCT(E94:N94+1)^(1/10))-1))</f>
        <v>-7.614257289105808E-4</v>
      </c>
      <c r="T94" s="39"/>
      <c r="U94" s="41">
        <v>86</v>
      </c>
      <c r="V94" s="41" t="s">
        <v>173</v>
      </c>
      <c r="W94" s="41" t="s">
        <v>175</v>
      </c>
      <c r="X94" s="41"/>
      <c r="Y94" s="41"/>
      <c r="Z94" s="41"/>
      <c r="AA94" s="41"/>
      <c r="AB94" s="41"/>
      <c r="AC94" s="41"/>
      <c r="AD94" s="41"/>
      <c r="AE94" s="41"/>
    </row>
    <row r="95" spans="1:31" x14ac:dyDescent="0.35">
      <c r="A95" s="42" t="s">
        <v>172</v>
      </c>
      <c r="B95" s="39" t="s">
        <v>89</v>
      </c>
      <c r="C95" s="50" t="str">
        <f t="shared" si="2"/>
        <v>Transition (2°C)Private Equity - Total</v>
      </c>
      <c r="D95" s="39"/>
      <c r="E95" s="52">
        <v>-1.12E-4</v>
      </c>
      <c r="F95" s="52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1"/>
      <c r="P95" s="54">
        <f t="shared" si="3"/>
        <v>-1.12E-4</v>
      </c>
      <c r="Q95" s="52">
        <f t="array" ref="Q95">IF(E95="","",(PRODUCT(E95:G95+1)^(1/3))-1)</f>
        <v>-3.7334727197801953E-5</v>
      </c>
      <c r="R95" s="52">
        <f t="array" ref="R95">IF(E95="","",((PRODUCT(E95:I95+1)^(1/5))-1))</f>
        <v>-2.2401003587413371E-5</v>
      </c>
      <c r="S95" s="52">
        <f t="array" ref="S95">IF(E95="","",((PRODUCT(E95:N95+1)^(1/10))-1))</f>
        <v>-1.1200564520086331E-5</v>
      </c>
      <c r="T95" s="39"/>
      <c r="U95" s="41">
        <v>87</v>
      </c>
      <c r="V95" s="41" t="s">
        <v>173</v>
      </c>
      <c r="W95" s="41" t="s">
        <v>175</v>
      </c>
      <c r="X95" s="41"/>
      <c r="Y95" s="41"/>
      <c r="Z95" s="41"/>
      <c r="AA95" s="41"/>
      <c r="AB95" s="41"/>
      <c r="AC95" s="41"/>
      <c r="AD95" s="41"/>
      <c r="AE95" s="41"/>
    </row>
    <row r="96" spans="1:31" x14ac:dyDescent="0.35">
      <c r="A96" s="42" t="s">
        <v>172</v>
      </c>
      <c r="B96" s="39" t="s">
        <v>90</v>
      </c>
      <c r="C96" s="50" t="str">
        <f t="shared" si="2"/>
        <v>Transition (2°C)Private Equity - LBO</v>
      </c>
      <c r="D96" s="39"/>
      <c r="E96" s="52">
        <v>-3.5632999999999998E-2</v>
      </c>
      <c r="F96" s="52">
        <v>2.1900000000000001E-4</v>
      </c>
      <c r="G96" s="52">
        <v>2.1900000000000001E-4</v>
      </c>
      <c r="H96" s="52">
        <v>4.3000000000000002E-5</v>
      </c>
      <c r="I96" s="52">
        <v>4.3000000000000002E-5</v>
      </c>
      <c r="J96" s="52">
        <v>1.2999999999999999E-5</v>
      </c>
      <c r="K96" s="52">
        <v>1.2999999999999999E-5</v>
      </c>
      <c r="L96" s="52">
        <v>1.2999999999999999E-5</v>
      </c>
      <c r="M96" s="52">
        <v>1.2999999999999999E-5</v>
      </c>
      <c r="N96" s="52">
        <v>1.2999999999999999E-5</v>
      </c>
      <c r="O96" s="51"/>
      <c r="P96" s="52">
        <f t="shared" si="3"/>
        <v>-3.5632999999999998E-2</v>
      </c>
      <c r="Q96" s="52">
        <f t="array" ref="Q96">IF(E96="","",(PRODUCT(E96:G96+1)^(1/3))-1)</f>
        <v>-1.1877366993327088E-2</v>
      </c>
      <c r="R96" s="52">
        <f t="array" ref="R96">IF(E96="","",((PRODUCT(E96:I96+1)^(1/5))-1))</f>
        <v>-7.1263664107227287E-3</v>
      </c>
      <c r="S96" s="52">
        <f t="array" ref="S96">IF(E96="","",((PRODUCT(E96:N96+1)^(1/10))-1))</f>
        <v>-3.5630772866181992E-3</v>
      </c>
      <c r="T96" s="39"/>
      <c r="U96" s="41">
        <v>88</v>
      </c>
      <c r="V96" s="41" t="s">
        <v>173</v>
      </c>
      <c r="W96" s="41" t="s">
        <v>175</v>
      </c>
      <c r="X96" s="41"/>
      <c r="Y96" s="41"/>
      <c r="Z96" s="41"/>
      <c r="AA96" s="41"/>
      <c r="AB96" s="41"/>
      <c r="AC96" s="41"/>
      <c r="AD96" s="41"/>
      <c r="AE96" s="41"/>
    </row>
    <row r="97" spans="1:31" x14ac:dyDescent="0.35">
      <c r="A97" s="42" t="s">
        <v>172</v>
      </c>
      <c r="B97" s="39" t="s">
        <v>91</v>
      </c>
      <c r="C97" s="50" t="str">
        <f t="shared" si="2"/>
        <v>Transition (2°C)Private Equity - Venture Cap</v>
      </c>
      <c r="D97" s="39"/>
      <c r="E97" s="52">
        <v>-3.5632999999999998E-2</v>
      </c>
      <c r="F97" s="52">
        <v>2.1900000000000001E-4</v>
      </c>
      <c r="G97" s="52">
        <v>2.1900000000000001E-4</v>
      </c>
      <c r="H97" s="52">
        <v>4.3000000000000002E-5</v>
      </c>
      <c r="I97" s="52">
        <v>4.3000000000000002E-5</v>
      </c>
      <c r="J97" s="52">
        <v>1.2999999999999999E-5</v>
      </c>
      <c r="K97" s="52">
        <v>1.2999999999999999E-5</v>
      </c>
      <c r="L97" s="52">
        <v>1.2999999999999999E-5</v>
      </c>
      <c r="M97" s="52">
        <v>1.2999999999999999E-5</v>
      </c>
      <c r="N97" s="52">
        <v>1.2999999999999999E-5</v>
      </c>
      <c r="O97" s="51"/>
      <c r="P97" s="52">
        <f t="shared" si="3"/>
        <v>-3.5632999999999998E-2</v>
      </c>
      <c r="Q97" s="52">
        <f t="array" ref="Q97">IF(E97="","",(PRODUCT(E97:G97+1)^(1/3))-1)</f>
        <v>-1.1877366993327088E-2</v>
      </c>
      <c r="R97" s="52">
        <f t="array" ref="R97">IF(E97="","",((PRODUCT(E97:I97+1)^(1/5))-1))</f>
        <v>-7.1263664107227287E-3</v>
      </c>
      <c r="S97" s="52">
        <f t="array" ref="S97">IF(E97="","",((PRODUCT(E97:N97+1)^(1/10))-1))</f>
        <v>-3.5630772866181992E-3</v>
      </c>
      <c r="T97" s="39"/>
      <c r="U97" s="41">
        <v>89</v>
      </c>
      <c r="V97" s="41" t="s">
        <v>173</v>
      </c>
      <c r="W97" s="41" t="s">
        <v>175</v>
      </c>
      <c r="X97" s="41"/>
      <c r="Y97" s="41"/>
      <c r="Z97" s="41"/>
      <c r="AA97" s="41"/>
      <c r="AB97" s="41"/>
      <c r="AC97" s="41"/>
      <c r="AD97" s="41"/>
      <c r="AE97" s="41"/>
    </row>
    <row r="98" spans="1:31" x14ac:dyDescent="0.35">
      <c r="A98" s="42" t="s">
        <v>172</v>
      </c>
      <c r="B98" s="39" t="s">
        <v>92</v>
      </c>
      <c r="C98" s="50" t="str">
        <f t="shared" si="2"/>
        <v>Transition (2°C)Private Equity - Mezzanine</v>
      </c>
      <c r="D98" s="39"/>
      <c r="E98" s="52">
        <v>-3.5632999999999998E-2</v>
      </c>
      <c r="F98" s="52">
        <v>2.1900000000000001E-4</v>
      </c>
      <c r="G98" s="52">
        <v>2.1900000000000001E-4</v>
      </c>
      <c r="H98" s="52">
        <v>4.3000000000000002E-5</v>
      </c>
      <c r="I98" s="52">
        <v>4.3000000000000002E-5</v>
      </c>
      <c r="J98" s="52">
        <v>1.2999999999999999E-5</v>
      </c>
      <c r="K98" s="52">
        <v>1.2999999999999999E-5</v>
      </c>
      <c r="L98" s="52">
        <v>1.2999999999999999E-5</v>
      </c>
      <c r="M98" s="52">
        <v>1.2999999999999999E-5</v>
      </c>
      <c r="N98" s="52">
        <v>1.2999999999999999E-5</v>
      </c>
      <c r="O98" s="51"/>
      <c r="P98" s="52">
        <f t="shared" si="3"/>
        <v>-3.5632999999999998E-2</v>
      </c>
      <c r="Q98" s="52">
        <f t="array" ref="Q98">IF(E98="","",(PRODUCT(E98:G98+1)^(1/3))-1)</f>
        <v>-1.1877366993327088E-2</v>
      </c>
      <c r="R98" s="52">
        <f t="array" ref="R98">IF(E98="","",((PRODUCT(E98:I98+1)^(1/5))-1))</f>
        <v>-7.1263664107227287E-3</v>
      </c>
      <c r="S98" s="52">
        <f t="array" ref="S98">IF(E98="","",((PRODUCT(E98:N98+1)^(1/10))-1))</f>
        <v>-3.5630772866181992E-3</v>
      </c>
      <c r="T98" s="39"/>
      <c r="U98" s="41">
        <v>90</v>
      </c>
      <c r="V98" s="41" t="s">
        <v>173</v>
      </c>
      <c r="W98" s="41" t="s">
        <v>175</v>
      </c>
      <c r="X98" s="41"/>
      <c r="Y98" s="41"/>
      <c r="Z98" s="41"/>
      <c r="AA98" s="41"/>
      <c r="AB98" s="41"/>
      <c r="AC98" s="41"/>
      <c r="AD98" s="41"/>
      <c r="AE98" s="41"/>
    </row>
    <row r="99" spans="1:31" x14ac:dyDescent="0.35">
      <c r="A99" s="42" t="s">
        <v>172</v>
      </c>
      <c r="B99" s="39" t="s">
        <v>93</v>
      </c>
      <c r="C99" s="50" t="str">
        <f t="shared" si="2"/>
        <v>Transition (2°C)Private Equity - Special Situations</v>
      </c>
      <c r="D99" s="39"/>
      <c r="E99" s="52">
        <v>3.6600000000000001E-4</v>
      </c>
      <c r="F99" s="52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1"/>
      <c r="P99" s="52">
        <f t="shared" si="3"/>
        <v>3.6600000000000001E-4</v>
      </c>
      <c r="Q99" s="52">
        <f t="array" ref="Q99">IF(E99="","",(PRODUCT(E99:G99+1)^(1/3))-1)</f>
        <v>1.2198511902572484E-4</v>
      </c>
      <c r="R99" s="52">
        <f t="array" ref="R99">IF(E99="","",((PRODUCT(E99:I99+1)^(1/5))-1))</f>
        <v>7.3189285872743426E-5</v>
      </c>
      <c r="S99" s="52">
        <f t="array" ref="S99">IF(E99="","",((PRODUCT(E99:N99+1)^(1/10))-1))</f>
        <v>3.6593973376852773E-5</v>
      </c>
      <c r="T99" s="39"/>
      <c r="U99" s="41">
        <v>91</v>
      </c>
      <c r="V99" s="41" t="s">
        <v>173</v>
      </c>
      <c r="W99" s="41" t="s">
        <v>175</v>
      </c>
      <c r="X99" s="41"/>
      <c r="Y99" s="41"/>
      <c r="Z99" s="41"/>
      <c r="AA99" s="41"/>
      <c r="AB99" s="41"/>
      <c r="AC99" s="41"/>
      <c r="AD99" s="41"/>
      <c r="AE99" s="41"/>
    </row>
    <row r="100" spans="1:31" x14ac:dyDescent="0.35">
      <c r="A100" s="42" t="s">
        <v>172</v>
      </c>
      <c r="B100" s="39" t="s">
        <v>94</v>
      </c>
      <c r="C100" s="50" t="str">
        <f t="shared" si="2"/>
        <v>Transition (2°C)Infrastructure - Listed</v>
      </c>
      <c r="D100" s="39"/>
      <c r="E100" s="52">
        <v>-3.5632999999999998E-2</v>
      </c>
      <c r="F100" s="52">
        <v>2.1900000000000001E-4</v>
      </c>
      <c r="G100" s="52">
        <v>2.1900000000000001E-4</v>
      </c>
      <c r="H100" s="52">
        <v>4.3000000000000002E-5</v>
      </c>
      <c r="I100" s="52">
        <v>4.3000000000000002E-5</v>
      </c>
      <c r="J100" s="52">
        <v>1.2999999999999999E-5</v>
      </c>
      <c r="K100" s="52">
        <v>1.2999999999999999E-5</v>
      </c>
      <c r="L100" s="52">
        <v>1.2999999999999999E-5</v>
      </c>
      <c r="M100" s="52">
        <v>1.2999999999999999E-5</v>
      </c>
      <c r="N100" s="52">
        <v>1.2999999999999999E-5</v>
      </c>
      <c r="O100" s="51"/>
      <c r="P100" s="52">
        <f t="shared" si="3"/>
        <v>-3.5632999999999998E-2</v>
      </c>
      <c r="Q100" s="52">
        <f t="array" ref="Q100">IF(E100="","",(PRODUCT(E100:G100+1)^(1/3))-1)</f>
        <v>-1.1877366993327088E-2</v>
      </c>
      <c r="R100" s="52">
        <f t="array" ref="R100">IF(E100="","",((PRODUCT(E100:I100+1)^(1/5))-1))</f>
        <v>-7.1263664107227287E-3</v>
      </c>
      <c r="S100" s="52">
        <f t="array" ref="S100">IF(E100="","",((PRODUCT(E100:N100+1)^(1/10))-1))</f>
        <v>-3.5630772866181992E-3</v>
      </c>
      <c r="T100" s="39"/>
      <c r="U100" s="41">
        <v>92</v>
      </c>
      <c r="V100" s="41" t="s">
        <v>173</v>
      </c>
      <c r="W100" s="41" t="s">
        <v>175</v>
      </c>
      <c r="X100" s="41"/>
      <c r="Y100" s="41"/>
      <c r="Z100" s="41"/>
      <c r="AA100" s="41"/>
      <c r="AB100" s="41"/>
      <c r="AC100" s="41"/>
      <c r="AD100" s="41"/>
      <c r="AE100" s="41"/>
    </row>
    <row r="101" spans="1:31" x14ac:dyDescent="0.35">
      <c r="A101" s="42" t="s">
        <v>172</v>
      </c>
      <c r="B101" s="39" t="s">
        <v>95</v>
      </c>
      <c r="C101" s="50" t="str">
        <f t="shared" si="2"/>
        <v>Transition (2°C)Infrastructure - Core</v>
      </c>
      <c r="D101" s="39"/>
      <c r="E101" s="52">
        <v>0.19526299999999999</v>
      </c>
      <c r="F101" s="52">
        <v>5.4169999999999999E-3</v>
      </c>
      <c r="G101" s="52">
        <v>5.4169999999999999E-3</v>
      </c>
      <c r="H101" s="52">
        <v>1.188E-3</v>
      </c>
      <c r="I101" s="52">
        <v>1.188E-3</v>
      </c>
      <c r="J101" s="52">
        <v>3.6699999999999998E-4</v>
      </c>
      <c r="K101" s="52">
        <v>3.6699999999999998E-4</v>
      </c>
      <c r="L101" s="52">
        <v>3.6699999999999998E-4</v>
      </c>
      <c r="M101" s="52">
        <v>3.6699999999999998E-4</v>
      </c>
      <c r="N101" s="52">
        <v>3.6699999999999998E-4</v>
      </c>
      <c r="O101" s="51"/>
      <c r="P101" s="52">
        <f t="shared" si="3"/>
        <v>0.19526299999999999</v>
      </c>
      <c r="Q101" s="52">
        <f t="array" ref="Q101">IF(E101="","",(PRODUCT(E101:G101+1)^(1/3))-1)</f>
        <v>6.5087549800247002E-2</v>
      </c>
      <c r="R101" s="52">
        <f t="array" ref="R101">IF(E101="","",((PRODUCT(E101:I101+1)^(1/5))-1))</f>
        <v>3.9052374336567608E-2</v>
      </c>
      <c r="S101" s="52">
        <f t="array" ref="S101">IF(E101="","",((PRODUCT(E101:N101+1)^(1/10))-1))</f>
        <v>1.9526216709481847E-2</v>
      </c>
      <c r="T101" s="39"/>
      <c r="U101" s="41">
        <v>93</v>
      </c>
      <c r="V101" s="41" t="s">
        <v>173</v>
      </c>
      <c r="W101" s="41" t="s">
        <v>175</v>
      </c>
      <c r="X101" s="41"/>
      <c r="Y101" s="41"/>
      <c r="Z101" s="41"/>
      <c r="AA101" s="41"/>
      <c r="AB101" s="41"/>
      <c r="AC101" s="41"/>
      <c r="AD101" s="41"/>
      <c r="AE101" s="41"/>
    </row>
    <row r="102" spans="1:31" x14ac:dyDescent="0.35">
      <c r="A102" s="42" t="s">
        <v>172</v>
      </c>
      <c r="B102" s="39" t="s">
        <v>96</v>
      </c>
      <c r="C102" s="50" t="str">
        <f t="shared" si="2"/>
        <v>Transition (2°C)Infrastructure - Value Added</v>
      </c>
      <c r="D102" s="39"/>
      <c r="E102" s="52">
        <v>0.19526299999999999</v>
      </c>
      <c r="F102" s="52">
        <v>5.4169999999999999E-3</v>
      </c>
      <c r="G102" s="52">
        <v>5.4169999999999999E-3</v>
      </c>
      <c r="H102" s="52">
        <v>1.188E-3</v>
      </c>
      <c r="I102" s="52">
        <v>1.188E-3</v>
      </c>
      <c r="J102" s="52">
        <v>3.6699999999999998E-4</v>
      </c>
      <c r="K102" s="52">
        <v>3.6699999999999998E-4</v>
      </c>
      <c r="L102" s="52">
        <v>3.6699999999999998E-4</v>
      </c>
      <c r="M102" s="52">
        <v>3.6699999999999998E-4</v>
      </c>
      <c r="N102" s="52">
        <v>3.6699999999999998E-4</v>
      </c>
      <c r="O102" s="51"/>
      <c r="P102" s="52">
        <f t="shared" si="3"/>
        <v>0.19526299999999999</v>
      </c>
      <c r="Q102" s="52">
        <f t="array" ref="Q102">IF(E102="","",(PRODUCT(E102:G102+1)^(1/3))-1)</f>
        <v>6.5087549800247002E-2</v>
      </c>
      <c r="R102" s="52">
        <f t="array" ref="R102">IF(E102="","",((PRODUCT(E102:I102+1)^(1/5))-1))</f>
        <v>3.9052374336567608E-2</v>
      </c>
      <c r="S102" s="52">
        <f t="array" ref="S102">IF(E102="","",((PRODUCT(E102:N102+1)^(1/10))-1))</f>
        <v>1.9526216709481847E-2</v>
      </c>
      <c r="T102" s="39"/>
      <c r="U102" s="41">
        <v>94</v>
      </c>
      <c r="V102" s="41" t="s">
        <v>173</v>
      </c>
      <c r="W102" s="41" t="s">
        <v>175</v>
      </c>
      <c r="X102" s="41"/>
      <c r="Y102" s="41"/>
      <c r="Z102" s="41"/>
      <c r="AA102" s="41"/>
      <c r="AB102" s="41"/>
      <c r="AC102" s="41"/>
      <c r="AD102" s="41"/>
      <c r="AE102" s="41"/>
    </row>
    <row r="103" spans="1:31" x14ac:dyDescent="0.35">
      <c r="A103" s="42" t="s">
        <v>172</v>
      </c>
      <c r="B103" s="39" t="s">
        <v>97</v>
      </c>
      <c r="C103" s="50" t="str">
        <f t="shared" si="2"/>
        <v>Transition (2°C)MLPs</v>
      </c>
      <c r="D103" s="39"/>
      <c r="E103" s="52">
        <v>0.19526299999999999</v>
      </c>
      <c r="F103" s="52">
        <v>5.4169999999999999E-3</v>
      </c>
      <c r="G103" s="52">
        <v>5.4169999999999999E-3</v>
      </c>
      <c r="H103" s="52">
        <v>1.188E-3</v>
      </c>
      <c r="I103" s="52">
        <v>1.188E-3</v>
      </c>
      <c r="J103" s="52">
        <v>3.6699999999999998E-4</v>
      </c>
      <c r="K103" s="52">
        <v>3.6699999999999998E-4</v>
      </c>
      <c r="L103" s="52">
        <v>3.6699999999999998E-4</v>
      </c>
      <c r="M103" s="52">
        <v>3.6699999999999998E-4</v>
      </c>
      <c r="N103" s="52">
        <v>3.6699999999999998E-4</v>
      </c>
      <c r="O103" s="51"/>
      <c r="P103" s="52">
        <f t="shared" si="3"/>
        <v>0.19526299999999999</v>
      </c>
      <c r="Q103" s="52">
        <f t="array" ref="Q103">IF(E103="","",(PRODUCT(E103:G103+1)^(1/3))-1)</f>
        <v>6.5087549800247002E-2</v>
      </c>
      <c r="R103" s="52">
        <f t="array" ref="R103">IF(E103="","",((PRODUCT(E103:I103+1)^(1/5))-1))</f>
        <v>3.9052374336567608E-2</v>
      </c>
      <c r="S103" s="52">
        <f t="array" ref="S103">IF(E103="","",((PRODUCT(E103:N103+1)^(1/10))-1))</f>
        <v>1.9526216709481847E-2</v>
      </c>
      <c r="T103" s="39"/>
      <c r="U103" s="41">
        <v>95</v>
      </c>
      <c r="V103" s="41" t="s">
        <v>173</v>
      </c>
      <c r="W103" s="41" t="s">
        <v>175</v>
      </c>
      <c r="X103" s="41"/>
      <c r="Y103" s="41"/>
      <c r="Z103" s="41"/>
      <c r="AA103" s="41"/>
      <c r="AB103" s="41"/>
      <c r="AC103" s="41"/>
      <c r="AD103" s="41"/>
      <c r="AE103" s="41"/>
    </row>
    <row r="104" spans="1:31" x14ac:dyDescent="0.35">
      <c r="A104" s="42" t="s">
        <v>172</v>
      </c>
      <c r="B104" s="39" t="s">
        <v>98</v>
      </c>
      <c r="C104" s="50" t="str">
        <f t="shared" si="2"/>
        <v>Transition (2°C)Low-exposure Hedge Funds</v>
      </c>
      <c r="D104" s="39"/>
      <c r="E104" s="52">
        <v>-3.5632999999999998E-2</v>
      </c>
      <c r="F104" s="52">
        <v>2.1900000000000001E-4</v>
      </c>
      <c r="G104" s="52">
        <v>2.1900000000000001E-4</v>
      </c>
      <c r="H104" s="52">
        <v>4.3000000000000002E-5</v>
      </c>
      <c r="I104" s="52">
        <v>4.3000000000000002E-5</v>
      </c>
      <c r="J104" s="52">
        <v>1.2999999999999999E-5</v>
      </c>
      <c r="K104" s="52">
        <v>1.2999999999999999E-5</v>
      </c>
      <c r="L104" s="52">
        <v>1.2999999999999999E-5</v>
      </c>
      <c r="M104" s="52">
        <v>1.2999999999999999E-5</v>
      </c>
      <c r="N104" s="52">
        <v>1.2999999999999999E-5</v>
      </c>
      <c r="O104" s="51"/>
      <c r="P104" s="52">
        <f t="shared" si="3"/>
        <v>-3.5632999999999998E-2</v>
      </c>
      <c r="Q104" s="52">
        <f t="array" ref="Q104">IF(E104="","",(PRODUCT(E104:G104+1)^(1/3))-1)</f>
        <v>-1.1877366993327088E-2</v>
      </c>
      <c r="R104" s="52">
        <f t="array" ref="R104">IF(E104="","",((PRODUCT(E104:I104+1)^(1/5))-1))</f>
        <v>-7.1263664107227287E-3</v>
      </c>
      <c r="S104" s="52">
        <f t="array" ref="S104">IF(E104="","",((PRODUCT(E104:N104+1)^(1/10))-1))</f>
        <v>-3.5630772866181992E-3</v>
      </c>
      <c r="T104" s="39"/>
      <c r="U104" s="41">
        <v>96</v>
      </c>
      <c r="V104" s="41" t="s">
        <v>173</v>
      </c>
      <c r="W104" s="41" t="s">
        <v>175</v>
      </c>
      <c r="X104" s="41"/>
      <c r="Y104" s="41"/>
      <c r="Z104" s="41"/>
      <c r="AA104" s="41"/>
      <c r="AB104" s="41"/>
      <c r="AC104" s="41"/>
      <c r="AD104" s="41"/>
      <c r="AE104" s="41"/>
    </row>
    <row r="105" spans="1:31" x14ac:dyDescent="0.35">
      <c r="A105" s="42" t="s">
        <v>172</v>
      </c>
      <c r="B105" s="46" t="s">
        <v>99</v>
      </c>
      <c r="C105" s="50" t="str">
        <f t="shared" si="2"/>
        <v>Transition (2°C)Diversified Hedge Funds</v>
      </c>
      <c r="D105" s="39"/>
      <c r="E105" s="52">
        <v>0</v>
      </c>
      <c r="F105" s="52">
        <v>0</v>
      </c>
      <c r="G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1"/>
      <c r="P105" s="52">
        <f t="shared" si="3"/>
        <v>0</v>
      </c>
      <c r="Q105" s="52">
        <f t="array" ref="Q105">IF(E105="","",(PRODUCT(E105:G105+1)^(1/3))-1)</f>
        <v>0</v>
      </c>
      <c r="R105" s="52">
        <f t="array" ref="R105">IF(E105="","",((PRODUCT(E105:I105+1)^(1/5))-1))</f>
        <v>0</v>
      </c>
      <c r="S105" s="52">
        <f t="array" ref="S105">IF(E105="","",((PRODUCT(E105:N105+1)^(1/10))-1))</f>
        <v>0</v>
      </c>
      <c r="T105" s="39"/>
      <c r="U105" s="41">
        <v>97</v>
      </c>
      <c r="V105" s="41" t="s">
        <v>173</v>
      </c>
      <c r="W105" s="41" t="s">
        <v>175</v>
      </c>
      <c r="X105" s="41"/>
      <c r="Y105" s="41"/>
      <c r="Z105" s="41"/>
      <c r="AA105" s="41"/>
      <c r="AB105" s="41"/>
      <c r="AC105" s="41"/>
      <c r="AD105" s="41"/>
      <c r="AE105" s="41"/>
    </row>
    <row r="106" spans="1:31" x14ac:dyDescent="0.35">
      <c r="A106" s="42" t="s">
        <v>172</v>
      </c>
      <c r="B106" s="39" t="s">
        <v>100</v>
      </c>
      <c r="C106" s="50" t="str">
        <f t="shared" si="2"/>
        <v>Transition (2°C)Long-Biased Hedge Funds</v>
      </c>
      <c r="D106" s="39"/>
      <c r="E106" s="52">
        <v>0</v>
      </c>
      <c r="F106" s="52">
        <v>0</v>
      </c>
      <c r="G106" s="52">
        <v>0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1"/>
      <c r="P106" s="52">
        <f t="shared" si="3"/>
        <v>0</v>
      </c>
      <c r="Q106" s="52">
        <f t="array" ref="Q106">IF(E106="","",(PRODUCT(E106:G106+1)^(1/3))-1)</f>
        <v>0</v>
      </c>
      <c r="R106" s="52">
        <f t="array" ref="R106">IF(E106="","",((PRODUCT(E106:I106+1)^(1/5))-1))</f>
        <v>0</v>
      </c>
      <c r="S106" s="52">
        <f t="array" ref="S106">IF(E106="","",((PRODUCT(E106:N106+1)^(1/10))-1))</f>
        <v>0</v>
      </c>
      <c r="T106" s="39"/>
      <c r="U106" s="41">
        <v>98</v>
      </c>
      <c r="V106" s="41" t="s">
        <v>173</v>
      </c>
      <c r="W106" s="41" t="s">
        <v>175</v>
      </c>
      <c r="X106" s="41"/>
      <c r="Y106" s="41"/>
      <c r="Z106" s="41"/>
      <c r="AA106" s="41"/>
      <c r="AB106" s="41"/>
      <c r="AC106" s="41"/>
      <c r="AD106" s="41"/>
      <c r="AE106" s="41"/>
    </row>
    <row r="107" spans="1:31" x14ac:dyDescent="0.35">
      <c r="A107" s="42" t="s">
        <v>172</v>
      </c>
      <c r="B107" s="39" t="s">
        <v>101</v>
      </c>
      <c r="C107" s="50" t="str">
        <f t="shared" si="2"/>
        <v>Transition (2°C)Alternative Risk Premia</v>
      </c>
      <c r="D107" s="39"/>
      <c r="E107" s="52">
        <v>0</v>
      </c>
      <c r="F107" s="52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1"/>
      <c r="P107" s="52">
        <f t="shared" si="3"/>
        <v>0</v>
      </c>
      <c r="Q107" s="52">
        <f t="array" ref="Q107">IF(E107="","",(PRODUCT(E107:G107+1)^(1/3))-1)</f>
        <v>0</v>
      </c>
      <c r="R107" s="52">
        <f t="array" ref="R107">IF(E107="","",((PRODUCT(E107:I107+1)^(1/5))-1))</f>
        <v>0</v>
      </c>
      <c r="S107" s="52">
        <f t="array" ref="S107">IF(E107="","",((PRODUCT(E107:N107+1)^(1/10))-1))</f>
        <v>0</v>
      </c>
      <c r="T107" s="39"/>
      <c r="U107" s="41">
        <v>99</v>
      </c>
      <c r="V107" s="41" t="s">
        <v>173</v>
      </c>
      <c r="W107" s="41" t="s">
        <v>175</v>
      </c>
      <c r="X107" s="41"/>
      <c r="Y107" s="41"/>
      <c r="Z107" s="41"/>
      <c r="AA107" s="41"/>
      <c r="AB107" s="41"/>
      <c r="AC107" s="41"/>
      <c r="AD107" s="41"/>
      <c r="AE107" s="41"/>
    </row>
    <row r="108" spans="1:31" x14ac:dyDescent="0.35">
      <c r="A108" s="42" t="s">
        <v>172</v>
      </c>
      <c r="B108" s="39" t="s">
        <v>102</v>
      </c>
      <c r="C108" s="50" t="str">
        <f t="shared" si="2"/>
        <v>Transition (2°C)Hedge Funds - Macro</v>
      </c>
      <c r="D108" s="39"/>
      <c r="E108" s="52">
        <v>0</v>
      </c>
      <c r="F108" s="52">
        <v>0</v>
      </c>
      <c r="G108" s="52">
        <v>0</v>
      </c>
      <c r="H108" s="52">
        <v>0</v>
      </c>
      <c r="I108" s="52">
        <v>0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1"/>
      <c r="P108" s="52">
        <f t="shared" si="3"/>
        <v>0</v>
      </c>
      <c r="Q108" s="52">
        <f t="array" ref="Q108">IF(E108="","",(PRODUCT(E108:G108+1)^(1/3))-1)</f>
        <v>0</v>
      </c>
      <c r="R108" s="52">
        <f t="array" ref="R108">IF(E108="","",((PRODUCT(E108:I108+1)^(1/5))-1))</f>
        <v>0</v>
      </c>
      <c r="S108" s="52">
        <f t="array" ref="S108">IF(E108="","",((PRODUCT(E108:N108+1)^(1/10))-1))</f>
        <v>0</v>
      </c>
      <c r="T108" s="39"/>
      <c r="U108" s="41">
        <v>100</v>
      </c>
      <c r="V108" s="41" t="s">
        <v>173</v>
      </c>
      <c r="W108" s="41" t="s">
        <v>175</v>
      </c>
      <c r="X108" s="41"/>
      <c r="Y108" s="41"/>
      <c r="Z108" s="41"/>
      <c r="AA108" s="41"/>
      <c r="AB108" s="41"/>
      <c r="AC108" s="41"/>
      <c r="AD108" s="41"/>
      <c r="AE108" s="41"/>
    </row>
    <row r="109" spans="1:31" x14ac:dyDescent="0.35">
      <c r="A109" s="42" t="s">
        <v>172</v>
      </c>
      <c r="B109" s="39" t="s">
        <v>103</v>
      </c>
      <c r="C109" s="50" t="str">
        <f t="shared" si="2"/>
        <v>Transition (2°C)Idiosyncratic Multi-Asset</v>
      </c>
      <c r="D109" s="39"/>
      <c r="E109" s="52">
        <v>0</v>
      </c>
      <c r="F109" s="52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1"/>
      <c r="P109" s="52">
        <f t="shared" si="3"/>
        <v>0</v>
      </c>
      <c r="Q109" s="52">
        <f t="array" ref="Q109">IF(E109="","",(PRODUCT(E109:G109+1)^(1/3))-1)</f>
        <v>0</v>
      </c>
      <c r="R109" s="52">
        <f t="array" ref="R109">IF(E109="","",((PRODUCT(E109:I109+1)^(1/5))-1))</f>
        <v>0</v>
      </c>
      <c r="S109" s="52">
        <f t="array" ref="S109">IF(E109="","",((PRODUCT(E109:N109+1)^(1/10))-1))</f>
        <v>0</v>
      </c>
      <c r="T109" s="39"/>
      <c r="U109" s="41">
        <v>101</v>
      </c>
      <c r="V109" s="41" t="s">
        <v>173</v>
      </c>
      <c r="W109" s="41" t="s">
        <v>175</v>
      </c>
      <c r="X109" s="41"/>
      <c r="Y109" s="41"/>
      <c r="Z109" s="41"/>
      <c r="AA109" s="41"/>
      <c r="AB109" s="41"/>
      <c r="AC109" s="41"/>
      <c r="AD109" s="41"/>
      <c r="AE109" s="41"/>
    </row>
    <row r="110" spans="1:31" x14ac:dyDescent="0.35">
      <c r="A110" s="42" t="s">
        <v>172</v>
      </c>
      <c r="B110" s="39" t="s">
        <v>104</v>
      </c>
      <c r="C110" s="50" t="str">
        <f t="shared" si="2"/>
        <v>Transition (2°C)Risk Parity</v>
      </c>
      <c r="D110" s="39"/>
      <c r="E110" s="52">
        <v>0</v>
      </c>
      <c r="F110" s="52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1"/>
      <c r="P110" s="52">
        <f t="shared" si="3"/>
        <v>0</v>
      </c>
      <c r="Q110" s="52">
        <f t="array" ref="Q110">IF(E110="","",(PRODUCT(E110:G110+1)^(1/3))-1)</f>
        <v>0</v>
      </c>
      <c r="R110" s="52">
        <f t="array" ref="R110">IF(E110="","",((PRODUCT(E110:I110+1)^(1/5))-1))</f>
        <v>0</v>
      </c>
      <c r="S110" s="52">
        <f t="array" ref="S110">IF(E110="","",((PRODUCT(E110:N110+1)^(1/10))-1))</f>
        <v>0</v>
      </c>
      <c r="T110" s="39"/>
      <c r="U110" s="41">
        <v>102</v>
      </c>
      <c r="V110" s="41" t="s">
        <v>173</v>
      </c>
      <c r="W110" s="41" t="s">
        <v>175</v>
      </c>
      <c r="X110" s="41"/>
      <c r="Y110" s="41"/>
      <c r="Z110" s="41"/>
      <c r="AA110" s="41"/>
      <c r="AB110" s="41"/>
      <c r="AC110" s="41"/>
      <c r="AD110" s="41"/>
      <c r="AE110" s="41"/>
    </row>
    <row r="111" spans="1:31" x14ac:dyDescent="0.35">
      <c r="A111" s="42" t="s">
        <v>172</v>
      </c>
      <c r="B111" s="39" t="s">
        <v>105</v>
      </c>
      <c r="C111" s="50" t="str">
        <f t="shared" si="2"/>
        <v>Transition (2°C)Volatility Risk Premia</v>
      </c>
      <c r="D111" s="39"/>
      <c r="E111" s="52">
        <v>0</v>
      </c>
      <c r="F111" s="52"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1"/>
      <c r="P111" s="52">
        <f t="shared" si="3"/>
        <v>0</v>
      </c>
      <c r="Q111" s="52">
        <f t="array" ref="Q111">IF(E111="","",(PRODUCT(E111:G111+1)^(1/3))-1)</f>
        <v>0</v>
      </c>
      <c r="R111" s="52">
        <f t="array" ref="R111">IF(E111="","",((PRODUCT(E111:I111+1)^(1/5))-1))</f>
        <v>0</v>
      </c>
      <c r="S111" s="52">
        <f t="array" ref="S111">IF(E111="","",((PRODUCT(E111:N111+1)^(1/10))-1))</f>
        <v>0</v>
      </c>
      <c r="T111" s="39"/>
      <c r="U111" s="41">
        <v>103</v>
      </c>
      <c r="V111" s="41" t="s">
        <v>173</v>
      </c>
      <c r="W111" s="41" t="s">
        <v>175</v>
      </c>
      <c r="X111" s="41"/>
      <c r="Y111" s="41"/>
      <c r="Z111" s="41"/>
      <c r="AA111" s="41"/>
      <c r="AB111" s="41"/>
      <c r="AC111" s="41"/>
      <c r="AD111" s="41"/>
      <c r="AE111" s="41"/>
    </row>
    <row r="112" spans="1:31" x14ac:dyDescent="0.35">
      <c r="A112" s="42" t="s">
        <v>172</v>
      </c>
      <c r="B112" s="39" t="s">
        <v>106</v>
      </c>
      <c r="C112" s="50" t="str">
        <f t="shared" si="2"/>
        <v>Transition (2°C)Commodities - Long Only</v>
      </c>
      <c r="D112" s="39"/>
      <c r="E112" s="52">
        <v>-1.3488999999999999E-2</v>
      </c>
      <c r="F112" s="52">
        <v>3.1000000000000001E-5</v>
      </c>
      <c r="G112" s="52">
        <v>3.1000000000000001E-5</v>
      </c>
      <c r="H112" s="52">
        <v>6.0000000000000002E-6</v>
      </c>
      <c r="I112" s="52">
        <v>6.0000000000000002E-6</v>
      </c>
      <c r="J112" s="52">
        <v>1.9999999999999999E-6</v>
      </c>
      <c r="K112" s="52">
        <v>1.9999999999999999E-6</v>
      </c>
      <c r="L112" s="52">
        <v>1.9999999999999999E-6</v>
      </c>
      <c r="M112" s="52">
        <v>1.9999999999999999E-6</v>
      </c>
      <c r="N112" s="52">
        <v>1.9999999999999999E-6</v>
      </c>
      <c r="O112" s="51"/>
      <c r="P112" s="52">
        <f t="shared" si="3"/>
        <v>-1.3488999999999999E-2</v>
      </c>
      <c r="Q112" s="52">
        <f t="array" ref="Q112">IF(E112="","",(PRODUCT(E112:G112+1)^(1/3))-1)</f>
        <v>-4.4961300117030145E-3</v>
      </c>
      <c r="R112" s="52">
        <f t="array" ref="R112">IF(E112="","",((PRODUCT(E112:I112+1)^(1/5))-1))</f>
        <v>-2.6977154174199214E-3</v>
      </c>
      <c r="S112" s="52">
        <f t="array" ref="S112">IF(E112="","",((PRODUCT(E112:N112+1)^(1/10))-1))</f>
        <v>-1.3487699966773237E-3</v>
      </c>
      <c r="T112" s="39"/>
      <c r="U112" s="41">
        <v>104</v>
      </c>
      <c r="V112" s="41" t="s">
        <v>173</v>
      </c>
      <c r="W112" s="41" t="s">
        <v>175</v>
      </c>
      <c r="X112" s="41"/>
      <c r="Y112" s="41"/>
      <c r="Z112" s="41"/>
      <c r="AA112" s="41"/>
      <c r="AB112" s="41"/>
      <c r="AC112" s="41"/>
      <c r="AD112" s="41"/>
      <c r="AE112" s="41"/>
    </row>
    <row r="113" spans="1:31" x14ac:dyDescent="0.35">
      <c r="A113" s="42" t="s">
        <v>172</v>
      </c>
      <c r="B113" s="39" t="s">
        <v>107</v>
      </c>
      <c r="C113" s="50" t="str">
        <f t="shared" si="2"/>
        <v>Transition (2°C)Natural Resources- Listed</v>
      </c>
      <c r="D113" s="39"/>
      <c r="E113" s="52">
        <v>-2.1100000000000001E-4</v>
      </c>
      <c r="F113" s="52">
        <v>0</v>
      </c>
      <c r="G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39"/>
      <c r="P113" s="52">
        <f t="shared" si="3"/>
        <v>-2.1100000000000001E-4</v>
      </c>
      <c r="Q113" s="52">
        <f t="array" ref="Q113">IF(E113="","",(PRODUCT(E113:G113+1)^(1/3))-1)</f>
        <v>-7.0338280691029098E-5</v>
      </c>
      <c r="R113" s="52">
        <f t="array" ref="R113">IF(E113="","",((PRODUCT(E113:I113+1)^(1/5))-1))</f>
        <v>-4.2203562130915806E-5</v>
      </c>
      <c r="S113" s="52">
        <f t="array" ref="S113">IF(E113="","",((PRODUCT(E113:N113+1)^(1/10))-1))</f>
        <v>-2.1102003712747397E-5</v>
      </c>
      <c r="T113" s="39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</row>
    <row r="114" spans="1:31" x14ac:dyDescent="0.35">
      <c r="A114" s="42" t="s">
        <v>172</v>
      </c>
      <c r="B114" s="39" t="s">
        <v>108</v>
      </c>
      <c r="C114" s="50" t="str">
        <f t="shared" si="2"/>
        <v>Transition (2°C)Natural Resource Stocks - Private</v>
      </c>
      <c r="D114" s="51"/>
      <c r="E114" s="52">
        <v>-7.6169999999999996E-3</v>
      </c>
      <c r="F114" s="52">
        <v>1.0000000000000001E-5</v>
      </c>
      <c r="G114" s="52">
        <v>1.0000000000000001E-5</v>
      </c>
      <c r="H114" s="52">
        <v>1.9999999999999999E-6</v>
      </c>
      <c r="I114" s="52">
        <v>1.9999999999999999E-6</v>
      </c>
      <c r="J114" s="52">
        <v>9.9999999999999995E-7</v>
      </c>
      <c r="K114" s="52">
        <v>9.9999999999999995E-7</v>
      </c>
      <c r="L114" s="52">
        <v>9.9999999999999995E-7</v>
      </c>
      <c r="M114" s="52">
        <v>9.9999999999999995E-7</v>
      </c>
      <c r="N114" s="52">
        <v>9.9999999999999995E-7</v>
      </c>
      <c r="O114" s="51"/>
      <c r="P114" s="52">
        <f t="shared" si="3"/>
        <v>-7.6169999999999996E-3</v>
      </c>
      <c r="Q114" s="52">
        <f t="array" ref="Q114">IF(E114="","",(PRODUCT(E114:G114+1)^(1/3))-1)</f>
        <v>-2.5388242540741457E-3</v>
      </c>
      <c r="R114" s="52">
        <f t="array" ref="R114">IF(E114="","",((PRODUCT(E114:I114+1)^(1/5))-1))</f>
        <v>-1.5232701654103176E-3</v>
      </c>
      <c r="S114" s="52">
        <f t="array" ref="S114">IF(E114="","",((PRODUCT(E114:N114+1)^(1/10))-1))</f>
        <v>-7.614257289105808E-4</v>
      </c>
      <c r="T114" s="39"/>
      <c r="U114" s="41">
        <v>1</v>
      </c>
      <c r="V114" s="41" t="s">
        <v>176</v>
      </c>
      <c r="W114" s="41" t="s">
        <v>177</v>
      </c>
      <c r="X114" s="41"/>
      <c r="Y114" s="41"/>
      <c r="Z114" s="41"/>
      <c r="AA114" s="41"/>
      <c r="AB114" s="41"/>
      <c r="AC114" s="41"/>
      <c r="AD114" s="41"/>
      <c r="AE114" s="41"/>
    </row>
    <row r="115" spans="1:31" x14ac:dyDescent="0.35">
      <c r="A115" s="42" t="s">
        <v>172</v>
      </c>
      <c r="B115" s="55" t="s">
        <v>109</v>
      </c>
      <c r="C115" s="50" t="str">
        <f t="shared" si="2"/>
        <v>Transition (2°C)Private Debt</v>
      </c>
      <c r="D115" s="56"/>
      <c r="E115" s="57">
        <v>-3.5632999999999998E-2</v>
      </c>
      <c r="F115" s="57">
        <v>2.1900000000000001E-4</v>
      </c>
      <c r="G115" s="57">
        <v>2.1900000000000001E-4</v>
      </c>
      <c r="H115" s="57">
        <v>4.3000000000000002E-5</v>
      </c>
      <c r="I115" s="57">
        <v>4.3000000000000002E-5</v>
      </c>
      <c r="J115" s="57">
        <v>1.2999999999999999E-5</v>
      </c>
      <c r="K115" s="57">
        <v>1.2999999999999999E-5</v>
      </c>
      <c r="L115" s="57">
        <v>1.2999999999999999E-5</v>
      </c>
      <c r="M115" s="57">
        <v>1.2999999999999999E-5</v>
      </c>
      <c r="N115" s="57">
        <v>1.2999999999999999E-5</v>
      </c>
      <c r="O115" s="56"/>
      <c r="P115" s="52">
        <f t="shared" si="3"/>
        <v>-3.5632999999999998E-2</v>
      </c>
      <c r="Q115" s="52">
        <f t="array" ref="Q115">IF(E115="","",(PRODUCT(E115:G115+1)^(1/3))-1)</f>
        <v>-1.1877366993327088E-2</v>
      </c>
      <c r="R115" s="52">
        <f t="array" ref="R115">IF(E115="","",((PRODUCT(E115:I115+1)^(1/5))-1))</f>
        <v>-7.1263664107227287E-3</v>
      </c>
      <c r="S115" s="52">
        <f t="array" ref="S115">IF(E115="","",((PRODUCT(E115:N115+1)^(1/10))-1))</f>
        <v>-3.5630772866181992E-3</v>
      </c>
      <c r="T115" s="55"/>
      <c r="U115" s="55">
        <v>2</v>
      </c>
      <c r="V115" s="55" t="s">
        <v>176</v>
      </c>
      <c r="W115" s="55" t="s">
        <v>177</v>
      </c>
      <c r="X115" s="55"/>
      <c r="Y115" s="55"/>
      <c r="Z115" s="55"/>
      <c r="AA115" s="55"/>
      <c r="AB115" s="55"/>
      <c r="AC115" s="55"/>
      <c r="AD115" s="55"/>
      <c r="AE115" s="55"/>
    </row>
    <row r="116" spans="1:31" x14ac:dyDescent="0.35">
      <c r="A116" s="42" t="s">
        <v>172</v>
      </c>
      <c r="B116" s="39" t="s">
        <v>110</v>
      </c>
      <c r="C116" s="50" t="str">
        <f t="shared" si="2"/>
        <v>Transition (2°C)Investment Grade Private Debt</v>
      </c>
      <c r="D116" s="51"/>
      <c r="E116" s="52">
        <v>3.6600000000000001E-4</v>
      </c>
      <c r="F116" s="52"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1"/>
      <c r="P116" s="52">
        <f t="shared" si="3"/>
        <v>3.6600000000000001E-4</v>
      </c>
      <c r="Q116" s="52">
        <f t="array" ref="Q116">IF(E116="","",(PRODUCT(E116:G116+1)^(1/3))-1)</f>
        <v>1.2198511902572484E-4</v>
      </c>
      <c r="R116" s="52">
        <f t="array" ref="R116">IF(E116="","",((PRODUCT(E116:I116+1)^(1/5))-1))</f>
        <v>7.3189285872743426E-5</v>
      </c>
      <c r="S116" s="52">
        <f t="array" ref="S116">IF(E116="","",((PRODUCT(E116:N116+1)^(1/10))-1))</f>
        <v>3.6593973376852773E-5</v>
      </c>
      <c r="T116" s="39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</row>
    <row r="117" spans="1:31" x14ac:dyDescent="0.35">
      <c r="A117" s="42" t="s">
        <v>172</v>
      </c>
      <c r="B117" s="39" t="s">
        <v>111</v>
      </c>
      <c r="C117" s="50" t="str">
        <f t="shared" si="2"/>
        <v>Transition (2°C)Infrastructure Private Debt</v>
      </c>
      <c r="D117" s="51"/>
      <c r="E117" s="52">
        <v>3.6600000000000001E-4</v>
      </c>
      <c r="F117" s="52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1"/>
      <c r="P117" s="52">
        <f t="shared" si="3"/>
        <v>3.6600000000000001E-4</v>
      </c>
      <c r="Q117" s="52">
        <f t="array" ref="Q117">IF(E117="","",(PRODUCT(E117:G117+1)^(1/3))-1)</f>
        <v>1.2198511902572484E-4</v>
      </c>
      <c r="R117" s="52">
        <f t="array" ref="R117">IF(E117="","",((PRODUCT(E117:I117+1)^(1/5))-1))</f>
        <v>7.3189285872743426E-5</v>
      </c>
      <c r="S117" s="52">
        <f t="array" ref="S117">IF(E117="","",((PRODUCT(E117:N117+1)^(1/10))-1))</f>
        <v>3.6593973376852773E-5</v>
      </c>
      <c r="T117" s="39"/>
      <c r="U117" s="41">
        <v>1</v>
      </c>
      <c r="V117" s="41" t="s">
        <v>176</v>
      </c>
      <c r="W117" s="41" t="s">
        <v>178</v>
      </c>
      <c r="X117" s="41"/>
      <c r="Y117" s="41"/>
      <c r="Z117" s="41"/>
      <c r="AA117" s="41"/>
      <c r="AB117" s="41"/>
      <c r="AC117" s="41"/>
      <c r="AD117" s="41"/>
      <c r="AE117" s="41"/>
    </row>
    <row r="118" spans="1:31" x14ac:dyDescent="0.35">
      <c r="A118" s="42" t="s">
        <v>172</v>
      </c>
      <c r="B118" s="39" t="s">
        <v>112</v>
      </c>
      <c r="C118" s="50" t="str">
        <f t="shared" si="2"/>
        <v>Transition (2°C)Commercial Mortgage Loans</v>
      </c>
      <c r="D118" s="51"/>
      <c r="E118" s="52">
        <v>0</v>
      </c>
      <c r="F118" s="52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1"/>
      <c r="P118" s="52">
        <f t="shared" si="3"/>
        <v>0</v>
      </c>
      <c r="Q118" s="52">
        <f t="array" ref="Q118">IF(E118="","",(PRODUCT(E118:G118+1)^(1/3))-1)</f>
        <v>0</v>
      </c>
      <c r="R118" s="52">
        <f t="array" ref="R118">IF(E118="","",((PRODUCT(E118:I118+1)^(1/5))-1))</f>
        <v>0</v>
      </c>
      <c r="S118" s="52">
        <f t="array" ref="S118">IF(E118="","",((PRODUCT(E118:N118+1)^(1/10))-1))</f>
        <v>0</v>
      </c>
      <c r="T118" s="39"/>
      <c r="U118" s="41">
        <v>2</v>
      </c>
      <c r="V118" s="41" t="s">
        <v>176</v>
      </c>
      <c r="W118" s="41" t="s">
        <v>178</v>
      </c>
      <c r="X118" s="41"/>
      <c r="Y118" s="41"/>
      <c r="Z118" s="41"/>
      <c r="AA118" s="41"/>
      <c r="AB118" s="41"/>
      <c r="AC118" s="41"/>
      <c r="AD118" s="41"/>
      <c r="AE118" s="41"/>
    </row>
    <row r="119" spans="1:31" x14ac:dyDescent="0.35">
      <c r="A119" s="42" t="s">
        <v>172</v>
      </c>
      <c r="B119" s="39" t="s">
        <v>113</v>
      </c>
      <c r="C119" s="50" t="str">
        <f t="shared" si="2"/>
        <v>Transition (2°C)Gold</v>
      </c>
      <c r="D119" s="51"/>
      <c r="E119" s="52">
        <v>0</v>
      </c>
      <c r="F119" s="52"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1"/>
      <c r="P119" s="52">
        <f t="shared" si="3"/>
        <v>0</v>
      </c>
      <c r="Q119" s="52">
        <f t="array" ref="Q119">IF(E119="","",(PRODUCT(E119:G119+1)^(1/3))-1)</f>
        <v>0</v>
      </c>
      <c r="R119" s="52">
        <f t="array" ref="R119">IF(E119="","",((PRODUCT(E119:I119+1)^(1/5))-1))</f>
        <v>0</v>
      </c>
      <c r="S119" s="52">
        <f t="array" ref="S119">IF(E119="","",((PRODUCT(E119:N119+1)^(1/10))-1))</f>
        <v>0</v>
      </c>
      <c r="T119" s="39"/>
      <c r="U119" s="41">
        <v>3</v>
      </c>
      <c r="V119" s="41" t="s">
        <v>176</v>
      </c>
      <c r="W119" s="41" t="s">
        <v>178</v>
      </c>
      <c r="X119" s="41"/>
      <c r="Y119" s="41"/>
      <c r="Z119" s="41"/>
      <c r="AA119" s="41"/>
      <c r="AB119" s="41"/>
      <c r="AC119" s="41"/>
      <c r="AD119" s="41"/>
      <c r="AE119" s="41"/>
    </row>
    <row r="120" spans="1:31" x14ac:dyDescent="0.35">
      <c r="A120" s="42" t="s">
        <v>172</v>
      </c>
      <c r="B120" s="39" t="s">
        <v>114</v>
      </c>
      <c r="C120" s="50" t="str">
        <f t="shared" si="2"/>
        <v>Transition (2°C)Inflation</v>
      </c>
      <c r="D120" s="51"/>
      <c r="E120" s="52">
        <v>0</v>
      </c>
      <c r="F120" s="52">
        <v>0</v>
      </c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1"/>
      <c r="P120" s="52">
        <f t="shared" si="3"/>
        <v>0</v>
      </c>
      <c r="Q120" s="52">
        <f t="array" ref="Q120">IF(E120="","",(PRODUCT(E120:G120+1)^(1/3))-1)</f>
        <v>0</v>
      </c>
      <c r="R120" s="52">
        <f t="array" ref="R120">IF(E120="","",((PRODUCT(E120:I120+1)^(1/5))-1))</f>
        <v>0</v>
      </c>
      <c r="S120" s="52">
        <f t="array" ref="S120">IF(E120="","",((PRODUCT(E120:N120+1)^(1/10))-1))</f>
        <v>0</v>
      </c>
      <c r="T120" s="39"/>
      <c r="U120" s="41">
        <v>4</v>
      </c>
      <c r="V120" s="41" t="s">
        <v>176</v>
      </c>
      <c r="W120" s="41" t="s">
        <v>178</v>
      </c>
      <c r="X120" s="41"/>
      <c r="Y120" s="41"/>
      <c r="Z120" s="41"/>
      <c r="AA120" s="41"/>
      <c r="AB120" s="41"/>
      <c r="AC120" s="41"/>
      <c r="AD120" s="41"/>
      <c r="AE120" s="41"/>
    </row>
    <row r="121" spans="1:31" x14ac:dyDescent="0.35">
      <c r="A121" s="42" t="s">
        <v>179</v>
      </c>
      <c r="B121" s="39" t="s">
        <v>0</v>
      </c>
      <c r="C121" s="50" t="str">
        <f t="shared" si="2"/>
        <v>Low Mitigation (4°C)US All Cap Equity</v>
      </c>
      <c r="D121" s="51"/>
      <c r="E121" s="52">
        <v>-2.3762999999999999E-2</v>
      </c>
      <c r="F121" s="52">
        <v>9.6000000000000002E-5</v>
      </c>
      <c r="G121" s="52">
        <v>9.6000000000000002E-5</v>
      </c>
      <c r="H121" s="52">
        <v>1.9000000000000001E-5</v>
      </c>
      <c r="I121" s="52">
        <v>1.9000000000000001E-5</v>
      </c>
      <c r="J121" s="52">
        <v>6.0000000000000002E-6</v>
      </c>
      <c r="K121" s="52">
        <v>6.0000000000000002E-6</v>
      </c>
      <c r="L121" s="52">
        <v>6.0000000000000002E-6</v>
      </c>
      <c r="M121" s="52">
        <v>6.0000000000000002E-6</v>
      </c>
      <c r="N121" s="52">
        <v>6.0000000000000002E-6</v>
      </c>
      <c r="O121" s="51"/>
      <c r="P121" s="52">
        <f t="shared" si="3"/>
        <v>-2.3762999999999999E-2</v>
      </c>
      <c r="Q121" s="52">
        <f t="array" ref="Q121">IF(E121="","",(PRODUCT(E121:G121+1)^(1/3))-1)</f>
        <v>-7.92109592723933E-3</v>
      </c>
      <c r="R121" s="52">
        <f t="array" ref="R121">IF(E121="","",((PRODUCT(E121:I121+1)^(1/5))-1))</f>
        <v>-4.7526509933277783E-3</v>
      </c>
      <c r="S121" s="52">
        <f t="array" ref="S121">IF(E121="","",((PRODUCT(E121:N121+1)^(1/10))-1))</f>
        <v>-2.3761628295130288E-3</v>
      </c>
      <c r="T121" s="39"/>
      <c r="U121" s="41">
        <v>5</v>
      </c>
      <c r="V121" s="41" t="s">
        <v>176</v>
      </c>
      <c r="W121" s="41" t="s">
        <v>178</v>
      </c>
      <c r="X121" s="41"/>
      <c r="Y121" s="41"/>
      <c r="Z121" s="41"/>
      <c r="AA121" s="41"/>
      <c r="AB121" s="41"/>
      <c r="AC121" s="41"/>
      <c r="AD121" s="41"/>
      <c r="AE121" s="41"/>
    </row>
    <row r="122" spans="1:31" x14ac:dyDescent="0.35">
      <c r="A122" s="42" t="s">
        <v>179</v>
      </c>
      <c r="B122" s="39" t="s">
        <v>1</v>
      </c>
      <c r="C122" s="50" t="str">
        <f t="shared" si="2"/>
        <v>Low Mitigation (4°C)US Large Cap Equity</v>
      </c>
      <c r="D122" s="51"/>
      <c r="E122" s="52">
        <v>-2.3762999999999999E-2</v>
      </c>
      <c r="F122" s="52">
        <v>9.6000000000000002E-5</v>
      </c>
      <c r="G122" s="52">
        <v>9.6000000000000002E-5</v>
      </c>
      <c r="H122" s="52">
        <v>1.9000000000000001E-5</v>
      </c>
      <c r="I122" s="52">
        <v>1.9000000000000001E-5</v>
      </c>
      <c r="J122" s="52">
        <v>6.0000000000000002E-6</v>
      </c>
      <c r="K122" s="52">
        <v>6.0000000000000002E-6</v>
      </c>
      <c r="L122" s="52">
        <v>6.0000000000000002E-6</v>
      </c>
      <c r="M122" s="52">
        <v>6.0000000000000002E-6</v>
      </c>
      <c r="N122" s="52">
        <v>6.0000000000000002E-6</v>
      </c>
      <c r="O122" s="51"/>
      <c r="P122" s="52">
        <f t="shared" si="3"/>
        <v>-2.3762999999999999E-2</v>
      </c>
      <c r="Q122" s="52">
        <f t="array" ref="Q122">IF(E122="","",(PRODUCT(E122:G122+1)^(1/3))-1)</f>
        <v>-7.92109592723933E-3</v>
      </c>
      <c r="R122" s="52">
        <f t="array" ref="R122">IF(E122="","",((PRODUCT(E122:I122+1)^(1/5))-1))</f>
        <v>-4.7526509933277783E-3</v>
      </c>
      <c r="S122" s="52">
        <f t="array" ref="S122">IF(E122="","",((PRODUCT(E122:N122+1)^(1/10))-1))</f>
        <v>-2.3761628295130288E-3</v>
      </c>
      <c r="T122" s="39"/>
      <c r="U122" s="41">
        <v>6</v>
      </c>
      <c r="V122" s="41" t="s">
        <v>176</v>
      </c>
      <c r="W122" s="41" t="s">
        <v>178</v>
      </c>
      <c r="X122" s="41"/>
      <c r="Y122" s="41"/>
      <c r="Z122" s="41"/>
      <c r="AA122" s="41"/>
      <c r="AB122" s="41"/>
      <c r="AC122" s="41"/>
      <c r="AD122" s="41"/>
      <c r="AE122" s="41"/>
    </row>
    <row r="123" spans="1:31" x14ac:dyDescent="0.35">
      <c r="A123" s="42" t="s">
        <v>179</v>
      </c>
      <c r="B123" s="39" t="s">
        <v>2</v>
      </c>
      <c r="C123" s="50" t="str">
        <f t="shared" si="2"/>
        <v>Low Mitigation (4°C)US Mid Cap Equity</v>
      </c>
      <c r="D123" s="51"/>
      <c r="E123" s="52">
        <v>-2.3762999999999999E-2</v>
      </c>
      <c r="F123" s="52">
        <v>9.6000000000000002E-5</v>
      </c>
      <c r="G123" s="52">
        <v>9.6000000000000002E-5</v>
      </c>
      <c r="H123" s="52">
        <v>1.9000000000000001E-5</v>
      </c>
      <c r="I123" s="52">
        <v>1.9000000000000001E-5</v>
      </c>
      <c r="J123" s="52">
        <v>6.0000000000000002E-6</v>
      </c>
      <c r="K123" s="52">
        <v>6.0000000000000002E-6</v>
      </c>
      <c r="L123" s="52">
        <v>6.0000000000000002E-6</v>
      </c>
      <c r="M123" s="52">
        <v>6.0000000000000002E-6</v>
      </c>
      <c r="N123" s="52">
        <v>6.0000000000000002E-6</v>
      </c>
      <c r="O123" s="51"/>
      <c r="P123" s="52">
        <f t="shared" si="3"/>
        <v>-2.3762999999999999E-2</v>
      </c>
      <c r="Q123" s="52">
        <f t="array" ref="Q123">IF(E123="","",(PRODUCT(E123:G123+1)^(1/3))-1)</f>
        <v>-7.92109592723933E-3</v>
      </c>
      <c r="R123" s="52">
        <f t="array" ref="R123">IF(E123="","",((PRODUCT(E123:I123+1)^(1/5))-1))</f>
        <v>-4.7526509933277783E-3</v>
      </c>
      <c r="S123" s="52">
        <f t="array" ref="S123">IF(E123="","",((PRODUCT(E123:N123+1)^(1/10))-1))</f>
        <v>-2.3761628295130288E-3</v>
      </c>
      <c r="T123" s="39"/>
      <c r="U123" s="41">
        <v>7</v>
      </c>
      <c r="V123" s="41" t="s">
        <v>176</v>
      </c>
      <c r="W123" s="41" t="s">
        <v>178</v>
      </c>
      <c r="X123" s="41"/>
      <c r="Y123" s="41"/>
      <c r="Z123" s="41"/>
      <c r="AA123" s="41"/>
      <c r="AB123" s="41"/>
      <c r="AC123" s="41"/>
      <c r="AD123" s="41"/>
      <c r="AE123" s="41"/>
    </row>
    <row r="124" spans="1:31" x14ac:dyDescent="0.35">
      <c r="A124" s="42" t="s">
        <v>179</v>
      </c>
      <c r="B124" s="39" t="s">
        <v>3</v>
      </c>
      <c r="C124" s="50" t="str">
        <f t="shared" si="2"/>
        <v>Low Mitigation (4°C)US Small Cap Equity</v>
      </c>
      <c r="D124" s="51"/>
      <c r="E124" s="52">
        <v>-2.3762999999999999E-2</v>
      </c>
      <c r="F124" s="52">
        <v>9.6000000000000002E-5</v>
      </c>
      <c r="G124" s="52">
        <v>9.6000000000000002E-5</v>
      </c>
      <c r="H124" s="52">
        <v>1.9000000000000001E-5</v>
      </c>
      <c r="I124" s="52">
        <v>1.9000000000000001E-5</v>
      </c>
      <c r="J124" s="52">
        <v>6.0000000000000002E-6</v>
      </c>
      <c r="K124" s="52">
        <v>6.0000000000000002E-6</v>
      </c>
      <c r="L124" s="52">
        <v>6.0000000000000002E-6</v>
      </c>
      <c r="M124" s="52">
        <v>6.0000000000000002E-6</v>
      </c>
      <c r="N124" s="52">
        <v>6.0000000000000002E-6</v>
      </c>
      <c r="O124" s="51"/>
      <c r="P124" s="52">
        <f t="shared" si="3"/>
        <v>-2.3762999999999999E-2</v>
      </c>
      <c r="Q124" s="52">
        <f t="array" ref="Q124">IF(E124="","",(PRODUCT(E124:G124+1)^(1/3))-1)</f>
        <v>-7.92109592723933E-3</v>
      </c>
      <c r="R124" s="52">
        <f t="array" ref="R124">IF(E124="","",((PRODUCT(E124:I124+1)^(1/5))-1))</f>
        <v>-4.7526509933277783E-3</v>
      </c>
      <c r="S124" s="52">
        <f t="array" ref="S124">IF(E124="","",((PRODUCT(E124:N124+1)^(1/10))-1))</f>
        <v>-2.3761628295130288E-3</v>
      </c>
      <c r="T124" s="39"/>
      <c r="U124" s="41">
        <v>8</v>
      </c>
      <c r="V124" s="41" t="s">
        <v>176</v>
      </c>
      <c r="W124" s="41" t="s">
        <v>178</v>
      </c>
      <c r="X124" s="41"/>
      <c r="Y124" s="41"/>
      <c r="Z124" s="41"/>
      <c r="AA124" s="41"/>
      <c r="AB124" s="41"/>
      <c r="AC124" s="41"/>
      <c r="AD124" s="41"/>
      <c r="AE124" s="41"/>
    </row>
    <row r="125" spans="1:31" x14ac:dyDescent="0.35">
      <c r="A125" s="42" t="s">
        <v>179</v>
      </c>
      <c r="B125" s="39" t="s">
        <v>4</v>
      </c>
      <c r="C125" s="50" t="str">
        <f>A125&amp;B125</f>
        <v>Low Mitigation (4°C)US Micro Cap Equity</v>
      </c>
      <c r="D125" s="51"/>
      <c r="E125" s="52">
        <v>-2.3762999999999999E-2</v>
      </c>
      <c r="F125" s="52">
        <v>9.6000000000000002E-5</v>
      </c>
      <c r="G125" s="52">
        <v>9.6000000000000002E-5</v>
      </c>
      <c r="H125" s="52">
        <v>1.9000000000000001E-5</v>
      </c>
      <c r="I125" s="52">
        <v>1.9000000000000001E-5</v>
      </c>
      <c r="J125" s="52">
        <v>6.0000000000000002E-6</v>
      </c>
      <c r="K125" s="52">
        <v>6.0000000000000002E-6</v>
      </c>
      <c r="L125" s="52">
        <v>6.0000000000000002E-6</v>
      </c>
      <c r="M125" s="52">
        <v>6.0000000000000002E-6</v>
      </c>
      <c r="N125" s="52">
        <v>6.0000000000000002E-6</v>
      </c>
      <c r="O125" s="51"/>
      <c r="P125" s="52">
        <f t="shared" si="3"/>
        <v>-2.3762999999999999E-2</v>
      </c>
      <c r="Q125" s="52">
        <f t="array" ref="Q125">IF(E125="","",(PRODUCT(E125:G125+1)^(1/3))-1)</f>
        <v>-7.92109592723933E-3</v>
      </c>
      <c r="R125" s="52">
        <f t="array" ref="R125">IF(E125="","",((PRODUCT(E125:I125+1)^(1/5))-1))</f>
        <v>-4.7526509933277783E-3</v>
      </c>
      <c r="S125" s="52">
        <f t="array" ref="S125">IF(E125="","",((PRODUCT(E125:N125+1)^(1/10))-1))</f>
        <v>-2.3761628295130288E-3</v>
      </c>
      <c r="T125" s="39"/>
      <c r="U125" s="41">
        <v>9</v>
      </c>
      <c r="V125" s="41" t="s">
        <v>176</v>
      </c>
      <c r="W125" s="41" t="s">
        <v>178</v>
      </c>
      <c r="X125" s="41"/>
      <c r="Y125" s="41"/>
      <c r="Z125" s="41"/>
      <c r="AA125" s="41"/>
      <c r="AB125" s="41"/>
      <c r="AC125" s="41"/>
      <c r="AD125" s="41"/>
      <c r="AE125" s="41"/>
    </row>
    <row r="126" spans="1:31" x14ac:dyDescent="0.35">
      <c r="A126" s="42" t="s">
        <v>179</v>
      </c>
      <c r="B126" s="39" t="s">
        <v>5</v>
      </c>
      <c r="C126" s="50" t="str">
        <f t="shared" ref="C126:C189" si="4">A126&amp;B126</f>
        <v>Low Mitigation (4°C)US Small/Mid Cap Equity (Smid)</v>
      </c>
      <c r="D126" s="51"/>
      <c r="E126" s="52">
        <v>-2.3762999999999999E-2</v>
      </c>
      <c r="F126" s="52">
        <v>9.6000000000000002E-5</v>
      </c>
      <c r="G126" s="52">
        <v>9.6000000000000002E-5</v>
      </c>
      <c r="H126" s="52">
        <v>1.9000000000000001E-5</v>
      </c>
      <c r="I126" s="52">
        <v>1.9000000000000001E-5</v>
      </c>
      <c r="J126" s="52">
        <v>6.0000000000000002E-6</v>
      </c>
      <c r="K126" s="52">
        <v>6.0000000000000002E-6</v>
      </c>
      <c r="L126" s="52">
        <v>6.0000000000000002E-6</v>
      </c>
      <c r="M126" s="52">
        <v>6.0000000000000002E-6</v>
      </c>
      <c r="N126" s="52">
        <v>6.0000000000000002E-6</v>
      </c>
      <c r="O126" s="51"/>
      <c r="P126" s="52">
        <f t="shared" si="3"/>
        <v>-2.3762999999999999E-2</v>
      </c>
      <c r="Q126" s="52">
        <f t="array" ref="Q126">IF(E126="","",(PRODUCT(E126:G126+1)^(1/3))-1)</f>
        <v>-7.92109592723933E-3</v>
      </c>
      <c r="R126" s="52">
        <f t="array" ref="R126">IF(E126="","",((PRODUCT(E126:I126+1)^(1/5))-1))</f>
        <v>-4.7526509933277783E-3</v>
      </c>
      <c r="S126" s="52">
        <f t="array" ref="S126">IF(E126="","",((PRODUCT(E126:N126+1)^(1/10))-1))</f>
        <v>-2.3761628295130288E-3</v>
      </c>
      <c r="T126" s="39"/>
      <c r="U126" s="41">
        <v>10</v>
      </c>
      <c r="V126" s="41" t="s">
        <v>176</v>
      </c>
      <c r="W126" s="41" t="s">
        <v>178</v>
      </c>
      <c r="X126" s="41"/>
      <c r="Y126" s="41"/>
      <c r="Z126" s="41"/>
      <c r="AA126" s="41"/>
      <c r="AB126" s="41"/>
      <c r="AC126" s="41"/>
      <c r="AD126" s="41"/>
      <c r="AE126" s="41"/>
    </row>
    <row r="127" spans="1:31" x14ac:dyDescent="0.35">
      <c r="A127" s="42" t="s">
        <v>179</v>
      </c>
      <c r="B127" s="39" t="s">
        <v>6</v>
      </c>
      <c r="C127" s="50" t="str">
        <f t="shared" si="4"/>
        <v>Low Mitigation (4°C)US Defensive Equity</v>
      </c>
      <c r="D127" s="51"/>
      <c r="E127" s="52">
        <v>-2.1729999999999999E-2</v>
      </c>
      <c r="F127" s="52">
        <v>8.0000000000000007E-5</v>
      </c>
      <c r="G127" s="52">
        <v>8.0000000000000007E-5</v>
      </c>
      <c r="H127" s="52">
        <v>1.5999999999999999E-5</v>
      </c>
      <c r="I127" s="52">
        <v>1.5999999999999999E-5</v>
      </c>
      <c r="J127" s="52">
        <v>5.0000000000000004E-6</v>
      </c>
      <c r="K127" s="52">
        <v>5.0000000000000004E-6</v>
      </c>
      <c r="L127" s="52">
        <v>5.0000000000000004E-6</v>
      </c>
      <c r="M127" s="52">
        <v>5.0000000000000004E-6</v>
      </c>
      <c r="N127" s="52">
        <v>5.0000000000000004E-6</v>
      </c>
      <c r="O127" s="51"/>
      <c r="P127" s="52">
        <f t="shared" si="3"/>
        <v>-2.1729999999999999E-2</v>
      </c>
      <c r="Q127" s="52">
        <f t="array" ref="Q127">IF(E127="","",(PRODUCT(E127:G127+1)^(1/3))-1)</f>
        <v>-7.2434984312718109E-3</v>
      </c>
      <c r="R127" s="52">
        <f t="array" ref="R127">IF(E127="","",((PRODUCT(E127:I127+1)^(1/5))-1))</f>
        <v>-4.3460445131288106E-3</v>
      </c>
      <c r="S127" s="52">
        <f t="array" ref="S127">IF(E127="","",((PRODUCT(E127:N127+1)^(1/10))-1))</f>
        <v>-2.1728938555294341E-3</v>
      </c>
      <c r="T127" s="39"/>
      <c r="U127" s="41">
        <v>11</v>
      </c>
      <c r="V127" s="41" t="s">
        <v>176</v>
      </c>
      <c r="W127" s="41" t="s">
        <v>178</v>
      </c>
      <c r="X127" s="41"/>
      <c r="Y127" s="41"/>
      <c r="Z127" s="41"/>
      <c r="AA127" s="41"/>
      <c r="AB127" s="41"/>
      <c r="AC127" s="41"/>
      <c r="AD127" s="41"/>
      <c r="AE127" s="41"/>
    </row>
    <row r="128" spans="1:31" x14ac:dyDescent="0.35">
      <c r="A128" s="42" t="s">
        <v>179</v>
      </c>
      <c r="B128" s="39" t="s">
        <v>7</v>
      </c>
      <c r="C128" s="50" t="str">
        <f t="shared" si="4"/>
        <v>Low Mitigation (4°C)Non-US Developed All Cap Equity Unhedged</v>
      </c>
      <c r="D128" s="51"/>
      <c r="E128" s="52">
        <v>-2.1271999999999999E-2</v>
      </c>
      <c r="F128" s="52">
        <v>7.7000000000000001E-5</v>
      </c>
      <c r="G128" s="52">
        <v>7.7000000000000001E-5</v>
      </c>
      <c r="H128" s="52">
        <v>1.5E-5</v>
      </c>
      <c r="I128" s="52">
        <v>1.5E-5</v>
      </c>
      <c r="J128" s="52">
        <v>5.0000000000000004E-6</v>
      </c>
      <c r="K128" s="52">
        <v>5.0000000000000004E-6</v>
      </c>
      <c r="L128" s="52">
        <v>5.0000000000000004E-6</v>
      </c>
      <c r="M128" s="52">
        <v>5.0000000000000004E-6</v>
      </c>
      <c r="N128" s="52">
        <v>5.0000000000000004E-6</v>
      </c>
      <c r="O128" s="51"/>
      <c r="P128" s="52">
        <f t="shared" si="3"/>
        <v>-2.1271999999999999E-2</v>
      </c>
      <c r="Q128" s="52">
        <f t="array" ref="Q128">IF(E128="","",(PRODUCT(E128:G128+1)^(1/3))-1)</f>
        <v>-7.0905808692932615E-3</v>
      </c>
      <c r="R128" s="52">
        <f t="array" ref="R128">IF(E128="","",((PRODUCT(E128:I128+1)^(1/5))-1))</f>
        <v>-4.2544273200136873E-3</v>
      </c>
      <c r="S128" s="52">
        <f t="array" ref="S128">IF(E128="","",((PRODUCT(E128:N128+1)^(1/10))-1))</f>
        <v>-2.126986331502323E-3</v>
      </c>
      <c r="T128" s="39"/>
      <c r="U128" s="41">
        <v>12</v>
      </c>
      <c r="V128" s="41" t="s">
        <v>176</v>
      </c>
      <c r="W128" s="41" t="s">
        <v>178</v>
      </c>
      <c r="X128" s="41"/>
      <c r="Y128" s="41"/>
      <c r="Z128" s="41"/>
      <c r="AA128" s="41"/>
      <c r="AB128" s="41"/>
      <c r="AC128" s="41"/>
      <c r="AD128" s="41"/>
      <c r="AE128" s="41"/>
    </row>
    <row r="129" spans="1:31" x14ac:dyDescent="0.35">
      <c r="A129" s="42" t="s">
        <v>179</v>
      </c>
      <c r="B129" s="39" t="s">
        <v>8</v>
      </c>
      <c r="C129" s="50" t="str">
        <f t="shared" si="4"/>
        <v>Low Mitigation (4°C)Non-US Developed All Cap Equity Hedged</v>
      </c>
      <c r="D129" s="51"/>
      <c r="E129" s="52">
        <v>-2.1271999999999999E-2</v>
      </c>
      <c r="F129" s="52">
        <v>7.7000000000000001E-5</v>
      </c>
      <c r="G129" s="52">
        <v>7.7000000000000001E-5</v>
      </c>
      <c r="H129" s="52">
        <v>1.5E-5</v>
      </c>
      <c r="I129" s="52">
        <v>1.5E-5</v>
      </c>
      <c r="J129" s="52">
        <v>5.0000000000000004E-6</v>
      </c>
      <c r="K129" s="52">
        <v>5.0000000000000004E-6</v>
      </c>
      <c r="L129" s="52">
        <v>5.0000000000000004E-6</v>
      </c>
      <c r="M129" s="52">
        <v>5.0000000000000004E-6</v>
      </c>
      <c r="N129" s="52">
        <v>5.0000000000000004E-6</v>
      </c>
      <c r="O129" s="51"/>
      <c r="P129" s="52">
        <f t="shared" si="3"/>
        <v>-2.1271999999999999E-2</v>
      </c>
      <c r="Q129" s="52">
        <f t="array" ref="Q129">IF(E129="","",(PRODUCT(E129:G129+1)^(1/3))-1)</f>
        <v>-7.0905808692932615E-3</v>
      </c>
      <c r="R129" s="52">
        <f t="array" ref="R129">IF(E129="","",((PRODUCT(E129:I129+1)^(1/5))-1))</f>
        <v>-4.2544273200136873E-3</v>
      </c>
      <c r="S129" s="52">
        <f t="array" ref="S129">IF(E129="","",((PRODUCT(E129:N129+1)^(1/10))-1))</f>
        <v>-2.126986331502323E-3</v>
      </c>
      <c r="T129" s="39"/>
      <c r="U129" s="41">
        <v>13</v>
      </c>
      <c r="V129" s="41" t="s">
        <v>176</v>
      </c>
      <c r="W129" s="41" t="s">
        <v>178</v>
      </c>
      <c r="X129" s="41"/>
      <c r="Y129" s="41"/>
      <c r="Z129" s="41"/>
      <c r="AA129" s="41"/>
      <c r="AB129" s="41"/>
      <c r="AC129" s="41"/>
      <c r="AD129" s="41"/>
      <c r="AE129" s="41"/>
    </row>
    <row r="130" spans="1:31" x14ac:dyDescent="0.35">
      <c r="A130" s="42" t="s">
        <v>179</v>
      </c>
      <c r="B130" s="39" t="s">
        <v>9</v>
      </c>
      <c r="C130" s="50" t="str">
        <f t="shared" si="4"/>
        <v>Low Mitigation (4°C)Non-US Developed Large Cap Equity Unhedged</v>
      </c>
      <c r="D130" s="51"/>
      <c r="E130" s="52">
        <v>-2.1271999999999999E-2</v>
      </c>
      <c r="F130" s="52">
        <v>7.7000000000000001E-5</v>
      </c>
      <c r="G130" s="52">
        <v>7.7000000000000001E-5</v>
      </c>
      <c r="H130" s="52">
        <v>1.5E-5</v>
      </c>
      <c r="I130" s="52">
        <v>1.5E-5</v>
      </c>
      <c r="J130" s="52">
        <v>5.0000000000000004E-6</v>
      </c>
      <c r="K130" s="52">
        <v>5.0000000000000004E-6</v>
      </c>
      <c r="L130" s="52">
        <v>5.0000000000000004E-6</v>
      </c>
      <c r="M130" s="52">
        <v>5.0000000000000004E-6</v>
      </c>
      <c r="N130" s="52">
        <v>5.0000000000000004E-6</v>
      </c>
      <c r="O130" s="51"/>
      <c r="P130" s="52">
        <f t="shared" si="3"/>
        <v>-2.1271999999999999E-2</v>
      </c>
      <c r="Q130" s="52">
        <f t="array" ref="Q130">IF(E130="","",(PRODUCT(E130:G130+1)^(1/3))-1)</f>
        <v>-7.0905808692932615E-3</v>
      </c>
      <c r="R130" s="52">
        <f t="array" ref="R130">IF(E130="","",((PRODUCT(E130:I130+1)^(1/5))-1))</f>
        <v>-4.2544273200136873E-3</v>
      </c>
      <c r="S130" s="52">
        <f t="array" ref="S130">IF(E130="","",((PRODUCT(E130:N130+1)^(1/10))-1))</f>
        <v>-2.126986331502323E-3</v>
      </c>
      <c r="T130" s="39"/>
      <c r="U130" s="41">
        <v>14</v>
      </c>
      <c r="V130" s="41" t="s">
        <v>176</v>
      </c>
      <c r="W130" s="41" t="s">
        <v>178</v>
      </c>
      <c r="X130" s="41"/>
      <c r="Y130" s="41"/>
      <c r="Z130" s="41"/>
      <c r="AA130" s="41"/>
      <c r="AB130" s="41"/>
      <c r="AC130" s="41"/>
      <c r="AD130" s="41"/>
      <c r="AE130" s="41"/>
    </row>
    <row r="131" spans="1:31" x14ac:dyDescent="0.35">
      <c r="A131" s="42" t="s">
        <v>179</v>
      </c>
      <c r="B131" s="39" t="s">
        <v>10</v>
      </c>
      <c r="C131" s="50" t="str">
        <f t="shared" si="4"/>
        <v>Low Mitigation (4°C)Non-US Developed Large Cap Equity Hedged</v>
      </c>
      <c r="D131" s="51"/>
      <c r="E131" s="52">
        <v>-2.1271999999999999E-2</v>
      </c>
      <c r="F131" s="52">
        <v>7.7000000000000001E-5</v>
      </c>
      <c r="G131" s="52">
        <v>7.7000000000000001E-5</v>
      </c>
      <c r="H131" s="52">
        <v>1.5E-5</v>
      </c>
      <c r="I131" s="52">
        <v>1.5E-5</v>
      </c>
      <c r="J131" s="52">
        <v>5.0000000000000004E-6</v>
      </c>
      <c r="K131" s="52">
        <v>5.0000000000000004E-6</v>
      </c>
      <c r="L131" s="52">
        <v>5.0000000000000004E-6</v>
      </c>
      <c r="M131" s="52">
        <v>5.0000000000000004E-6</v>
      </c>
      <c r="N131" s="52">
        <v>5.0000000000000004E-6</v>
      </c>
      <c r="O131" s="51"/>
      <c r="P131" s="52">
        <f t="shared" si="3"/>
        <v>-2.1271999999999999E-2</v>
      </c>
      <c r="Q131" s="52">
        <f t="array" ref="Q131">IF(E131="","",(PRODUCT(E131:G131+1)^(1/3))-1)</f>
        <v>-7.0905808692932615E-3</v>
      </c>
      <c r="R131" s="52">
        <f t="array" ref="R131">IF(E131="","",((PRODUCT(E131:I131+1)^(1/5))-1))</f>
        <v>-4.2544273200136873E-3</v>
      </c>
      <c r="S131" s="52">
        <f t="array" ref="S131">IF(E131="","",((PRODUCT(E131:N131+1)^(1/10))-1))</f>
        <v>-2.126986331502323E-3</v>
      </c>
      <c r="T131" s="39"/>
      <c r="U131" s="41">
        <v>15</v>
      </c>
      <c r="V131" s="41" t="s">
        <v>176</v>
      </c>
      <c r="W131" s="41" t="s">
        <v>178</v>
      </c>
      <c r="X131" s="41"/>
      <c r="Y131" s="41"/>
      <c r="Z131" s="41"/>
      <c r="AA131" s="41"/>
      <c r="AB131" s="41"/>
      <c r="AC131" s="41"/>
      <c r="AD131" s="41"/>
      <c r="AE131" s="41"/>
    </row>
    <row r="132" spans="1:31" x14ac:dyDescent="0.35">
      <c r="A132" s="42" t="s">
        <v>179</v>
      </c>
      <c r="B132" s="39" t="s">
        <v>11</v>
      </c>
      <c r="C132" s="50" t="str">
        <f t="shared" si="4"/>
        <v>Low Mitigation (4°C)Non-US Developed Small Cap Equity Unhedged</v>
      </c>
      <c r="D132" s="51"/>
      <c r="E132" s="52">
        <v>-2.1271999999999999E-2</v>
      </c>
      <c r="F132" s="52">
        <v>7.7000000000000001E-5</v>
      </c>
      <c r="G132" s="52">
        <v>7.7000000000000001E-5</v>
      </c>
      <c r="H132" s="52">
        <v>1.5E-5</v>
      </c>
      <c r="I132" s="52">
        <v>1.5E-5</v>
      </c>
      <c r="J132" s="52">
        <v>5.0000000000000004E-6</v>
      </c>
      <c r="K132" s="52">
        <v>5.0000000000000004E-6</v>
      </c>
      <c r="L132" s="52">
        <v>5.0000000000000004E-6</v>
      </c>
      <c r="M132" s="52">
        <v>5.0000000000000004E-6</v>
      </c>
      <c r="N132" s="52">
        <v>5.0000000000000004E-6</v>
      </c>
      <c r="O132" s="51"/>
      <c r="P132" s="52">
        <f t="shared" si="3"/>
        <v>-2.1271999999999999E-2</v>
      </c>
      <c r="Q132" s="52">
        <f t="array" ref="Q132">IF(E132="","",(PRODUCT(E132:G132+1)^(1/3))-1)</f>
        <v>-7.0905808692932615E-3</v>
      </c>
      <c r="R132" s="52">
        <f t="array" ref="R132">IF(E132="","",((PRODUCT(E132:I132+1)^(1/5))-1))</f>
        <v>-4.2544273200136873E-3</v>
      </c>
      <c r="S132" s="52">
        <f t="array" ref="S132">IF(E132="","",((PRODUCT(E132:N132+1)^(1/10))-1))</f>
        <v>-2.126986331502323E-3</v>
      </c>
      <c r="T132" s="39"/>
      <c r="U132" s="41">
        <v>16</v>
      </c>
      <c r="V132" s="41" t="s">
        <v>176</v>
      </c>
      <c r="W132" s="41" t="s">
        <v>178</v>
      </c>
      <c r="X132" s="41"/>
      <c r="Y132" s="41"/>
      <c r="Z132" s="41"/>
      <c r="AA132" s="41"/>
      <c r="AB132" s="41"/>
      <c r="AC132" s="41"/>
      <c r="AD132" s="41"/>
      <c r="AE132" s="41"/>
    </row>
    <row r="133" spans="1:31" x14ac:dyDescent="0.35">
      <c r="A133" s="42" t="s">
        <v>179</v>
      </c>
      <c r="B133" s="39" t="s">
        <v>12</v>
      </c>
      <c r="C133" s="50" t="str">
        <f t="shared" si="4"/>
        <v>Low Mitigation (4°C)Non-US Developed Small Cap Equity Hedged</v>
      </c>
      <c r="D133" s="51"/>
      <c r="E133" s="52">
        <v>-2.1271999999999999E-2</v>
      </c>
      <c r="F133" s="52">
        <v>7.7000000000000001E-5</v>
      </c>
      <c r="G133" s="52">
        <v>7.7000000000000001E-5</v>
      </c>
      <c r="H133" s="52">
        <v>1.5E-5</v>
      </c>
      <c r="I133" s="52">
        <v>1.5E-5</v>
      </c>
      <c r="J133" s="52">
        <v>5.0000000000000004E-6</v>
      </c>
      <c r="K133" s="52">
        <v>5.0000000000000004E-6</v>
      </c>
      <c r="L133" s="52">
        <v>5.0000000000000004E-6</v>
      </c>
      <c r="M133" s="52">
        <v>5.0000000000000004E-6</v>
      </c>
      <c r="N133" s="52">
        <v>5.0000000000000004E-6</v>
      </c>
      <c r="O133" s="51"/>
      <c r="P133" s="52">
        <f t="shared" si="3"/>
        <v>-2.1271999999999999E-2</v>
      </c>
      <c r="Q133" s="52">
        <f t="array" ref="Q133">IF(E133="","",(PRODUCT(E133:G133+1)^(1/3))-1)</f>
        <v>-7.0905808692932615E-3</v>
      </c>
      <c r="R133" s="52">
        <f t="array" ref="R133">IF(E133="","",((PRODUCT(E133:I133+1)^(1/5))-1))</f>
        <v>-4.2544273200136873E-3</v>
      </c>
      <c r="S133" s="52">
        <f t="array" ref="S133">IF(E133="","",((PRODUCT(E133:N133+1)^(1/10))-1))</f>
        <v>-2.126986331502323E-3</v>
      </c>
      <c r="T133" s="39"/>
      <c r="U133" s="41">
        <v>17</v>
      </c>
      <c r="V133" s="41" t="s">
        <v>176</v>
      </c>
      <c r="W133" s="41" t="s">
        <v>178</v>
      </c>
      <c r="X133" s="41"/>
      <c r="Y133" s="41"/>
      <c r="Z133" s="41"/>
      <c r="AA133" s="41"/>
      <c r="AB133" s="41"/>
      <c r="AC133" s="41"/>
      <c r="AD133" s="41"/>
      <c r="AE133" s="41"/>
    </row>
    <row r="134" spans="1:31" x14ac:dyDescent="0.35">
      <c r="A134" s="42" t="s">
        <v>179</v>
      </c>
      <c r="B134" s="39" t="s">
        <v>13</v>
      </c>
      <c r="C134" s="50" t="str">
        <f t="shared" si="4"/>
        <v>Low Mitigation (4°C)Emerging Markets Equity Unhedged</v>
      </c>
      <c r="D134" s="51"/>
      <c r="E134" s="52">
        <v>-4.5407000000000003E-2</v>
      </c>
      <c r="F134" s="52">
        <v>3.5799999999999997E-4</v>
      </c>
      <c r="G134" s="52">
        <v>3.5799999999999997E-4</v>
      </c>
      <c r="H134" s="52">
        <v>6.9999999999999994E-5</v>
      </c>
      <c r="I134" s="52">
        <v>6.9999999999999994E-5</v>
      </c>
      <c r="J134" s="52">
        <v>2.0999999999999999E-5</v>
      </c>
      <c r="K134" s="52">
        <v>2.0999999999999999E-5</v>
      </c>
      <c r="L134" s="52">
        <v>2.0999999999999999E-5</v>
      </c>
      <c r="M134" s="52">
        <v>2.0999999999999999E-5</v>
      </c>
      <c r="N134" s="52">
        <v>2.0999999999999999E-5</v>
      </c>
      <c r="O134" s="51"/>
      <c r="P134" s="52">
        <f t="shared" si="3"/>
        <v>-4.5407000000000003E-2</v>
      </c>
      <c r="Q134" s="52">
        <f t="array" ref="Q134">IF(E134="","",(PRODUCT(E134:G134+1)^(1/3))-1)</f>
        <v>-1.5135730888757859E-2</v>
      </c>
      <c r="R134" s="52">
        <f t="array" ref="R134">IF(E134="","",((PRODUCT(E134:I134+1)^(1/5))-1))</f>
        <v>-9.0813809722853911E-3</v>
      </c>
      <c r="S134" s="52">
        <f t="array" ref="S134">IF(E134="","",((PRODUCT(E134:N134+1)^(1/10))-1))</f>
        <v>-4.5405943391191306E-3</v>
      </c>
      <c r="T134" s="39"/>
      <c r="U134" s="41">
        <v>18</v>
      </c>
      <c r="V134" s="41" t="s">
        <v>176</v>
      </c>
      <c r="W134" s="41" t="s">
        <v>178</v>
      </c>
      <c r="X134" s="41"/>
      <c r="Y134" s="41"/>
      <c r="Z134" s="41"/>
      <c r="AA134" s="41"/>
      <c r="AB134" s="41"/>
      <c r="AC134" s="41"/>
      <c r="AD134" s="41"/>
      <c r="AE134" s="41"/>
    </row>
    <row r="135" spans="1:31" x14ac:dyDescent="0.35">
      <c r="A135" s="42" t="s">
        <v>179</v>
      </c>
      <c r="B135" s="39" t="s">
        <v>14</v>
      </c>
      <c r="C135" s="50" t="str">
        <f t="shared" si="4"/>
        <v>Low Mitigation (4°C)AC World ex-US All Cap Equity Unhedged</v>
      </c>
      <c r="D135" s="51"/>
      <c r="E135" s="52">
        <v>-2.7916E-2</v>
      </c>
      <c r="F135" s="52">
        <v>1.3300000000000001E-4</v>
      </c>
      <c r="G135" s="52">
        <v>1.3300000000000001E-4</v>
      </c>
      <c r="H135" s="52">
        <v>2.5999999999999998E-5</v>
      </c>
      <c r="I135" s="52">
        <v>2.5999999999999998E-5</v>
      </c>
      <c r="J135" s="52">
        <v>7.9999999999999996E-6</v>
      </c>
      <c r="K135" s="52">
        <v>7.9999999999999996E-6</v>
      </c>
      <c r="L135" s="52">
        <v>7.9999999999999996E-6</v>
      </c>
      <c r="M135" s="52">
        <v>7.9999999999999996E-6</v>
      </c>
      <c r="N135" s="52">
        <v>7.9999999999999996E-6</v>
      </c>
      <c r="O135" s="51"/>
      <c r="P135" s="52">
        <f t="shared" si="3"/>
        <v>-2.7916E-2</v>
      </c>
      <c r="Q135" s="52">
        <f t="array" ref="Q135">IF(E135="","",(PRODUCT(E135:G135+1)^(1/3))-1)</f>
        <v>-9.305459131818572E-3</v>
      </c>
      <c r="R135" s="52">
        <f t="array" ref="R135">IF(E135="","",((PRODUCT(E135:I135+1)^(1/5))-1))</f>
        <v>-5.5833700996206215E-3</v>
      </c>
      <c r="S135" s="52">
        <f t="array" ref="S135">IF(E135="","",((PRODUCT(E135:N135+1)^(1/10))-1))</f>
        <v>-2.7916039094844081E-3</v>
      </c>
      <c r="T135" s="39"/>
      <c r="U135" s="41">
        <v>19</v>
      </c>
      <c r="V135" s="41" t="s">
        <v>176</v>
      </c>
      <c r="W135" s="41" t="s">
        <v>178</v>
      </c>
      <c r="X135" s="41"/>
      <c r="Y135" s="41"/>
      <c r="Z135" s="41"/>
      <c r="AA135" s="41"/>
      <c r="AB135" s="41"/>
      <c r="AC135" s="41"/>
      <c r="AD135" s="41"/>
      <c r="AE135" s="41"/>
    </row>
    <row r="136" spans="1:31" x14ac:dyDescent="0.35">
      <c r="A136" s="42" t="s">
        <v>179</v>
      </c>
      <c r="B136" s="39" t="s">
        <v>15</v>
      </c>
      <c r="C136" s="50" t="str">
        <f t="shared" si="4"/>
        <v>Low Mitigation (4°C)AC World ex-US All Cap Equity Hedged</v>
      </c>
      <c r="D136" s="51"/>
      <c r="E136" s="52">
        <v>-2.7916E-2</v>
      </c>
      <c r="F136" s="52">
        <v>1.3300000000000001E-4</v>
      </c>
      <c r="G136" s="52">
        <v>1.3300000000000001E-4</v>
      </c>
      <c r="H136" s="52">
        <v>2.5999999999999998E-5</v>
      </c>
      <c r="I136" s="52">
        <v>2.5999999999999998E-5</v>
      </c>
      <c r="J136" s="52">
        <v>7.9999999999999996E-6</v>
      </c>
      <c r="K136" s="52">
        <v>7.9999999999999996E-6</v>
      </c>
      <c r="L136" s="52">
        <v>7.9999999999999996E-6</v>
      </c>
      <c r="M136" s="52">
        <v>7.9999999999999996E-6</v>
      </c>
      <c r="N136" s="52">
        <v>7.9999999999999996E-6</v>
      </c>
      <c r="O136" s="51"/>
      <c r="P136" s="52">
        <f t="shared" si="3"/>
        <v>-2.7916E-2</v>
      </c>
      <c r="Q136" s="52">
        <f t="array" ref="Q136">IF(E136="","",(PRODUCT(E136:G136+1)^(1/3))-1)</f>
        <v>-9.305459131818572E-3</v>
      </c>
      <c r="R136" s="52">
        <f t="array" ref="R136">IF(E136="","",((PRODUCT(E136:I136+1)^(1/5))-1))</f>
        <v>-5.5833700996206215E-3</v>
      </c>
      <c r="S136" s="52">
        <f t="array" ref="S136">IF(E136="","",((PRODUCT(E136:N136+1)^(1/10))-1))</f>
        <v>-2.7916039094844081E-3</v>
      </c>
      <c r="T136" s="39"/>
      <c r="U136" s="41">
        <v>20</v>
      </c>
      <c r="V136" s="41" t="s">
        <v>176</v>
      </c>
      <c r="W136" s="41" t="s">
        <v>178</v>
      </c>
      <c r="X136" s="41"/>
      <c r="Y136" s="41"/>
      <c r="Z136" s="41"/>
      <c r="AA136" s="41"/>
      <c r="AB136" s="41"/>
      <c r="AC136" s="41"/>
      <c r="AD136" s="41"/>
      <c r="AE136" s="41"/>
    </row>
    <row r="137" spans="1:31" x14ac:dyDescent="0.35">
      <c r="A137" s="42" t="s">
        <v>179</v>
      </c>
      <c r="B137" s="39" t="s">
        <v>16</v>
      </c>
      <c r="C137" s="50" t="str">
        <f t="shared" si="4"/>
        <v>Low Mitigation (4°C)AC World ex-US Large Cap Equity Unhedged</v>
      </c>
      <c r="D137" s="51"/>
      <c r="E137" s="52">
        <v>-2.7916E-2</v>
      </c>
      <c r="F137" s="52">
        <v>1.3300000000000001E-4</v>
      </c>
      <c r="G137" s="52">
        <v>1.3300000000000001E-4</v>
      </c>
      <c r="H137" s="52">
        <v>2.5999999999999998E-5</v>
      </c>
      <c r="I137" s="52">
        <v>2.5999999999999998E-5</v>
      </c>
      <c r="J137" s="52">
        <v>7.9999999999999996E-6</v>
      </c>
      <c r="K137" s="52">
        <v>7.9999999999999996E-6</v>
      </c>
      <c r="L137" s="52">
        <v>7.9999999999999996E-6</v>
      </c>
      <c r="M137" s="52">
        <v>7.9999999999999996E-6</v>
      </c>
      <c r="N137" s="52">
        <v>7.9999999999999996E-6</v>
      </c>
      <c r="O137" s="51"/>
      <c r="P137" s="52">
        <f t="shared" ref="P137:P200" si="5">IF(E137="","",E137)</f>
        <v>-2.7916E-2</v>
      </c>
      <c r="Q137" s="52">
        <f t="array" ref="Q137">IF(E137="","",(PRODUCT(E137:G137+1)^(1/3))-1)</f>
        <v>-9.305459131818572E-3</v>
      </c>
      <c r="R137" s="52">
        <f t="array" ref="R137">IF(E137="","",((PRODUCT(E137:I137+1)^(1/5))-1))</f>
        <v>-5.5833700996206215E-3</v>
      </c>
      <c r="S137" s="52">
        <f t="array" ref="S137">IF(E137="","",((PRODUCT(E137:N137+1)^(1/10))-1))</f>
        <v>-2.7916039094844081E-3</v>
      </c>
      <c r="T137" s="39"/>
      <c r="U137" s="41">
        <v>21</v>
      </c>
      <c r="V137" s="41" t="s">
        <v>176</v>
      </c>
      <c r="W137" s="41" t="s">
        <v>178</v>
      </c>
      <c r="X137" s="41"/>
      <c r="Y137" s="41"/>
      <c r="Z137" s="41"/>
      <c r="AA137" s="41"/>
      <c r="AB137" s="41"/>
      <c r="AC137" s="41"/>
      <c r="AD137" s="41"/>
      <c r="AE137" s="41"/>
    </row>
    <row r="138" spans="1:31" x14ac:dyDescent="0.35">
      <c r="A138" s="42" t="s">
        <v>179</v>
      </c>
      <c r="B138" s="39" t="s">
        <v>17</v>
      </c>
      <c r="C138" s="50" t="str">
        <f t="shared" si="4"/>
        <v>Low Mitigation (4°C)AC World ex-US Large Cap Equity Hedged</v>
      </c>
      <c r="D138" s="51"/>
      <c r="E138" s="52">
        <v>-2.7916E-2</v>
      </c>
      <c r="F138" s="52">
        <v>1.3300000000000001E-4</v>
      </c>
      <c r="G138" s="52">
        <v>1.3300000000000001E-4</v>
      </c>
      <c r="H138" s="52">
        <v>2.5999999999999998E-5</v>
      </c>
      <c r="I138" s="52">
        <v>2.5999999999999998E-5</v>
      </c>
      <c r="J138" s="52">
        <v>7.9999999999999996E-6</v>
      </c>
      <c r="K138" s="52">
        <v>7.9999999999999996E-6</v>
      </c>
      <c r="L138" s="52">
        <v>7.9999999999999996E-6</v>
      </c>
      <c r="M138" s="52">
        <v>7.9999999999999996E-6</v>
      </c>
      <c r="N138" s="52">
        <v>7.9999999999999996E-6</v>
      </c>
      <c r="O138" s="51"/>
      <c r="P138" s="52">
        <f t="shared" si="5"/>
        <v>-2.7916E-2</v>
      </c>
      <c r="Q138" s="52">
        <f t="array" ref="Q138">IF(E138="","",(PRODUCT(E138:G138+1)^(1/3))-1)</f>
        <v>-9.305459131818572E-3</v>
      </c>
      <c r="R138" s="52">
        <f t="array" ref="R138">IF(E138="","",((PRODUCT(E138:I138+1)^(1/5))-1))</f>
        <v>-5.5833700996206215E-3</v>
      </c>
      <c r="S138" s="52">
        <f t="array" ref="S138">IF(E138="","",((PRODUCT(E138:N138+1)^(1/10))-1))</f>
        <v>-2.7916039094844081E-3</v>
      </c>
      <c r="T138" s="39"/>
      <c r="U138" s="41">
        <v>22</v>
      </c>
      <c r="V138" s="41" t="s">
        <v>176</v>
      </c>
      <c r="W138" s="41" t="s">
        <v>178</v>
      </c>
      <c r="X138" s="41"/>
      <c r="Y138" s="41"/>
      <c r="Z138" s="41"/>
      <c r="AA138" s="41"/>
      <c r="AB138" s="41"/>
      <c r="AC138" s="41"/>
      <c r="AD138" s="41"/>
      <c r="AE138" s="41"/>
    </row>
    <row r="139" spans="1:31" x14ac:dyDescent="0.35">
      <c r="A139" s="42" t="s">
        <v>179</v>
      </c>
      <c r="B139" s="39" t="s">
        <v>18</v>
      </c>
      <c r="C139" s="50" t="str">
        <f t="shared" si="4"/>
        <v>Low Mitigation (4°C)Global AC All Cap Equity Unhedged</v>
      </c>
      <c r="D139" s="51"/>
      <c r="E139" s="52">
        <v>-2.5607000000000001E-2</v>
      </c>
      <c r="F139" s="52">
        <v>1.12E-4</v>
      </c>
      <c r="G139" s="52">
        <v>1.12E-4</v>
      </c>
      <c r="H139" s="52">
        <v>2.1999999999999999E-5</v>
      </c>
      <c r="I139" s="52">
        <v>2.1999999999999999E-5</v>
      </c>
      <c r="J139" s="52">
        <v>6.9999999999999999E-6</v>
      </c>
      <c r="K139" s="52">
        <v>6.9999999999999999E-6</v>
      </c>
      <c r="L139" s="52">
        <v>6.9999999999999999E-6</v>
      </c>
      <c r="M139" s="52">
        <v>6.9999999999999999E-6</v>
      </c>
      <c r="N139" s="52">
        <v>6.9999999999999999E-6</v>
      </c>
      <c r="O139" s="51"/>
      <c r="P139" s="52">
        <f t="shared" si="5"/>
        <v>-2.5607000000000001E-2</v>
      </c>
      <c r="Q139" s="52">
        <f t="array" ref="Q139">IF(E139="","",(PRODUCT(E139:G139+1)^(1/3))-1)</f>
        <v>-8.5355563492215403E-3</v>
      </c>
      <c r="R139" s="52">
        <f t="array" ref="R139">IF(E139="","",((PRODUCT(E139:I139+1)^(1/5))-1))</f>
        <v>-5.1213567027381668E-3</v>
      </c>
      <c r="S139" s="52">
        <f t="array" ref="S139">IF(E139="","",((PRODUCT(E139:N139+1)^(1/10))-1))</f>
        <v>-2.5604742904135058E-3</v>
      </c>
      <c r="T139" s="39"/>
      <c r="U139" s="41">
        <v>23</v>
      </c>
      <c r="V139" s="41" t="s">
        <v>176</v>
      </c>
      <c r="W139" s="41" t="s">
        <v>178</v>
      </c>
      <c r="X139" s="41"/>
      <c r="Y139" s="41"/>
      <c r="Z139" s="41"/>
      <c r="AA139" s="41"/>
      <c r="AB139" s="41"/>
      <c r="AC139" s="41"/>
      <c r="AD139" s="41"/>
      <c r="AE139" s="41"/>
    </row>
    <row r="140" spans="1:31" x14ac:dyDescent="0.35">
      <c r="A140" s="42" t="s">
        <v>179</v>
      </c>
      <c r="B140" s="39" t="s">
        <v>19</v>
      </c>
      <c r="C140" s="50" t="str">
        <f t="shared" si="4"/>
        <v>Low Mitigation (4°C)Global AC All Cap Equity Hedged</v>
      </c>
      <c r="D140" s="51"/>
      <c r="E140" s="52">
        <v>-2.5607000000000001E-2</v>
      </c>
      <c r="F140" s="52">
        <v>1.12E-4</v>
      </c>
      <c r="G140" s="52">
        <v>1.12E-4</v>
      </c>
      <c r="H140" s="52">
        <v>2.1999999999999999E-5</v>
      </c>
      <c r="I140" s="52">
        <v>2.1999999999999999E-5</v>
      </c>
      <c r="J140" s="52">
        <v>6.9999999999999999E-6</v>
      </c>
      <c r="K140" s="52">
        <v>6.9999999999999999E-6</v>
      </c>
      <c r="L140" s="52">
        <v>6.9999999999999999E-6</v>
      </c>
      <c r="M140" s="52">
        <v>6.9999999999999999E-6</v>
      </c>
      <c r="N140" s="52">
        <v>6.9999999999999999E-6</v>
      </c>
      <c r="O140" s="51"/>
      <c r="P140" s="52">
        <f t="shared" si="5"/>
        <v>-2.5607000000000001E-2</v>
      </c>
      <c r="Q140" s="52">
        <f t="array" ref="Q140">IF(E140="","",(PRODUCT(E140:G140+1)^(1/3))-1)</f>
        <v>-8.5355563492215403E-3</v>
      </c>
      <c r="R140" s="52">
        <f t="array" ref="R140">IF(E140="","",((PRODUCT(E140:I140+1)^(1/5))-1))</f>
        <v>-5.1213567027381668E-3</v>
      </c>
      <c r="S140" s="52">
        <f t="array" ref="S140">IF(E140="","",((PRODUCT(E140:N140+1)^(1/10))-1))</f>
        <v>-2.5604742904135058E-3</v>
      </c>
      <c r="T140" s="39"/>
      <c r="U140" s="41">
        <v>24</v>
      </c>
      <c r="V140" s="41" t="s">
        <v>176</v>
      </c>
      <c r="W140" s="41" t="s">
        <v>178</v>
      </c>
      <c r="X140" s="41"/>
      <c r="Y140" s="41"/>
      <c r="Z140" s="41"/>
      <c r="AA140" s="41"/>
      <c r="AB140" s="41"/>
      <c r="AC140" s="41"/>
      <c r="AD140" s="41"/>
      <c r="AE140" s="41"/>
    </row>
    <row r="141" spans="1:31" x14ac:dyDescent="0.35">
      <c r="A141" s="42" t="s">
        <v>179</v>
      </c>
      <c r="B141" s="39" t="s">
        <v>20</v>
      </c>
      <c r="C141" s="50" t="str">
        <f t="shared" si="4"/>
        <v>Low Mitigation (4°C)Global AC Large Cap Equity Unhedged</v>
      </c>
      <c r="D141" s="51"/>
      <c r="E141" s="52">
        <v>-2.5607000000000001E-2</v>
      </c>
      <c r="F141" s="52">
        <v>1.12E-4</v>
      </c>
      <c r="G141" s="52">
        <v>1.12E-4</v>
      </c>
      <c r="H141" s="52">
        <v>2.1999999999999999E-5</v>
      </c>
      <c r="I141" s="52">
        <v>2.1999999999999999E-5</v>
      </c>
      <c r="J141" s="52">
        <v>6.9999999999999999E-6</v>
      </c>
      <c r="K141" s="52">
        <v>6.9999999999999999E-6</v>
      </c>
      <c r="L141" s="52">
        <v>6.9999999999999999E-6</v>
      </c>
      <c r="M141" s="52">
        <v>6.9999999999999999E-6</v>
      </c>
      <c r="N141" s="52">
        <v>6.9999999999999999E-6</v>
      </c>
      <c r="O141" s="51"/>
      <c r="P141" s="52">
        <f t="shared" si="5"/>
        <v>-2.5607000000000001E-2</v>
      </c>
      <c r="Q141" s="52">
        <f t="array" ref="Q141">IF(E141="","",(PRODUCT(E141:G141+1)^(1/3))-1)</f>
        <v>-8.5355563492215403E-3</v>
      </c>
      <c r="R141" s="52">
        <f t="array" ref="R141">IF(E141="","",((PRODUCT(E141:I141+1)^(1/5))-1))</f>
        <v>-5.1213567027381668E-3</v>
      </c>
      <c r="S141" s="52">
        <f t="array" ref="S141">IF(E141="","",((PRODUCT(E141:N141+1)^(1/10))-1))</f>
        <v>-2.5604742904135058E-3</v>
      </c>
      <c r="T141" s="39"/>
      <c r="U141" s="41">
        <v>25</v>
      </c>
      <c r="V141" s="41" t="s">
        <v>176</v>
      </c>
      <c r="W141" s="41" t="s">
        <v>178</v>
      </c>
      <c r="X141" s="41"/>
      <c r="Y141" s="41"/>
      <c r="Z141" s="41"/>
      <c r="AA141" s="41"/>
      <c r="AB141" s="41"/>
      <c r="AC141" s="41"/>
      <c r="AD141" s="41"/>
      <c r="AE141" s="41"/>
    </row>
    <row r="142" spans="1:31" x14ac:dyDescent="0.35">
      <c r="A142" s="42" t="s">
        <v>179</v>
      </c>
      <c r="B142" s="39" t="s">
        <v>21</v>
      </c>
      <c r="C142" s="50" t="str">
        <f t="shared" si="4"/>
        <v>Low Mitigation (4°C)Global AC Large Cap Equity Hedged</v>
      </c>
      <c r="D142" s="51"/>
      <c r="E142" s="52">
        <v>-2.5607000000000001E-2</v>
      </c>
      <c r="F142" s="52">
        <v>1.12E-4</v>
      </c>
      <c r="G142" s="52">
        <v>1.12E-4</v>
      </c>
      <c r="H142" s="52">
        <v>2.1999999999999999E-5</v>
      </c>
      <c r="I142" s="52">
        <v>2.1999999999999999E-5</v>
      </c>
      <c r="J142" s="52">
        <v>6.9999999999999999E-6</v>
      </c>
      <c r="K142" s="52">
        <v>6.9999999999999999E-6</v>
      </c>
      <c r="L142" s="52">
        <v>6.9999999999999999E-6</v>
      </c>
      <c r="M142" s="52">
        <v>6.9999999999999999E-6</v>
      </c>
      <c r="N142" s="52">
        <v>6.9999999999999999E-6</v>
      </c>
      <c r="O142" s="51"/>
      <c r="P142" s="52">
        <f t="shared" si="5"/>
        <v>-2.5607000000000001E-2</v>
      </c>
      <c r="Q142" s="52">
        <f t="array" ref="Q142">IF(E142="","",(PRODUCT(E142:G142+1)^(1/3))-1)</f>
        <v>-8.5355563492215403E-3</v>
      </c>
      <c r="R142" s="52">
        <f t="array" ref="R142">IF(E142="","",((PRODUCT(E142:I142+1)^(1/5))-1))</f>
        <v>-5.1213567027381668E-3</v>
      </c>
      <c r="S142" s="52">
        <f t="array" ref="S142">IF(E142="","",((PRODUCT(E142:N142+1)^(1/10))-1))</f>
        <v>-2.5604742904135058E-3</v>
      </c>
      <c r="T142" s="39"/>
      <c r="U142" s="41">
        <v>26</v>
      </c>
      <c r="V142" s="41" t="s">
        <v>176</v>
      </c>
      <c r="W142" s="41" t="s">
        <v>178</v>
      </c>
      <c r="X142" s="41"/>
      <c r="Y142" s="41"/>
      <c r="Z142" s="41"/>
      <c r="AA142" s="41"/>
      <c r="AB142" s="41"/>
      <c r="AC142" s="41"/>
      <c r="AD142" s="41"/>
      <c r="AE142" s="41"/>
    </row>
    <row r="143" spans="1:31" x14ac:dyDescent="0.35">
      <c r="A143" s="42" t="s">
        <v>179</v>
      </c>
      <c r="B143" s="39" t="s">
        <v>22</v>
      </c>
      <c r="C143" s="50" t="str">
        <f t="shared" si="4"/>
        <v>Low Mitigation (4°C)Global AC Small Cap Equity Unhedged</v>
      </c>
      <c r="D143" s="51"/>
      <c r="E143" s="52">
        <v>-2.5607000000000001E-2</v>
      </c>
      <c r="F143" s="52">
        <v>1.12E-4</v>
      </c>
      <c r="G143" s="52">
        <v>1.12E-4</v>
      </c>
      <c r="H143" s="52">
        <v>2.1999999999999999E-5</v>
      </c>
      <c r="I143" s="52">
        <v>2.1999999999999999E-5</v>
      </c>
      <c r="J143" s="52">
        <v>6.9999999999999999E-6</v>
      </c>
      <c r="K143" s="52">
        <v>6.9999999999999999E-6</v>
      </c>
      <c r="L143" s="52">
        <v>6.9999999999999999E-6</v>
      </c>
      <c r="M143" s="52">
        <v>6.9999999999999999E-6</v>
      </c>
      <c r="N143" s="52">
        <v>6.9999999999999999E-6</v>
      </c>
      <c r="O143" s="51"/>
      <c r="P143" s="52">
        <f t="shared" si="5"/>
        <v>-2.5607000000000001E-2</v>
      </c>
      <c r="Q143" s="52">
        <f t="array" ref="Q143">IF(E143="","",(PRODUCT(E143:G143+1)^(1/3))-1)</f>
        <v>-8.5355563492215403E-3</v>
      </c>
      <c r="R143" s="52">
        <f t="array" ref="R143">IF(E143="","",((PRODUCT(E143:I143+1)^(1/5))-1))</f>
        <v>-5.1213567027381668E-3</v>
      </c>
      <c r="S143" s="52">
        <f t="array" ref="S143">IF(E143="","",((PRODUCT(E143:N143+1)^(1/10))-1))</f>
        <v>-2.5604742904135058E-3</v>
      </c>
      <c r="T143" s="39"/>
      <c r="U143" s="41">
        <v>27</v>
      </c>
      <c r="V143" s="41" t="s">
        <v>176</v>
      </c>
      <c r="W143" s="41" t="s">
        <v>178</v>
      </c>
      <c r="X143" s="41"/>
      <c r="Y143" s="41"/>
      <c r="Z143" s="41"/>
      <c r="AA143" s="41"/>
      <c r="AB143" s="41"/>
      <c r="AC143" s="41"/>
      <c r="AD143" s="41"/>
      <c r="AE143" s="41"/>
    </row>
    <row r="144" spans="1:31" x14ac:dyDescent="0.35">
      <c r="A144" s="42" t="s">
        <v>179</v>
      </c>
      <c r="B144" s="39" t="s">
        <v>23</v>
      </c>
      <c r="C144" s="50" t="str">
        <f t="shared" si="4"/>
        <v>Low Mitigation (4°C)Global AC Small Cap Equity Hedged</v>
      </c>
      <c r="D144" s="51"/>
      <c r="E144" s="52">
        <v>-2.5607000000000001E-2</v>
      </c>
      <c r="F144" s="52">
        <v>1.12E-4</v>
      </c>
      <c r="G144" s="52">
        <v>1.12E-4</v>
      </c>
      <c r="H144" s="52">
        <v>2.1999999999999999E-5</v>
      </c>
      <c r="I144" s="52">
        <v>2.1999999999999999E-5</v>
      </c>
      <c r="J144" s="52">
        <v>6.9999999999999999E-6</v>
      </c>
      <c r="K144" s="52">
        <v>6.9999999999999999E-6</v>
      </c>
      <c r="L144" s="52">
        <v>6.9999999999999999E-6</v>
      </c>
      <c r="M144" s="52">
        <v>6.9999999999999999E-6</v>
      </c>
      <c r="N144" s="52">
        <v>6.9999999999999999E-6</v>
      </c>
      <c r="O144" s="51"/>
      <c r="P144" s="52">
        <f t="shared" si="5"/>
        <v>-2.5607000000000001E-2</v>
      </c>
      <c r="Q144" s="52">
        <f t="array" ref="Q144">IF(E144="","",(PRODUCT(E144:G144+1)^(1/3))-1)</f>
        <v>-8.5355563492215403E-3</v>
      </c>
      <c r="R144" s="52">
        <f t="array" ref="R144">IF(E144="","",((PRODUCT(E144:I144+1)^(1/5))-1))</f>
        <v>-5.1213567027381668E-3</v>
      </c>
      <c r="S144" s="52">
        <f t="array" ref="S144">IF(E144="","",((PRODUCT(E144:N144+1)^(1/10))-1))</f>
        <v>-2.5604742904135058E-3</v>
      </c>
      <c r="T144" s="39"/>
      <c r="U144" s="41">
        <v>28</v>
      </c>
      <c r="V144" s="41" t="s">
        <v>176</v>
      </c>
      <c r="W144" s="41" t="s">
        <v>178</v>
      </c>
      <c r="X144" s="41"/>
      <c r="Y144" s="41"/>
      <c r="Z144" s="41"/>
      <c r="AA144" s="41"/>
      <c r="AB144" s="41"/>
      <c r="AC144" s="41"/>
      <c r="AD144" s="41"/>
      <c r="AE144" s="41"/>
    </row>
    <row r="145" spans="1:31" x14ac:dyDescent="0.35">
      <c r="A145" s="42" t="s">
        <v>179</v>
      </c>
      <c r="B145" s="39" t="s">
        <v>24</v>
      </c>
      <c r="C145" s="50" t="str">
        <f t="shared" si="4"/>
        <v>Low Mitigation (4°C)Global Developed Large Cap Unhedged</v>
      </c>
      <c r="D145" s="51"/>
      <c r="E145" s="52">
        <v>-2.2849000000000001E-2</v>
      </c>
      <c r="F145" s="52">
        <v>8.8999999999999995E-5</v>
      </c>
      <c r="G145" s="52">
        <v>8.8999999999999995E-5</v>
      </c>
      <c r="H145" s="52">
        <v>1.8E-5</v>
      </c>
      <c r="I145" s="52">
        <v>1.8E-5</v>
      </c>
      <c r="J145" s="52">
        <v>5.0000000000000004E-6</v>
      </c>
      <c r="K145" s="52">
        <v>5.0000000000000004E-6</v>
      </c>
      <c r="L145" s="52">
        <v>5.0000000000000004E-6</v>
      </c>
      <c r="M145" s="52">
        <v>5.0000000000000004E-6</v>
      </c>
      <c r="N145" s="52">
        <v>5.0000000000000004E-6</v>
      </c>
      <c r="O145" s="51"/>
      <c r="P145" s="52">
        <f t="shared" si="5"/>
        <v>-2.2849000000000001E-2</v>
      </c>
      <c r="Q145" s="52">
        <f t="array" ref="Q145">IF(E145="","",(PRODUCT(E145:G145+1)^(1/3))-1)</f>
        <v>-7.6162125572769579E-3</v>
      </c>
      <c r="R145" s="52">
        <f t="array" ref="R145">IF(E145="","",((PRODUCT(E145:I145+1)^(1/5))-1))</f>
        <v>-4.5695461826075201E-3</v>
      </c>
      <c r="S145" s="52">
        <f t="array" ref="S145">IF(E145="","",((PRODUCT(E145:N145+1)^(1/10))-1))</f>
        <v>-2.2848948874926167E-3</v>
      </c>
      <c r="T145" s="39"/>
      <c r="U145" s="41">
        <v>29</v>
      </c>
      <c r="V145" s="41" t="s">
        <v>176</v>
      </c>
      <c r="W145" s="41" t="s">
        <v>178</v>
      </c>
      <c r="X145" s="41"/>
      <c r="Y145" s="41"/>
      <c r="Z145" s="41"/>
      <c r="AA145" s="41"/>
      <c r="AB145" s="41"/>
      <c r="AC145" s="41"/>
      <c r="AD145" s="41"/>
      <c r="AE145" s="41"/>
    </row>
    <row r="146" spans="1:31" x14ac:dyDescent="0.35">
      <c r="A146" s="42" t="s">
        <v>179</v>
      </c>
      <c r="B146" s="39" t="s">
        <v>25</v>
      </c>
      <c r="C146" s="50" t="str">
        <f t="shared" si="4"/>
        <v>Low Mitigation (4°C)Global Developed Large Cap Hedged</v>
      </c>
      <c r="D146" s="51"/>
      <c r="E146" s="52">
        <v>-2.2849000000000001E-2</v>
      </c>
      <c r="F146" s="52">
        <v>8.8999999999999995E-5</v>
      </c>
      <c r="G146" s="52">
        <v>8.8999999999999995E-5</v>
      </c>
      <c r="H146" s="52">
        <v>1.8E-5</v>
      </c>
      <c r="I146" s="52">
        <v>1.8E-5</v>
      </c>
      <c r="J146" s="52">
        <v>5.0000000000000004E-6</v>
      </c>
      <c r="K146" s="52">
        <v>5.0000000000000004E-6</v>
      </c>
      <c r="L146" s="52">
        <v>5.0000000000000004E-6</v>
      </c>
      <c r="M146" s="52">
        <v>5.0000000000000004E-6</v>
      </c>
      <c r="N146" s="52">
        <v>5.0000000000000004E-6</v>
      </c>
      <c r="O146" s="51"/>
      <c r="P146" s="52">
        <f t="shared" si="5"/>
        <v>-2.2849000000000001E-2</v>
      </c>
      <c r="Q146" s="52">
        <f t="array" ref="Q146">IF(E146="","",(PRODUCT(E146:G146+1)^(1/3))-1)</f>
        <v>-7.6162125572769579E-3</v>
      </c>
      <c r="R146" s="52">
        <f t="array" ref="R146">IF(E146="","",((PRODUCT(E146:I146+1)^(1/5))-1))</f>
        <v>-4.5695461826075201E-3</v>
      </c>
      <c r="S146" s="52">
        <f t="array" ref="S146">IF(E146="","",((PRODUCT(E146:N146+1)^(1/10))-1))</f>
        <v>-2.2848948874926167E-3</v>
      </c>
      <c r="T146" s="39"/>
      <c r="U146" s="41">
        <v>30</v>
      </c>
      <c r="V146" s="41" t="s">
        <v>176</v>
      </c>
      <c r="W146" s="41" t="s">
        <v>178</v>
      </c>
      <c r="X146" s="41"/>
      <c r="Y146" s="41"/>
      <c r="Z146" s="41"/>
      <c r="AA146" s="41"/>
      <c r="AB146" s="41"/>
      <c r="AC146" s="41"/>
      <c r="AD146" s="41"/>
      <c r="AE146" s="41"/>
    </row>
    <row r="147" spans="1:31" x14ac:dyDescent="0.35">
      <c r="A147" s="42" t="s">
        <v>179</v>
      </c>
      <c r="B147" s="39" t="s">
        <v>26</v>
      </c>
      <c r="C147" s="50" t="str">
        <f t="shared" si="4"/>
        <v>Low Mitigation (4°C)Global Developed Small Cap Unhedged</v>
      </c>
      <c r="D147" s="51"/>
      <c r="E147" s="52">
        <v>-2.2849000000000001E-2</v>
      </c>
      <c r="F147" s="52">
        <v>8.8999999999999995E-5</v>
      </c>
      <c r="G147" s="52">
        <v>8.8999999999999995E-5</v>
      </c>
      <c r="H147" s="52">
        <v>1.8E-5</v>
      </c>
      <c r="I147" s="52">
        <v>1.8E-5</v>
      </c>
      <c r="J147" s="52">
        <v>5.0000000000000004E-6</v>
      </c>
      <c r="K147" s="52">
        <v>5.0000000000000004E-6</v>
      </c>
      <c r="L147" s="52">
        <v>5.0000000000000004E-6</v>
      </c>
      <c r="M147" s="52">
        <v>5.0000000000000004E-6</v>
      </c>
      <c r="N147" s="52">
        <v>5.0000000000000004E-6</v>
      </c>
      <c r="O147" s="51"/>
      <c r="P147" s="52">
        <f t="shared" si="5"/>
        <v>-2.2849000000000001E-2</v>
      </c>
      <c r="Q147" s="52">
        <f t="array" ref="Q147">IF(E147="","",(PRODUCT(E147:G147+1)^(1/3))-1)</f>
        <v>-7.6162125572769579E-3</v>
      </c>
      <c r="R147" s="52">
        <f t="array" ref="R147">IF(E147="","",((PRODUCT(E147:I147+1)^(1/5))-1))</f>
        <v>-4.5695461826075201E-3</v>
      </c>
      <c r="S147" s="52">
        <f t="array" ref="S147">IF(E147="","",((PRODUCT(E147:N147+1)^(1/10))-1))</f>
        <v>-2.2848948874926167E-3</v>
      </c>
      <c r="T147" s="39"/>
      <c r="U147" s="41">
        <v>31</v>
      </c>
      <c r="V147" s="41" t="s">
        <v>176</v>
      </c>
      <c r="W147" s="41" t="s">
        <v>178</v>
      </c>
      <c r="X147" s="41"/>
      <c r="Y147" s="41"/>
      <c r="Z147" s="41"/>
      <c r="AA147" s="41"/>
      <c r="AB147" s="41"/>
      <c r="AC147" s="41"/>
      <c r="AD147" s="41"/>
      <c r="AE147" s="41"/>
    </row>
    <row r="148" spans="1:31" x14ac:dyDescent="0.35">
      <c r="A148" s="42" t="s">
        <v>179</v>
      </c>
      <c r="B148" s="39" t="s">
        <v>27</v>
      </c>
      <c r="C148" s="50" t="str">
        <f t="shared" si="4"/>
        <v>Low Mitigation (4°C)Global Developed Small Cap Hedged</v>
      </c>
      <c r="D148" s="51"/>
      <c r="E148" s="52">
        <v>-2.2849000000000001E-2</v>
      </c>
      <c r="F148" s="52">
        <v>8.8999999999999995E-5</v>
      </c>
      <c r="G148" s="52">
        <v>8.8999999999999995E-5</v>
      </c>
      <c r="H148" s="52">
        <v>1.8E-5</v>
      </c>
      <c r="I148" s="52">
        <v>1.8E-5</v>
      </c>
      <c r="J148" s="52">
        <v>5.0000000000000004E-6</v>
      </c>
      <c r="K148" s="52">
        <v>5.0000000000000004E-6</v>
      </c>
      <c r="L148" s="52">
        <v>5.0000000000000004E-6</v>
      </c>
      <c r="M148" s="52">
        <v>5.0000000000000004E-6</v>
      </c>
      <c r="N148" s="52">
        <v>5.0000000000000004E-6</v>
      </c>
      <c r="O148" s="51"/>
      <c r="P148" s="52">
        <f t="shared" si="5"/>
        <v>-2.2849000000000001E-2</v>
      </c>
      <c r="Q148" s="52">
        <f t="array" ref="Q148">IF(E148="","",(PRODUCT(E148:G148+1)^(1/3))-1)</f>
        <v>-7.6162125572769579E-3</v>
      </c>
      <c r="R148" s="52">
        <f t="array" ref="R148">IF(E148="","",((PRODUCT(E148:I148+1)^(1/5))-1))</f>
        <v>-4.5695461826075201E-3</v>
      </c>
      <c r="S148" s="52">
        <f t="array" ref="S148">IF(E148="","",((PRODUCT(E148:N148+1)^(1/10))-1))</f>
        <v>-2.2848948874926167E-3</v>
      </c>
      <c r="T148" s="39"/>
      <c r="U148" s="41">
        <v>32</v>
      </c>
      <c r="V148" s="41" t="s">
        <v>176</v>
      </c>
      <c r="W148" s="41" t="s">
        <v>178</v>
      </c>
      <c r="X148" s="41"/>
      <c r="Y148" s="41"/>
      <c r="Z148" s="41"/>
      <c r="AA148" s="41"/>
      <c r="AB148" s="41"/>
      <c r="AC148" s="41"/>
      <c r="AD148" s="41"/>
      <c r="AE148" s="41"/>
    </row>
    <row r="149" spans="1:31" x14ac:dyDescent="0.35">
      <c r="A149" s="42" t="s">
        <v>179</v>
      </c>
      <c r="B149" s="39" t="s">
        <v>28</v>
      </c>
      <c r="C149" s="50" t="str">
        <f t="shared" si="4"/>
        <v>Low Mitigation (4°C)Global Defensive Equity Unhedged</v>
      </c>
      <c r="D149" s="51"/>
      <c r="E149" s="52">
        <v>-2.2849000000000001E-2</v>
      </c>
      <c r="F149" s="52">
        <v>8.8999999999999995E-5</v>
      </c>
      <c r="G149" s="52">
        <v>8.8999999999999995E-5</v>
      </c>
      <c r="H149" s="52">
        <v>1.8E-5</v>
      </c>
      <c r="I149" s="52">
        <v>1.8E-5</v>
      </c>
      <c r="J149" s="52">
        <v>5.0000000000000004E-6</v>
      </c>
      <c r="K149" s="52">
        <v>5.0000000000000004E-6</v>
      </c>
      <c r="L149" s="52">
        <v>5.0000000000000004E-6</v>
      </c>
      <c r="M149" s="52">
        <v>5.0000000000000004E-6</v>
      </c>
      <c r="N149" s="52">
        <v>5.0000000000000004E-6</v>
      </c>
      <c r="O149" s="51"/>
      <c r="P149" s="52">
        <f t="shared" si="5"/>
        <v>-2.2849000000000001E-2</v>
      </c>
      <c r="Q149" s="52">
        <f t="array" ref="Q149">IF(E149="","",(PRODUCT(E149:G149+1)^(1/3))-1)</f>
        <v>-7.6162125572769579E-3</v>
      </c>
      <c r="R149" s="52">
        <f t="array" ref="R149">IF(E149="","",((PRODUCT(E149:I149+1)^(1/5))-1))</f>
        <v>-4.5695461826075201E-3</v>
      </c>
      <c r="S149" s="52">
        <f t="array" ref="S149">IF(E149="","",((PRODUCT(E149:N149+1)^(1/10))-1))</f>
        <v>-2.2848948874926167E-3</v>
      </c>
      <c r="T149" s="39"/>
      <c r="U149" s="41">
        <v>33</v>
      </c>
      <c r="V149" s="41" t="s">
        <v>176</v>
      </c>
      <c r="W149" s="41" t="s">
        <v>178</v>
      </c>
      <c r="X149" s="41"/>
      <c r="Y149" s="41"/>
      <c r="Z149" s="41"/>
      <c r="AA149" s="41"/>
      <c r="AB149" s="41"/>
      <c r="AC149" s="41"/>
      <c r="AD149" s="41"/>
      <c r="AE149" s="41"/>
    </row>
    <row r="150" spans="1:31" x14ac:dyDescent="0.35">
      <c r="A150" s="42" t="s">
        <v>179</v>
      </c>
      <c r="B150" s="53" t="s">
        <v>29</v>
      </c>
      <c r="C150" s="50" t="str">
        <f t="shared" si="4"/>
        <v>Low Mitigation (4°C)US Govt/Credit FI</v>
      </c>
      <c r="D150" s="51"/>
      <c r="E150" s="52">
        <v>1.6639999999999999E-3</v>
      </c>
      <c r="F150" s="52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1"/>
      <c r="P150" s="52">
        <f t="shared" si="5"/>
        <v>1.6639999999999999E-3</v>
      </c>
      <c r="Q150" s="52">
        <f t="array" ref="Q150">IF(E150="","",(PRODUCT(E150:G150+1)^(1/3))-1)</f>
        <v>5.5435929565050834E-4</v>
      </c>
      <c r="R150" s="52">
        <f t="array" ref="R150">IF(E150="","",((PRODUCT(E150:I150+1)^(1/5))-1))</f>
        <v>3.3257870922009936E-4</v>
      </c>
      <c r="S150" s="52">
        <f t="array" ref="S150">IF(E150="","",((PRODUCT(E150:N150+1)^(1/10))-1))</f>
        <v>1.6627553083381486E-4</v>
      </c>
      <c r="T150" s="39"/>
      <c r="U150" s="41">
        <v>34</v>
      </c>
      <c r="V150" s="41" t="s">
        <v>176</v>
      </c>
      <c r="W150" s="41" t="s">
        <v>178</v>
      </c>
      <c r="X150" s="41"/>
      <c r="Y150" s="41"/>
      <c r="Z150" s="41"/>
      <c r="AA150" s="41"/>
      <c r="AB150" s="41"/>
      <c r="AC150" s="41"/>
      <c r="AD150" s="41"/>
      <c r="AE150" s="41"/>
    </row>
    <row r="151" spans="1:31" x14ac:dyDescent="0.35">
      <c r="A151" s="42" t="s">
        <v>179</v>
      </c>
      <c r="B151" s="53" t="s">
        <v>30</v>
      </c>
      <c r="C151" s="50" t="str">
        <f t="shared" si="4"/>
        <v>Low Mitigation (4°C)US Govt/Credit FI (Downgrade Tolerant)</v>
      </c>
      <c r="D151" s="51"/>
      <c r="E151" s="52">
        <v>1.6639999999999999E-3</v>
      </c>
      <c r="F151" s="52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1"/>
      <c r="P151" s="52">
        <f t="shared" si="5"/>
        <v>1.6639999999999999E-3</v>
      </c>
      <c r="Q151" s="52">
        <f t="array" ref="Q151">IF(E151="","",(PRODUCT(E151:G151+1)^(1/3))-1)</f>
        <v>5.5435929565050834E-4</v>
      </c>
      <c r="R151" s="52">
        <f t="array" ref="R151">IF(E151="","",((PRODUCT(E151:I151+1)^(1/5))-1))</f>
        <v>3.3257870922009936E-4</v>
      </c>
      <c r="S151" s="52">
        <f t="array" ref="S151">IF(E151="","",((PRODUCT(E151:N151+1)^(1/10))-1))</f>
        <v>1.6627553083381486E-4</v>
      </c>
      <c r="T151" s="39"/>
      <c r="U151" s="41">
        <v>35</v>
      </c>
      <c r="V151" s="41" t="s">
        <v>176</v>
      </c>
      <c r="W151" s="41" t="s">
        <v>178</v>
      </c>
      <c r="X151" s="41"/>
      <c r="Y151" s="41"/>
      <c r="Z151" s="41"/>
      <c r="AA151" s="41"/>
      <c r="AB151" s="41"/>
      <c r="AC151" s="41"/>
      <c r="AD151" s="41"/>
      <c r="AE151" s="41"/>
    </row>
    <row r="152" spans="1:31" x14ac:dyDescent="0.35">
      <c r="A152" s="42" t="s">
        <v>179</v>
      </c>
      <c r="B152" s="53" t="s">
        <v>31</v>
      </c>
      <c r="C152" s="50" t="str">
        <f t="shared" si="4"/>
        <v>Low Mitigation (4°C)US Aggregate FI</v>
      </c>
      <c r="D152" s="51"/>
      <c r="E152" s="52">
        <v>1.7060000000000001E-3</v>
      </c>
      <c r="F152" s="52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1"/>
      <c r="P152" s="52">
        <f t="shared" si="5"/>
        <v>1.7060000000000001E-3</v>
      </c>
      <c r="Q152" s="52">
        <f t="array" ref="Q152">IF(E152="","",(PRODUCT(E152:G152+1)^(1/3))-1)</f>
        <v>5.6834359103485887E-4</v>
      </c>
      <c r="R152" s="52">
        <f t="array" ref="R152">IF(E152="","",((PRODUCT(E152:I152+1)^(1/5))-1))</f>
        <v>3.4096740316558183E-4</v>
      </c>
      <c r="S152" s="52">
        <f t="array" ref="S152">IF(E152="","",((PRODUCT(E152:N152+1)^(1/10))-1))</f>
        <v>1.7046917171348319E-4</v>
      </c>
      <c r="T152" s="39"/>
      <c r="U152" s="41">
        <v>36</v>
      </c>
      <c r="V152" s="41" t="s">
        <v>176</v>
      </c>
      <c r="W152" s="41" t="s">
        <v>178</v>
      </c>
      <c r="X152" s="41"/>
      <c r="Y152" s="41"/>
      <c r="Z152" s="41"/>
      <c r="AA152" s="41"/>
      <c r="AB152" s="41"/>
      <c r="AC152" s="41"/>
      <c r="AD152" s="41"/>
      <c r="AE152" s="41"/>
    </row>
    <row r="153" spans="1:31" x14ac:dyDescent="0.35">
      <c r="A153" s="42" t="s">
        <v>179</v>
      </c>
      <c r="B153" s="53" t="s">
        <v>32</v>
      </c>
      <c r="C153" s="50" t="str">
        <f t="shared" si="4"/>
        <v>Low Mitigation (4°C)US Short G/C FI</v>
      </c>
      <c r="D153" s="51"/>
      <c r="E153" s="52">
        <v>1.6639999999999999E-3</v>
      </c>
      <c r="F153" s="52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1"/>
      <c r="P153" s="52">
        <f t="shared" si="5"/>
        <v>1.6639999999999999E-3</v>
      </c>
      <c r="Q153" s="52">
        <f t="array" ref="Q153">IF(E153="","",(PRODUCT(E153:G153+1)^(1/3))-1)</f>
        <v>5.5435929565050834E-4</v>
      </c>
      <c r="R153" s="52">
        <f t="array" ref="R153">IF(E153="","",((PRODUCT(E153:I153+1)^(1/5))-1))</f>
        <v>3.3257870922009936E-4</v>
      </c>
      <c r="S153" s="52">
        <f t="array" ref="S153">IF(E153="","",((PRODUCT(E153:N153+1)^(1/10))-1))</f>
        <v>1.6627553083381486E-4</v>
      </c>
      <c r="T153" s="39"/>
      <c r="U153" s="41">
        <v>37</v>
      </c>
      <c r="V153" s="41" t="s">
        <v>176</v>
      </c>
      <c r="W153" s="41" t="s">
        <v>178</v>
      </c>
      <c r="X153" s="41"/>
      <c r="Y153" s="41"/>
      <c r="Z153" s="41"/>
      <c r="AA153" s="41"/>
      <c r="AB153" s="41"/>
      <c r="AC153" s="41"/>
      <c r="AD153" s="41"/>
      <c r="AE153" s="41"/>
    </row>
    <row r="154" spans="1:31" x14ac:dyDescent="0.35">
      <c r="A154" s="42" t="s">
        <v>179</v>
      </c>
      <c r="B154" s="53" t="s">
        <v>33</v>
      </c>
      <c r="C154" s="50" t="str">
        <f t="shared" si="4"/>
        <v>Low Mitigation (4°C)US Intermediate G/C FI</v>
      </c>
      <c r="D154" s="51"/>
      <c r="E154" s="52">
        <v>1.6639999999999999E-3</v>
      </c>
      <c r="F154" s="52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1"/>
      <c r="P154" s="52">
        <f t="shared" si="5"/>
        <v>1.6639999999999999E-3</v>
      </c>
      <c r="Q154" s="52">
        <f t="array" ref="Q154">IF(E154="","",(PRODUCT(E154:G154+1)^(1/3))-1)</f>
        <v>5.5435929565050834E-4</v>
      </c>
      <c r="R154" s="52">
        <f t="array" ref="R154">IF(E154="","",((PRODUCT(E154:I154+1)^(1/5))-1))</f>
        <v>3.3257870922009936E-4</v>
      </c>
      <c r="S154" s="52">
        <f t="array" ref="S154">IF(E154="","",((PRODUCT(E154:N154+1)^(1/10))-1))</f>
        <v>1.6627553083381486E-4</v>
      </c>
      <c r="T154" s="39"/>
      <c r="U154" s="41">
        <v>38</v>
      </c>
      <c r="V154" s="41" t="s">
        <v>176</v>
      </c>
      <c r="W154" s="41" t="s">
        <v>178</v>
      </c>
      <c r="X154" s="41"/>
      <c r="Y154" s="41"/>
      <c r="Z154" s="41"/>
      <c r="AA154" s="41"/>
      <c r="AB154" s="41"/>
      <c r="AC154" s="41"/>
      <c r="AD154" s="41"/>
      <c r="AE154" s="41"/>
    </row>
    <row r="155" spans="1:31" x14ac:dyDescent="0.35">
      <c r="A155" s="42" t="s">
        <v>179</v>
      </c>
      <c r="B155" s="53" t="s">
        <v>34</v>
      </c>
      <c r="C155" s="50" t="str">
        <f t="shared" si="4"/>
        <v>Low Mitigation (4°C)US Long G/C FI</v>
      </c>
      <c r="D155" s="51"/>
      <c r="E155" s="52">
        <v>1.6639999999999999E-3</v>
      </c>
      <c r="F155" s="52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1"/>
      <c r="P155" s="52">
        <f t="shared" si="5"/>
        <v>1.6639999999999999E-3</v>
      </c>
      <c r="Q155" s="52">
        <f t="array" ref="Q155">IF(E155="","",(PRODUCT(E155:G155+1)^(1/3))-1)</f>
        <v>5.5435929565050834E-4</v>
      </c>
      <c r="R155" s="52">
        <f t="array" ref="R155">IF(E155="","",((PRODUCT(E155:I155+1)^(1/5))-1))</f>
        <v>3.3257870922009936E-4</v>
      </c>
      <c r="S155" s="52">
        <f t="array" ref="S155">IF(E155="","",((PRODUCT(E155:N155+1)^(1/10))-1))</f>
        <v>1.6627553083381486E-4</v>
      </c>
      <c r="T155" s="39"/>
      <c r="U155" s="41">
        <v>39</v>
      </c>
      <c r="V155" s="41" t="s">
        <v>176</v>
      </c>
      <c r="W155" s="41" t="s">
        <v>178</v>
      </c>
      <c r="X155" s="41"/>
      <c r="Y155" s="41"/>
      <c r="Z155" s="41"/>
      <c r="AA155" s="41"/>
      <c r="AB155" s="41"/>
      <c r="AC155" s="41"/>
      <c r="AD155" s="41"/>
      <c r="AE155" s="41"/>
    </row>
    <row r="156" spans="1:31" x14ac:dyDescent="0.35">
      <c r="A156" s="42" t="s">
        <v>179</v>
      </c>
      <c r="B156" s="53" t="s">
        <v>35</v>
      </c>
      <c r="C156" s="50" t="str">
        <f t="shared" si="4"/>
        <v>Low Mitigation (4°C)US Long G/C FI (Downgrade Tolerant)</v>
      </c>
      <c r="D156" s="51"/>
      <c r="E156" s="52">
        <v>1.6639999999999999E-3</v>
      </c>
      <c r="F156" s="52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1"/>
      <c r="P156" s="52">
        <f t="shared" si="5"/>
        <v>1.6639999999999999E-3</v>
      </c>
      <c r="Q156" s="52">
        <f t="array" ref="Q156">IF(E156="","",(PRODUCT(E156:G156+1)^(1/3))-1)</f>
        <v>5.5435929565050834E-4</v>
      </c>
      <c r="R156" s="52">
        <f t="array" ref="R156">IF(E156="","",((PRODUCT(E156:I156+1)^(1/5))-1))</f>
        <v>3.3257870922009936E-4</v>
      </c>
      <c r="S156" s="52">
        <f t="array" ref="S156">IF(E156="","",((PRODUCT(E156:N156+1)^(1/10))-1))</f>
        <v>1.6627553083381486E-4</v>
      </c>
      <c r="T156" s="39"/>
      <c r="U156" s="41">
        <v>40</v>
      </c>
      <c r="V156" s="41" t="s">
        <v>176</v>
      </c>
      <c r="W156" s="41" t="s">
        <v>178</v>
      </c>
      <c r="X156" s="41"/>
      <c r="Y156" s="41"/>
      <c r="Z156" s="41"/>
      <c r="AA156" s="41"/>
      <c r="AB156" s="41"/>
      <c r="AC156" s="41"/>
      <c r="AD156" s="41"/>
      <c r="AE156" s="41"/>
    </row>
    <row r="157" spans="1:31" x14ac:dyDescent="0.35">
      <c r="A157" s="42" t="s">
        <v>179</v>
      </c>
      <c r="B157" s="53" t="s">
        <v>36</v>
      </c>
      <c r="C157" s="50" t="str">
        <f t="shared" si="4"/>
        <v>Low Mitigation (4°C)US Very Long Govt FI (20+ STRIPS)</v>
      </c>
      <c r="D157" s="51"/>
      <c r="E157" s="52">
        <v>2.003E-3</v>
      </c>
      <c r="F157" s="52">
        <v>9.9999999999999995E-7</v>
      </c>
      <c r="G157" s="52">
        <v>9.9999999999999995E-7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1"/>
      <c r="P157" s="52">
        <f t="shared" si="5"/>
        <v>2.003E-3</v>
      </c>
      <c r="Q157" s="52">
        <f t="array" ref="Q157">IF(E157="","",(PRODUCT(E157:G157+1)^(1/3))-1)</f>
        <v>6.6788849464982647E-4</v>
      </c>
      <c r="R157" s="52">
        <f t="array" ref="R157">IF(E157="","",((PRODUCT(E157:I157+1)^(1/5))-1))</f>
        <v>4.0067958446221574E-4</v>
      </c>
      <c r="S157" s="52">
        <f t="array" ref="S157">IF(E157="","",((PRODUCT(E157:N157+1)^(1/10))-1))</f>
        <v>2.0031972823431055E-4</v>
      </c>
      <c r="T157" s="39"/>
      <c r="U157" s="41">
        <v>41</v>
      </c>
      <c r="V157" s="41" t="s">
        <v>176</v>
      </c>
      <c r="W157" s="41" t="s">
        <v>178</v>
      </c>
      <c r="X157" s="41"/>
      <c r="Y157" s="41"/>
      <c r="Z157" s="41"/>
      <c r="AA157" s="41"/>
      <c r="AB157" s="41"/>
      <c r="AC157" s="41"/>
      <c r="AD157" s="41"/>
      <c r="AE157" s="41"/>
    </row>
    <row r="158" spans="1:31" x14ac:dyDescent="0.35">
      <c r="A158" s="42" t="s">
        <v>179</v>
      </c>
      <c r="B158" s="53" t="s">
        <v>37</v>
      </c>
      <c r="C158" s="50" t="str">
        <f t="shared" si="4"/>
        <v>Low Mitigation (4°C)US Government FI</v>
      </c>
      <c r="D158" s="51"/>
      <c r="E158" s="52">
        <v>2.003E-3</v>
      </c>
      <c r="F158" s="52">
        <v>9.9999999999999995E-7</v>
      </c>
      <c r="G158" s="52">
        <v>9.9999999999999995E-7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1"/>
      <c r="P158" s="52">
        <f t="shared" si="5"/>
        <v>2.003E-3</v>
      </c>
      <c r="Q158" s="52">
        <f t="array" ref="Q158">IF(E158="","",(PRODUCT(E158:G158+1)^(1/3))-1)</f>
        <v>6.6788849464982647E-4</v>
      </c>
      <c r="R158" s="52">
        <f t="array" ref="R158">IF(E158="","",((PRODUCT(E158:I158+1)^(1/5))-1))</f>
        <v>4.0067958446221574E-4</v>
      </c>
      <c r="S158" s="52">
        <f t="array" ref="S158">IF(E158="","",((PRODUCT(E158:N158+1)^(1/10))-1))</f>
        <v>2.0031972823431055E-4</v>
      </c>
      <c r="T158" s="39"/>
      <c r="U158" s="41">
        <v>42</v>
      </c>
      <c r="V158" s="41" t="s">
        <v>176</v>
      </c>
      <c r="W158" s="41" t="s">
        <v>178</v>
      </c>
      <c r="X158" s="41"/>
      <c r="Y158" s="41"/>
      <c r="Z158" s="41"/>
      <c r="AA158" s="41"/>
      <c r="AB158" s="41"/>
      <c r="AC158" s="41"/>
      <c r="AD158" s="41"/>
      <c r="AE158" s="41"/>
    </row>
    <row r="159" spans="1:31" x14ac:dyDescent="0.35">
      <c r="A159" s="42" t="s">
        <v>179</v>
      </c>
      <c r="B159" s="53" t="s">
        <v>38</v>
      </c>
      <c r="C159" s="50" t="str">
        <f t="shared" si="4"/>
        <v>Low Mitigation (4°C)US Credit FI</v>
      </c>
      <c r="D159" s="51"/>
      <c r="E159" s="52">
        <v>1.1969999999999999E-3</v>
      </c>
      <c r="F159" s="52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1"/>
      <c r="P159" s="52">
        <f t="shared" si="5"/>
        <v>1.1969999999999999E-3</v>
      </c>
      <c r="Q159" s="52">
        <f t="array" ref="Q159">IF(E159="","",(PRODUCT(E159:G159+1)^(1/3))-1)</f>
        <v>3.9884090478414791E-4</v>
      </c>
      <c r="R159" s="52">
        <f t="array" ref="R159">IF(E159="","",((PRODUCT(E159:I159+1)^(1/5))-1))</f>
        <v>2.3928545753459929E-4</v>
      </c>
      <c r="S159" s="52">
        <f t="array" ref="S159">IF(E159="","",((PRODUCT(E159:N159+1)^(1/10))-1))</f>
        <v>1.1963557243221956E-4</v>
      </c>
      <c r="T159" s="39"/>
      <c r="U159" s="41">
        <v>43</v>
      </c>
      <c r="V159" s="41" t="s">
        <v>176</v>
      </c>
      <c r="W159" s="41" t="s">
        <v>178</v>
      </c>
      <c r="X159" s="41"/>
      <c r="Y159" s="41"/>
      <c r="Z159" s="41"/>
      <c r="AA159" s="41"/>
      <c r="AB159" s="41"/>
      <c r="AC159" s="41"/>
      <c r="AD159" s="41"/>
      <c r="AE159" s="41"/>
    </row>
    <row r="160" spans="1:31" x14ac:dyDescent="0.35">
      <c r="A160" s="42" t="s">
        <v>179</v>
      </c>
      <c r="B160" s="53" t="s">
        <v>39</v>
      </c>
      <c r="C160" s="50" t="str">
        <f t="shared" si="4"/>
        <v>Low Mitigation (4°C)US Credit FI (Downgrade Tolerant)</v>
      </c>
      <c r="D160" s="51"/>
      <c r="E160" s="52">
        <v>1.1969999999999999E-3</v>
      </c>
      <c r="F160" s="52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1"/>
      <c r="P160" s="52">
        <f t="shared" si="5"/>
        <v>1.1969999999999999E-3</v>
      </c>
      <c r="Q160" s="52">
        <f t="array" ref="Q160">IF(E160="","",(PRODUCT(E160:G160+1)^(1/3))-1)</f>
        <v>3.9884090478414791E-4</v>
      </c>
      <c r="R160" s="52">
        <f t="array" ref="R160">IF(E160="","",((PRODUCT(E160:I160+1)^(1/5))-1))</f>
        <v>2.3928545753459929E-4</v>
      </c>
      <c r="S160" s="52">
        <f t="array" ref="S160">IF(E160="","",((PRODUCT(E160:N160+1)^(1/10))-1))</f>
        <v>1.1963557243221956E-4</v>
      </c>
      <c r="T160" s="39"/>
      <c r="U160" s="41">
        <v>44</v>
      </c>
      <c r="V160" s="41" t="s">
        <v>176</v>
      </c>
      <c r="W160" s="41" t="s">
        <v>178</v>
      </c>
      <c r="X160" s="41"/>
      <c r="Y160" s="41"/>
      <c r="Z160" s="41"/>
      <c r="AA160" s="41"/>
      <c r="AB160" s="41"/>
      <c r="AC160" s="41"/>
      <c r="AD160" s="41"/>
      <c r="AE160" s="41"/>
    </row>
    <row r="161" spans="1:31" x14ac:dyDescent="0.35">
      <c r="A161" s="42" t="s">
        <v>179</v>
      </c>
      <c r="B161" s="53" t="s">
        <v>40</v>
      </c>
      <c r="C161" s="50" t="str">
        <f t="shared" si="4"/>
        <v>Low Mitigation (4°C)US Intermediate Government FI</v>
      </c>
      <c r="D161" s="51"/>
      <c r="E161" s="52">
        <v>2.003E-3</v>
      </c>
      <c r="F161" s="52">
        <v>9.9999999999999995E-7</v>
      </c>
      <c r="G161" s="52">
        <v>9.9999999999999995E-7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1"/>
      <c r="P161" s="52">
        <f t="shared" si="5"/>
        <v>2.003E-3</v>
      </c>
      <c r="Q161" s="52">
        <f t="array" ref="Q161">IF(E161="","",(PRODUCT(E161:G161+1)^(1/3))-1)</f>
        <v>6.6788849464982647E-4</v>
      </c>
      <c r="R161" s="52">
        <f t="array" ref="R161">IF(E161="","",((PRODUCT(E161:I161+1)^(1/5))-1))</f>
        <v>4.0067958446221574E-4</v>
      </c>
      <c r="S161" s="52">
        <f t="array" ref="S161">IF(E161="","",((PRODUCT(E161:N161+1)^(1/10))-1))</f>
        <v>2.0031972823431055E-4</v>
      </c>
      <c r="T161" s="39"/>
      <c r="U161" s="41">
        <v>45</v>
      </c>
      <c r="V161" s="41" t="s">
        <v>176</v>
      </c>
      <c r="W161" s="41" t="s">
        <v>178</v>
      </c>
      <c r="X161" s="41"/>
      <c r="Y161" s="41"/>
      <c r="Z161" s="41"/>
      <c r="AA161" s="41"/>
      <c r="AB161" s="41"/>
      <c r="AC161" s="41"/>
      <c r="AD161" s="41"/>
      <c r="AE161" s="41"/>
    </row>
    <row r="162" spans="1:31" x14ac:dyDescent="0.35">
      <c r="A162" s="42" t="s">
        <v>179</v>
      </c>
      <c r="B162" s="53" t="s">
        <v>41</v>
      </c>
      <c r="C162" s="50" t="str">
        <f t="shared" si="4"/>
        <v>Low Mitigation (4°C)US Long Government FI</v>
      </c>
      <c r="D162" s="51"/>
      <c r="E162" s="52">
        <v>2.003E-3</v>
      </c>
      <c r="F162" s="52">
        <v>9.9999999999999995E-7</v>
      </c>
      <c r="G162" s="52">
        <v>9.9999999999999995E-7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1"/>
      <c r="P162" s="52">
        <f t="shared" si="5"/>
        <v>2.003E-3</v>
      </c>
      <c r="Q162" s="52">
        <f t="array" ref="Q162">IF(E162="","",(PRODUCT(E162:G162+1)^(1/3))-1)</f>
        <v>6.6788849464982647E-4</v>
      </c>
      <c r="R162" s="52">
        <f t="array" ref="R162">IF(E162="","",((PRODUCT(E162:I162+1)^(1/5))-1))</f>
        <v>4.0067958446221574E-4</v>
      </c>
      <c r="S162" s="52">
        <f t="array" ref="S162">IF(E162="","",((PRODUCT(E162:N162+1)^(1/10))-1))</f>
        <v>2.0031972823431055E-4</v>
      </c>
      <c r="T162" s="39"/>
      <c r="U162" s="41">
        <v>46</v>
      </c>
      <c r="V162" s="41" t="s">
        <v>176</v>
      </c>
      <c r="W162" s="41" t="s">
        <v>178</v>
      </c>
      <c r="X162" s="41"/>
      <c r="Y162" s="41"/>
      <c r="Z162" s="41"/>
      <c r="AA162" s="41"/>
      <c r="AB162" s="41"/>
      <c r="AC162" s="41"/>
      <c r="AD162" s="41"/>
      <c r="AE162" s="41"/>
    </row>
    <row r="163" spans="1:31" x14ac:dyDescent="0.35">
      <c r="A163" s="42" t="s">
        <v>179</v>
      </c>
      <c r="B163" s="53" t="s">
        <v>42</v>
      </c>
      <c r="C163" s="50" t="str">
        <f t="shared" si="4"/>
        <v>Low Mitigation (4°C)US Intermediate Credit FI</v>
      </c>
      <c r="D163" s="51"/>
      <c r="E163" s="52">
        <v>1.1969999999999999E-3</v>
      </c>
      <c r="F163" s="52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1"/>
      <c r="P163" s="52">
        <f t="shared" si="5"/>
        <v>1.1969999999999999E-3</v>
      </c>
      <c r="Q163" s="52">
        <f t="array" ref="Q163">IF(E163="","",(PRODUCT(E163:G163+1)^(1/3))-1)</f>
        <v>3.9884090478414791E-4</v>
      </c>
      <c r="R163" s="52">
        <f t="array" ref="R163">IF(E163="","",((PRODUCT(E163:I163+1)^(1/5))-1))</f>
        <v>2.3928545753459929E-4</v>
      </c>
      <c r="S163" s="52">
        <f t="array" ref="S163">IF(E163="","",((PRODUCT(E163:N163+1)^(1/10))-1))</f>
        <v>1.1963557243221956E-4</v>
      </c>
      <c r="T163" s="39"/>
      <c r="U163" s="41">
        <v>47</v>
      </c>
      <c r="V163" s="41" t="s">
        <v>176</v>
      </c>
      <c r="W163" s="41" t="s">
        <v>178</v>
      </c>
      <c r="X163" s="41"/>
      <c r="Y163" s="41"/>
      <c r="Z163" s="41"/>
      <c r="AA163" s="41"/>
      <c r="AB163" s="41"/>
      <c r="AC163" s="41"/>
      <c r="AD163" s="41"/>
      <c r="AE163" s="41"/>
    </row>
    <row r="164" spans="1:31" x14ac:dyDescent="0.35">
      <c r="A164" s="42" t="s">
        <v>179</v>
      </c>
      <c r="B164" s="53" t="s">
        <v>43</v>
      </c>
      <c r="C164" s="50" t="str">
        <f t="shared" si="4"/>
        <v>Low Mitigation (4°C)US Intermediate Credit FI (DT)</v>
      </c>
      <c r="D164" s="51"/>
      <c r="E164" s="52">
        <v>1.1969999999999999E-3</v>
      </c>
      <c r="F164" s="52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1"/>
      <c r="P164" s="52">
        <f t="shared" si="5"/>
        <v>1.1969999999999999E-3</v>
      </c>
      <c r="Q164" s="52">
        <f t="array" ref="Q164">IF(E164="","",(PRODUCT(E164:G164+1)^(1/3))-1)</f>
        <v>3.9884090478414791E-4</v>
      </c>
      <c r="R164" s="52">
        <f t="array" ref="R164">IF(E164="","",((PRODUCT(E164:I164+1)^(1/5))-1))</f>
        <v>2.3928545753459929E-4</v>
      </c>
      <c r="S164" s="52">
        <f t="array" ref="S164">IF(E164="","",((PRODUCT(E164:N164+1)^(1/10))-1))</f>
        <v>1.1963557243221956E-4</v>
      </c>
      <c r="T164" s="39"/>
      <c r="U164" s="41">
        <v>48</v>
      </c>
      <c r="V164" s="41" t="s">
        <v>176</v>
      </c>
      <c r="W164" s="41" t="s">
        <v>178</v>
      </c>
      <c r="X164" s="41"/>
      <c r="Y164" s="41"/>
      <c r="Z164" s="41"/>
      <c r="AA164" s="41"/>
      <c r="AB164" s="41"/>
      <c r="AC164" s="41"/>
      <c r="AD164" s="41"/>
      <c r="AE164" s="41"/>
    </row>
    <row r="165" spans="1:31" x14ac:dyDescent="0.35">
      <c r="A165" s="42" t="s">
        <v>179</v>
      </c>
      <c r="B165" s="53" t="s">
        <v>44</v>
      </c>
      <c r="C165" s="50" t="str">
        <f t="shared" si="4"/>
        <v>Low Mitigation (4°C)US A-rated or Better Intermediate Credit FI  (DT)</v>
      </c>
      <c r="D165" s="51"/>
      <c r="E165" s="52">
        <v>1.1969999999999999E-3</v>
      </c>
      <c r="F165" s="52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1"/>
      <c r="P165" s="52">
        <f t="shared" si="5"/>
        <v>1.1969999999999999E-3</v>
      </c>
      <c r="Q165" s="52">
        <f t="array" ref="Q165">IF(E165="","",(PRODUCT(E165:G165+1)^(1/3))-1)</f>
        <v>3.9884090478414791E-4</v>
      </c>
      <c r="R165" s="52">
        <f t="array" ref="R165">IF(E165="","",((PRODUCT(E165:I165+1)^(1/5))-1))</f>
        <v>2.3928545753459929E-4</v>
      </c>
      <c r="S165" s="52">
        <f t="array" ref="S165">IF(E165="","",((PRODUCT(E165:N165+1)^(1/10))-1))</f>
        <v>1.1963557243221956E-4</v>
      </c>
      <c r="T165" s="39"/>
      <c r="U165" s="41">
        <v>49</v>
      </c>
      <c r="V165" s="41" t="s">
        <v>176</v>
      </c>
      <c r="W165" s="41" t="s">
        <v>178</v>
      </c>
      <c r="X165" s="41"/>
      <c r="Y165" s="41"/>
      <c r="Z165" s="41"/>
      <c r="AA165" s="41"/>
      <c r="AB165" s="41"/>
      <c r="AC165" s="41"/>
      <c r="AD165" s="41"/>
      <c r="AE165" s="41"/>
    </row>
    <row r="166" spans="1:31" x14ac:dyDescent="0.35">
      <c r="A166" s="42" t="s">
        <v>179</v>
      </c>
      <c r="B166" s="53" t="s">
        <v>45</v>
      </c>
      <c r="C166" s="50" t="str">
        <f t="shared" si="4"/>
        <v>Low Mitigation (4°C)US Long Credit FI</v>
      </c>
      <c r="D166" s="51"/>
      <c r="E166" s="52">
        <v>1.1969999999999999E-3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1"/>
      <c r="P166" s="52">
        <f t="shared" si="5"/>
        <v>1.1969999999999999E-3</v>
      </c>
      <c r="Q166" s="52">
        <f t="array" ref="Q166">IF(E166="","",(PRODUCT(E166:G166+1)^(1/3))-1)</f>
        <v>3.9884090478414791E-4</v>
      </c>
      <c r="R166" s="52">
        <f t="array" ref="R166">IF(E166="","",((PRODUCT(E166:I166+1)^(1/5))-1))</f>
        <v>2.3928545753459929E-4</v>
      </c>
      <c r="S166" s="52">
        <f t="array" ref="S166">IF(E166="","",((PRODUCT(E166:N166+1)^(1/10))-1))</f>
        <v>1.1963557243221956E-4</v>
      </c>
      <c r="T166" s="39"/>
      <c r="U166" s="41">
        <v>50</v>
      </c>
      <c r="V166" s="41" t="s">
        <v>176</v>
      </c>
      <c r="W166" s="41" t="s">
        <v>178</v>
      </c>
      <c r="X166" s="41"/>
      <c r="Y166" s="41"/>
      <c r="Z166" s="41"/>
      <c r="AA166" s="41"/>
      <c r="AB166" s="41"/>
      <c r="AC166" s="41"/>
      <c r="AD166" s="41"/>
      <c r="AE166" s="41"/>
    </row>
    <row r="167" spans="1:31" x14ac:dyDescent="0.35">
      <c r="A167" s="42" t="s">
        <v>179</v>
      </c>
      <c r="B167" s="53" t="s">
        <v>46</v>
      </c>
      <c r="C167" s="50" t="str">
        <f t="shared" si="4"/>
        <v>Low Mitigation (4°C)US Long Credit FI (Downgrade Tolerant)</v>
      </c>
      <c r="D167" s="51"/>
      <c r="E167" s="52">
        <v>1.1969999999999999E-3</v>
      </c>
      <c r="F167" s="52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1"/>
      <c r="P167" s="52">
        <f t="shared" si="5"/>
        <v>1.1969999999999999E-3</v>
      </c>
      <c r="Q167" s="52">
        <f t="array" ref="Q167">IF(E167="","",(PRODUCT(E167:G167+1)^(1/3))-1)</f>
        <v>3.9884090478414791E-4</v>
      </c>
      <c r="R167" s="52">
        <f t="array" ref="R167">IF(E167="","",((PRODUCT(E167:I167+1)^(1/5))-1))</f>
        <v>2.3928545753459929E-4</v>
      </c>
      <c r="S167" s="52">
        <f t="array" ref="S167">IF(E167="","",((PRODUCT(E167:N167+1)^(1/10))-1))</f>
        <v>1.1963557243221956E-4</v>
      </c>
      <c r="T167" s="39"/>
      <c r="U167" s="41">
        <v>51</v>
      </c>
      <c r="V167" s="41" t="s">
        <v>176</v>
      </c>
      <c r="W167" s="41" t="s">
        <v>178</v>
      </c>
      <c r="X167" s="41"/>
      <c r="Y167" s="41"/>
      <c r="Z167" s="41"/>
      <c r="AA167" s="41"/>
      <c r="AB167" s="41"/>
      <c r="AC167" s="41"/>
      <c r="AD167" s="41"/>
      <c r="AE167" s="41"/>
    </row>
    <row r="168" spans="1:31" x14ac:dyDescent="0.35">
      <c r="A168" s="42" t="s">
        <v>179</v>
      </c>
      <c r="B168" s="53" t="s">
        <v>47</v>
      </c>
      <c r="C168" s="50" t="str">
        <f t="shared" si="4"/>
        <v>Low Mitigation (4°C)US Long A-rated or Better Credit FI (Downgrade Tolerant)</v>
      </c>
      <c r="D168" s="51"/>
      <c r="E168" s="52">
        <v>1.1969999999999999E-3</v>
      </c>
      <c r="F168" s="52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1"/>
      <c r="P168" s="52">
        <f t="shared" si="5"/>
        <v>1.1969999999999999E-3</v>
      </c>
      <c r="Q168" s="52">
        <f t="array" ref="Q168">IF(E168="","",(PRODUCT(E168:G168+1)^(1/3))-1)</f>
        <v>3.9884090478414791E-4</v>
      </c>
      <c r="R168" s="52">
        <f t="array" ref="R168">IF(E168="","",((PRODUCT(E168:I168+1)^(1/5))-1))</f>
        <v>2.3928545753459929E-4</v>
      </c>
      <c r="S168" s="52">
        <f t="array" ref="S168">IF(E168="","",((PRODUCT(E168:N168+1)^(1/10))-1))</f>
        <v>1.1963557243221956E-4</v>
      </c>
      <c r="T168" s="39"/>
      <c r="U168" s="41">
        <v>52</v>
      </c>
      <c r="V168" s="41" t="s">
        <v>176</v>
      </c>
      <c r="W168" s="41" t="s">
        <v>178</v>
      </c>
      <c r="X168" s="41"/>
      <c r="Y168" s="41"/>
      <c r="Z168" s="41"/>
      <c r="AA168" s="41"/>
      <c r="AB168" s="41"/>
      <c r="AC168" s="41"/>
      <c r="AD168" s="41"/>
      <c r="AE168" s="41"/>
    </row>
    <row r="169" spans="1:31" x14ac:dyDescent="0.35">
      <c r="A169" s="42" t="s">
        <v>179</v>
      </c>
      <c r="B169" s="53" t="s">
        <v>48</v>
      </c>
      <c r="C169" s="50" t="str">
        <f t="shared" si="4"/>
        <v>Low Mitigation (4°C)US Mortgage-Backed FI</v>
      </c>
      <c r="D169" s="51"/>
      <c r="E169" s="52">
        <v>1.7899999999999999E-3</v>
      </c>
      <c r="F169" s="52">
        <v>9.9999999999999995E-7</v>
      </c>
      <c r="G169" s="52">
        <v>9.9999999999999995E-7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1"/>
      <c r="P169" s="52">
        <f t="shared" si="5"/>
        <v>1.7899999999999999E-3</v>
      </c>
      <c r="Q169" s="52">
        <f t="array" ref="Q169">IF(E169="","",(PRODUCT(E169:G169+1)^(1/3))-1)</f>
        <v>5.96978073262866E-4</v>
      </c>
      <c r="R169" s="52">
        <f t="array" ref="R169">IF(E169="","",((PRODUCT(E169:I169+1)^(1/5))-1))</f>
        <v>3.581440899291799E-4</v>
      </c>
      <c r="S169" s="52">
        <f t="array" ref="S169">IF(E169="","",((PRODUCT(E169:N169+1)^(1/10))-1))</f>
        <v>1.7905601443657382E-4</v>
      </c>
      <c r="T169" s="39"/>
      <c r="U169" s="41">
        <v>53</v>
      </c>
      <c r="V169" s="41" t="s">
        <v>176</v>
      </c>
      <c r="W169" s="41" t="s">
        <v>178</v>
      </c>
      <c r="X169" s="41"/>
      <c r="Y169" s="41"/>
      <c r="Z169" s="41"/>
      <c r="AA169" s="41"/>
      <c r="AB169" s="41"/>
      <c r="AC169" s="41"/>
      <c r="AD169" s="41"/>
      <c r="AE169" s="41"/>
    </row>
    <row r="170" spans="1:31" x14ac:dyDescent="0.35">
      <c r="A170" s="42" t="s">
        <v>179</v>
      </c>
      <c r="B170" s="53" t="s">
        <v>49</v>
      </c>
      <c r="C170" s="50" t="str">
        <f t="shared" si="4"/>
        <v>Low Mitigation (4°C)US CMBS</v>
      </c>
      <c r="D170" s="51"/>
      <c r="E170" s="52">
        <v>1.7899999999999999E-3</v>
      </c>
      <c r="F170" s="52">
        <v>9.9999999999999995E-7</v>
      </c>
      <c r="G170" s="52">
        <v>9.9999999999999995E-7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1"/>
      <c r="P170" s="52">
        <f t="shared" si="5"/>
        <v>1.7899999999999999E-3</v>
      </c>
      <c r="Q170" s="52">
        <f t="array" ref="Q170">IF(E170="","",(PRODUCT(E170:G170+1)^(1/3))-1)</f>
        <v>5.96978073262866E-4</v>
      </c>
      <c r="R170" s="52">
        <f t="array" ref="R170">IF(E170="","",((PRODUCT(E170:I170+1)^(1/5))-1))</f>
        <v>3.581440899291799E-4</v>
      </c>
      <c r="S170" s="52">
        <f t="array" ref="S170">IF(E170="","",((PRODUCT(E170:N170+1)^(1/10))-1))</f>
        <v>1.7905601443657382E-4</v>
      </c>
      <c r="T170" s="39"/>
      <c r="U170" s="41">
        <v>54</v>
      </c>
      <c r="V170" s="41" t="s">
        <v>176</v>
      </c>
      <c r="W170" s="41" t="s">
        <v>178</v>
      </c>
      <c r="X170" s="41"/>
      <c r="Y170" s="41"/>
      <c r="Z170" s="41"/>
      <c r="AA170" s="41"/>
      <c r="AB170" s="41"/>
      <c r="AC170" s="41"/>
      <c r="AD170" s="41"/>
      <c r="AE170" s="41"/>
    </row>
    <row r="171" spans="1:31" x14ac:dyDescent="0.35">
      <c r="A171" s="42" t="s">
        <v>179</v>
      </c>
      <c r="B171" s="53" t="s">
        <v>50</v>
      </c>
      <c r="C171" s="50" t="str">
        <f t="shared" si="4"/>
        <v>Low Mitigation (4°C)US High Yield FI</v>
      </c>
      <c r="D171" s="51"/>
      <c r="E171" s="52">
        <v>-1.3849999999999999E-3</v>
      </c>
      <c r="F171" s="52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1"/>
      <c r="P171" s="52">
        <f t="shared" si="5"/>
        <v>-1.3849999999999999E-3</v>
      </c>
      <c r="Q171" s="52">
        <f t="array" ref="Q171">IF(E171="","",(PRODUCT(E171:G171+1)^(1/3))-1)</f>
        <v>-4.6187996692570454E-4</v>
      </c>
      <c r="R171" s="52">
        <f t="array" ref="R171">IF(E171="","",((PRODUCT(E171:I171+1)^(1/5))-1))</f>
        <v>-2.771535856473939E-4</v>
      </c>
      <c r="S171" s="52">
        <f t="array" ref="S171">IF(E171="","",((PRODUCT(E171:N171+1)^(1/10))-1))</f>
        <v>-1.3858639591823874E-4</v>
      </c>
      <c r="T171" s="39"/>
      <c r="U171" s="41">
        <v>55</v>
      </c>
      <c r="V171" s="41" t="s">
        <v>176</v>
      </c>
      <c r="W171" s="41" t="s">
        <v>178</v>
      </c>
      <c r="X171" s="41"/>
      <c r="Y171" s="41"/>
      <c r="Z171" s="41"/>
      <c r="AA171" s="41"/>
      <c r="AB171" s="41"/>
      <c r="AC171" s="41"/>
      <c r="AD171" s="41"/>
      <c r="AE171" s="41"/>
    </row>
    <row r="172" spans="1:31" x14ac:dyDescent="0.35">
      <c r="A172" s="42" t="s">
        <v>179</v>
      </c>
      <c r="B172" s="53" t="s">
        <v>51</v>
      </c>
      <c r="C172" s="50" t="str">
        <f t="shared" si="4"/>
        <v>Low Mitigation (4°C)US Municipal FI</v>
      </c>
      <c r="D172" s="51"/>
      <c r="E172" s="52">
        <v>2.003E-3</v>
      </c>
      <c r="F172" s="52">
        <v>9.9999999999999995E-7</v>
      </c>
      <c r="G172" s="52">
        <v>9.9999999999999995E-7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1"/>
      <c r="P172" s="52">
        <f t="shared" si="5"/>
        <v>2.003E-3</v>
      </c>
      <c r="Q172" s="52">
        <f t="array" ref="Q172">IF(E172="","",(PRODUCT(E172:G172+1)^(1/3))-1)</f>
        <v>6.6788849464982647E-4</v>
      </c>
      <c r="R172" s="52">
        <f t="array" ref="R172">IF(E172="","",((PRODUCT(E172:I172+1)^(1/5))-1))</f>
        <v>4.0067958446221574E-4</v>
      </c>
      <c r="S172" s="52">
        <f t="array" ref="S172">IF(E172="","",((PRODUCT(E172:N172+1)^(1/10))-1))</f>
        <v>2.0031972823431055E-4</v>
      </c>
      <c r="T172" s="39"/>
      <c r="U172" s="41">
        <v>56</v>
      </c>
      <c r="V172" s="41" t="s">
        <v>176</v>
      </c>
      <c r="W172" s="41" t="s">
        <v>178</v>
      </c>
      <c r="X172" s="41"/>
      <c r="Y172" s="41"/>
      <c r="Z172" s="41"/>
      <c r="AA172" s="41"/>
      <c r="AB172" s="41"/>
      <c r="AC172" s="41"/>
      <c r="AD172" s="41"/>
      <c r="AE172" s="41"/>
    </row>
    <row r="173" spans="1:31" x14ac:dyDescent="0.35">
      <c r="A173" s="42" t="s">
        <v>179</v>
      </c>
      <c r="B173" s="53" t="s">
        <v>52</v>
      </c>
      <c r="C173" s="50" t="str">
        <f t="shared" si="4"/>
        <v>Low Mitigation (4°C)US Inflation Indexed FI</v>
      </c>
      <c r="D173" s="51"/>
      <c r="E173" s="52">
        <v>2.003E-3</v>
      </c>
      <c r="F173" s="52">
        <v>9.9999999999999995E-7</v>
      </c>
      <c r="G173" s="52">
        <v>9.9999999999999995E-7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1"/>
      <c r="P173" s="52">
        <f t="shared" si="5"/>
        <v>2.003E-3</v>
      </c>
      <c r="Q173" s="52">
        <f t="array" ref="Q173">IF(E173="","",(PRODUCT(E173:G173+1)^(1/3))-1)</f>
        <v>6.6788849464982647E-4</v>
      </c>
      <c r="R173" s="52">
        <f t="array" ref="R173">IF(E173="","",((PRODUCT(E173:I173+1)^(1/5))-1))</f>
        <v>4.0067958446221574E-4</v>
      </c>
      <c r="S173" s="52">
        <f t="array" ref="S173">IF(E173="","",((PRODUCT(E173:N173+1)^(1/10))-1))</f>
        <v>2.0031972823431055E-4</v>
      </c>
      <c r="T173" s="39"/>
      <c r="U173" s="41">
        <v>57</v>
      </c>
      <c r="V173" s="41" t="s">
        <v>176</v>
      </c>
      <c r="W173" s="41" t="s">
        <v>178</v>
      </c>
      <c r="X173" s="41"/>
      <c r="Y173" s="41"/>
      <c r="Z173" s="41"/>
      <c r="AA173" s="41"/>
      <c r="AB173" s="41"/>
      <c r="AC173" s="41"/>
      <c r="AD173" s="41"/>
      <c r="AE173" s="41"/>
    </row>
    <row r="174" spans="1:31" x14ac:dyDescent="0.35">
      <c r="A174" s="42" t="s">
        <v>179</v>
      </c>
      <c r="B174" s="53" t="s">
        <v>53</v>
      </c>
      <c r="C174" s="50" t="str">
        <f t="shared" si="4"/>
        <v>Low Mitigation (4°C)US Intermediate Inflation Indexed FI</v>
      </c>
      <c r="D174" s="51"/>
      <c r="E174" s="52">
        <v>2.003E-3</v>
      </c>
      <c r="F174" s="52">
        <v>9.9999999999999995E-7</v>
      </c>
      <c r="G174" s="52">
        <v>9.9999999999999995E-7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1"/>
      <c r="P174" s="52">
        <f t="shared" si="5"/>
        <v>2.003E-3</v>
      </c>
      <c r="Q174" s="52">
        <f t="array" ref="Q174">IF(E174="","",(PRODUCT(E174:G174+1)^(1/3))-1)</f>
        <v>6.6788849464982647E-4</v>
      </c>
      <c r="R174" s="52">
        <f t="array" ref="R174">IF(E174="","",((PRODUCT(E174:I174+1)^(1/5))-1))</f>
        <v>4.0067958446221574E-4</v>
      </c>
      <c r="S174" s="52">
        <f t="array" ref="S174">IF(E174="","",((PRODUCT(E174:N174+1)^(1/10))-1))</f>
        <v>2.0031972823431055E-4</v>
      </c>
      <c r="T174" s="39"/>
      <c r="U174" s="41">
        <v>58</v>
      </c>
      <c r="V174" s="41" t="s">
        <v>176</v>
      </c>
      <c r="W174" s="41" t="s">
        <v>178</v>
      </c>
      <c r="X174" s="41"/>
      <c r="Y174" s="41"/>
      <c r="Z174" s="41"/>
      <c r="AA174" s="41"/>
      <c r="AB174" s="41"/>
      <c r="AC174" s="41"/>
      <c r="AD174" s="41"/>
      <c r="AE174" s="41"/>
    </row>
    <row r="175" spans="1:31" x14ac:dyDescent="0.35">
      <c r="A175" s="42" t="s">
        <v>179</v>
      </c>
      <c r="B175" s="53" t="s">
        <v>54</v>
      </c>
      <c r="C175" s="50" t="str">
        <f t="shared" si="4"/>
        <v>Low Mitigation (4°C)US Long Inflation Indexed FI</v>
      </c>
      <c r="D175" s="51"/>
      <c r="E175" s="52">
        <v>2.003E-3</v>
      </c>
      <c r="F175" s="52">
        <v>9.9999999999999995E-7</v>
      </c>
      <c r="G175" s="52">
        <v>9.9999999999999995E-7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1"/>
      <c r="P175" s="52">
        <f t="shared" si="5"/>
        <v>2.003E-3</v>
      </c>
      <c r="Q175" s="52">
        <f t="array" ref="Q175">IF(E175="","",(PRODUCT(E175:G175+1)^(1/3))-1)</f>
        <v>6.6788849464982647E-4</v>
      </c>
      <c r="R175" s="52">
        <f t="array" ref="R175">IF(E175="","",((PRODUCT(E175:I175+1)^(1/5))-1))</f>
        <v>4.0067958446221574E-4</v>
      </c>
      <c r="S175" s="52">
        <f t="array" ref="S175">IF(E175="","",((PRODUCT(E175:N175+1)^(1/10))-1))</f>
        <v>2.0031972823431055E-4</v>
      </c>
      <c r="T175" s="39"/>
      <c r="U175" s="41">
        <v>59</v>
      </c>
      <c r="V175" s="41" t="s">
        <v>176</v>
      </c>
      <c r="W175" s="41" t="s">
        <v>178</v>
      </c>
      <c r="X175" s="41"/>
      <c r="Y175" s="41"/>
      <c r="Z175" s="41"/>
      <c r="AA175" s="41"/>
      <c r="AB175" s="41"/>
      <c r="AC175" s="41"/>
      <c r="AD175" s="41"/>
      <c r="AE175" s="41"/>
    </row>
    <row r="176" spans="1:31" x14ac:dyDescent="0.35">
      <c r="A176" s="42" t="s">
        <v>179</v>
      </c>
      <c r="B176" s="53" t="s">
        <v>55</v>
      </c>
      <c r="C176" s="50" t="str">
        <f t="shared" si="4"/>
        <v>Low Mitigation (4°C)US Senior/Leveraged Loans</v>
      </c>
      <c r="D176" s="51"/>
      <c r="E176" s="52">
        <v>-1.4710000000000001E-3</v>
      </c>
      <c r="F176" s="52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1"/>
      <c r="P176" s="52">
        <f t="shared" si="5"/>
        <v>-1.4710000000000001E-3</v>
      </c>
      <c r="Q176" s="52">
        <f t="array" ref="Q176">IF(E176="","",(PRODUCT(E176:G176+1)^(1/3))-1)</f>
        <v>-4.9057395678608895E-4</v>
      </c>
      <c r="R176" s="52">
        <f t="array" ref="R176">IF(E176="","",((PRODUCT(E176:I176+1)^(1/5))-1))</f>
        <v>-2.9437326022196952E-4</v>
      </c>
      <c r="S176" s="52">
        <f t="array" ref="S176">IF(E176="","",((PRODUCT(E176:N176+1)^(1/10))-1))</f>
        <v>-1.4719746365765563E-4</v>
      </c>
      <c r="T176" s="39"/>
      <c r="U176" s="41">
        <v>60</v>
      </c>
      <c r="V176" s="41" t="s">
        <v>176</v>
      </c>
      <c r="W176" s="41" t="s">
        <v>178</v>
      </c>
      <c r="X176" s="41"/>
      <c r="Y176" s="41"/>
      <c r="Z176" s="41"/>
      <c r="AA176" s="41"/>
      <c r="AB176" s="41"/>
      <c r="AC176" s="41"/>
      <c r="AD176" s="41"/>
      <c r="AE176" s="41"/>
    </row>
    <row r="177" spans="1:31" x14ac:dyDescent="0.35">
      <c r="A177" s="42" t="s">
        <v>179</v>
      </c>
      <c r="B177" s="53" t="s">
        <v>56</v>
      </c>
      <c r="C177" s="50" t="str">
        <f t="shared" si="4"/>
        <v>Low Mitigation (4°C)Multi- Asset Credit</v>
      </c>
      <c r="D177" s="51"/>
      <c r="E177" s="52">
        <v>1.7899999999999999E-3</v>
      </c>
      <c r="F177" s="52">
        <v>9.9999999999999995E-7</v>
      </c>
      <c r="G177" s="52">
        <v>9.9999999999999995E-7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1"/>
      <c r="P177" s="52">
        <f t="shared" si="5"/>
        <v>1.7899999999999999E-3</v>
      </c>
      <c r="Q177" s="52">
        <f t="array" ref="Q177">IF(E177="","",(PRODUCT(E177:G177+1)^(1/3))-1)</f>
        <v>5.96978073262866E-4</v>
      </c>
      <c r="R177" s="52">
        <f t="array" ref="R177">IF(E177="","",((PRODUCT(E177:I177+1)^(1/5))-1))</f>
        <v>3.581440899291799E-4</v>
      </c>
      <c r="S177" s="52">
        <f t="array" ref="S177">IF(E177="","",((PRODUCT(E177:N177+1)^(1/10))-1))</f>
        <v>1.7905601443657382E-4</v>
      </c>
      <c r="T177" s="39"/>
      <c r="U177" s="41">
        <v>61</v>
      </c>
      <c r="V177" s="41" t="s">
        <v>176</v>
      </c>
      <c r="W177" s="41" t="s">
        <v>178</v>
      </c>
      <c r="X177" s="41"/>
      <c r="Y177" s="41"/>
      <c r="Z177" s="41"/>
      <c r="AA177" s="41"/>
      <c r="AB177" s="41"/>
      <c r="AC177" s="41"/>
      <c r="AD177" s="41"/>
      <c r="AE177" s="41"/>
    </row>
    <row r="178" spans="1:31" x14ac:dyDescent="0.35">
      <c r="A178" s="42" t="s">
        <v>179</v>
      </c>
      <c r="B178" s="53" t="s">
        <v>57</v>
      </c>
      <c r="C178" s="50" t="str">
        <f t="shared" si="4"/>
        <v>Low Mitigation (4°C)Core Plus Fixed Income</v>
      </c>
      <c r="D178" s="51"/>
      <c r="E178" s="52">
        <v>1.7060000000000001E-3</v>
      </c>
      <c r="F178" s="52">
        <v>0</v>
      </c>
      <c r="G178" s="52">
        <v>0</v>
      </c>
      <c r="H178" s="52">
        <v>0</v>
      </c>
      <c r="I178" s="52">
        <v>0</v>
      </c>
      <c r="J178" s="52">
        <v>0</v>
      </c>
      <c r="K178" s="52">
        <v>0</v>
      </c>
      <c r="L178" s="52">
        <v>0</v>
      </c>
      <c r="M178" s="52">
        <v>0</v>
      </c>
      <c r="N178" s="52">
        <v>0</v>
      </c>
      <c r="O178" s="51"/>
      <c r="P178" s="52">
        <f t="shared" si="5"/>
        <v>1.7060000000000001E-3</v>
      </c>
      <c r="Q178" s="52">
        <f t="array" ref="Q178">IF(E178="","",(PRODUCT(E178:G178+1)^(1/3))-1)</f>
        <v>5.6834359103485887E-4</v>
      </c>
      <c r="R178" s="52">
        <f t="array" ref="R178">IF(E178="","",((PRODUCT(E178:I178+1)^(1/5))-1))</f>
        <v>3.4096740316558183E-4</v>
      </c>
      <c r="S178" s="52">
        <f t="array" ref="S178">IF(E178="","",((PRODUCT(E178:N178+1)^(1/10))-1))</f>
        <v>1.7046917171348319E-4</v>
      </c>
      <c r="T178" s="39"/>
      <c r="U178" s="41">
        <v>62</v>
      </c>
      <c r="V178" s="41" t="s">
        <v>176</v>
      </c>
      <c r="W178" s="41" t="s">
        <v>178</v>
      </c>
      <c r="X178" s="41"/>
      <c r="Y178" s="41"/>
      <c r="Z178" s="41"/>
      <c r="AA178" s="41"/>
      <c r="AB178" s="41"/>
      <c r="AC178" s="41"/>
      <c r="AD178" s="41"/>
      <c r="AE178" s="41"/>
    </row>
    <row r="179" spans="1:31" x14ac:dyDescent="0.35">
      <c r="A179" s="42" t="s">
        <v>179</v>
      </c>
      <c r="B179" s="53" t="s">
        <v>58</v>
      </c>
      <c r="C179" s="50" t="str">
        <f t="shared" si="4"/>
        <v>Low Mitigation (4°C)Unconstrained Fixed Income</v>
      </c>
      <c r="D179" s="51"/>
      <c r="E179" s="52">
        <v>-1.3849999999999999E-3</v>
      </c>
      <c r="F179" s="52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1"/>
      <c r="P179" s="52">
        <f t="shared" si="5"/>
        <v>-1.3849999999999999E-3</v>
      </c>
      <c r="Q179" s="52">
        <f t="array" ref="Q179">IF(E179="","",(PRODUCT(E179:G179+1)^(1/3))-1)</f>
        <v>-4.6187996692570454E-4</v>
      </c>
      <c r="R179" s="52">
        <f t="array" ref="R179">IF(E179="","",((PRODUCT(E179:I179+1)^(1/5))-1))</f>
        <v>-2.771535856473939E-4</v>
      </c>
      <c r="S179" s="52">
        <f t="array" ref="S179">IF(E179="","",((PRODUCT(E179:N179+1)^(1/10))-1))</f>
        <v>-1.3858639591823874E-4</v>
      </c>
      <c r="T179" s="39"/>
      <c r="U179" s="41">
        <v>63</v>
      </c>
      <c r="V179" s="41" t="s">
        <v>176</v>
      </c>
      <c r="W179" s="41" t="s">
        <v>178</v>
      </c>
      <c r="X179" s="41"/>
      <c r="Y179" s="41"/>
      <c r="Z179" s="41"/>
      <c r="AA179" s="41"/>
      <c r="AB179" s="41"/>
      <c r="AC179" s="41"/>
      <c r="AD179" s="41"/>
      <c r="AE179" s="41"/>
    </row>
    <row r="180" spans="1:31" x14ac:dyDescent="0.35">
      <c r="A180" s="42" t="s">
        <v>179</v>
      </c>
      <c r="B180" s="53" t="s">
        <v>59</v>
      </c>
      <c r="C180" s="50" t="str">
        <f t="shared" si="4"/>
        <v>Low Mitigation (4°C)US Cash</v>
      </c>
      <c r="D180" s="51"/>
      <c r="E180" s="52">
        <v>0</v>
      </c>
      <c r="F180" s="52">
        <v>0</v>
      </c>
      <c r="G180" s="52">
        <v>0</v>
      </c>
      <c r="H180" s="52">
        <v>0</v>
      </c>
      <c r="I180" s="52">
        <v>0</v>
      </c>
      <c r="J180" s="52">
        <v>0</v>
      </c>
      <c r="K180" s="52">
        <v>0</v>
      </c>
      <c r="L180" s="52">
        <v>0</v>
      </c>
      <c r="M180" s="52">
        <v>0</v>
      </c>
      <c r="N180" s="52">
        <v>0</v>
      </c>
      <c r="O180" s="51"/>
      <c r="P180" s="52">
        <f t="shared" si="5"/>
        <v>0</v>
      </c>
      <c r="Q180" s="52">
        <f t="array" ref="Q180">IF(E180="","",(PRODUCT(E180:G180+1)^(1/3))-1)</f>
        <v>0</v>
      </c>
      <c r="R180" s="52">
        <f t="array" ref="R180">IF(E180="","",((PRODUCT(E180:I180+1)^(1/5))-1))</f>
        <v>0</v>
      </c>
      <c r="S180" s="52">
        <f t="array" ref="S180">IF(E180="","",((PRODUCT(E180:N180+1)^(1/10))-1))</f>
        <v>0</v>
      </c>
      <c r="T180" s="39"/>
      <c r="U180" s="41">
        <v>64</v>
      </c>
      <c r="V180" s="41" t="s">
        <v>176</v>
      </c>
      <c r="W180" s="41" t="s">
        <v>178</v>
      </c>
      <c r="X180" s="41"/>
      <c r="Y180" s="41"/>
      <c r="Z180" s="41"/>
      <c r="AA180" s="41"/>
      <c r="AB180" s="41"/>
      <c r="AC180" s="41"/>
      <c r="AD180" s="41"/>
      <c r="AE180" s="41"/>
    </row>
    <row r="181" spans="1:31" x14ac:dyDescent="0.35">
      <c r="A181" s="42" t="s">
        <v>179</v>
      </c>
      <c r="B181" s="53" t="s">
        <v>60</v>
      </c>
      <c r="C181" s="50" t="str">
        <f t="shared" si="4"/>
        <v>Low Mitigation (4°C)Non-US Govt FI Unhedged</v>
      </c>
      <c r="D181" s="51"/>
      <c r="E181" s="52">
        <v>3.5509999999999999E-3</v>
      </c>
      <c r="F181" s="52">
        <v>1.9999999999999999E-6</v>
      </c>
      <c r="G181" s="52">
        <v>1.9999999999999999E-6</v>
      </c>
      <c r="H181" s="52">
        <v>0</v>
      </c>
      <c r="I181" s="52">
        <v>0</v>
      </c>
      <c r="J181" s="52">
        <v>0</v>
      </c>
      <c r="K181" s="52">
        <v>0</v>
      </c>
      <c r="L181" s="52">
        <v>0</v>
      </c>
      <c r="M181" s="52">
        <v>0</v>
      </c>
      <c r="N181" s="52">
        <v>0</v>
      </c>
      <c r="O181" s="51"/>
      <c r="P181" s="52">
        <f t="shared" si="5"/>
        <v>3.5509999999999999E-3</v>
      </c>
      <c r="Q181" s="52">
        <f t="array" ref="Q181">IF(E181="","",(PRODUCT(E181:G181+1)^(1/3))-1)</f>
        <v>1.1836032666021623E-3</v>
      </c>
      <c r="R181" s="52">
        <f t="array" ref="R181">IF(E181="","",((PRODUCT(E181:I181+1)^(1/5))-1))</f>
        <v>7.0999394274751104E-4</v>
      </c>
      <c r="S181" s="52">
        <f t="array" ref="S181">IF(E181="","",((PRODUCT(E181:N181+1)^(1/10))-1))</f>
        <v>3.5493398230790341E-4</v>
      </c>
      <c r="T181" s="39"/>
      <c r="U181" s="41">
        <v>65</v>
      </c>
      <c r="V181" s="41" t="s">
        <v>176</v>
      </c>
      <c r="W181" s="41" t="s">
        <v>178</v>
      </c>
      <c r="X181" s="41"/>
      <c r="Y181" s="41"/>
      <c r="Z181" s="41"/>
      <c r="AA181" s="41"/>
      <c r="AB181" s="41"/>
      <c r="AC181" s="41"/>
      <c r="AD181" s="41"/>
      <c r="AE181" s="41"/>
    </row>
    <row r="182" spans="1:31" x14ac:dyDescent="0.35">
      <c r="A182" s="42" t="s">
        <v>179</v>
      </c>
      <c r="B182" s="53" t="s">
        <v>61</v>
      </c>
      <c r="C182" s="50" t="str">
        <f t="shared" si="4"/>
        <v xml:space="preserve">Low Mitigation (4°C)Non-US Govt FI Hedged </v>
      </c>
      <c r="D182" s="51"/>
      <c r="E182" s="52">
        <v>3.5509999999999999E-3</v>
      </c>
      <c r="F182" s="52">
        <v>1.9999999999999999E-6</v>
      </c>
      <c r="G182" s="52">
        <v>1.9999999999999999E-6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1"/>
      <c r="P182" s="52">
        <f t="shared" si="5"/>
        <v>3.5509999999999999E-3</v>
      </c>
      <c r="Q182" s="52">
        <f t="array" ref="Q182">IF(E182="","",(PRODUCT(E182:G182+1)^(1/3))-1)</f>
        <v>1.1836032666021623E-3</v>
      </c>
      <c r="R182" s="52">
        <f t="array" ref="R182">IF(E182="","",((PRODUCT(E182:I182+1)^(1/5))-1))</f>
        <v>7.0999394274751104E-4</v>
      </c>
      <c r="S182" s="52">
        <f t="array" ref="S182">IF(E182="","",((PRODUCT(E182:N182+1)^(1/10))-1))</f>
        <v>3.5493398230790341E-4</v>
      </c>
      <c r="T182" s="39"/>
      <c r="U182" s="41">
        <v>66</v>
      </c>
      <c r="V182" s="41" t="s">
        <v>176</v>
      </c>
      <c r="W182" s="41" t="s">
        <v>178</v>
      </c>
      <c r="X182" s="41"/>
      <c r="Y182" s="41"/>
      <c r="Z182" s="41"/>
      <c r="AA182" s="41"/>
      <c r="AB182" s="41"/>
      <c r="AC182" s="41"/>
      <c r="AD182" s="41"/>
      <c r="AE182" s="41"/>
    </row>
    <row r="183" spans="1:31" x14ac:dyDescent="0.35">
      <c r="A183" s="42" t="s">
        <v>179</v>
      </c>
      <c r="B183" s="53" t="s">
        <v>62</v>
      </c>
      <c r="C183" s="50" t="str">
        <f t="shared" si="4"/>
        <v>Low Mitigation (4°C)Non-US Broad FI Unhedged</v>
      </c>
      <c r="D183" s="51"/>
      <c r="E183" s="52">
        <v>3.5509999999999999E-3</v>
      </c>
      <c r="F183" s="52">
        <v>1.9999999999999999E-6</v>
      </c>
      <c r="G183" s="52">
        <v>1.9999999999999999E-6</v>
      </c>
      <c r="H183" s="52">
        <v>0</v>
      </c>
      <c r="I183" s="52">
        <v>0</v>
      </c>
      <c r="J183" s="52">
        <v>0</v>
      </c>
      <c r="K183" s="52">
        <v>0</v>
      </c>
      <c r="L183" s="52">
        <v>0</v>
      </c>
      <c r="M183" s="52">
        <v>0</v>
      </c>
      <c r="N183" s="52">
        <v>0</v>
      </c>
      <c r="O183" s="51"/>
      <c r="P183" s="52">
        <f t="shared" si="5"/>
        <v>3.5509999999999999E-3</v>
      </c>
      <c r="Q183" s="52">
        <f t="array" ref="Q183">IF(E183="","",(PRODUCT(E183:G183+1)^(1/3))-1)</f>
        <v>1.1836032666021623E-3</v>
      </c>
      <c r="R183" s="52">
        <f t="array" ref="R183">IF(E183="","",((PRODUCT(E183:I183+1)^(1/5))-1))</f>
        <v>7.0999394274751104E-4</v>
      </c>
      <c r="S183" s="52">
        <f t="array" ref="S183">IF(E183="","",((PRODUCT(E183:N183+1)^(1/10))-1))</f>
        <v>3.5493398230790341E-4</v>
      </c>
      <c r="T183" s="39"/>
      <c r="U183" s="41">
        <v>67</v>
      </c>
      <c r="V183" s="41" t="s">
        <v>176</v>
      </c>
      <c r="W183" s="41" t="s">
        <v>178</v>
      </c>
      <c r="X183" s="41"/>
      <c r="Y183" s="41"/>
      <c r="Z183" s="41"/>
      <c r="AA183" s="41"/>
      <c r="AB183" s="41"/>
      <c r="AC183" s="41"/>
      <c r="AD183" s="41"/>
      <c r="AE183" s="41"/>
    </row>
    <row r="184" spans="1:31" x14ac:dyDescent="0.35">
      <c r="A184" s="42" t="s">
        <v>179</v>
      </c>
      <c r="B184" s="53" t="s">
        <v>63</v>
      </c>
      <c r="C184" s="50" t="str">
        <f t="shared" si="4"/>
        <v>Low Mitigation (4°C)Non-US Broad FI Hedged</v>
      </c>
      <c r="D184" s="51"/>
      <c r="E184" s="52">
        <v>3.5509999999999999E-3</v>
      </c>
      <c r="F184" s="52">
        <v>1.9999999999999999E-6</v>
      </c>
      <c r="G184" s="52">
        <v>1.9999999999999999E-6</v>
      </c>
      <c r="H184" s="52">
        <v>0</v>
      </c>
      <c r="I184" s="52">
        <v>0</v>
      </c>
      <c r="J184" s="52">
        <v>0</v>
      </c>
      <c r="K184" s="52">
        <v>0</v>
      </c>
      <c r="L184" s="52">
        <v>0</v>
      </c>
      <c r="M184" s="52">
        <v>0</v>
      </c>
      <c r="N184" s="52">
        <v>0</v>
      </c>
      <c r="O184" s="51"/>
      <c r="P184" s="52">
        <f t="shared" si="5"/>
        <v>3.5509999999999999E-3</v>
      </c>
      <c r="Q184" s="52">
        <f t="array" ref="Q184">IF(E184="","",(PRODUCT(E184:G184+1)^(1/3))-1)</f>
        <v>1.1836032666021623E-3</v>
      </c>
      <c r="R184" s="52">
        <f t="array" ref="R184">IF(E184="","",((PRODUCT(E184:I184+1)^(1/5))-1))</f>
        <v>7.0999394274751104E-4</v>
      </c>
      <c r="S184" s="52">
        <f t="array" ref="S184">IF(E184="","",((PRODUCT(E184:N184+1)^(1/10))-1))</f>
        <v>3.5493398230790341E-4</v>
      </c>
      <c r="T184" s="39"/>
      <c r="U184" s="41">
        <v>68</v>
      </c>
      <c r="V184" s="41" t="s">
        <v>176</v>
      </c>
      <c r="W184" s="41" t="s">
        <v>178</v>
      </c>
      <c r="X184" s="41"/>
      <c r="Y184" s="41"/>
      <c r="Z184" s="41"/>
      <c r="AA184" s="41"/>
      <c r="AB184" s="41"/>
      <c r="AC184" s="41"/>
      <c r="AD184" s="41"/>
      <c r="AE184" s="41"/>
    </row>
    <row r="185" spans="1:31" x14ac:dyDescent="0.35">
      <c r="A185" s="42" t="s">
        <v>179</v>
      </c>
      <c r="B185" s="53" t="s">
        <v>64</v>
      </c>
      <c r="C185" s="50" t="str">
        <f t="shared" si="4"/>
        <v>Low Mitigation (4°C)EM Govt FI - Hard Currency</v>
      </c>
      <c r="D185" s="51"/>
      <c r="E185" s="52">
        <v>-1.3849999999999999E-3</v>
      </c>
      <c r="F185" s="52">
        <v>0</v>
      </c>
      <c r="G185" s="52">
        <v>0</v>
      </c>
      <c r="H185" s="52">
        <v>0</v>
      </c>
      <c r="I185" s="52"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1"/>
      <c r="P185" s="52">
        <f t="shared" si="5"/>
        <v>-1.3849999999999999E-3</v>
      </c>
      <c r="Q185" s="52">
        <f t="array" ref="Q185">IF(E185="","",(PRODUCT(E185:G185+1)^(1/3))-1)</f>
        <v>-4.6187996692570454E-4</v>
      </c>
      <c r="R185" s="52">
        <f t="array" ref="R185">IF(E185="","",((PRODUCT(E185:I185+1)^(1/5))-1))</f>
        <v>-2.771535856473939E-4</v>
      </c>
      <c r="S185" s="52">
        <f t="array" ref="S185">IF(E185="","",((PRODUCT(E185:N185+1)^(1/10))-1))</f>
        <v>-1.3858639591823874E-4</v>
      </c>
      <c r="T185" s="39"/>
      <c r="U185" s="41">
        <v>69</v>
      </c>
      <c r="V185" s="41" t="s">
        <v>176</v>
      </c>
      <c r="W185" s="41" t="s">
        <v>178</v>
      </c>
      <c r="X185" s="41"/>
      <c r="Y185" s="41"/>
      <c r="Z185" s="41"/>
      <c r="AA185" s="41"/>
      <c r="AB185" s="41"/>
      <c r="AC185" s="41"/>
      <c r="AD185" s="41"/>
      <c r="AE185" s="41"/>
    </row>
    <row r="186" spans="1:31" x14ac:dyDescent="0.35">
      <c r="A186" s="42" t="s">
        <v>179</v>
      </c>
      <c r="B186" s="53" t="s">
        <v>65</v>
      </c>
      <c r="C186" s="50" t="str">
        <f t="shared" si="4"/>
        <v>Low Mitigation (4°C)EM Govt FI - Local Currency</v>
      </c>
      <c r="D186" s="51"/>
      <c r="E186" s="52">
        <v>-2.0839999999999999E-3</v>
      </c>
      <c r="F186" s="52">
        <v>9.9999999999999995E-7</v>
      </c>
      <c r="G186" s="52">
        <v>9.9999999999999995E-7</v>
      </c>
      <c r="H186" s="52">
        <v>0</v>
      </c>
      <c r="I186" s="52">
        <v>0</v>
      </c>
      <c r="J186" s="52">
        <v>0</v>
      </c>
      <c r="K186" s="52">
        <v>0</v>
      </c>
      <c r="L186" s="52">
        <v>0</v>
      </c>
      <c r="M186" s="52">
        <v>0</v>
      </c>
      <c r="N186" s="52">
        <v>0</v>
      </c>
      <c r="O186" s="51"/>
      <c r="P186" s="52">
        <f t="shared" si="5"/>
        <v>-2.0839999999999999E-3</v>
      </c>
      <c r="Q186" s="52">
        <f t="array" ref="Q186">IF(E186="","",(PRODUCT(E186:G186+1)^(1/3))-1)</f>
        <v>-6.9448358479873296E-4</v>
      </c>
      <c r="R186" s="52">
        <f t="array" ref="R186">IF(E186="","",((PRODUCT(E186:I186+1)^(1/5))-1))</f>
        <v>-4.1674804653846209E-4</v>
      </c>
      <c r="S186" s="52">
        <f t="array" ref="S186">IF(E186="","",((PRODUCT(E186:N186+1)^(1/10))-1))</f>
        <v>-2.083957376609602E-4</v>
      </c>
      <c r="T186" s="39"/>
      <c r="U186" s="41">
        <v>70</v>
      </c>
      <c r="V186" s="41" t="s">
        <v>176</v>
      </c>
      <c r="W186" s="41" t="s">
        <v>178</v>
      </c>
      <c r="X186" s="41"/>
      <c r="Y186" s="41"/>
      <c r="Z186" s="41"/>
      <c r="AA186" s="41"/>
      <c r="AB186" s="41"/>
      <c r="AC186" s="41"/>
      <c r="AD186" s="41"/>
      <c r="AE186" s="41"/>
    </row>
    <row r="187" spans="1:31" x14ac:dyDescent="0.35">
      <c r="A187" s="42" t="s">
        <v>179</v>
      </c>
      <c r="B187" s="53" t="s">
        <v>66</v>
      </c>
      <c r="C187" s="50" t="str">
        <f t="shared" si="4"/>
        <v xml:space="preserve">Low Mitigation (4°C)Global Govt FI Unhedged </v>
      </c>
      <c r="D187" s="51"/>
      <c r="E187" s="52">
        <v>3.5509999999999999E-3</v>
      </c>
      <c r="F187" s="52">
        <v>1.9999999999999999E-6</v>
      </c>
      <c r="G187" s="52">
        <v>1.9999999999999999E-6</v>
      </c>
      <c r="H187" s="52">
        <v>0</v>
      </c>
      <c r="I187" s="52">
        <v>0</v>
      </c>
      <c r="J187" s="52">
        <v>0</v>
      </c>
      <c r="K187" s="52">
        <v>0</v>
      </c>
      <c r="L187" s="52">
        <v>0</v>
      </c>
      <c r="M187" s="52">
        <v>0</v>
      </c>
      <c r="N187" s="52">
        <v>0</v>
      </c>
      <c r="O187" s="51"/>
      <c r="P187" s="52">
        <f t="shared" si="5"/>
        <v>3.5509999999999999E-3</v>
      </c>
      <c r="Q187" s="52">
        <f t="array" ref="Q187">IF(E187="","",(PRODUCT(E187:G187+1)^(1/3))-1)</f>
        <v>1.1836032666021623E-3</v>
      </c>
      <c r="R187" s="52">
        <f t="array" ref="R187">IF(E187="","",((PRODUCT(E187:I187+1)^(1/5))-1))</f>
        <v>7.0999394274751104E-4</v>
      </c>
      <c r="S187" s="52">
        <f t="array" ref="S187">IF(E187="","",((PRODUCT(E187:N187+1)^(1/10))-1))</f>
        <v>3.5493398230790341E-4</v>
      </c>
      <c r="T187" s="39"/>
      <c r="U187" s="41">
        <v>71</v>
      </c>
      <c r="V187" s="41" t="s">
        <v>176</v>
      </c>
      <c r="W187" s="41" t="s">
        <v>178</v>
      </c>
      <c r="X187" s="41"/>
      <c r="Y187" s="41"/>
      <c r="Z187" s="41"/>
      <c r="AA187" s="41"/>
      <c r="AB187" s="41"/>
      <c r="AC187" s="41"/>
      <c r="AD187" s="41"/>
      <c r="AE187" s="41"/>
    </row>
    <row r="188" spans="1:31" x14ac:dyDescent="0.35">
      <c r="A188" s="42" t="s">
        <v>179</v>
      </c>
      <c r="B188" s="39" t="s">
        <v>67</v>
      </c>
      <c r="C188" s="50" t="str">
        <f t="shared" si="4"/>
        <v xml:space="preserve">Low Mitigation (4°C)Global Govt FI Hedged </v>
      </c>
      <c r="D188" s="39"/>
      <c r="E188" s="52">
        <v>3.5509999999999999E-3</v>
      </c>
      <c r="F188" s="52">
        <v>1.9999999999999999E-6</v>
      </c>
      <c r="G188" s="52">
        <v>1.9999999999999999E-6</v>
      </c>
      <c r="H188" s="52">
        <v>0</v>
      </c>
      <c r="I188" s="52">
        <v>0</v>
      </c>
      <c r="J188" s="52">
        <v>0</v>
      </c>
      <c r="K188" s="52">
        <v>0</v>
      </c>
      <c r="L188" s="52">
        <v>0</v>
      </c>
      <c r="M188" s="52">
        <v>0</v>
      </c>
      <c r="N188" s="52">
        <v>0</v>
      </c>
      <c r="O188" s="51"/>
      <c r="P188" s="52">
        <f t="shared" si="5"/>
        <v>3.5509999999999999E-3</v>
      </c>
      <c r="Q188" s="52">
        <f t="array" ref="Q188">IF(E188="","",(PRODUCT(E188:G188+1)^(1/3))-1)</f>
        <v>1.1836032666021623E-3</v>
      </c>
      <c r="R188" s="52">
        <f t="array" ref="R188">IF(E188="","",((PRODUCT(E188:I188+1)^(1/5))-1))</f>
        <v>7.0999394274751104E-4</v>
      </c>
      <c r="S188" s="52">
        <f t="array" ref="S188">IF(E188="","",((PRODUCT(E188:N188+1)^(1/10))-1))</f>
        <v>3.5493398230790341E-4</v>
      </c>
      <c r="T188" s="39"/>
      <c r="U188" s="41">
        <v>72</v>
      </c>
      <c r="V188" s="41" t="s">
        <v>176</v>
      </c>
      <c r="W188" s="41" t="s">
        <v>178</v>
      </c>
      <c r="X188" s="41"/>
      <c r="Y188" s="41"/>
      <c r="Z188" s="41"/>
      <c r="AA188" s="41"/>
      <c r="AB188" s="41"/>
      <c r="AC188" s="41"/>
      <c r="AD188" s="41"/>
      <c r="AE188" s="41"/>
    </row>
    <row r="189" spans="1:31" x14ac:dyDescent="0.35">
      <c r="A189" s="42" t="s">
        <v>179</v>
      </c>
      <c r="B189" s="39" t="s">
        <v>68</v>
      </c>
      <c r="C189" s="50" t="str">
        <f t="shared" si="4"/>
        <v xml:space="preserve">Low Mitigation (4°C)Global Broad FI Unhedged </v>
      </c>
      <c r="D189" s="39"/>
      <c r="E189" s="52">
        <v>3.5509999999999999E-3</v>
      </c>
      <c r="F189" s="52">
        <v>1.9999999999999999E-6</v>
      </c>
      <c r="G189" s="52">
        <v>1.9999999999999999E-6</v>
      </c>
      <c r="H189" s="52">
        <v>0</v>
      </c>
      <c r="I189" s="52">
        <v>0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1"/>
      <c r="P189" s="52">
        <f t="shared" si="5"/>
        <v>3.5509999999999999E-3</v>
      </c>
      <c r="Q189" s="52">
        <f t="array" ref="Q189">IF(E189="","",(PRODUCT(E189:G189+1)^(1/3))-1)</f>
        <v>1.1836032666021623E-3</v>
      </c>
      <c r="R189" s="52">
        <f t="array" ref="R189">IF(E189="","",((PRODUCT(E189:I189+1)^(1/5))-1))</f>
        <v>7.0999394274751104E-4</v>
      </c>
      <c r="S189" s="52">
        <f t="array" ref="S189">IF(E189="","",((PRODUCT(E189:N189+1)^(1/10))-1))</f>
        <v>3.5493398230790341E-4</v>
      </c>
      <c r="T189" s="39"/>
      <c r="U189" s="41">
        <v>73</v>
      </c>
      <c r="V189" s="41" t="s">
        <v>176</v>
      </c>
      <c r="W189" s="41" t="s">
        <v>178</v>
      </c>
      <c r="X189" s="41"/>
      <c r="Y189" s="41"/>
      <c r="Z189" s="41"/>
      <c r="AA189" s="41"/>
      <c r="AB189" s="41"/>
      <c r="AC189" s="41"/>
      <c r="AD189" s="41"/>
      <c r="AE189" s="41"/>
    </row>
    <row r="190" spans="1:31" x14ac:dyDescent="0.35">
      <c r="A190" s="42" t="s">
        <v>179</v>
      </c>
      <c r="B190" s="39" t="s">
        <v>69</v>
      </c>
      <c r="C190" s="50" t="str">
        <f t="shared" ref="C190:C235" si="6">A190&amp;B190</f>
        <v xml:space="preserve">Low Mitigation (4°C)Global Broad FI Hedged </v>
      </c>
      <c r="D190" s="39"/>
      <c r="E190" s="52">
        <v>3.5509999999999999E-3</v>
      </c>
      <c r="F190" s="52">
        <v>1.9999999999999999E-6</v>
      </c>
      <c r="G190" s="52">
        <v>1.9999999999999999E-6</v>
      </c>
      <c r="H190" s="52">
        <v>0</v>
      </c>
      <c r="I190" s="52">
        <v>0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1"/>
      <c r="P190" s="52">
        <f t="shared" si="5"/>
        <v>3.5509999999999999E-3</v>
      </c>
      <c r="Q190" s="52">
        <f t="array" ref="Q190">IF(E190="","",(PRODUCT(E190:G190+1)^(1/3))-1)</f>
        <v>1.1836032666021623E-3</v>
      </c>
      <c r="R190" s="52">
        <f t="array" ref="R190">IF(E190="","",((PRODUCT(E190:I190+1)^(1/5))-1))</f>
        <v>7.0999394274751104E-4</v>
      </c>
      <c r="S190" s="52">
        <f t="array" ref="S190">IF(E190="","",((PRODUCT(E190:N190+1)^(1/10))-1))</f>
        <v>3.5493398230790341E-4</v>
      </c>
      <c r="T190" s="39"/>
      <c r="U190" s="41">
        <v>74</v>
      </c>
      <c r="V190" s="41" t="s">
        <v>176</v>
      </c>
      <c r="W190" s="41" t="s">
        <v>178</v>
      </c>
      <c r="X190" s="41"/>
      <c r="Y190" s="41"/>
      <c r="Z190" s="41"/>
      <c r="AA190" s="41"/>
      <c r="AB190" s="41"/>
      <c r="AC190" s="41"/>
      <c r="AD190" s="41"/>
      <c r="AE190" s="41"/>
    </row>
    <row r="191" spans="1:31" x14ac:dyDescent="0.35">
      <c r="A191" s="42" t="s">
        <v>179</v>
      </c>
      <c r="B191" s="39" t="s">
        <v>70</v>
      </c>
      <c r="C191" s="50" t="str">
        <f t="shared" si="6"/>
        <v>Low Mitigation (4°C)Global Inflation Indexed FI - Hedged</v>
      </c>
      <c r="D191" s="39"/>
      <c r="E191" s="52">
        <v>3.5509999999999999E-3</v>
      </c>
      <c r="F191" s="52">
        <v>1.9999999999999999E-6</v>
      </c>
      <c r="G191" s="52">
        <v>1.9999999999999999E-6</v>
      </c>
      <c r="H191" s="52">
        <v>0</v>
      </c>
      <c r="I191" s="52">
        <v>0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1"/>
      <c r="P191" s="52">
        <f t="shared" si="5"/>
        <v>3.5509999999999999E-3</v>
      </c>
      <c r="Q191" s="52">
        <f t="array" ref="Q191">IF(E191="","",(PRODUCT(E191:G191+1)^(1/3))-1)</f>
        <v>1.1836032666021623E-3</v>
      </c>
      <c r="R191" s="52">
        <f t="array" ref="R191">IF(E191="","",((PRODUCT(E191:I191+1)^(1/5))-1))</f>
        <v>7.0999394274751104E-4</v>
      </c>
      <c r="S191" s="52">
        <f t="array" ref="S191">IF(E191="","",((PRODUCT(E191:N191+1)^(1/10))-1))</f>
        <v>3.5493398230790341E-4</v>
      </c>
      <c r="T191" s="39"/>
      <c r="U191" s="41">
        <v>75</v>
      </c>
      <c r="V191" s="41" t="s">
        <v>176</v>
      </c>
      <c r="W191" s="41" t="s">
        <v>178</v>
      </c>
      <c r="X191" s="41"/>
      <c r="Y191" s="41"/>
      <c r="Z191" s="41"/>
      <c r="AA191" s="41"/>
      <c r="AB191" s="41"/>
      <c r="AC191" s="41"/>
      <c r="AD191" s="41"/>
      <c r="AE191" s="41"/>
    </row>
    <row r="192" spans="1:31" x14ac:dyDescent="0.35">
      <c r="A192" s="42" t="s">
        <v>179</v>
      </c>
      <c r="B192" s="39" t="s">
        <v>71</v>
      </c>
      <c r="C192" s="50" t="str">
        <f t="shared" si="6"/>
        <v>Low Mitigation (4°C)Global High Yield</v>
      </c>
      <c r="D192" s="39"/>
      <c r="E192" s="52">
        <v>-1.3849999999999999E-3</v>
      </c>
      <c r="F192" s="52">
        <v>0</v>
      </c>
      <c r="G192" s="52">
        <v>0</v>
      </c>
      <c r="H192" s="52">
        <v>0</v>
      </c>
      <c r="I192" s="52">
        <v>0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1"/>
      <c r="P192" s="52">
        <f t="shared" si="5"/>
        <v>-1.3849999999999999E-3</v>
      </c>
      <c r="Q192" s="52">
        <f t="array" ref="Q192">IF(E192="","",(PRODUCT(E192:G192+1)^(1/3))-1)</f>
        <v>-4.6187996692570454E-4</v>
      </c>
      <c r="R192" s="52">
        <f t="array" ref="R192">IF(E192="","",((PRODUCT(E192:I192+1)^(1/5))-1))</f>
        <v>-2.771535856473939E-4</v>
      </c>
      <c r="S192" s="52">
        <f t="array" ref="S192">IF(E192="","",((PRODUCT(E192:N192+1)^(1/10))-1))</f>
        <v>-1.3858639591823874E-4</v>
      </c>
      <c r="T192" s="39"/>
      <c r="U192" s="41">
        <v>76</v>
      </c>
      <c r="V192" s="41" t="s">
        <v>176</v>
      </c>
      <c r="W192" s="41" t="s">
        <v>178</v>
      </c>
      <c r="X192" s="41"/>
      <c r="Y192" s="41"/>
      <c r="Z192" s="41"/>
      <c r="AA192" s="41"/>
      <c r="AB192" s="41"/>
      <c r="AC192" s="41"/>
      <c r="AD192" s="41"/>
      <c r="AE192" s="41"/>
    </row>
    <row r="193" spans="1:31" x14ac:dyDescent="0.35">
      <c r="A193" s="42" t="s">
        <v>179</v>
      </c>
      <c r="B193" s="39" t="s">
        <v>72</v>
      </c>
      <c r="C193" s="50" t="str">
        <f t="shared" si="6"/>
        <v>Low Mitigation (4°C)Convertibles</v>
      </c>
      <c r="D193" s="39"/>
      <c r="E193" s="52">
        <v>-1.3849999999999999E-3</v>
      </c>
      <c r="F193" s="52">
        <v>0</v>
      </c>
      <c r="G193" s="52">
        <v>0</v>
      </c>
      <c r="H193" s="52">
        <v>0</v>
      </c>
      <c r="I193" s="52"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1"/>
      <c r="P193" s="52">
        <f t="shared" si="5"/>
        <v>-1.3849999999999999E-3</v>
      </c>
      <c r="Q193" s="52">
        <f t="array" ref="Q193">IF(E193="","",(PRODUCT(E193:G193+1)^(1/3))-1)</f>
        <v>-4.6187996692570454E-4</v>
      </c>
      <c r="R193" s="52">
        <f t="array" ref="R193">IF(E193="","",((PRODUCT(E193:I193+1)^(1/5))-1))</f>
        <v>-2.771535856473939E-4</v>
      </c>
      <c r="S193" s="52">
        <f t="array" ref="S193">IF(E193="","",((PRODUCT(E193:N193+1)^(1/10))-1))</f>
        <v>-1.3858639591823874E-4</v>
      </c>
      <c r="T193" s="39"/>
      <c r="U193" s="41">
        <v>77</v>
      </c>
      <c r="V193" s="41" t="s">
        <v>176</v>
      </c>
      <c r="W193" s="41" t="s">
        <v>178</v>
      </c>
      <c r="X193" s="41"/>
      <c r="Y193" s="41"/>
      <c r="Z193" s="41"/>
      <c r="AA193" s="41"/>
      <c r="AB193" s="41"/>
      <c r="AC193" s="41"/>
      <c r="AD193" s="41"/>
      <c r="AE193" s="41"/>
    </row>
    <row r="194" spans="1:31" x14ac:dyDescent="0.35">
      <c r="A194" s="42" t="s">
        <v>179</v>
      </c>
      <c r="B194" s="39" t="s">
        <v>73</v>
      </c>
      <c r="C194" s="50" t="str">
        <f t="shared" si="6"/>
        <v>Low Mitigation (4°C)Stable Value/GICs</v>
      </c>
      <c r="D194" s="39"/>
      <c r="E194" s="52">
        <v>2.003E-3</v>
      </c>
      <c r="F194" s="52">
        <v>9.9999999999999995E-7</v>
      </c>
      <c r="G194" s="52">
        <v>9.9999999999999995E-7</v>
      </c>
      <c r="H194" s="52">
        <v>0</v>
      </c>
      <c r="I194" s="52">
        <v>0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1"/>
      <c r="P194" s="52">
        <f t="shared" si="5"/>
        <v>2.003E-3</v>
      </c>
      <c r="Q194" s="52">
        <f t="array" ref="Q194">IF(E194="","",(PRODUCT(E194:G194+1)^(1/3))-1)</f>
        <v>6.6788849464982647E-4</v>
      </c>
      <c r="R194" s="52">
        <f t="array" ref="R194">IF(E194="","",((PRODUCT(E194:I194+1)^(1/5))-1))</f>
        <v>4.0067958446221574E-4</v>
      </c>
      <c r="S194" s="52">
        <f t="array" ref="S194">IF(E194="","",((PRODUCT(E194:N194+1)^(1/10))-1))</f>
        <v>2.0031972823431055E-4</v>
      </c>
      <c r="T194" s="39"/>
      <c r="U194" s="41">
        <v>78</v>
      </c>
      <c r="V194" s="41" t="s">
        <v>176</v>
      </c>
      <c r="W194" s="41" t="s">
        <v>178</v>
      </c>
      <c r="X194" s="41"/>
      <c r="Y194" s="41"/>
      <c r="Z194" s="41"/>
      <c r="AA194" s="41"/>
      <c r="AB194" s="41"/>
      <c r="AC194" s="41"/>
      <c r="AD194" s="41"/>
      <c r="AE194" s="41"/>
    </row>
    <row r="195" spans="1:31" x14ac:dyDescent="0.35">
      <c r="A195" s="42" t="s">
        <v>179</v>
      </c>
      <c r="B195" s="39" t="s">
        <v>74</v>
      </c>
      <c r="C195" s="50" t="str">
        <f t="shared" si="6"/>
        <v>Low Mitigation (4°C)Company Stock - Large Cap</v>
      </c>
      <c r="D195" s="39"/>
      <c r="E195" s="52">
        <v>-2.3762999999999999E-2</v>
      </c>
      <c r="F195" s="52">
        <v>9.6000000000000002E-5</v>
      </c>
      <c r="G195" s="52">
        <v>9.6000000000000002E-5</v>
      </c>
      <c r="H195" s="52">
        <v>1.9000000000000001E-5</v>
      </c>
      <c r="I195" s="52">
        <v>1.9000000000000001E-5</v>
      </c>
      <c r="J195" s="52">
        <v>6.0000000000000002E-6</v>
      </c>
      <c r="K195" s="52">
        <v>6.0000000000000002E-6</v>
      </c>
      <c r="L195" s="52">
        <v>6.0000000000000002E-6</v>
      </c>
      <c r="M195" s="52">
        <v>6.0000000000000002E-6</v>
      </c>
      <c r="N195" s="52">
        <v>6.0000000000000002E-6</v>
      </c>
      <c r="O195" s="51"/>
      <c r="P195" s="52">
        <f t="shared" si="5"/>
        <v>-2.3762999999999999E-2</v>
      </c>
      <c r="Q195" s="52">
        <f t="array" ref="Q195">IF(E195="","",(PRODUCT(E195:G195+1)^(1/3))-1)</f>
        <v>-7.92109592723933E-3</v>
      </c>
      <c r="R195" s="52">
        <f t="array" ref="R195">IF(E195="","",((PRODUCT(E195:I195+1)^(1/5))-1))</f>
        <v>-4.7526509933277783E-3</v>
      </c>
      <c r="S195" s="52">
        <f t="array" ref="S195">IF(E195="","",((PRODUCT(E195:N195+1)^(1/10))-1))</f>
        <v>-2.3761628295130288E-3</v>
      </c>
      <c r="T195" s="39"/>
      <c r="U195" s="41">
        <v>79</v>
      </c>
      <c r="V195" s="41" t="s">
        <v>176</v>
      </c>
      <c r="W195" s="41" t="s">
        <v>178</v>
      </c>
      <c r="X195" s="41"/>
      <c r="Y195" s="41"/>
      <c r="Z195" s="41"/>
      <c r="AA195" s="41"/>
      <c r="AB195" s="41"/>
      <c r="AC195" s="41"/>
      <c r="AD195" s="41"/>
      <c r="AE195" s="41"/>
    </row>
    <row r="196" spans="1:31" x14ac:dyDescent="0.35">
      <c r="A196" s="42" t="s">
        <v>179</v>
      </c>
      <c r="B196" s="39" t="s">
        <v>75</v>
      </c>
      <c r="C196" s="50" t="str">
        <f t="shared" si="6"/>
        <v>Low Mitigation (4°C)Company Stock - Small Cap</v>
      </c>
      <c r="D196" s="39"/>
      <c r="E196" s="52">
        <v>-2.3762999999999999E-2</v>
      </c>
      <c r="F196" s="52">
        <v>9.6000000000000002E-5</v>
      </c>
      <c r="G196" s="52">
        <v>9.6000000000000002E-5</v>
      </c>
      <c r="H196" s="52">
        <v>1.9000000000000001E-5</v>
      </c>
      <c r="I196" s="52">
        <v>1.9000000000000001E-5</v>
      </c>
      <c r="J196" s="52">
        <v>6.0000000000000002E-6</v>
      </c>
      <c r="K196" s="52">
        <v>6.0000000000000002E-6</v>
      </c>
      <c r="L196" s="52">
        <v>6.0000000000000002E-6</v>
      </c>
      <c r="M196" s="52">
        <v>6.0000000000000002E-6</v>
      </c>
      <c r="N196" s="52">
        <v>6.0000000000000002E-6</v>
      </c>
      <c r="O196" s="51"/>
      <c r="P196" s="52">
        <f t="shared" si="5"/>
        <v>-2.3762999999999999E-2</v>
      </c>
      <c r="Q196" s="52">
        <f t="array" ref="Q196">IF(E196="","",(PRODUCT(E196:G196+1)^(1/3))-1)</f>
        <v>-7.92109592723933E-3</v>
      </c>
      <c r="R196" s="52">
        <f t="array" ref="R196">IF(E196="","",((PRODUCT(E196:I196+1)^(1/5))-1))</f>
        <v>-4.7526509933277783E-3</v>
      </c>
      <c r="S196" s="52">
        <f t="array" ref="S196">IF(E196="","",((PRODUCT(E196:N196+1)^(1/10))-1))</f>
        <v>-2.3761628295130288E-3</v>
      </c>
      <c r="T196" s="39"/>
      <c r="U196" s="41">
        <v>80</v>
      </c>
      <c r="V196" s="41" t="s">
        <v>176</v>
      </c>
      <c r="W196" s="41" t="s">
        <v>178</v>
      </c>
      <c r="X196" s="41"/>
      <c r="Y196" s="41"/>
      <c r="Z196" s="41"/>
      <c r="AA196" s="41"/>
      <c r="AB196" s="41"/>
      <c r="AC196" s="41"/>
      <c r="AD196" s="41"/>
      <c r="AE196" s="41"/>
    </row>
    <row r="197" spans="1:31" x14ac:dyDescent="0.35">
      <c r="A197" s="42" t="s">
        <v>179</v>
      </c>
      <c r="B197" s="39" t="s">
        <v>76</v>
      </c>
      <c r="C197" s="50" t="str">
        <f t="shared" si="6"/>
        <v>Low Mitigation (4°C)Global Cash - Currencies</v>
      </c>
      <c r="D197" s="39"/>
      <c r="E197" s="52">
        <v>0</v>
      </c>
      <c r="F197" s="52">
        <v>0</v>
      </c>
      <c r="G197" s="52">
        <v>0</v>
      </c>
      <c r="H197" s="52">
        <v>0</v>
      </c>
      <c r="I197" s="52">
        <v>0</v>
      </c>
      <c r="J197" s="52">
        <v>0</v>
      </c>
      <c r="K197" s="52">
        <v>0</v>
      </c>
      <c r="L197" s="52">
        <v>0</v>
      </c>
      <c r="M197" s="52">
        <v>0</v>
      </c>
      <c r="N197" s="52">
        <v>0</v>
      </c>
      <c r="O197" s="51"/>
      <c r="P197" s="52">
        <f t="shared" si="5"/>
        <v>0</v>
      </c>
      <c r="Q197" s="52">
        <f t="array" ref="Q197">IF(E197="","",(PRODUCT(E197:G197+1)^(1/3))-1)</f>
        <v>0</v>
      </c>
      <c r="R197" s="52">
        <f t="array" ref="R197">IF(E197="","",((PRODUCT(E197:I197+1)^(1/5))-1))</f>
        <v>0</v>
      </c>
      <c r="S197" s="52">
        <f t="array" ref="S197">IF(E197="","",((PRODUCT(E197:N197+1)^(1/10))-1))</f>
        <v>0</v>
      </c>
      <c r="T197" s="39"/>
      <c r="U197" s="41">
        <v>81</v>
      </c>
      <c r="V197" s="41" t="s">
        <v>176</v>
      </c>
      <c r="W197" s="41" t="s">
        <v>178</v>
      </c>
      <c r="X197" s="41"/>
      <c r="Y197" s="41"/>
      <c r="Z197" s="41"/>
      <c r="AA197" s="41"/>
      <c r="AB197" s="41"/>
      <c r="AC197" s="41"/>
      <c r="AD197" s="41"/>
      <c r="AE197" s="41"/>
    </row>
    <row r="198" spans="1:31" x14ac:dyDescent="0.35">
      <c r="A198" s="42" t="s">
        <v>179</v>
      </c>
      <c r="B198" s="39" t="s">
        <v>77</v>
      </c>
      <c r="C198" s="50" t="str">
        <f t="shared" si="6"/>
        <v>Low Mitigation (4°C)Non-US Currency Exposure (UIRP)</v>
      </c>
      <c r="D198" s="39"/>
      <c r="E198" s="52">
        <v>0</v>
      </c>
      <c r="F198" s="52">
        <v>0</v>
      </c>
      <c r="G198" s="52">
        <v>0</v>
      </c>
      <c r="H198" s="52">
        <v>0</v>
      </c>
      <c r="I198" s="52">
        <v>0</v>
      </c>
      <c r="J198" s="52">
        <v>0</v>
      </c>
      <c r="K198" s="52">
        <v>0</v>
      </c>
      <c r="L198" s="52">
        <v>0</v>
      </c>
      <c r="M198" s="52">
        <v>0</v>
      </c>
      <c r="N198" s="52">
        <v>0</v>
      </c>
      <c r="O198" s="51"/>
      <c r="P198" s="52">
        <f t="shared" si="5"/>
        <v>0</v>
      </c>
      <c r="Q198" s="52">
        <f t="array" ref="Q198">IF(E198="","",(PRODUCT(E198:G198+1)^(1/3))-1)</f>
        <v>0</v>
      </c>
      <c r="R198" s="52">
        <f t="array" ref="R198">IF(E198="","",((PRODUCT(E198:I198+1)^(1/5))-1))</f>
        <v>0</v>
      </c>
      <c r="S198" s="52">
        <f t="array" ref="S198">IF(E198="","",((PRODUCT(E198:N198+1)^(1/10))-1))</f>
        <v>0</v>
      </c>
      <c r="T198" s="39"/>
      <c r="U198" s="41">
        <v>82</v>
      </c>
      <c r="V198" s="41" t="s">
        <v>176</v>
      </c>
      <c r="W198" s="41" t="s">
        <v>178</v>
      </c>
      <c r="X198" s="41"/>
      <c r="Y198" s="41"/>
      <c r="Z198" s="41"/>
      <c r="AA198" s="41"/>
      <c r="AB198" s="41"/>
      <c r="AC198" s="41"/>
      <c r="AD198" s="41"/>
      <c r="AE198" s="41"/>
    </row>
    <row r="199" spans="1:31" x14ac:dyDescent="0.35">
      <c r="A199" s="42" t="s">
        <v>179</v>
      </c>
      <c r="B199" s="39" t="s">
        <v>78</v>
      </c>
      <c r="C199" s="50" t="str">
        <f t="shared" si="6"/>
        <v>Low Mitigation (4°C)US Real Estate - Unlevered</v>
      </c>
      <c r="D199" s="39"/>
      <c r="E199" s="52">
        <v>-1.3703999999999999E-2</v>
      </c>
      <c r="F199" s="52">
        <v>3.1999999999999999E-5</v>
      </c>
      <c r="G199" s="52">
        <v>3.1999999999999999E-5</v>
      </c>
      <c r="H199" s="52">
        <v>6.0000000000000002E-6</v>
      </c>
      <c r="I199" s="52">
        <v>6.0000000000000002E-6</v>
      </c>
      <c r="J199" s="52">
        <v>1.9999999999999999E-6</v>
      </c>
      <c r="K199" s="52">
        <v>1.9999999999999999E-6</v>
      </c>
      <c r="L199" s="52">
        <v>1.9999999999999999E-6</v>
      </c>
      <c r="M199" s="52">
        <v>1.9999999999999999E-6</v>
      </c>
      <c r="N199" s="52">
        <v>1.9999999999999999E-6</v>
      </c>
      <c r="O199" s="51"/>
      <c r="P199" s="52">
        <f t="shared" si="5"/>
        <v>-1.3703999999999999E-2</v>
      </c>
      <c r="Q199" s="52">
        <f t="array" ref="Q199">IF(E199="","",(PRODUCT(E199:G199+1)^(1/3))-1)</f>
        <v>-4.567791633856233E-3</v>
      </c>
      <c r="R199" s="52">
        <f t="array" ref="R199">IF(E199="","",((PRODUCT(E199:I199+1)^(1/5))-1))</f>
        <v>-2.7407906865047904E-3</v>
      </c>
      <c r="S199" s="52">
        <f t="array" ref="S199">IF(E199="","",((PRODUCT(E199:N199+1)^(1/10))-1))</f>
        <v>-1.3703369957840383E-3</v>
      </c>
      <c r="T199" s="39"/>
      <c r="U199" s="41">
        <v>83</v>
      </c>
      <c r="V199" s="41" t="s">
        <v>176</v>
      </c>
      <c r="W199" s="41" t="s">
        <v>178</v>
      </c>
      <c r="X199" s="41"/>
      <c r="Y199" s="41"/>
      <c r="Z199" s="41"/>
      <c r="AA199" s="41"/>
      <c r="AB199" s="41"/>
      <c r="AC199" s="41"/>
      <c r="AD199" s="41"/>
      <c r="AE199" s="41"/>
    </row>
    <row r="200" spans="1:31" x14ac:dyDescent="0.35">
      <c r="A200" s="42" t="s">
        <v>179</v>
      </c>
      <c r="B200" s="39" t="s">
        <v>79</v>
      </c>
      <c r="C200" s="50" t="str">
        <f t="shared" si="6"/>
        <v>Low Mitigation (4°C)US Real Estate - Core</v>
      </c>
      <c r="D200" s="39"/>
      <c r="E200" s="52">
        <v>-1.3703999999999999E-2</v>
      </c>
      <c r="F200" s="52">
        <v>3.1999999999999999E-5</v>
      </c>
      <c r="G200" s="52">
        <v>3.1999999999999999E-5</v>
      </c>
      <c r="H200" s="52">
        <v>6.0000000000000002E-6</v>
      </c>
      <c r="I200" s="52">
        <v>6.0000000000000002E-6</v>
      </c>
      <c r="J200" s="52">
        <v>1.9999999999999999E-6</v>
      </c>
      <c r="K200" s="52">
        <v>1.9999999999999999E-6</v>
      </c>
      <c r="L200" s="52">
        <v>1.9999999999999999E-6</v>
      </c>
      <c r="M200" s="52">
        <v>1.9999999999999999E-6</v>
      </c>
      <c r="N200" s="52">
        <v>1.9999999999999999E-6</v>
      </c>
      <c r="O200" s="51"/>
      <c r="P200" s="52">
        <f t="shared" si="5"/>
        <v>-1.3703999999999999E-2</v>
      </c>
      <c r="Q200" s="52">
        <f t="array" ref="Q200">IF(E200="","",(PRODUCT(E200:G200+1)^(1/3))-1)</f>
        <v>-4.567791633856233E-3</v>
      </c>
      <c r="R200" s="52">
        <f t="array" ref="R200">IF(E200="","",((PRODUCT(E200:I200+1)^(1/5))-1))</f>
        <v>-2.7407906865047904E-3</v>
      </c>
      <c r="S200" s="52">
        <f t="array" ref="S200">IF(E200="","",((PRODUCT(E200:N200+1)^(1/10))-1))</f>
        <v>-1.3703369957840383E-3</v>
      </c>
      <c r="T200" s="39"/>
      <c r="U200" s="41">
        <v>84</v>
      </c>
      <c r="V200" s="41" t="s">
        <v>176</v>
      </c>
      <c r="W200" s="41" t="s">
        <v>178</v>
      </c>
      <c r="X200" s="41"/>
      <c r="Y200" s="41"/>
      <c r="Z200" s="41"/>
      <c r="AA200" s="41"/>
      <c r="AB200" s="41"/>
      <c r="AC200" s="41"/>
      <c r="AD200" s="41"/>
      <c r="AE200" s="41"/>
    </row>
    <row r="201" spans="1:31" x14ac:dyDescent="0.35">
      <c r="A201" s="42" t="s">
        <v>179</v>
      </c>
      <c r="B201" s="39" t="s">
        <v>80</v>
      </c>
      <c r="C201" s="50" t="str">
        <f t="shared" si="6"/>
        <v>Low Mitigation (4°C)US Real Estate - Value-Added</v>
      </c>
      <c r="D201" s="39"/>
      <c r="E201" s="52">
        <v>-1.3703999999999999E-2</v>
      </c>
      <c r="F201" s="52">
        <v>3.1999999999999999E-5</v>
      </c>
      <c r="G201" s="52">
        <v>3.1999999999999999E-5</v>
      </c>
      <c r="H201" s="52">
        <v>6.0000000000000002E-6</v>
      </c>
      <c r="I201" s="52">
        <v>6.0000000000000002E-6</v>
      </c>
      <c r="J201" s="52">
        <v>1.9999999999999999E-6</v>
      </c>
      <c r="K201" s="52">
        <v>1.9999999999999999E-6</v>
      </c>
      <c r="L201" s="52">
        <v>1.9999999999999999E-6</v>
      </c>
      <c r="M201" s="52">
        <v>1.9999999999999999E-6</v>
      </c>
      <c r="N201" s="52">
        <v>1.9999999999999999E-6</v>
      </c>
      <c r="O201" s="51"/>
      <c r="P201" s="52">
        <f t="shared" ref="P201:P235" si="7">IF(E201="","",E201)</f>
        <v>-1.3703999999999999E-2</v>
      </c>
      <c r="Q201" s="52">
        <f t="array" ref="Q201">IF(E201="","",(PRODUCT(E201:G201+1)^(1/3))-1)</f>
        <v>-4.567791633856233E-3</v>
      </c>
      <c r="R201" s="52">
        <f t="array" ref="R201">IF(E201="","",((PRODUCT(E201:I201+1)^(1/5))-1))</f>
        <v>-2.7407906865047904E-3</v>
      </c>
      <c r="S201" s="52">
        <f t="array" ref="S201">IF(E201="","",((PRODUCT(E201:N201+1)^(1/10))-1))</f>
        <v>-1.3703369957840383E-3</v>
      </c>
      <c r="T201" s="39"/>
      <c r="U201" s="41">
        <v>85</v>
      </c>
      <c r="V201" s="41" t="s">
        <v>176</v>
      </c>
      <c r="W201" s="41" t="s">
        <v>178</v>
      </c>
      <c r="X201" s="41"/>
      <c r="Y201" s="41"/>
      <c r="Z201" s="41"/>
      <c r="AA201" s="41"/>
      <c r="AB201" s="41"/>
      <c r="AC201" s="41"/>
      <c r="AD201" s="41"/>
      <c r="AE201" s="41"/>
    </row>
    <row r="202" spans="1:31" x14ac:dyDescent="0.35">
      <c r="A202" s="42" t="s">
        <v>179</v>
      </c>
      <c r="B202" s="39" t="s">
        <v>81</v>
      </c>
      <c r="C202" s="50" t="str">
        <f t="shared" si="6"/>
        <v>Low Mitigation (4°C)US Real Estate - Opportunisitic</v>
      </c>
      <c r="D202" s="39"/>
      <c r="E202" s="52">
        <v>-1.3703999999999999E-2</v>
      </c>
      <c r="F202" s="52">
        <v>3.1999999999999999E-5</v>
      </c>
      <c r="G202" s="52">
        <v>3.1999999999999999E-5</v>
      </c>
      <c r="H202" s="52">
        <v>6.0000000000000002E-6</v>
      </c>
      <c r="I202" s="52">
        <v>6.0000000000000002E-6</v>
      </c>
      <c r="J202" s="52">
        <v>1.9999999999999999E-6</v>
      </c>
      <c r="K202" s="52">
        <v>1.9999999999999999E-6</v>
      </c>
      <c r="L202" s="52">
        <v>1.9999999999999999E-6</v>
      </c>
      <c r="M202" s="52">
        <v>1.9999999999999999E-6</v>
      </c>
      <c r="N202" s="52">
        <v>1.9999999999999999E-6</v>
      </c>
      <c r="O202" s="51"/>
      <c r="P202" s="52">
        <f t="shared" si="7"/>
        <v>-1.3703999999999999E-2</v>
      </c>
      <c r="Q202" s="52">
        <f t="array" ref="Q202">IF(E202="","",(PRODUCT(E202:G202+1)^(1/3))-1)</f>
        <v>-4.567791633856233E-3</v>
      </c>
      <c r="R202" s="52">
        <f t="array" ref="R202">IF(E202="","",((PRODUCT(E202:I202+1)^(1/5))-1))</f>
        <v>-2.7407906865047904E-3</v>
      </c>
      <c r="S202" s="52">
        <f t="array" ref="S202">IF(E202="","",((PRODUCT(E202:N202+1)^(1/10))-1))</f>
        <v>-1.3703369957840383E-3</v>
      </c>
      <c r="T202" s="39"/>
      <c r="U202" s="41">
        <v>86</v>
      </c>
      <c r="V202" s="41" t="s">
        <v>176</v>
      </c>
      <c r="W202" s="41" t="s">
        <v>178</v>
      </c>
      <c r="X202" s="41"/>
      <c r="Y202" s="41"/>
      <c r="Z202" s="41"/>
      <c r="AA202" s="41"/>
      <c r="AB202" s="41"/>
      <c r="AC202" s="41"/>
      <c r="AD202" s="41"/>
      <c r="AE202" s="41"/>
    </row>
    <row r="203" spans="1:31" x14ac:dyDescent="0.35">
      <c r="A203" s="42" t="s">
        <v>179</v>
      </c>
      <c r="B203" s="39" t="s">
        <v>82</v>
      </c>
      <c r="C203" s="50" t="str">
        <f t="shared" si="6"/>
        <v>Low Mitigation (4°C)US Real Estate - REITS</v>
      </c>
      <c r="D203" s="39"/>
      <c r="E203" s="52">
        <v>-1.3703999999999999E-2</v>
      </c>
      <c r="F203" s="52">
        <v>3.1999999999999999E-5</v>
      </c>
      <c r="G203" s="52">
        <v>3.1999999999999999E-5</v>
      </c>
      <c r="H203" s="52">
        <v>6.0000000000000002E-6</v>
      </c>
      <c r="I203" s="52">
        <v>6.0000000000000002E-6</v>
      </c>
      <c r="J203" s="52">
        <v>1.9999999999999999E-6</v>
      </c>
      <c r="K203" s="52">
        <v>1.9999999999999999E-6</v>
      </c>
      <c r="L203" s="52">
        <v>1.9999999999999999E-6</v>
      </c>
      <c r="M203" s="52">
        <v>1.9999999999999999E-6</v>
      </c>
      <c r="N203" s="52">
        <v>1.9999999999999999E-6</v>
      </c>
      <c r="O203" s="51"/>
      <c r="P203" s="52">
        <f t="shared" si="7"/>
        <v>-1.3703999999999999E-2</v>
      </c>
      <c r="Q203" s="52">
        <f t="array" ref="Q203">IF(E203="","",(PRODUCT(E203:G203+1)^(1/3))-1)</f>
        <v>-4.567791633856233E-3</v>
      </c>
      <c r="R203" s="52">
        <f t="array" ref="R203">IF(E203="","",((PRODUCT(E203:I203+1)^(1/5))-1))</f>
        <v>-2.7407906865047904E-3</v>
      </c>
      <c r="S203" s="52">
        <f t="array" ref="S203">IF(E203="","",((PRODUCT(E203:N203+1)^(1/10))-1))</f>
        <v>-1.3703369957840383E-3</v>
      </c>
      <c r="T203" s="39"/>
      <c r="U203" s="41">
        <v>87</v>
      </c>
      <c r="V203" s="41" t="s">
        <v>176</v>
      </c>
      <c r="W203" s="41" t="s">
        <v>178</v>
      </c>
      <c r="X203" s="41"/>
      <c r="Y203" s="41"/>
      <c r="Z203" s="41"/>
      <c r="AA203" s="41"/>
      <c r="AB203" s="41"/>
      <c r="AC203" s="41"/>
      <c r="AD203" s="41"/>
      <c r="AE203" s="41"/>
    </row>
    <row r="204" spans="1:31" x14ac:dyDescent="0.35">
      <c r="A204" s="42" t="s">
        <v>179</v>
      </c>
      <c r="B204" s="39" t="s">
        <v>83</v>
      </c>
      <c r="C204" s="50" t="str">
        <f t="shared" si="6"/>
        <v>Low Mitigation (4°C)Non-US Real Estate - Private</v>
      </c>
      <c r="D204" s="39"/>
      <c r="E204" s="52">
        <v>-1.3703999999999999E-2</v>
      </c>
      <c r="F204" s="52">
        <v>3.1999999999999999E-5</v>
      </c>
      <c r="G204" s="52">
        <v>3.1999999999999999E-5</v>
      </c>
      <c r="H204" s="52">
        <v>6.0000000000000002E-6</v>
      </c>
      <c r="I204" s="52">
        <v>6.0000000000000002E-6</v>
      </c>
      <c r="J204" s="52">
        <v>1.9999999999999999E-6</v>
      </c>
      <c r="K204" s="52">
        <v>1.9999999999999999E-6</v>
      </c>
      <c r="L204" s="52">
        <v>1.9999999999999999E-6</v>
      </c>
      <c r="M204" s="52">
        <v>1.9999999999999999E-6</v>
      </c>
      <c r="N204" s="52">
        <v>1.9999999999999999E-6</v>
      </c>
      <c r="O204" s="51"/>
      <c r="P204" s="52">
        <f t="shared" si="7"/>
        <v>-1.3703999999999999E-2</v>
      </c>
      <c r="Q204" s="52">
        <f t="array" ref="Q204">IF(E204="","",(PRODUCT(E204:G204+1)^(1/3))-1)</f>
        <v>-4.567791633856233E-3</v>
      </c>
      <c r="R204" s="52">
        <f t="array" ref="R204">IF(E204="","",((PRODUCT(E204:I204+1)^(1/5))-1))</f>
        <v>-2.7407906865047904E-3</v>
      </c>
      <c r="S204" s="52">
        <f t="array" ref="S204">IF(E204="","",((PRODUCT(E204:N204+1)^(1/10))-1))</f>
        <v>-1.3703369957840383E-3</v>
      </c>
      <c r="T204" s="39"/>
      <c r="U204" s="41">
        <v>88</v>
      </c>
      <c r="V204" s="41" t="s">
        <v>176</v>
      </c>
      <c r="W204" s="41" t="s">
        <v>178</v>
      </c>
      <c r="X204" s="41"/>
      <c r="Y204" s="41"/>
      <c r="Z204" s="41"/>
      <c r="AA204" s="41"/>
      <c r="AB204" s="41"/>
      <c r="AC204" s="41"/>
      <c r="AD204" s="41"/>
      <c r="AE204" s="41"/>
    </row>
    <row r="205" spans="1:31" x14ac:dyDescent="0.35">
      <c r="A205" s="42" t="s">
        <v>179</v>
      </c>
      <c r="B205" s="39" t="s">
        <v>84</v>
      </c>
      <c r="C205" s="50" t="str">
        <f t="shared" si="6"/>
        <v>Low Mitigation (4°C)Non-US Real Estate - REITS</v>
      </c>
      <c r="D205" s="39"/>
      <c r="E205" s="52">
        <v>-1.3703999999999999E-2</v>
      </c>
      <c r="F205" s="52">
        <v>3.1999999999999999E-5</v>
      </c>
      <c r="G205" s="52">
        <v>3.1999999999999999E-5</v>
      </c>
      <c r="H205" s="52">
        <v>6.0000000000000002E-6</v>
      </c>
      <c r="I205" s="52">
        <v>6.0000000000000002E-6</v>
      </c>
      <c r="J205" s="52">
        <v>1.9999999999999999E-6</v>
      </c>
      <c r="K205" s="52">
        <v>1.9999999999999999E-6</v>
      </c>
      <c r="L205" s="52">
        <v>1.9999999999999999E-6</v>
      </c>
      <c r="M205" s="52">
        <v>1.9999999999999999E-6</v>
      </c>
      <c r="N205" s="52">
        <v>1.9999999999999999E-6</v>
      </c>
      <c r="O205" s="51"/>
      <c r="P205" s="52">
        <f t="shared" si="7"/>
        <v>-1.3703999999999999E-2</v>
      </c>
      <c r="Q205" s="52">
        <f t="array" ref="Q205">IF(E205="","",(PRODUCT(E205:G205+1)^(1/3))-1)</f>
        <v>-4.567791633856233E-3</v>
      </c>
      <c r="R205" s="52">
        <f t="array" ref="R205">IF(E205="","",((PRODUCT(E205:I205+1)^(1/5))-1))</f>
        <v>-2.7407906865047904E-3</v>
      </c>
      <c r="S205" s="52">
        <f t="array" ref="S205">IF(E205="","",((PRODUCT(E205:N205+1)^(1/10))-1))</f>
        <v>-1.3703369957840383E-3</v>
      </c>
      <c r="T205" s="39"/>
      <c r="U205" s="41">
        <v>89</v>
      </c>
      <c r="V205" s="41" t="s">
        <v>176</v>
      </c>
      <c r="W205" s="41" t="s">
        <v>178</v>
      </c>
      <c r="X205" s="41"/>
      <c r="Y205" s="41"/>
      <c r="Z205" s="41"/>
      <c r="AA205" s="41"/>
      <c r="AB205" s="41"/>
      <c r="AC205" s="41"/>
      <c r="AD205" s="41"/>
      <c r="AE205" s="41"/>
    </row>
    <row r="206" spans="1:31" x14ac:dyDescent="0.35">
      <c r="A206" s="42" t="s">
        <v>179</v>
      </c>
      <c r="B206" s="39" t="s">
        <v>85</v>
      </c>
      <c r="C206" s="50" t="str">
        <f t="shared" si="6"/>
        <v>Low Mitigation (4°C)Global Real Estate - Private</v>
      </c>
      <c r="D206" s="39"/>
      <c r="E206" s="52">
        <v>-1.3703999999999999E-2</v>
      </c>
      <c r="F206" s="52">
        <v>3.1999999999999999E-5</v>
      </c>
      <c r="G206" s="52">
        <v>3.1999999999999999E-5</v>
      </c>
      <c r="H206" s="52">
        <v>6.0000000000000002E-6</v>
      </c>
      <c r="I206" s="52">
        <v>6.0000000000000002E-6</v>
      </c>
      <c r="J206" s="52">
        <v>1.9999999999999999E-6</v>
      </c>
      <c r="K206" s="52">
        <v>1.9999999999999999E-6</v>
      </c>
      <c r="L206" s="52">
        <v>1.9999999999999999E-6</v>
      </c>
      <c r="M206" s="52">
        <v>1.9999999999999999E-6</v>
      </c>
      <c r="N206" s="52">
        <v>1.9999999999999999E-6</v>
      </c>
      <c r="O206" s="51"/>
      <c r="P206" s="52">
        <f t="shared" si="7"/>
        <v>-1.3703999999999999E-2</v>
      </c>
      <c r="Q206" s="52">
        <f t="array" ref="Q206">IF(E206="","",(PRODUCT(E206:G206+1)^(1/3))-1)</f>
        <v>-4.567791633856233E-3</v>
      </c>
      <c r="R206" s="52">
        <f t="array" ref="R206">IF(E206="","",((PRODUCT(E206:I206+1)^(1/5))-1))</f>
        <v>-2.7407906865047904E-3</v>
      </c>
      <c r="S206" s="52">
        <f t="array" ref="S206">IF(E206="","",((PRODUCT(E206:N206+1)^(1/10))-1))</f>
        <v>-1.3703369957840383E-3</v>
      </c>
      <c r="T206" s="39"/>
      <c r="U206" s="41">
        <v>90</v>
      </c>
      <c r="V206" s="41" t="s">
        <v>176</v>
      </c>
      <c r="W206" s="41" t="s">
        <v>178</v>
      </c>
      <c r="X206" s="41"/>
      <c r="Y206" s="41"/>
      <c r="Z206" s="41"/>
      <c r="AA206" s="41"/>
      <c r="AB206" s="41"/>
      <c r="AC206" s="41"/>
      <c r="AD206" s="41"/>
      <c r="AE206" s="41"/>
    </row>
    <row r="207" spans="1:31" x14ac:dyDescent="0.35">
      <c r="A207" s="42" t="s">
        <v>179</v>
      </c>
      <c r="B207" s="39" t="s">
        <v>86</v>
      </c>
      <c r="C207" s="50" t="str">
        <f t="shared" si="6"/>
        <v>Low Mitigation (4°C)Global Real Estate - REITS</v>
      </c>
      <c r="D207" s="39"/>
      <c r="E207" s="52">
        <v>-1.3703999999999999E-2</v>
      </c>
      <c r="F207" s="52">
        <v>3.1999999999999999E-5</v>
      </c>
      <c r="G207" s="52">
        <v>3.1999999999999999E-5</v>
      </c>
      <c r="H207" s="52">
        <v>6.0000000000000002E-6</v>
      </c>
      <c r="I207" s="52">
        <v>6.0000000000000002E-6</v>
      </c>
      <c r="J207" s="52">
        <v>1.9999999999999999E-6</v>
      </c>
      <c r="K207" s="52">
        <v>1.9999999999999999E-6</v>
      </c>
      <c r="L207" s="52">
        <v>1.9999999999999999E-6</v>
      </c>
      <c r="M207" s="52">
        <v>1.9999999999999999E-6</v>
      </c>
      <c r="N207" s="52">
        <v>1.9999999999999999E-6</v>
      </c>
      <c r="O207" s="51"/>
      <c r="P207" s="52">
        <f t="shared" si="7"/>
        <v>-1.3703999999999999E-2</v>
      </c>
      <c r="Q207" s="52">
        <f t="array" ref="Q207">IF(E207="","",(PRODUCT(E207:G207+1)^(1/3))-1)</f>
        <v>-4.567791633856233E-3</v>
      </c>
      <c r="R207" s="52">
        <f t="array" ref="R207">IF(E207="","",((PRODUCT(E207:I207+1)^(1/5))-1))</f>
        <v>-2.7407906865047904E-3</v>
      </c>
      <c r="S207" s="52">
        <f t="array" ref="S207">IF(E207="","",((PRODUCT(E207:N207+1)^(1/10))-1))</f>
        <v>-1.3703369957840383E-3</v>
      </c>
      <c r="T207" s="39"/>
      <c r="U207" s="41">
        <v>91</v>
      </c>
      <c r="V207" s="41" t="s">
        <v>176</v>
      </c>
      <c r="W207" s="41" t="s">
        <v>178</v>
      </c>
      <c r="X207" s="41"/>
      <c r="Y207" s="41"/>
      <c r="Z207" s="41"/>
      <c r="AA207" s="41"/>
      <c r="AB207" s="41"/>
      <c r="AC207" s="41"/>
      <c r="AD207" s="41"/>
      <c r="AE207" s="41"/>
    </row>
    <row r="208" spans="1:31" x14ac:dyDescent="0.35">
      <c r="A208" s="42" t="s">
        <v>179</v>
      </c>
      <c r="B208" s="39" t="s">
        <v>87</v>
      </c>
      <c r="C208" s="50" t="str">
        <f t="shared" si="6"/>
        <v>Low Mitigation (4°C)Timberland</v>
      </c>
      <c r="D208" s="39"/>
      <c r="E208" s="52">
        <v>-3.8246000000000002E-2</v>
      </c>
      <c r="F208" s="52">
        <v>2.52E-4</v>
      </c>
      <c r="G208" s="52">
        <v>2.52E-4</v>
      </c>
      <c r="H208" s="52">
        <v>4.8999999999999998E-5</v>
      </c>
      <c r="I208" s="52">
        <v>4.8999999999999998E-5</v>
      </c>
      <c r="J208" s="52">
        <v>1.5E-5</v>
      </c>
      <c r="K208" s="52">
        <v>1.5E-5</v>
      </c>
      <c r="L208" s="52">
        <v>1.5E-5</v>
      </c>
      <c r="M208" s="52">
        <v>1.5E-5</v>
      </c>
      <c r="N208" s="52">
        <v>1.5E-5</v>
      </c>
      <c r="O208" s="51"/>
      <c r="P208" s="52">
        <f t="shared" si="7"/>
        <v>-3.8246000000000002E-2</v>
      </c>
      <c r="Q208" s="52">
        <f t="array" ref="Q208">IF(E208="","",(PRODUCT(E208:G208+1)^(1/3))-1)</f>
        <v>-1.2748915775318559E-2</v>
      </c>
      <c r="R208" s="52">
        <f t="array" ref="R208">IF(E208="","",((PRODUCT(E208:I208+1)^(1/5))-1))</f>
        <v>-7.6495211807462438E-3</v>
      </c>
      <c r="S208" s="52">
        <f t="array" ref="S208">IF(E208="","",((PRODUCT(E208:N208+1)^(1/10))-1))</f>
        <v>-3.8246318662380485E-3</v>
      </c>
      <c r="T208" s="39"/>
      <c r="U208" s="41">
        <v>92</v>
      </c>
      <c r="V208" s="41" t="s">
        <v>176</v>
      </c>
      <c r="W208" s="41" t="s">
        <v>178</v>
      </c>
      <c r="X208" s="41"/>
      <c r="Y208" s="41"/>
      <c r="Z208" s="41"/>
      <c r="AA208" s="41"/>
      <c r="AB208" s="41"/>
      <c r="AC208" s="41"/>
      <c r="AD208" s="41"/>
      <c r="AE208" s="41"/>
    </row>
    <row r="209" spans="1:31" x14ac:dyDescent="0.35">
      <c r="A209" s="42" t="s">
        <v>179</v>
      </c>
      <c r="B209" s="39" t="s">
        <v>88</v>
      </c>
      <c r="C209" s="50" t="str">
        <f t="shared" si="6"/>
        <v>Low Mitigation (4°C)Distressed Debt</v>
      </c>
      <c r="D209" s="39"/>
      <c r="E209" s="52">
        <v>-1.3849999999999999E-3</v>
      </c>
      <c r="F209" s="52">
        <v>0</v>
      </c>
      <c r="G209" s="52">
        <v>0</v>
      </c>
      <c r="H209" s="52">
        <v>0</v>
      </c>
      <c r="I209" s="52">
        <v>0</v>
      </c>
      <c r="J209" s="52">
        <v>0</v>
      </c>
      <c r="K209" s="52">
        <v>0</v>
      </c>
      <c r="L209" s="52">
        <v>0</v>
      </c>
      <c r="M209" s="52">
        <v>0</v>
      </c>
      <c r="N209" s="52">
        <v>0</v>
      </c>
      <c r="O209" s="51"/>
      <c r="P209" s="52">
        <f t="shared" si="7"/>
        <v>-1.3849999999999999E-3</v>
      </c>
      <c r="Q209" s="52">
        <f t="array" ref="Q209">IF(E209="","",(PRODUCT(E209:G209+1)^(1/3))-1)</f>
        <v>-4.6187996692570454E-4</v>
      </c>
      <c r="R209" s="52">
        <f t="array" ref="R209">IF(E209="","",((PRODUCT(E209:I209+1)^(1/5))-1))</f>
        <v>-2.771535856473939E-4</v>
      </c>
      <c r="S209" s="52">
        <f t="array" ref="S209">IF(E209="","",((PRODUCT(E209:N209+1)^(1/10))-1))</f>
        <v>-1.3858639591823874E-4</v>
      </c>
      <c r="T209" s="39"/>
      <c r="U209" s="41">
        <v>93</v>
      </c>
      <c r="V209" s="41" t="s">
        <v>176</v>
      </c>
      <c r="W209" s="41" t="s">
        <v>178</v>
      </c>
      <c r="X209" s="41"/>
      <c r="Y209" s="41"/>
      <c r="Z209" s="41"/>
      <c r="AA209" s="41"/>
      <c r="AB209" s="41"/>
      <c r="AC209" s="41"/>
      <c r="AD209" s="41"/>
      <c r="AE209" s="41"/>
    </row>
    <row r="210" spans="1:31" x14ac:dyDescent="0.35">
      <c r="A210" s="42" t="s">
        <v>179</v>
      </c>
      <c r="B210" s="39" t="s">
        <v>89</v>
      </c>
      <c r="C210" s="50" t="str">
        <f t="shared" si="6"/>
        <v>Low Mitigation (4°C)Private Equity - Total</v>
      </c>
      <c r="D210" s="39"/>
      <c r="E210" s="52">
        <v>-4.2500999999999997E-2</v>
      </c>
      <c r="F210" s="52">
        <v>3.1300000000000002E-4</v>
      </c>
      <c r="G210" s="52">
        <v>3.1300000000000002E-4</v>
      </c>
      <c r="H210" s="52">
        <v>6.0999999999999999E-5</v>
      </c>
      <c r="I210" s="52">
        <v>6.0999999999999999E-5</v>
      </c>
      <c r="J210" s="52">
        <v>1.8E-5</v>
      </c>
      <c r="K210" s="52">
        <v>1.8E-5</v>
      </c>
      <c r="L210" s="52">
        <v>1.8E-5</v>
      </c>
      <c r="M210" s="52">
        <v>1.8E-5</v>
      </c>
      <c r="N210" s="52">
        <v>1.8E-5</v>
      </c>
      <c r="O210" s="51"/>
      <c r="P210" s="52">
        <f t="shared" si="7"/>
        <v>-4.2500999999999997E-2</v>
      </c>
      <c r="Q210" s="52">
        <f t="array" ref="Q210">IF(E210="","",(PRODUCT(E210:G210+1)^(1/3))-1)</f>
        <v>-1.4166924583554064E-2</v>
      </c>
      <c r="R210" s="52">
        <f t="array" ref="R210">IF(E210="","",((PRODUCT(E210:I210+1)^(1/5))-1))</f>
        <v>-8.5002079913518713E-3</v>
      </c>
      <c r="S210" s="52">
        <f t="array" ref="S210">IF(E210="","",((PRODUCT(E210:N210+1)^(1/10))-1))</f>
        <v>-4.2502126513386251E-3</v>
      </c>
      <c r="T210" s="39"/>
      <c r="U210" s="41">
        <v>94</v>
      </c>
      <c r="V210" s="41" t="s">
        <v>176</v>
      </c>
      <c r="W210" s="41" t="s">
        <v>178</v>
      </c>
      <c r="X210" s="41"/>
      <c r="Y210" s="41"/>
      <c r="Z210" s="41"/>
      <c r="AA210" s="41"/>
      <c r="AB210" s="41"/>
      <c r="AC210" s="41"/>
      <c r="AD210" s="41"/>
      <c r="AE210" s="41"/>
    </row>
    <row r="211" spans="1:31" x14ac:dyDescent="0.35">
      <c r="A211" s="42" t="s">
        <v>179</v>
      </c>
      <c r="B211" s="39" t="s">
        <v>90</v>
      </c>
      <c r="C211" s="50" t="str">
        <f t="shared" si="6"/>
        <v>Low Mitigation (4°C)Private Equity - LBO</v>
      </c>
      <c r="D211" s="39"/>
      <c r="E211" s="52">
        <v>-4.2500999999999997E-2</v>
      </c>
      <c r="F211" s="52">
        <v>3.1300000000000002E-4</v>
      </c>
      <c r="G211" s="52">
        <v>3.1300000000000002E-4</v>
      </c>
      <c r="H211" s="52">
        <v>6.0999999999999999E-5</v>
      </c>
      <c r="I211" s="52">
        <v>6.0999999999999999E-5</v>
      </c>
      <c r="J211" s="52">
        <v>1.8E-5</v>
      </c>
      <c r="K211" s="52">
        <v>1.8E-5</v>
      </c>
      <c r="L211" s="52">
        <v>1.8E-5</v>
      </c>
      <c r="M211" s="52">
        <v>1.8E-5</v>
      </c>
      <c r="N211" s="52">
        <v>1.8E-5</v>
      </c>
      <c r="O211" s="51"/>
      <c r="P211" s="52">
        <f t="shared" si="7"/>
        <v>-4.2500999999999997E-2</v>
      </c>
      <c r="Q211" s="52">
        <f t="array" ref="Q211">IF(E211="","",(PRODUCT(E211:G211+1)^(1/3))-1)</f>
        <v>-1.4166924583554064E-2</v>
      </c>
      <c r="R211" s="52">
        <f t="array" ref="R211">IF(E211="","",((PRODUCT(E211:I211+1)^(1/5))-1))</f>
        <v>-8.5002079913518713E-3</v>
      </c>
      <c r="S211" s="52">
        <f t="array" ref="S211">IF(E211="","",((PRODUCT(E211:N211+1)^(1/10))-1))</f>
        <v>-4.2502126513386251E-3</v>
      </c>
      <c r="T211" s="39"/>
      <c r="U211" s="41">
        <v>95</v>
      </c>
      <c r="V211" s="41" t="s">
        <v>176</v>
      </c>
      <c r="W211" s="41" t="s">
        <v>178</v>
      </c>
      <c r="X211" s="41"/>
      <c r="Y211" s="41"/>
      <c r="Z211" s="41"/>
      <c r="AA211" s="41"/>
      <c r="AB211" s="41"/>
      <c r="AC211" s="41"/>
      <c r="AD211" s="41"/>
      <c r="AE211" s="41"/>
    </row>
    <row r="212" spans="1:31" x14ac:dyDescent="0.35">
      <c r="A212" s="42" t="s">
        <v>179</v>
      </c>
      <c r="B212" s="39" t="s">
        <v>91</v>
      </c>
      <c r="C212" s="50" t="str">
        <f t="shared" si="6"/>
        <v>Low Mitigation (4°C)Private Equity - Venture Cap</v>
      </c>
      <c r="D212" s="39"/>
      <c r="E212" s="52">
        <v>-4.2500999999999997E-2</v>
      </c>
      <c r="F212" s="52">
        <v>3.1300000000000002E-4</v>
      </c>
      <c r="G212" s="52">
        <v>3.1300000000000002E-4</v>
      </c>
      <c r="H212" s="52">
        <v>6.0999999999999999E-5</v>
      </c>
      <c r="I212" s="52">
        <v>6.0999999999999999E-5</v>
      </c>
      <c r="J212" s="52">
        <v>1.8E-5</v>
      </c>
      <c r="K212" s="52">
        <v>1.8E-5</v>
      </c>
      <c r="L212" s="52">
        <v>1.8E-5</v>
      </c>
      <c r="M212" s="52">
        <v>1.8E-5</v>
      </c>
      <c r="N212" s="52">
        <v>1.8E-5</v>
      </c>
      <c r="O212" s="51"/>
      <c r="P212" s="52">
        <f t="shared" si="7"/>
        <v>-4.2500999999999997E-2</v>
      </c>
      <c r="Q212" s="52">
        <f t="array" ref="Q212">IF(E212="","",(PRODUCT(E212:G212+1)^(1/3))-1)</f>
        <v>-1.4166924583554064E-2</v>
      </c>
      <c r="R212" s="52">
        <f t="array" ref="R212">IF(E212="","",((PRODUCT(E212:I212+1)^(1/5))-1))</f>
        <v>-8.5002079913518713E-3</v>
      </c>
      <c r="S212" s="52">
        <f t="array" ref="S212">IF(E212="","",((PRODUCT(E212:N212+1)^(1/10))-1))</f>
        <v>-4.2502126513386251E-3</v>
      </c>
      <c r="T212" s="39"/>
      <c r="U212" s="41">
        <v>96</v>
      </c>
      <c r="V212" s="41" t="s">
        <v>176</v>
      </c>
      <c r="W212" s="41" t="s">
        <v>178</v>
      </c>
      <c r="X212" s="41"/>
      <c r="Y212" s="41"/>
      <c r="Z212" s="41"/>
      <c r="AA212" s="41"/>
      <c r="AB212" s="41"/>
      <c r="AC212" s="41"/>
      <c r="AD212" s="41"/>
      <c r="AE212" s="41"/>
    </row>
    <row r="213" spans="1:31" x14ac:dyDescent="0.35">
      <c r="A213" s="42" t="s">
        <v>179</v>
      </c>
      <c r="B213" s="39" t="s">
        <v>92</v>
      </c>
      <c r="C213" s="50" t="str">
        <f t="shared" si="6"/>
        <v>Low Mitigation (4°C)Private Equity - Mezzanine</v>
      </c>
      <c r="D213" s="39"/>
      <c r="E213" s="52">
        <v>-1.4710000000000001E-3</v>
      </c>
      <c r="F213" s="52">
        <v>0</v>
      </c>
      <c r="G213" s="52">
        <v>0</v>
      </c>
      <c r="H213" s="52">
        <v>0</v>
      </c>
      <c r="I213" s="52">
        <v>0</v>
      </c>
      <c r="J213" s="52">
        <v>0</v>
      </c>
      <c r="K213" s="52">
        <v>0</v>
      </c>
      <c r="L213" s="52">
        <v>0</v>
      </c>
      <c r="M213" s="52">
        <v>0</v>
      </c>
      <c r="N213" s="52">
        <v>0</v>
      </c>
      <c r="O213" s="51"/>
      <c r="P213" s="52">
        <f t="shared" si="7"/>
        <v>-1.4710000000000001E-3</v>
      </c>
      <c r="Q213" s="52">
        <f t="array" ref="Q213">IF(E213="","",(PRODUCT(E213:G213+1)^(1/3))-1)</f>
        <v>-4.9057395678608895E-4</v>
      </c>
      <c r="R213" s="52">
        <f t="array" ref="R213">IF(E213="","",((PRODUCT(E213:I213+1)^(1/5))-1))</f>
        <v>-2.9437326022196952E-4</v>
      </c>
      <c r="S213" s="52">
        <f t="array" ref="S213">IF(E213="","",((PRODUCT(E213:N213+1)^(1/10))-1))</f>
        <v>-1.4719746365765563E-4</v>
      </c>
      <c r="T213" s="39"/>
      <c r="U213" s="41">
        <v>97</v>
      </c>
      <c r="V213" s="41" t="s">
        <v>176</v>
      </c>
      <c r="W213" s="41" t="s">
        <v>178</v>
      </c>
      <c r="X213" s="41"/>
      <c r="Y213" s="41"/>
      <c r="Z213" s="41"/>
      <c r="AA213" s="41"/>
      <c r="AB213" s="41"/>
      <c r="AC213" s="41"/>
      <c r="AD213" s="41"/>
      <c r="AE213" s="41"/>
    </row>
    <row r="214" spans="1:31" x14ac:dyDescent="0.35">
      <c r="A214" s="42" t="s">
        <v>179</v>
      </c>
      <c r="B214" s="39" t="s">
        <v>93</v>
      </c>
      <c r="C214" s="50" t="str">
        <f t="shared" si="6"/>
        <v>Low Mitigation (4°C)Private Equity - Special Situations</v>
      </c>
      <c r="D214" s="39"/>
      <c r="E214" s="52">
        <v>-4.2500999999999997E-2</v>
      </c>
      <c r="F214" s="52">
        <v>3.1300000000000002E-4</v>
      </c>
      <c r="G214" s="52">
        <v>3.1300000000000002E-4</v>
      </c>
      <c r="H214" s="52">
        <v>6.0999999999999999E-5</v>
      </c>
      <c r="I214" s="52">
        <v>6.0999999999999999E-5</v>
      </c>
      <c r="J214" s="52">
        <v>1.8E-5</v>
      </c>
      <c r="K214" s="52">
        <v>1.8E-5</v>
      </c>
      <c r="L214" s="52">
        <v>1.8E-5</v>
      </c>
      <c r="M214" s="52">
        <v>1.8E-5</v>
      </c>
      <c r="N214" s="52">
        <v>1.8E-5</v>
      </c>
      <c r="O214" s="51"/>
      <c r="P214" s="52">
        <f t="shared" si="7"/>
        <v>-4.2500999999999997E-2</v>
      </c>
      <c r="Q214" s="52">
        <f t="array" ref="Q214">IF(E214="","",(PRODUCT(E214:G214+1)^(1/3))-1)</f>
        <v>-1.4166924583554064E-2</v>
      </c>
      <c r="R214" s="52">
        <f t="array" ref="R214">IF(E214="","",((PRODUCT(E214:I214+1)^(1/5))-1))</f>
        <v>-8.5002079913518713E-3</v>
      </c>
      <c r="S214" s="52">
        <f t="array" ref="S214">IF(E214="","",((PRODUCT(E214:N214+1)^(1/10))-1))</f>
        <v>-4.2502126513386251E-3</v>
      </c>
      <c r="T214" s="39"/>
      <c r="U214" s="41">
        <v>98</v>
      </c>
      <c r="V214" s="41" t="s">
        <v>176</v>
      </c>
      <c r="W214" s="41" t="s">
        <v>178</v>
      </c>
      <c r="X214" s="41"/>
      <c r="Y214" s="41"/>
      <c r="Z214" s="41"/>
      <c r="AA214" s="41"/>
      <c r="AB214" s="41"/>
      <c r="AC214" s="41"/>
      <c r="AD214" s="41"/>
      <c r="AE214" s="41"/>
    </row>
    <row r="215" spans="1:31" x14ac:dyDescent="0.35">
      <c r="A215" s="42" t="s">
        <v>179</v>
      </c>
      <c r="B215" s="39" t="s">
        <v>94</v>
      </c>
      <c r="C215" s="50" t="str">
        <f t="shared" si="6"/>
        <v>Low Mitigation (4°C)Infrastructure - Listed</v>
      </c>
      <c r="D215" s="39"/>
      <c r="E215" s="52">
        <v>-6.0434000000000002E-2</v>
      </c>
      <c r="F215" s="52">
        <v>6.4300000000000002E-4</v>
      </c>
      <c r="G215" s="52">
        <v>6.4300000000000002E-4</v>
      </c>
      <c r="H215" s="52">
        <v>1.2400000000000001E-4</v>
      </c>
      <c r="I215" s="52">
        <v>1.2400000000000001E-4</v>
      </c>
      <c r="J215" s="52">
        <v>3.6999999999999998E-5</v>
      </c>
      <c r="K215" s="52">
        <v>3.6999999999999998E-5</v>
      </c>
      <c r="L215" s="52">
        <v>3.6999999999999998E-5</v>
      </c>
      <c r="M215" s="52">
        <v>3.6999999999999998E-5</v>
      </c>
      <c r="N215" s="52">
        <v>3.6999999999999998E-5</v>
      </c>
      <c r="O215" s="51"/>
      <c r="P215" s="52">
        <f t="shared" si="7"/>
        <v>-6.0434000000000002E-2</v>
      </c>
      <c r="Q215" s="52">
        <f t="array" ref="Q215">IF(E215="","",(PRODUCT(E215:G215+1)^(1/3))-1)</f>
        <v>-2.0144867193758853E-2</v>
      </c>
      <c r="R215" s="52">
        <f t="array" ref="R215">IF(E215="","",((PRODUCT(E215:I215+1)^(1/5))-1))</f>
        <v>-1.2087085385580454E-2</v>
      </c>
      <c r="S215" s="52">
        <f t="array" ref="S215">IF(E215="","",((PRODUCT(E215:N215+1)^(1/10))-1))</f>
        <v>-6.0435284217621454E-3</v>
      </c>
      <c r="T215" s="39"/>
      <c r="U215" s="41">
        <v>99</v>
      </c>
      <c r="V215" s="41" t="s">
        <v>176</v>
      </c>
      <c r="W215" s="41" t="s">
        <v>178</v>
      </c>
      <c r="X215" s="41"/>
      <c r="Y215" s="41"/>
      <c r="Z215" s="41"/>
      <c r="AA215" s="41"/>
      <c r="AB215" s="41"/>
      <c r="AC215" s="41"/>
      <c r="AD215" s="41"/>
      <c r="AE215" s="41"/>
    </row>
    <row r="216" spans="1:31" x14ac:dyDescent="0.35">
      <c r="A216" s="42" t="s">
        <v>179</v>
      </c>
      <c r="B216" s="39" t="s">
        <v>95</v>
      </c>
      <c r="C216" s="50" t="str">
        <f t="shared" si="6"/>
        <v>Low Mitigation (4°C)Infrastructure - Core</v>
      </c>
      <c r="D216" s="39"/>
      <c r="E216" s="52">
        <v>-6.0434000000000002E-2</v>
      </c>
      <c r="F216" s="52">
        <v>6.4300000000000002E-4</v>
      </c>
      <c r="G216" s="52">
        <v>6.4300000000000002E-4</v>
      </c>
      <c r="H216" s="52">
        <v>1.2400000000000001E-4</v>
      </c>
      <c r="I216" s="52">
        <v>1.2400000000000001E-4</v>
      </c>
      <c r="J216" s="52">
        <v>3.6999999999999998E-5</v>
      </c>
      <c r="K216" s="52">
        <v>3.6999999999999998E-5</v>
      </c>
      <c r="L216" s="52">
        <v>3.6999999999999998E-5</v>
      </c>
      <c r="M216" s="52">
        <v>3.6999999999999998E-5</v>
      </c>
      <c r="N216" s="52">
        <v>3.6999999999999998E-5</v>
      </c>
      <c r="O216" s="51"/>
      <c r="P216" s="52">
        <f t="shared" si="7"/>
        <v>-6.0434000000000002E-2</v>
      </c>
      <c r="Q216" s="52">
        <f t="array" ref="Q216">IF(E216="","",(PRODUCT(E216:G216+1)^(1/3))-1)</f>
        <v>-2.0144867193758853E-2</v>
      </c>
      <c r="R216" s="52">
        <f t="array" ref="R216">IF(E216="","",((PRODUCT(E216:I216+1)^(1/5))-1))</f>
        <v>-1.2087085385580454E-2</v>
      </c>
      <c r="S216" s="52">
        <f t="array" ref="S216">IF(E216="","",((PRODUCT(E216:N216+1)^(1/10))-1))</f>
        <v>-6.0435284217621454E-3</v>
      </c>
      <c r="T216" s="39"/>
      <c r="U216" s="41">
        <v>100</v>
      </c>
      <c r="V216" s="41" t="s">
        <v>176</v>
      </c>
      <c r="W216" s="41" t="s">
        <v>178</v>
      </c>
      <c r="X216" s="41"/>
      <c r="Y216" s="41"/>
      <c r="Z216" s="41"/>
      <c r="AA216" s="41"/>
      <c r="AB216" s="41"/>
      <c r="AC216" s="41"/>
      <c r="AD216" s="41"/>
      <c r="AE216" s="41"/>
    </row>
    <row r="217" spans="1:31" x14ac:dyDescent="0.35">
      <c r="A217" s="42" t="s">
        <v>179</v>
      </c>
      <c r="B217" s="39" t="s">
        <v>96</v>
      </c>
      <c r="C217" s="50" t="str">
        <f t="shared" si="6"/>
        <v>Low Mitigation (4°C)Infrastructure - Value Added</v>
      </c>
      <c r="D217" s="39"/>
      <c r="E217" s="52">
        <v>-6.0434000000000002E-2</v>
      </c>
      <c r="F217" s="52">
        <v>6.4300000000000002E-4</v>
      </c>
      <c r="G217" s="52">
        <v>6.4300000000000002E-4</v>
      </c>
      <c r="H217" s="52">
        <v>1.2400000000000001E-4</v>
      </c>
      <c r="I217" s="52">
        <v>1.2400000000000001E-4</v>
      </c>
      <c r="J217" s="52">
        <v>3.6999999999999998E-5</v>
      </c>
      <c r="K217" s="52">
        <v>3.6999999999999998E-5</v>
      </c>
      <c r="L217" s="52">
        <v>3.6999999999999998E-5</v>
      </c>
      <c r="M217" s="52">
        <v>3.6999999999999998E-5</v>
      </c>
      <c r="N217" s="52">
        <v>3.6999999999999998E-5</v>
      </c>
      <c r="O217" s="51"/>
      <c r="P217" s="52">
        <f t="shared" si="7"/>
        <v>-6.0434000000000002E-2</v>
      </c>
      <c r="Q217" s="52">
        <f t="array" ref="Q217">IF(E217="","",(PRODUCT(E217:G217+1)^(1/3))-1)</f>
        <v>-2.0144867193758853E-2</v>
      </c>
      <c r="R217" s="52">
        <f t="array" ref="R217">IF(E217="","",((PRODUCT(E217:I217+1)^(1/5))-1))</f>
        <v>-1.2087085385580454E-2</v>
      </c>
      <c r="S217" s="52">
        <f t="array" ref="S217">IF(E217="","",((PRODUCT(E217:N217+1)^(1/10))-1))</f>
        <v>-6.0435284217621454E-3</v>
      </c>
      <c r="T217" s="39"/>
      <c r="U217" s="41">
        <v>101</v>
      </c>
      <c r="V217" s="41" t="s">
        <v>176</v>
      </c>
      <c r="W217" s="41" t="s">
        <v>178</v>
      </c>
      <c r="X217" s="41"/>
      <c r="Y217" s="41"/>
      <c r="Z217" s="41"/>
      <c r="AA217" s="41"/>
      <c r="AB217" s="41"/>
      <c r="AC217" s="41"/>
      <c r="AD217" s="41"/>
      <c r="AE217" s="41"/>
    </row>
    <row r="218" spans="1:31" x14ac:dyDescent="0.35">
      <c r="A218" s="42" t="s">
        <v>179</v>
      </c>
      <c r="B218" s="39" t="s">
        <v>97</v>
      </c>
      <c r="C218" s="50" t="str">
        <f t="shared" si="6"/>
        <v>Low Mitigation (4°C)MLPs</v>
      </c>
      <c r="D218" s="39"/>
      <c r="E218" s="52">
        <v>-4.2500999999999997E-2</v>
      </c>
      <c r="F218" s="52">
        <v>3.1300000000000002E-4</v>
      </c>
      <c r="G218" s="52">
        <v>3.1300000000000002E-4</v>
      </c>
      <c r="H218" s="52">
        <v>6.0999999999999999E-5</v>
      </c>
      <c r="I218" s="52">
        <v>6.0999999999999999E-5</v>
      </c>
      <c r="J218" s="52">
        <v>1.8E-5</v>
      </c>
      <c r="K218" s="52">
        <v>1.8E-5</v>
      </c>
      <c r="L218" s="52">
        <v>1.8E-5</v>
      </c>
      <c r="M218" s="52">
        <v>1.8E-5</v>
      </c>
      <c r="N218" s="52">
        <v>1.8E-5</v>
      </c>
      <c r="O218" s="51"/>
      <c r="P218" s="52">
        <f t="shared" si="7"/>
        <v>-4.2500999999999997E-2</v>
      </c>
      <c r="Q218" s="52">
        <f t="array" ref="Q218">IF(E218="","",(PRODUCT(E218:G218+1)^(1/3))-1)</f>
        <v>-1.4166924583554064E-2</v>
      </c>
      <c r="R218" s="52">
        <f t="array" ref="R218">IF(E218="","",((PRODUCT(E218:I218+1)^(1/5))-1))</f>
        <v>-8.5002079913518713E-3</v>
      </c>
      <c r="S218" s="52">
        <f t="array" ref="S218">IF(E218="","",((PRODUCT(E218:N218+1)^(1/10))-1))</f>
        <v>-4.2502126513386251E-3</v>
      </c>
      <c r="T218" s="39"/>
      <c r="U218" s="41">
        <v>102</v>
      </c>
      <c r="V218" s="41" t="s">
        <v>176</v>
      </c>
      <c r="W218" s="41" t="s">
        <v>178</v>
      </c>
      <c r="X218" s="41"/>
      <c r="Y218" s="41"/>
      <c r="Z218" s="41"/>
      <c r="AA218" s="41"/>
      <c r="AB218" s="41"/>
      <c r="AC218" s="41"/>
      <c r="AD218" s="41"/>
      <c r="AE218" s="41"/>
    </row>
    <row r="219" spans="1:31" x14ac:dyDescent="0.35">
      <c r="A219" s="42" t="s">
        <v>179</v>
      </c>
      <c r="B219" s="39" t="s">
        <v>98</v>
      </c>
      <c r="C219" s="50" t="str">
        <f t="shared" si="6"/>
        <v>Low Mitigation (4°C)Low-exposure Hedge Funds</v>
      </c>
      <c r="D219" s="39"/>
      <c r="E219" s="52">
        <v>0</v>
      </c>
      <c r="F219" s="52">
        <v>0</v>
      </c>
      <c r="G219" s="52">
        <v>0</v>
      </c>
      <c r="H219" s="52">
        <v>0</v>
      </c>
      <c r="I219" s="52">
        <v>0</v>
      </c>
      <c r="J219" s="52">
        <v>0</v>
      </c>
      <c r="K219" s="52">
        <v>0</v>
      </c>
      <c r="L219" s="52">
        <v>0</v>
      </c>
      <c r="M219" s="52">
        <v>0</v>
      </c>
      <c r="N219" s="52">
        <v>0</v>
      </c>
      <c r="O219" s="51"/>
      <c r="P219" s="52">
        <f t="shared" si="7"/>
        <v>0</v>
      </c>
      <c r="Q219" s="52">
        <f t="array" ref="Q219">IF(E219="","",(PRODUCT(E219:G219+1)^(1/3))-1)</f>
        <v>0</v>
      </c>
      <c r="R219" s="52">
        <f t="array" ref="R219">IF(E219="","",((PRODUCT(E219:I219+1)^(1/5))-1))</f>
        <v>0</v>
      </c>
      <c r="S219" s="52">
        <f t="array" ref="S219">IF(E219="","",((PRODUCT(E219:N219+1)^(1/10))-1))</f>
        <v>0</v>
      </c>
      <c r="T219" s="39"/>
      <c r="U219" s="41">
        <v>103</v>
      </c>
      <c r="V219" s="41" t="s">
        <v>176</v>
      </c>
      <c r="W219" s="41" t="s">
        <v>178</v>
      </c>
      <c r="X219" s="41"/>
      <c r="Y219" s="41"/>
      <c r="Z219" s="41"/>
      <c r="AA219" s="41"/>
      <c r="AB219" s="41"/>
      <c r="AC219" s="41"/>
      <c r="AD219" s="41"/>
      <c r="AE219" s="41"/>
    </row>
    <row r="220" spans="1:31" x14ac:dyDescent="0.35">
      <c r="A220" s="42" t="s">
        <v>179</v>
      </c>
      <c r="B220" s="39" t="s">
        <v>99</v>
      </c>
      <c r="C220" s="50" t="str">
        <f t="shared" si="6"/>
        <v>Low Mitigation (4°C)Diversified Hedge Funds</v>
      </c>
      <c r="D220" s="39"/>
      <c r="E220" s="52">
        <v>0</v>
      </c>
      <c r="F220" s="52">
        <v>0</v>
      </c>
      <c r="G220" s="52">
        <v>0</v>
      </c>
      <c r="H220" s="52">
        <v>0</v>
      </c>
      <c r="I220" s="52">
        <v>0</v>
      </c>
      <c r="J220" s="52">
        <v>0</v>
      </c>
      <c r="K220" s="52">
        <v>0</v>
      </c>
      <c r="L220" s="52">
        <v>0</v>
      </c>
      <c r="M220" s="52">
        <v>0</v>
      </c>
      <c r="N220" s="52">
        <v>0</v>
      </c>
      <c r="O220" s="51"/>
      <c r="P220" s="52">
        <f t="shared" si="7"/>
        <v>0</v>
      </c>
      <c r="Q220" s="52">
        <f t="array" ref="Q220">IF(E220="","",(PRODUCT(E220:G220+1)^(1/3))-1)</f>
        <v>0</v>
      </c>
      <c r="R220" s="52">
        <f t="array" ref="R220">IF(E220="","",((PRODUCT(E220:I220+1)^(1/5))-1))</f>
        <v>0</v>
      </c>
      <c r="S220" s="52">
        <f t="array" ref="S220">IF(E220="","",((PRODUCT(E220:N220+1)^(1/10))-1))</f>
        <v>0</v>
      </c>
      <c r="T220" s="39"/>
      <c r="U220" s="41">
        <v>104</v>
      </c>
      <c r="V220" s="41" t="s">
        <v>176</v>
      </c>
      <c r="W220" s="41" t="s">
        <v>178</v>
      </c>
      <c r="X220" s="41"/>
      <c r="Y220" s="41"/>
      <c r="Z220" s="41"/>
      <c r="AA220" s="41"/>
      <c r="AB220" s="41"/>
      <c r="AC220" s="41"/>
      <c r="AD220" s="41"/>
      <c r="AE220" s="41"/>
    </row>
    <row r="221" spans="1:31" x14ac:dyDescent="0.35">
      <c r="A221" s="42" t="s">
        <v>179</v>
      </c>
      <c r="B221" s="39" t="s">
        <v>100</v>
      </c>
      <c r="C221" s="50" t="str">
        <f t="shared" si="6"/>
        <v>Low Mitigation (4°C)Long-Biased Hedge Funds</v>
      </c>
      <c r="D221" s="39"/>
      <c r="E221" s="52">
        <v>0</v>
      </c>
      <c r="F221" s="52">
        <v>0</v>
      </c>
      <c r="G221" s="52">
        <v>0</v>
      </c>
      <c r="H221" s="52">
        <v>0</v>
      </c>
      <c r="I221" s="52">
        <v>0</v>
      </c>
      <c r="J221" s="52">
        <v>0</v>
      </c>
      <c r="K221" s="52">
        <v>0</v>
      </c>
      <c r="L221" s="52">
        <v>0</v>
      </c>
      <c r="M221" s="52">
        <v>0</v>
      </c>
      <c r="N221" s="52">
        <v>0</v>
      </c>
      <c r="O221" s="39"/>
      <c r="P221" s="52">
        <f t="shared" si="7"/>
        <v>0</v>
      </c>
      <c r="Q221" s="52">
        <f t="array" ref="Q221">IF(E221="","",(PRODUCT(E221:G221+1)^(1/3))-1)</f>
        <v>0</v>
      </c>
      <c r="R221" s="52">
        <f t="array" ref="R221">IF(E221="","",((PRODUCT(E221:I221+1)^(1/5))-1))</f>
        <v>0</v>
      </c>
      <c r="S221" s="52">
        <f t="array" ref="S221">IF(E221="","",((PRODUCT(E221:N221+1)^(1/10))-1))</f>
        <v>0</v>
      </c>
      <c r="T221" s="39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</row>
    <row r="222" spans="1:31" x14ac:dyDescent="0.35">
      <c r="A222" s="42" t="s">
        <v>179</v>
      </c>
      <c r="B222" s="39" t="s">
        <v>101</v>
      </c>
      <c r="C222" s="50" t="str">
        <f t="shared" si="6"/>
        <v>Low Mitigation (4°C)Alternative Risk Premia</v>
      </c>
      <c r="D222" s="51"/>
      <c r="E222" s="52">
        <v>0</v>
      </c>
      <c r="F222" s="52">
        <v>0</v>
      </c>
      <c r="G222" s="52">
        <v>0</v>
      </c>
      <c r="H222" s="52">
        <v>0</v>
      </c>
      <c r="I222" s="52">
        <v>0</v>
      </c>
      <c r="J222" s="52">
        <v>0</v>
      </c>
      <c r="K222" s="52">
        <v>0</v>
      </c>
      <c r="L222" s="52">
        <v>0</v>
      </c>
      <c r="M222" s="52">
        <v>0</v>
      </c>
      <c r="N222" s="52">
        <v>0</v>
      </c>
      <c r="O222" s="51"/>
      <c r="P222" s="52">
        <f t="shared" si="7"/>
        <v>0</v>
      </c>
      <c r="Q222" s="52">
        <f t="array" ref="Q222">IF(E222="","",(PRODUCT(E222:G222+1)^(1/3))-1)</f>
        <v>0</v>
      </c>
      <c r="R222" s="52">
        <f t="array" ref="R222">IF(E222="","",((PRODUCT(E222:I222+1)^(1/5))-1))</f>
        <v>0</v>
      </c>
      <c r="S222" s="52">
        <f t="array" ref="S222">IF(E222="","",((PRODUCT(E222:N222+1)^(1/10))-1))</f>
        <v>0</v>
      </c>
      <c r="T222" s="39"/>
      <c r="U222" s="41">
        <v>1</v>
      </c>
      <c r="V222" s="41" t="s">
        <v>180</v>
      </c>
      <c r="W222" s="41" t="s">
        <v>181</v>
      </c>
      <c r="X222" s="41"/>
      <c r="Y222" s="41"/>
      <c r="Z222" s="41"/>
      <c r="AA222" s="41"/>
      <c r="AB222" s="41"/>
      <c r="AC222" s="41"/>
      <c r="AD222" s="41"/>
      <c r="AE222" s="41"/>
    </row>
    <row r="223" spans="1:31" x14ac:dyDescent="0.35">
      <c r="A223" s="42" t="s">
        <v>179</v>
      </c>
      <c r="B223" s="39" t="s">
        <v>102</v>
      </c>
      <c r="C223" s="50" t="str">
        <f t="shared" si="6"/>
        <v>Low Mitigation (4°C)Hedge Funds - Macro</v>
      </c>
      <c r="D223" s="51"/>
      <c r="E223" s="52">
        <v>0</v>
      </c>
      <c r="F223" s="52">
        <v>0</v>
      </c>
      <c r="G223" s="52">
        <v>0</v>
      </c>
      <c r="H223" s="52">
        <v>0</v>
      </c>
      <c r="I223" s="52">
        <v>0</v>
      </c>
      <c r="J223" s="52">
        <v>0</v>
      </c>
      <c r="K223" s="52">
        <v>0</v>
      </c>
      <c r="L223" s="52">
        <v>0</v>
      </c>
      <c r="M223" s="52">
        <v>0</v>
      </c>
      <c r="N223" s="52">
        <v>0</v>
      </c>
      <c r="O223" s="51"/>
      <c r="P223" s="52">
        <f t="shared" si="7"/>
        <v>0</v>
      </c>
      <c r="Q223" s="52">
        <f t="array" ref="Q223">IF(E223="","",(PRODUCT(E223:G223+1)^(1/3))-1)</f>
        <v>0</v>
      </c>
      <c r="R223" s="52">
        <f t="array" ref="R223">IF(E223="","",((PRODUCT(E223:I223+1)^(1/5))-1))</f>
        <v>0</v>
      </c>
      <c r="S223" s="52">
        <f t="array" ref="S223">IF(E223="","",((PRODUCT(E223:N223+1)^(1/10))-1))</f>
        <v>0</v>
      </c>
      <c r="T223" s="39"/>
      <c r="U223" s="41">
        <v>2</v>
      </c>
      <c r="V223" s="41" t="s">
        <v>180</v>
      </c>
      <c r="W223" s="41" t="s">
        <v>181</v>
      </c>
      <c r="X223" s="41"/>
      <c r="Y223" s="41"/>
      <c r="Z223" s="41"/>
      <c r="AA223" s="41"/>
      <c r="AB223" s="41"/>
      <c r="AC223" s="41"/>
      <c r="AD223" s="41"/>
      <c r="AE223" s="41"/>
    </row>
    <row r="224" spans="1:31" x14ac:dyDescent="0.35">
      <c r="A224" s="42" t="s">
        <v>179</v>
      </c>
      <c r="B224" s="46" t="s">
        <v>103</v>
      </c>
      <c r="C224" s="50" t="str">
        <f t="shared" si="6"/>
        <v>Low Mitigation (4°C)Idiosyncratic Multi-Asset</v>
      </c>
      <c r="D224" s="51"/>
      <c r="E224" s="52">
        <v>0</v>
      </c>
      <c r="F224" s="52">
        <v>0</v>
      </c>
      <c r="G224" s="52">
        <v>0</v>
      </c>
      <c r="H224" s="52">
        <v>0</v>
      </c>
      <c r="I224" s="52">
        <v>0</v>
      </c>
      <c r="J224" s="52">
        <v>0</v>
      </c>
      <c r="K224" s="52">
        <v>0</v>
      </c>
      <c r="L224" s="52">
        <v>0</v>
      </c>
      <c r="M224" s="52">
        <v>0</v>
      </c>
      <c r="N224" s="52">
        <v>0</v>
      </c>
      <c r="O224" s="51"/>
      <c r="P224" s="52">
        <f t="shared" si="7"/>
        <v>0</v>
      </c>
      <c r="Q224" s="52">
        <f t="array" ref="Q224">IF(E224="","",(PRODUCT(E224:G224+1)^(1/3))-1)</f>
        <v>0</v>
      </c>
      <c r="R224" s="52">
        <f t="array" ref="R224">IF(E224="","",((PRODUCT(E224:I224+1)^(1/5))-1))</f>
        <v>0</v>
      </c>
      <c r="S224" s="52">
        <f t="array" ref="S224">IF(E224="","",((PRODUCT(E224:N224+1)^(1/10))-1))</f>
        <v>0</v>
      </c>
      <c r="T224" s="39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</row>
    <row r="225" spans="1:31" x14ac:dyDescent="0.35">
      <c r="A225" s="42" t="s">
        <v>179</v>
      </c>
      <c r="B225" s="39" t="s">
        <v>104</v>
      </c>
      <c r="C225" s="50" t="str">
        <f t="shared" si="6"/>
        <v>Low Mitigation (4°C)Risk Parity</v>
      </c>
      <c r="D225" s="51"/>
      <c r="E225" s="52">
        <v>0</v>
      </c>
      <c r="F225" s="52">
        <v>0</v>
      </c>
      <c r="G225" s="52">
        <v>0</v>
      </c>
      <c r="H225" s="52">
        <v>0</v>
      </c>
      <c r="I225" s="52">
        <v>0</v>
      </c>
      <c r="J225" s="52">
        <v>0</v>
      </c>
      <c r="K225" s="52">
        <v>0</v>
      </c>
      <c r="L225" s="52">
        <v>0</v>
      </c>
      <c r="M225" s="52">
        <v>0</v>
      </c>
      <c r="N225" s="52">
        <v>0</v>
      </c>
      <c r="O225" s="51"/>
      <c r="P225" s="52">
        <f t="shared" si="7"/>
        <v>0</v>
      </c>
      <c r="Q225" s="52">
        <f t="array" ref="Q225">IF(E225="","",(PRODUCT(E225:G225+1)^(1/3))-1)</f>
        <v>0</v>
      </c>
      <c r="R225" s="52">
        <f t="array" ref="R225">IF(E225="","",((PRODUCT(E225:I225+1)^(1/5))-1))</f>
        <v>0</v>
      </c>
      <c r="S225" s="52">
        <f t="array" ref="S225">IF(E225="","",((PRODUCT(E225:N225+1)^(1/10))-1))</f>
        <v>0</v>
      </c>
      <c r="T225" s="39"/>
      <c r="U225" s="41">
        <v>1</v>
      </c>
      <c r="V225" s="41" t="s">
        <v>180</v>
      </c>
      <c r="W225" s="41" t="s">
        <v>182</v>
      </c>
      <c r="X225" s="41"/>
      <c r="Y225" s="41"/>
      <c r="Z225" s="41"/>
      <c r="AA225" s="41"/>
      <c r="AB225" s="41"/>
      <c r="AC225" s="41"/>
      <c r="AD225" s="41"/>
      <c r="AE225" s="41"/>
    </row>
    <row r="226" spans="1:31" x14ac:dyDescent="0.35">
      <c r="A226" s="42" t="s">
        <v>179</v>
      </c>
      <c r="B226" s="39" t="s">
        <v>105</v>
      </c>
      <c r="C226" s="50" t="str">
        <f t="shared" si="6"/>
        <v>Low Mitigation (4°C)Volatility Risk Premia</v>
      </c>
      <c r="D226" s="51"/>
      <c r="E226" s="52">
        <v>-1.1880999999999999E-2</v>
      </c>
      <c r="F226" s="52">
        <v>2.4000000000000001E-5</v>
      </c>
      <c r="G226" s="52">
        <v>2.4000000000000001E-5</v>
      </c>
      <c r="H226" s="52">
        <v>5.0000000000000004E-6</v>
      </c>
      <c r="I226" s="52">
        <v>5.0000000000000004E-6</v>
      </c>
      <c r="J226" s="52">
        <v>9.9999999999999995E-7</v>
      </c>
      <c r="K226" s="52">
        <v>9.9999999999999995E-7</v>
      </c>
      <c r="L226" s="52">
        <v>9.9999999999999995E-7</v>
      </c>
      <c r="M226" s="52">
        <v>9.9999999999999995E-7</v>
      </c>
      <c r="N226" s="52">
        <v>9.9999999999999995E-7</v>
      </c>
      <c r="O226" s="51"/>
      <c r="P226" s="52">
        <f t="shared" si="7"/>
        <v>-1.1880999999999999E-2</v>
      </c>
      <c r="Q226" s="52">
        <f t="array" ref="Q226">IF(E226="","",(PRODUCT(E226:G226+1)^(1/3))-1)</f>
        <v>-3.9601856070339281E-3</v>
      </c>
      <c r="R226" s="52">
        <f t="array" ref="R226">IF(E226="","",((PRODUCT(E226:I226+1)^(1/5))-1))</f>
        <v>-2.3760015779390464E-3</v>
      </c>
      <c r="S226" s="52">
        <f t="array" ref="S226">IF(E226="","",((PRODUCT(E226:N226+1)^(1/10))-1))</f>
        <v>-1.1882078959724041E-3</v>
      </c>
      <c r="T226" s="39"/>
      <c r="U226" s="41">
        <v>2</v>
      </c>
      <c r="V226" s="41" t="s">
        <v>180</v>
      </c>
      <c r="W226" s="41" t="s">
        <v>182</v>
      </c>
      <c r="X226" s="41"/>
      <c r="Y226" s="41"/>
      <c r="Z226" s="41"/>
      <c r="AA226" s="41"/>
      <c r="AB226" s="41"/>
      <c r="AC226" s="41"/>
      <c r="AD226" s="41"/>
      <c r="AE226" s="41"/>
    </row>
    <row r="227" spans="1:31" x14ac:dyDescent="0.35">
      <c r="A227" s="42" t="s">
        <v>179</v>
      </c>
      <c r="B227" s="39" t="s">
        <v>106</v>
      </c>
      <c r="C227" s="50" t="str">
        <f t="shared" si="6"/>
        <v>Low Mitigation (4°C)Commodities - Long Only</v>
      </c>
      <c r="D227" s="51"/>
      <c r="E227" s="52">
        <v>-6.7000000000000002E-5</v>
      </c>
      <c r="F227" s="52">
        <v>0</v>
      </c>
      <c r="G227" s="52">
        <v>0</v>
      </c>
      <c r="H227" s="52">
        <v>0</v>
      </c>
      <c r="I227" s="52">
        <v>0</v>
      </c>
      <c r="J227" s="52">
        <v>0</v>
      </c>
      <c r="K227" s="52">
        <v>0</v>
      </c>
      <c r="L227" s="52">
        <v>0</v>
      </c>
      <c r="M227" s="52">
        <v>0</v>
      </c>
      <c r="N227" s="52">
        <v>0</v>
      </c>
      <c r="O227" s="51"/>
      <c r="P227" s="52">
        <f t="shared" si="7"/>
        <v>-6.7000000000000002E-5</v>
      </c>
      <c r="Q227" s="52">
        <f t="array" ref="Q227">IF(E227="","",(PRODUCT(E227:G227+1)^(1/3))-1)</f>
        <v>-2.2333832129683984E-5</v>
      </c>
      <c r="R227" s="52">
        <f t="array" ref="R227">IF(E227="","",((PRODUCT(E227:I227+1)^(1/5))-1))</f>
        <v>-1.3400359134441153E-5</v>
      </c>
      <c r="S227" s="52">
        <f t="array" ref="S227">IF(E227="","",((PRODUCT(E227:N227+1)^(1/10))-1))</f>
        <v>-6.700202013543155E-6</v>
      </c>
      <c r="T227" s="39"/>
      <c r="U227" s="41">
        <v>3</v>
      </c>
      <c r="V227" s="41" t="s">
        <v>180</v>
      </c>
      <c r="W227" s="41" t="s">
        <v>182</v>
      </c>
      <c r="X227" s="41"/>
      <c r="Y227" s="41"/>
      <c r="Z227" s="41"/>
      <c r="AA227" s="41"/>
      <c r="AB227" s="41"/>
      <c r="AC227" s="41"/>
      <c r="AD227" s="41"/>
      <c r="AE227" s="41"/>
    </row>
    <row r="228" spans="1:31" x14ac:dyDescent="0.35">
      <c r="A228" s="42" t="s">
        <v>179</v>
      </c>
      <c r="B228" s="39" t="s">
        <v>107</v>
      </c>
      <c r="C228" s="50" t="str">
        <f t="shared" si="6"/>
        <v>Low Mitigation (4°C)Natural Resources- Listed</v>
      </c>
      <c r="D228" s="51"/>
      <c r="E228" s="52">
        <v>-3.8246000000000002E-2</v>
      </c>
      <c r="F228" s="52">
        <v>2.52E-4</v>
      </c>
      <c r="G228" s="52">
        <v>2.52E-4</v>
      </c>
      <c r="H228" s="52">
        <v>4.8999999999999998E-5</v>
      </c>
      <c r="I228" s="52">
        <v>4.8999999999999998E-5</v>
      </c>
      <c r="J228" s="52">
        <v>1.5E-5</v>
      </c>
      <c r="K228" s="52">
        <v>1.5E-5</v>
      </c>
      <c r="L228" s="52">
        <v>1.5E-5</v>
      </c>
      <c r="M228" s="52">
        <v>1.5E-5</v>
      </c>
      <c r="N228" s="52">
        <v>1.5E-5</v>
      </c>
      <c r="O228" s="51"/>
      <c r="P228" s="52">
        <f t="shared" si="7"/>
        <v>-3.8246000000000002E-2</v>
      </c>
      <c r="Q228" s="52">
        <f t="array" ref="Q228">IF(E228="","",(PRODUCT(E228:G228+1)^(1/3))-1)</f>
        <v>-1.2748915775318559E-2</v>
      </c>
      <c r="R228" s="52">
        <f t="array" ref="R228">IF(E228="","",((PRODUCT(E228:I228+1)^(1/5))-1))</f>
        <v>-7.6495211807462438E-3</v>
      </c>
      <c r="S228" s="52">
        <f t="array" ref="S228">IF(E228="","",((PRODUCT(E228:N228+1)^(1/10))-1))</f>
        <v>-3.8246318662380485E-3</v>
      </c>
      <c r="T228" s="39"/>
      <c r="U228" s="41">
        <v>4</v>
      </c>
      <c r="V228" s="41" t="s">
        <v>180</v>
      </c>
      <c r="W228" s="41" t="s">
        <v>182</v>
      </c>
      <c r="X228" s="41"/>
      <c r="Y228" s="41"/>
      <c r="Z228" s="41"/>
      <c r="AA228" s="41"/>
      <c r="AB228" s="41"/>
      <c r="AC228" s="41"/>
      <c r="AD228" s="41"/>
      <c r="AE228" s="41"/>
    </row>
    <row r="229" spans="1:31" x14ac:dyDescent="0.35">
      <c r="A229" s="42" t="s">
        <v>179</v>
      </c>
      <c r="B229" s="39" t="s">
        <v>108</v>
      </c>
      <c r="C229" s="50" t="str">
        <f t="shared" si="6"/>
        <v>Low Mitigation (4°C)Natural Resource Stocks - Private</v>
      </c>
      <c r="D229" s="51"/>
      <c r="E229" s="52">
        <v>-4.2500999999999997E-2</v>
      </c>
      <c r="F229" s="52">
        <v>3.1300000000000002E-4</v>
      </c>
      <c r="G229" s="52">
        <v>3.1300000000000002E-4</v>
      </c>
      <c r="H229" s="52">
        <v>6.0999999999999999E-5</v>
      </c>
      <c r="I229" s="52">
        <v>6.0999999999999999E-5</v>
      </c>
      <c r="J229" s="52">
        <v>1.8E-5</v>
      </c>
      <c r="K229" s="52">
        <v>1.8E-5</v>
      </c>
      <c r="L229" s="52">
        <v>1.8E-5</v>
      </c>
      <c r="M229" s="52">
        <v>1.8E-5</v>
      </c>
      <c r="N229" s="52">
        <v>1.8E-5</v>
      </c>
      <c r="O229" s="51"/>
      <c r="P229" s="52">
        <f t="shared" si="7"/>
        <v>-4.2500999999999997E-2</v>
      </c>
      <c r="Q229" s="52">
        <f t="array" ref="Q229">IF(E229="","",(PRODUCT(E229:G229+1)^(1/3))-1)</f>
        <v>-1.4166924583554064E-2</v>
      </c>
      <c r="R229" s="52">
        <f t="array" ref="R229">IF(E229="","",((PRODUCT(E229:I229+1)^(1/5))-1))</f>
        <v>-8.5002079913518713E-3</v>
      </c>
      <c r="S229" s="52">
        <f t="array" ref="S229">IF(E229="","",((PRODUCT(E229:N229+1)^(1/10))-1))</f>
        <v>-4.2502126513386251E-3</v>
      </c>
      <c r="T229" s="39"/>
      <c r="U229" s="41">
        <v>5</v>
      </c>
      <c r="V229" s="41" t="s">
        <v>180</v>
      </c>
      <c r="W229" s="41" t="s">
        <v>182</v>
      </c>
      <c r="X229" s="41"/>
      <c r="Y229" s="41"/>
      <c r="Z229" s="41"/>
      <c r="AA229" s="41"/>
      <c r="AB229" s="41"/>
      <c r="AC229" s="41"/>
      <c r="AD229" s="41"/>
      <c r="AE229" s="41"/>
    </row>
    <row r="230" spans="1:31" x14ac:dyDescent="0.35">
      <c r="A230" s="42" t="s">
        <v>179</v>
      </c>
      <c r="B230" s="39" t="s">
        <v>109</v>
      </c>
      <c r="C230" s="50" t="str">
        <f t="shared" si="6"/>
        <v>Low Mitigation (4°C)Private Debt</v>
      </c>
      <c r="D230" s="51"/>
      <c r="E230" s="52">
        <v>-1.4710000000000001E-3</v>
      </c>
      <c r="F230" s="52">
        <v>0</v>
      </c>
      <c r="G230" s="52">
        <v>0</v>
      </c>
      <c r="H230" s="52">
        <v>0</v>
      </c>
      <c r="I230" s="52">
        <v>0</v>
      </c>
      <c r="J230" s="52">
        <v>0</v>
      </c>
      <c r="K230" s="52">
        <v>0</v>
      </c>
      <c r="L230" s="52">
        <v>0</v>
      </c>
      <c r="M230" s="52">
        <v>0</v>
      </c>
      <c r="N230" s="52">
        <v>0</v>
      </c>
      <c r="O230" s="51"/>
      <c r="P230" s="52">
        <f t="shared" si="7"/>
        <v>-1.4710000000000001E-3</v>
      </c>
      <c r="Q230" s="52">
        <f t="array" ref="Q230">IF(E230="","",(PRODUCT(E230:G230+1)^(1/3))-1)</f>
        <v>-4.9057395678608895E-4</v>
      </c>
      <c r="R230" s="52">
        <f t="array" ref="R230">IF(E230="","",((PRODUCT(E230:I230+1)^(1/5))-1))</f>
        <v>-2.9437326022196952E-4</v>
      </c>
      <c r="S230" s="52">
        <f t="array" ref="S230">IF(E230="","",((PRODUCT(E230:N230+1)^(1/10))-1))</f>
        <v>-1.4719746365765563E-4</v>
      </c>
      <c r="T230" s="39"/>
      <c r="U230" s="41">
        <v>6</v>
      </c>
      <c r="V230" s="41" t="s">
        <v>180</v>
      </c>
      <c r="W230" s="41" t="s">
        <v>182</v>
      </c>
      <c r="X230" s="41"/>
      <c r="Y230" s="41"/>
      <c r="Z230" s="41"/>
      <c r="AA230" s="41"/>
      <c r="AB230" s="41"/>
      <c r="AC230" s="41"/>
      <c r="AD230" s="41"/>
      <c r="AE230" s="41"/>
    </row>
    <row r="231" spans="1:31" x14ac:dyDescent="0.35">
      <c r="A231" s="42" t="s">
        <v>179</v>
      </c>
      <c r="B231" s="39" t="s">
        <v>110</v>
      </c>
      <c r="C231" s="50" t="str">
        <f t="shared" si="6"/>
        <v>Low Mitigation (4°C)Investment Grade Private Debt</v>
      </c>
      <c r="D231" s="51"/>
      <c r="E231" s="52">
        <v>-1.4710000000000001E-3</v>
      </c>
      <c r="F231" s="52">
        <v>0</v>
      </c>
      <c r="G231" s="52">
        <v>0</v>
      </c>
      <c r="H231" s="52">
        <v>0</v>
      </c>
      <c r="I231" s="52">
        <v>0</v>
      </c>
      <c r="J231" s="52">
        <v>0</v>
      </c>
      <c r="K231" s="52">
        <v>0</v>
      </c>
      <c r="L231" s="52">
        <v>0</v>
      </c>
      <c r="M231" s="52">
        <v>0</v>
      </c>
      <c r="N231" s="52">
        <v>0</v>
      </c>
      <c r="O231" s="51"/>
      <c r="P231" s="52">
        <f t="shared" si="7"/>
        <v>-1.4710000000000001E-3</v>
      </c>
      <c r="Q231" s="52">
        <f t="array" ref="Q231">IF(E231="","",(PRODUCT(E231:G231+1)^(1/3))-1)</f>
        <v>-4.9057395678608895E-4</v>
      </c>
      <c r="R231" s="52">
        <f t="array" ref="R231">IF(E231="","",((PRODUCT(E231:I231+1)^(1/5))-1))</f>
        <v>-2.9437326022196952E-4</v>
      </c>
      <c r="S231" s="52">
        <f t="array" ref="S231">IF(E231="","",((PRODUCT(E231:N231+1)^(1/10))-1))</f>
        <v>-1.4719746365765563E-4</v>
      </c>
      <c r="T231" s="39"/>
      <c r="U231" s="41">
        <v>7</v>
      </c>
      <c r="V231" s="41" t="s">
        <v>180</v>
      </c>
      <c r="W231" s="41" t="s">
        <v>182</v>
      </c>
      <c r="X231" s="41"/>
      <c r="Y231" s="41"/>
      <c r="Z231" s="41"/>
      <c r="AA231" s="41"/>
      <c r="AB231" s="41"/>
      <c r="AC231" s="41"/>
      <c r="AD231" s="41"/>
      <c r="AE231" s="41"/>
    </row>
    <row r="232" spans="1:31" x14ac:dyDescent="0.35">
      <c r="A232" s="42" t="s">
        <v>179</v>
      </c>
      <c r="B232" s="39" t="s">
        <v>111</v>
      </c>
      <c r="C232" s="50" t="str">
        <f t="shared" si="6"/>
        <v>Low Mitigation (4°C)Infrastructure Private Debt</v>
      </c>
      <c r="D232" s="51"/>
      <c r="E232" s="52">
        <v>0</v>
      </c>
      <c r="F232" s="52">
        <v>0</v>
      </c>
      <c r="G232" s="52">
        <v>0</v>
      </c>
      <c r="H232" s="52">
        <v>0</v>
      </c>
      <c r="I232" s="52">
        <v>0</v>
      </c>
      <c r="J232" s="52">
        <v>0</v>
      </c>
      <c r="K232" s="52">
        <v>0</v>
      </c>
      <c r="L232" s="52">
        <v>0</v>
      </c>
      <c r="M232" s="52">
        <v>0</v>
      </c>
      <c r="N232" s="52">
        <v>0</v>
      </c>
      <c r="O232" s="51"/>
      <c r="P232" s="52">
        <f t="shared" si="7"/>
        <v>0</v>
      </c>
      <c r="Q232" s="52">
        <f t="array" ref="Q232">IF(E232="","",(PRODUCT(E232:G232+1)^(1/3))-1)</f>
        <v>0</v>
      </c>
      <c r="R232" s="52">
        <f t="array" ref="R232">IF(E232="","",((PRODUCT(E232:I232+1)^(1/5))-1))</f>
        <v>0</v>
      </c>
      <c r="S232" s="52">
        <f t="array" ref="S232">IF(E232="","",((PRODUCT(E232:N232+1)^(1/10))-1))</f>
        <v>0</v>
      </c>
      <c r="T232" s="39"/>
      <c r="U232" s="41">
        <v>8</v>
      </c>
      <c r="V232" s="41" t="s">
        <v>180</v>
      </c>
      <c r="W232" s="41" t="s">
        <v>182</v>
      </c>
      <c r="X232" s="41"/>
      <c r="Y232" s="41"/>
      <c r="Z232" s="41"/>
      <c r="AA232" s="41"/>
      <c r="AB232" s="41"/>
      <c r="AC232" s="41"/>
      <c r="AD232" s="41"/>
      <c r="AE232" s="41"/>
    </row>
    <row r="233" spans="1:31" x14ac:dyDescent="0.35">
      <c r="A233" s="42" t="s">
        <v>179</v>
      </c>
      <c r="B233" s="39" t="s">
        <v>112</v>
      </c>
      <c r="C233" s="50" t="str">
        <f t="shared" si="6"/>
        <v>Low Mitigation (4°C)Commercial Mortgage Loans</v>
      </c>
      <c r="D233" s="51"/>
      <c r="E233" s="52">
        <v>0</v>
      </c>
      <c r="F233" s="52">
        <v>0</v>
      </c>
      <c r="G233" s="52">
        <v>0</v>
      </c>
      <c r="H233" s="52">
        <v>0</v>
      </c>
      <c r="I233" s="52">
        <v>0</v>
      </c>
      <c r="J233" s="52">
        <v>0</v>
      </c>
      <c r="K233" s="52">
        <v>0</v>
      </c>
      <c r="L233" s="52">
        <v>0</v>
      </c>
      <c r="M233" s="52">
        <v>0</v>
      </c>
      <c r="N233" s="52">
        <v>0</v>
      </c>
      <c r="O233" s="51"/>
      <c r="P233" s="52">
        <f t="shared" si="7"/>
        <v>0</v>
      </c>
      <c r="Q233" s="52">
        <f t="array" ref="Q233">IF(E233="","",(PRODUCT(E233:G233+1)^(1/3))-1)</f>
        <v>0</v>
      </c>
      <c r="R233" s="52">
        <f t="array" ref="R233">IF(E233="","",((PRODUCT(E233:I233+1)^(1/5))-1))</f>
        <v>0</v>
      </c>
      <c r="S233" s="52">
        <f t="array" ref="S233">IF(E233="","",((PRODUCT(E233:N233+1)^(1/10))-1))</f>
        <v>0</v>
      </c>
      <c r="T233" s="39"/>
      <c r="U233" s="41">
        <v>9</v>
      </c>
      <c r="V233" s="41" t="s">
        <v>180</v>
      </c>
      <c r="W233" s="41" t="s">
        <v>182</v>
      </c>
      <c r="X233" s="41"/>
      <c r="Y233" s="41"/>
      <c r="Z233" s="41"/>
      <c r="AA233" s="41"/>
      <c r="AB233" s="41"/>
      <c r="AC233" s="41"/>
      <c r="AD233" s="41"/>
      <c r="AE233" s="41"/>
    </row>
    <row r="234" spans="1:31" x14ac:dyDescent="0.35">
      <c r="A234" s="42" t="s">
        <v>179</v>
      </c>
      <c r="B234" s="39" t="s">
        <v>113</v>
      </c>
      <c r="C234" s="50" t="str">
        <f t="shared" si="6"/>
        <v>Low Mitigation (4°C)Gold</v>
      </c>
      <c r="D234" s="51"/>
      <c r="E234" s="52">
        <v>0</v>
      </c>
      <c r="F234" s="52">
        <v>0</v>
      </c>
      <c r="G234" s="52">
        <v>0</v>
      </c>
      <c r="H234" s="52">
        <v>0</v>
      </c>
      <c r="I234" s="52">
        <v>0</v>
      </c>
      <c r="J234" s="52">
        <v>0</v>
      </c>
      <c r="K234" s="52">
        <v>0</v>
      </c>
      <c r="L234" s="52">
        <v>0</v>
      </c>
      <c r="M234" s="52">
        <v>0</v>
      </c>
      <c r="N234" s="52">
        <v>0</v>
      </c>
      <c r="O234" s="51"/>
      <c r="P234" s="52">
        <f t="shared" si="7"/>
        <v>0</v>
      </c>
      <c r="Q234" s="52">
        <f t="array" ref="Q234">IF(E234="","",(PRODUCT(E234:G234+1)^(1/3))-1)</f>
        <v>0</v>
      </c>
      <c r="R234" s="52">
        <f t="array" ref="R234">IF(E234="","",((PRODUCT(E234:I234+1)^(1/5))-1))</f>
        <v>0</v>
      </c>
      <c r="S234" s="52">
        <f t="array" ref="S234">IF(E234="","",((PRODUCT(E234:N234+1)^(1/10))-1))</f>
        <v>0</v>
      </c>
      <c r="T234" s="39"/>
      <c r="U234" s="41">
        <v>10</v>
      </c>
      <c r="V234" s="41" t="s">
        <v>180</v>
      </c>
      <c r="W234" s="41" t="s">
        <v>182</v>
      </c>
      <c r="X234" s="41"/>
      <c r="Y234" s="41"/>
      <c r="Z234" s="41"/>
      <c r="AA234" s="41"/>
      <c r="AB234" s="41"/>
      <c r="AC234" s="41"/>
      <c r="AD234" s="41"/>
      <c r="AE234" s="41"/>
    </row>
    <row r="235" spans="1:31" x14ac:dyDescent="0.35">
      <c r="A235" s="42" t="s">
        <v>179</v>
      </c>
      <c r="B235" s="39" t="s">
        <v>114</v>
      </c>
      <c r="C235" s="50" t="str">
        <f t="shared" si="6"/>
        <v>Low Mitigation (4°C)Inflation</v>
      </c>
      <c r="D235" s="51"/>
      <c r="E235" s="52">
        <v>0</v>
      </c>
      <c r="F235" s="52">
        <v>0</v>
      </c>
      <c r="G235" s="52">
        <v>0</v>
      </c>
      <c r="H235" s="52">
        <v>0</v>
      </c>
      <c r="I235" s="52">
        <v>0</v>
      </c>
      <c r="J235" s="52">
        <v>0</v>
      </c>
      <c r="K235" s="52">
        <v>0</v>
      </c>
      <c r="L235" s="52">
        <v>0</v>
      </c>
      <c r="M235" s="52">
        <v>0</v>
      </c>
      <c r="N235" s="52">
        <v>0</v>
      </c>
      <c r="O235" s="51"/>
      <c r="P235" s="52">
        <f t="shared" si="7"/>
        <v>0</v>
      </c>
      <c r="Q235" s="52">
        <f t="array" ref="Q235">IF(E235="","",(PRODUCT(E235:G235+1)^(1/3))-1)</f>
        <v>0</v>
      </c>
      <c r="R235" s="52">
        <f t="array" ref="R235">IF(E235="","",((PRODUCT(E235:I235+1)^(1/5))-1))</f>
        <v>0</v>
      </c>
      <c r="S235" s="52">
        <f t="array" ref="S235">IF(E235="","",((PRODUCT(E235:N235+1)^(1/10))-1))</f>
        <v>0</v>
      </c>
      <c r="T235" s="39"/>
      <c r="U235" s="41">
        <v>11</v>
      </c>
      <c r="V235" s="41" t="s">
        <v>180</v>
      </c>
      <c r="W235" s="41" t="s">
        <v>182</v>
      </c>
      <c r="X235" s="41"/>
      <c r="Y235" s="41"/>
      <c r="Z235" s="41"/>
      <c r="AA235" s="41"/>
      <c r="AB235" s="41"/>
      <c r="AC235" s="41"/>
      <c r="AD235" s="41"/>
      <c r="AE235" s="41"/>
    </row>
    <row r="236" spans="1:31" x14ac:dyDescent="0.35">
      <c r="A236" s="42"/>
      <c r="B236" s="39"/>
      <c r="C236" s="50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51"/>
      <c r="Q236" s="51"/>
      <c r="R236" s="51"/>
      <c r="S236" s="51"/>
      <c r="T236" s="39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</row>
    <row r="237" spans="1:31" x14ac:dyDescent="0.35">
      <c r="A237" s="42"/>
      <c r="B237" s="39"/>
      <c r="C237" s="50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51"/>
      <c r="Q237" s="51"/>
      <c r="R237" s="51"/>
      <c r="S237" s="51"/>
      <c r="T237" s="39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</row>
    <row r="238" spans="1:31" x14ac:dyDescent="0.35">
      <c r="A238" s="42"/>
      <c r="B238" s="39"/>
      <c r="C238" s="50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51"/>
      <c r="Q238" s="51"/>
      <c r="R238" s="51"/>
      <c r="S238" s="51"/>
      <c r="T238" s="39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</row>
    <row r="239" spans="1:31" x14ac:dyDescent="0.35">
      <c r="A239" s="42"/>
      <c r="B239" s="39"/>
      <c r="C239" s="50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51"/>
      <c r="Q239" s="51"/>
      <c r="R239" s="51"/>
      <c r="S239" s="51"/>
      <c r="T239" s="39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</row>
    <row r="240" spans="1:31" x14ac:dyDescent="0.35">
      <c r="A240" s="42"/>
      <c r="B240" s="39"/>
      <c r="C240" s="50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51"/>
      <c r="Q240" s="51"/>
      <c r="R240" s="51"/>
      <c r="S240" s="51"/>
      <c r="T240" s="39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</row>
    <row r="241" spans="1:31" x14ac:dyDescent="0.35">
      <c r="A241" s="42"/>
      <c r="B241" s="39"/>
      <c r="C241" s="50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51"/>
      <c r="Q241" s="51"/>
      <c r="R241" s="51"/>
      <c r="S241" s="51"/>
      <c r="T241" s="39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</row>
    <row r="242" spans="1:31" x14ac:dyDescent="0.35">
      <c r="A242" s="42"/>
      <c r="B242" s="39"/>
      <c r="C242" s="50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51"/>
      <c r="Q242" s="51"/>
      <c r="R242" s="51"/>
      <c r="S242" s="51"/>
      <c r="T242" s="39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</row>
    <row r="243" spans="1:31" x14ac:dyDescent="0.35">
      <c r="A243" s="42"/>
      <c r="B243" s="39"/>
      <c r="C243" s="50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51"/>
      <c r="Q243" s="51"/>
      <c r="R243" s="51"/>
      <c r="S243" s="51"/>
      <c r="T243" s="39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</row>
    <row r="244" spans="1:31" x14ac:dyDescent="0.35">
      <c r="A244" s="42"/>
      <c r="B244" s="39"/>
      <c r="C244" s="50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51"/>
      <c r="Q244" s="51"/>
      <c r="R244" s="51"/>
      <c r="S244" s="51"/>
      <c r="T244" s="39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</row>
    <row r="245" spans="1:31" x14ac:dyDescent="0.35">
      <c r="A245" s="42"/>
      <c r="B245" s="39"/>
      <c r="C245" s="50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51"/>
      <c r="Q245" s="51"/>
      <c r="R245" s="51"/>
      <c r="S245" s="51"/>
      <c r="T245" s="39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</row>
    <row r="246" spans="1:31" x14ac:dyDescent="0.35">
      <c r="A246" s="42"/>
      <c r="B246" s="39"/>
      <c r="C246" s="50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51"/>
      <c r="Q246" s="51"/>
      <c r="R246" s="51"/>
      <c r="S246" s="51"/>
      <c r="T246" s="39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</row>
    <row r="247" spans="1:31" x14ac:dyDescent="0.35">
      <c r="A247" s="42"/>
      <c r="B247" s="39"/>
      <c r="C247" s="50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51"/>
      <c r="Q247" s="51"/>
      <c r="R247" s="51"/>
      <c r="S247" s="51"/>
      <c r="T247" s="39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</row>
    <row r="248" spans="1:31" x14ac:dyDescent="0.35">
      <c r="A248" s="42"/>
      <c r="B248" s="39"/>
      <c r="C248" s="50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51"/>
      <c r="Q248" s="51"/>
      <c r="R248" s="51"/>
      <c r="S248" s="51"/>
      <c r="T248" s="39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</row>
    <row r="249" spans="1:31" x14ac:dyDescent="0.35">
      <c r="A249" s="42"/>
      <c r="B249" s="39"/>
      <c r="C249" s="50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51"/>
      <c r="Q249" s="51"/>
      <c r="R249" s="51"/>
      <c r="S249" s="51"/>
      <c r="T249" s="39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</row>
    <row r="250" spans="1:31" x14ac:dyDescent="0.35">
      <c r="A250" s="42"/>
      <c r="B250" s="39"/>
      <c r="C250" s="50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51"/>
      <c r="Q250" s="51"/>
      <c r="R250" s="51"/>
      <c r="S250" s="51"/>
      <c r="T250" s="39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</row>
    <row r="251" spans="1:31" x14ac:dyDescent="0.35">
      <c r="A251" s="42"/>
      <c r="B251" s="39"/>
      <c r="C251" s="40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51"/>
      <c r="Q251" s="51"/>
      <c r="R251" s="51"/>
      <c r="S251" s="51"/>
      <c r="T251" s="39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</row>
    <row r="252" spans="1:31" x14ac:dyDescent="0.35">
      <c r="A252" s="42"/>
      <c r="B252" s="39"/>
      <c r="C252" s="40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51"/>
      <c r="Q252" s="51"/>
      <c r="R252" s="51"/>
      <c r="S252" s="51"/>
      <c r="T252" s="39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</row>
    <row r="253" spans="1:31" x14ac:dyDescent="0.35">
      <c r="A253" s="42"/>
      <c r="B253" s="39"/>
      <c r="C253" s="40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51"/>
      <c r="Q253" s="51"/>
      <c r="R253" s="51"/>
      <c r="S253" s="51"/>
      <c r="T253" s="39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</row>
    <row r="254" spans="1:31" x14ac:dyDescent="0.35">
      <c r="A254" s="42"/>
      <c r="B254" s="39"/>
      <c r="C254" s="40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51"/>
      <c r="Q254" s="51"/>
      <c r="R254" s="51"/>
      <c r="S254" s="51"/>
      <c r="T254" s="39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</row>
    <row r="255" spans="1:31" x14ac:dyDescent="0.35">
      <c r="A255" s="42"/>
      <c r="B255" s="39"/>
      <c r="C255" s="40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51"/>
      <c r="Q255" s="51"/>
      <c r="R255" s="51"/>
      <c r="S255" s="51"/>
      <c r="T255" s="39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</row>
    <row r="256" spans="1:31" x14ac:dyDescent="0.35">
      <c r="A256" s="42"/>
      <c r="B256" s="39"/>
      <c r="C256" s="40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51"/>
      <c r="Q256" s="51"/>
      <c r="R256" s="51"/>
      <c r="S256" s="51"/>
      <c r="T256" s="39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</row>
    <row r="257" spans="1:31" x14ac:dyDescent="0.35">
      <c r="A257" s="42"/>
      <c r="B257" s="39"/>
      <c r="C257" s="40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51"/>
      <c r="Q257" s="51"/>
      <c r="R257" s="51"/>
      <c r="S257" s="51"/>
      <c r="T257" s="39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</row>
    <row r="258" spans="1:31" x14ac:dyDescent="0.35">
      <c r="A258" s="42"/>
      <c r="B258" s="39"/>
      <c r="C258" s="40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51"/>
      <c r="Q258" s="51"/>
      <c r="R258" s="51"/>
      <c r="S258" s="51"/>
      <c r="T258" s="39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</row>
    <row r="259" spans="1:31" x14ac:dyDescent="0.35">
      <c r="A259" s="42"/>
      <c r="B259" s="39"/>
      <c r="C259" s="40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51"/>
      <c r="Q259" s="51"/>
      <c r="R259" s="51"/>
      <c r="S259" s="51"/>
      <c r="T259" s="39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</row>
    <row r="260" spans="1:31" x14ac:dyDescent="0.35">
      <c r="A260" s="42"/>
      <c r="B260" s="39"/>
      <c r="C260" s="40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51"/>
      <c r="Q260" s="51"/>
      <c r="R260" s="51"/>
      <c r="S260" s="51"/>
      <c r="T260" s="39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</row>
    <row r="261" spans="1:31" x14ac:dyDescent="0.35">
      <c r="A261" s="42"/>
      <c r="B261" s="39"/>
      <c r="C261" s="40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51"/>
      <c r="Q261" s="51"/>
      <c r="R261" s="51"/>
      <c r="S261" s="51"/>
      <c r="T261" s="39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</row>
    <row r="262" spans="1:31" x14ac:dyDescent="0.35">
      <c r="A262" s="42"/>
      <c r="B262" s="39"/>
      <c r="C262" s="40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51"/>
      <c r="Q262" s="51"/>
      <c r="R262" s="51"/>
      <c r="S262" s="51"/>
      <c r="T262" s="39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</row>
    <row r="263" spans="1:31" x14ac:dyDescent="0.35">
      <c r="A263" s="42"/>
      <c r="B263" s="39"/>
      <c r="C263" s="40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51"/>
      <c r="Q263" s="51"/>
      <c r="R263" s="51"/>
      <c r="S263" s="51"/>
      <c r="T263" s="39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</row>
    <row r="264" spans="1:31" x14ac:dyDescent="0.35">
      <c r="A264" s="42"/>
      <c r="B264" s="39"/>
      <c r="C264" s="40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51"/>
      <c r="Q264" s="51"/>
      <c r="R264" s="51"/>
      <c r="S264" s="51"/>
      <c r="T264" s="39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</row>
    <row r="265" spans="1:31" x14ac:dyDescent="0.35">
      <c r="A265" s="42"/>
      <c r="B265" s="39"/>
      <c r="C265" s="40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51"/>
      <c r="Q265" s="51"/>
      <c r="R265" s="51"/>
      <c r="S265" s="51"/>
      <c r="T265" s="39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</row>
    <row r="266" spans="1:31" x14ac:dyDescent="0.35">
      <c r="A266" s="42"/>
      <c r="B266" s="39"/>
      <c r="C266" s="40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51"/>
      <c r="Q266" s="51"/>
      <c r="R266" s="51"/>
      <c r="S266" s="51"/>
      <c r="T266" s="39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</row>
    <row r="267" spans="1:31" x14ac:dyDescent="0.35">
      <c r="A267" s="42"/>
      <c r="B267" s="39"/>
      <c r="C267" s="40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51"/>
      <c r="Q267" s="51"/>
      <c r="R267" s="51"/>
      <c r="S267" s="51"/>
      <c r="T267" s="39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</row>
    <row r="268" spans="1:31" x14ac:dyDescent="0.35">
      <c r="A268" s="42"/>
      <c r="B268" s="39"/>
      <c r="C268" s="40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51"/>
      <c r="Q268" s="51"/>
      <c r="R268" s="51"/>
      <c r="S268" s="51"/>
      <c r="T268" s="39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</row>
    <row r="269" spans="1:31" x14ac:dyDescent="0.35">
      <c r="A269" s="42"/>
      <c r="B269" s="39"/>
      <c r="C269" s="40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51"/>
      <c r="Q269" s="51"/>
      <c r="R269" s="51"/>
      <c r="S269" s="51"/>
      <c r="T269" s="39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</row>
    <row r="270" spans="1:31" x14ac:dyDescent="0.35">
      <c r="A270" s="42"/>
      <c r="B270" s="39"/>
      <c r="C270" s="40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51"/>
      <c r="Q270" s="51"/>
      <c r="R270" s="51"/>
      <c r="S270" s="51"/>
      <c r="T270" s="39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</row>
    <row r="271" spans="1:31" x14ac:dyDescent="0.35">
      <c r="A271" s="42"/>
      <c r="B271" s="39"/>
      <c r="C271" s="40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51"/>
      <c r="Q271" s="51"/>
      <c r="R271" s="51"/>
      <c r="S271" s="51"/>
      <c r="T271" s="39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</row>
    <row r="272" spans="1:31" x14ac:dyDescent="0.35">
      <c r="A272" s="42"/>
      <c r="B272" s="39"/>
      <c r="C272" s="40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51"/>
      <c r="Q272" s="51"/>
      <c r="R272" s="51"/>
      <c r="S272" s="51"/>
      <c r="T272" s="39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</row>
    <row r="273" spans="1:31" x14ac:dyDescent="0.35">
      <c r="A273" s="42"/>
      <c r="B273" s="39"/>
      <c r="C273" s="40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51"/>
      <c r="Q273" s="51"/>
      <c r="R273" s="51"/>
      <c r="S273" s="51"/>
      <c r="T273" s="39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</row>
    <row r="274" spans="1:31" x14ac:dyDescent="0.35">
      <c r="A274" s="42"/>
      <c r="B274" s="39"/>
      <c r="C274" s="40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51"/>
      <c r="Q274" s="51"/>
      <c r="R274" s="51"/>
      <c r="S274" s="51"/>
      <c r="T274" s="39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</row>
    <row r="275" spans="1:31" x14ac:dyDescent="0.35">
      <c r="A275" s="42"/>
      <c r="B275" s="39"/>
      <c r="C275" s="40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51"/>
      <c r="Q275" s="51"/>
      <c r="R275" s="51"/>
      <c r="S275" s="51"/>
      <c r="T275" s="39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</row>
    <row r="276" spans="1:31" x14ac:dyDescent="0.35">
      <c r="A276" s="42"/>
      <c r="B276" s="39"/>
      <c r="C276" s="40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51"/>
      <c r="Q276" s="51"/>
      <c r="R276" s="51"/>
      <c r="S276" s="51"/>
      <c r="T276" s="39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</row>
    <row r="277" spans="1:31" x14ac:dyDescent="0.35">
      <c r="A277" s="42"/>
      <c r="B277" s="39"/>
      <c r="C277" s="40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51"/>
      <c r="Q277" s="51"/>
      <c r="R277" s="51"/>
      <c r="S277" s="51"/>
      <c r="T277" s="39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</row>
    <row r="278" spans="1:31" x14ac:dyDescent="0.35">
      <c r="A278" s="42"/>
      <c r="B278" s="39"/>
      <c r="C278" s="40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51"/>
      <c r="Q278" s="51"/>
      <c r="R278" s="51"/>
      <c r="S278" s="51"/>
      <c r="T278" s="39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</row>
    <row r="279" spans="1:31" x14ac:dyDescent="0.35">
      <c r="A279" s="42"/>
      <c r="B279" s="39"/>
      <c r="C279" s="40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51"/>
      <c r="Q279" s="51"/>
      <c r="R279" s="51"/>
      <c r="S279" s="51"/>
      <c r="T279" s="39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</row>
    <row r="280" spans="1:31" x14ac:dyDescent="0.35">
      <c r="A280" s="42"/>
      <c r="B280" s="39"/>
      <c r="C280" s="40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51"/>
      <c r="Q280" s="51"/>
      <c r="R280" s="51"/>
      <c r="S280" s="51"/>
      <c r="T280" s="39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</row>
    <row r="281" spans="1:31" x14ac:dyDescent="0.35">
      <c r="A281" s="42"/>
      <c r="B281" s="39"/>
      <c r="C281" s="40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51"/>
      <c r="Q281" s="51"/>
      <c r="R281" s="51"/>
      <c r="S281" s="51"/>
      <c r="T281" s="39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</row>
    <row r="282" spans="1:31" x14ac:dyDescent="0.35">
      <c r="A282" s="42"/>
      <c r="B282" s="39"/>
      <c r="C282" s="40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51"/>
      <c r="Q282" s="51"/>
      <c r="R282" s="51"/>
      <c r="S282" s="51"/>
      <c r="T282" s="39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</row>
    <row r="283" spans="1:31" x14ac:dyDescent="0.35">
      <c r="A283" s="42"/>
      <c r="B283" s="39"/>
      <c r="C283" s="40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51"/>
      <c r="Q283" s="51"/>
      <c r="R283" s="51"/>
      <c r="S283" s="51"/>
      <c r="T283" s="39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</row>
    <row r="284" spans="1:31" x14ac:dyDescent="0.35">
      <c r="A284" s="42"/>
      <c r="B284" s="39"/>
      <c r="C284" s="40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51"/>
      <c r="Q284" s="51"/>
      <c r="R284" s="51"/>
      <c r="S284" s="51"/>
      <c r="T284" s="39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</row>
    <row r="285" spans="1:31" x14ac:dyDescent="0.35">
      <c r="A285" s="42"/>
      <c r="B285" s="39"/>
      <c r="C285" s="40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51"/>
      <c r="Q285" s="51"/>
      <c r="R285" s="51"/>
      <c r="S285" s="51"/>
      <c r="T285" s="39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</row>
    <row r="286" spans="1:31" x14ac:dyDescent="0.35">
      <c r="A286" s="42"/>
      <c r="B286" s="39"/>
      <c r="C286" s="40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51"/>
      <c r="Q286" s="51"/>
      <c r="R286" s="51"/>
      <c r="S286" s="51"/>
      <c r="T286" s="39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</row>
    <row r="287" spans="1:31" x14ac:dyDescent="0.35">
      <c r="A287" s="42"/>
      <c r="B287" s="39"/>
      <c r="C287" s="40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51"/>
      <c r="Q287" s="51"/>
      <c r="R287" s="51"/>
      <c r="S287" s="51"/>
      <c r="T287" s="39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</row>
    <row r="288" spans="1:31" x14ac:dyDescent="0.35">
      <c r="A288" s="42"/>
      <c r="B288" s="39"/>
      <c r="C288" s="40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51"/>
      <c r="Q288" s="51"/>
      <c r="R288" s="51"/>
      <c r="S288" s="51"/>
      <c r="T288" s="39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</row>
    <row r="289" spans="1:31" x14ac:dyDescent="0.35">
      <c r="A289" s="42"/>
      <c r="B289" s="39"/>
      <c r="C289" s="40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51"/>
      <c r="Q289" s="51"/>
      <c r="R289" s="51"/>
      <c r="S289" s="51"/>
      <c r="T289" s="39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</row>
    <row r="290" spans="1:31" x14ac:dyDescent="0.35">
      <c r="A290" s="42"/>
      <c r="B290" s="39"/>
      <c r="C290" s="40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51"/>
      <c r="Q290" s="51"/>
      <c r="R290" s="51"/>
      <c r="S290" s="51"/>
      <c r="T290" s="39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</row>
    <row r="291" spans="1:31" x14ac:dyDescent="0.35">
      <c r="A291" s="42"/>
      <c r="B291" s="39"/>
      <c r="C291" s="40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51"/>
      <c r="Q291" s="51"/>
      <c r="R291" s="51"/>
      <c r="S291" s="51"/>
      <c r="T291" s="39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</row>
    <row r="292" spans="1:31" x14ac:dyDescent="0.35">
      <c r="A292" s="42"/>
      <c r="B292" s="39"/>
      <c r="C292" s="40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51"/>
      <c r="Q292" s="51"/>
      <c r="R292" s="51"/>
      <c r="S292" s="51"/>
      <c r="T292" s="39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</row>
    <row r="293" spans="1:31" x14ac:dyDescent="0.35">
      <c r="A293" s="42"/>
      <c r="B293" s="39"/>
      <c r="C293" s="40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51"/>
      <c r="Q293" s="51"/>
      <c r="R293" s="51"/>
      <c r="S293" s="51"/>
      <c r="T293" s="39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</row>
    <row r="294" spans="1:31" x14ac:dyDescent="0.35">
      <c r="A294" s="42"/>
      <c r="B294" s="39"/>
      <c r="C294" s="40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51"/>
      <c r="Q294" s="51"/>
      <c r="R294" s="51"/>
      <c r="S294" s="51"/>
      <c r="T294" s="39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</row>
    <row r="295" spans="1:31" x14ac:dyDescent="0.35">
      <c r="A295" s="42"/>
      <c r="B295" s="39"/>
      <c r="C295" s="40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51"/>
      <c r="Q295" s="51"/>
      <c r="R295" s="51"/>
      <c r="S295" s="51"/>
      <c r="T295" s="39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</row>
    <row r="296" spans="1:31" x14ac:dyDescent="0.35">
      <c r="A296" s="42"/>
      <c r="B296" s="39"/>
      <c r="C296" s="40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51"/>
      <c r="Q296" s="51"/>
      <c r="R296" s="51"/>
      <c r="S296" s="51"/>
      <c r="T296" s="39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</row>
    <row r="297" spans="1:31" x14ac:dyDescent="0.35">
      <c r="A297" s="42"/>
      <c r="B297" s="39"/>
      <c r="C297" s="40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51"/>
      <c r="Q297" s="51"/>
      <c r="R297" s="51"/>
      <c r="S297" s="51"/>
      <c r="T297" s="39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</row>
    <row r="298" spans="1:31" x14ac:dyDescent="0.35">
      <c r="A298" s="42"/>
      <c r="B298" s="39"/>
      <c r="C298" s="40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51"/>
      <c r="Q298" s="51"/>
      <c r="R298" s="51"/>
      <c r="S298" s="51"/>
      <c r="T298" s="39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</row>
    <row r="299" spans="1:31" x14ac:dyDescent="0.35">
      <c r="A299" s="42"/>
      <c r="B299" s="39"/>
      <c r="C299" s="40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51"/>
      <c r="Q299" s="51"/>
      <c r="R299" s="51"/>
      <c r="S299" s="51"/>
      <c r="T299" s="39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</row>
    <row r="300" spans="1:31" x14ac:dyDescent="0.35">
      <c r="A300" s="42"/>
      <c r="B300" s="39"/>
      <c r="C300" s="40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51"/>
      <c r="Q300" s="51"/>
      <c r="R300" s="51"/>
      <c r="S300" s="51"/>
      <c r="T300" s="39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</row>
    <row r="301" spans="1:31" x14ac:dyDescent="0.35">
      <c r="A301" s="42"/>
      <c r="B301" s="39"/>
      <c r="C301" s="40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51"/>
      <c r="Q301" s="51"/>
      <c r="R301" s="51"/>
      <c r="S301" s="51"/>
      <c r="T301" s="39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</row>
    <row r="302" spans="1:31" x14ac:dyDescent="0.35">
      <c r="A302" s="42"/>
      <c r="B302" s="39"/>
      <c r="C302" s="40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51"/>
      <c r="Q302" s="51"/>
      <c r="R302" s="51"/>
      <c r="S302" s="51"/>
      <c r="T302" s="39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</row>
    <row r="303" spans="1:31" x14ac:dyDescent="0.35">
      <c r="A303" s="42"/>
      <c r="B303" s="39"/>
      <c r="C303" s="40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51"/>
      <c r="Q303" s="51"/>
      <c r="R303" s="51"/>
      <c r="S303" s="51"/>
      <c r="T303" s="39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</row>
    <row r="304" spans="1:31" x14ac:dyDescent="0.35">
      <c r="A304" s="42"/>
      <c r="B304" s="39"/>
      <c r="C304" s="40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51"/>
      <c r="Q304" s="51"/>
      <c r="R304" s="51"/>
      <c r="S304" s="51"/>
      <c r="T304" s="39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</row>
    <row r="305" spans="1:31" x14ac:dyDescent="0.35">
      <c r="A305" s="42"/>
      <c r="B305" s="39"/>
      <c r="C305" s="40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51"/>
      <c r="Q305" s="51"/>
      <c r="R305" s="51"/>
      <c r="S305" s="51"/>
      <c r="T305" s="39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</row>
    <row r="306" spans="1:31" x14ac:dyDescent="0.35">
      <c r="A306" s="42"/>
      <c r="B306" s="39"/>
      <c r="C306" s="40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51"/>
      <c r="Q306" s="51"/>
      <c r="R306" s="51"/>
      <c r="S306" s="51"/>
      <c r="T306" s="39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</row>
    <row r="307" spans="1:31" x14ac:dyDescent="0.35">
      <c r="A307" s="42"/>
      <c r="B307" s="39"/>
      <c r="C307" s="40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51"/>
      <c r="Q307" s="51"/>
      <c r="R307" s="51"/>
      <c r="S307" s="51"/>
      <c r="T307" s="39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</row>
    <row r="308" spans="1:31" x14ac:dyDescent="0.35">
      <c r="A308" s="42"/>
      <c r="B308" s="39"/>
      <c r="C308" s="40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51"/>
      <c r="Q308" s="51"/>
      <c r="R308" s="51"/>
      <c r="S308" s="51"/>
      <c r="T308" s="39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</row>
    <row r="309" spans="1:31" x14ac:dyDescent="0.35">
      <c r="A309" s="42"/>
      <c r="B309" s="39"/>
      <c r="C309" s="40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51"/>
      <c r="Q309" s="51"/>
      <c r="R309" s="51"/>
      <c r="S309" s="51"/>
      <c r="T309" s="39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</row>
    <row r="310" spans="1:31" x14ac:dyDescent="0.35">
      <c r="A310" s="42"/>
      <c r="B310" s="39"/>
      <c r="C310" s="40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51"/>
      <c r="Q310" s="51"/>
      <c r="R310" s="51"/>
      <c r="S310" s="51"/>
      <c r="T310" s="39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</row>
    <row r="311" spans="1:31" x14ac:dyDescent="0.35">
      <c r="A311" s="42"/>
      <c r="B311" s="39"/>
      <c r="C311" s="40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51"/>
      <c r="Q311" s="51"/>
      <c r="R311" s="51"/>
      <c r="S311" s="51"/>
      <c r="T311" s="39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</row>
    <row r="312" spans="1:31" x14ac:dyDescent="0.35">
      <c r="A312" s="42"/>
      <c r="B312" s="39"/>
      <c r="C312" s="40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51"/>
      <c r="Q312" s="51"/>
      <c r="R312" s="51"/>
      <c r="S312" s="51"/>
      <c r="T312" s="39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</row>
    <row r="313" spans="1:31" x14ac:dyDescent="0.35">
      <c r="A313" s="42"/>
      <c r="B313" s="39"/>
      <c r="C313" s="40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51"/>
      <c r="Q313" s="51"/>
      <c r="R313" s="51"/>
      <c r="S313" s="51"/>
      <c r="T313" s="39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</row>
    <row r="314" spans="1:31" x14ac:dyDescent="0.35">
      <c r="A314" s="42"/>
      <c r="B314" s="39"/>
      <c r="C314" s="40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51"/>
      <c r="Q314" s="51"/>
      <c r="R314" s="51"/>
      <c r="S314" s="51"/>
      <c r="T314" s="39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</row>
    <row r="315" spans="1:31" x14ac:dyDescent="0.35">
      <c r="A315" s="42"/>
      <c r="B315" s="39"/>
      <c r="C315" s="40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51"/>
      <c r="Q315" s="51"/>
      <c r="R315" s="51"/>
      <c r="S315" s="51"/>
      <c r="T315" s="39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</row>
    <row r="316" spans="1:31" x14ac:dyDescent="0.35">
      <c r="A316" s="42"/>
      <c r="B316" s="39"/>
      <c r="C316" s="40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51"/>
      <c r="Q316" s="51"/>
      <c r="R316" s="51"/>
      <c r="S316" s="51"/>
      <c r="T316" s="39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</row>
    <row r="317" spans="1:31" x14ac:dyDescent="0.35">
      <c r="A317" s="42"/>
      <c r="B317" s="39"/>
      <c r="C317" s="40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51"/>
      <c r="Q317" s="51"/>
      <c r="R317" s="51"/>
      <c r="S317" s="51"/>
      <c r="T317" s="39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</row>
    <row r="318" spans="1:31" x14ac:dyDescent="0.35">
      <c r="A318" s="42"/>
      <c r="B318" s="39"/>
      <c r="C318" s="40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51"/>
      <c r="Q318" s="51"/>
      <c r="R318" s="51"/>
      <c r="S318" s="51"/>
      <c r="T318" s="39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</row>
    <row r="319" spans="1:31" x14ac:dyDescent="0.35">
      <c r="A319" s="42"/>
      <c r="B319" s="39"/>
      <c r="C319" s="40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51"/>
      <c r="Q319" s="51"/>
      <c r="R319" s="51"/>
      <c r="S319" s="51"/>
      <c r="T319" s="39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</row>
    <row r="320" spans="1:31" x14ac:dyDescent="0.35">
      <c r="A320" s="42"/>
      <c r="B320" s="39"/>
      <c r="C320" s="40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51"/>
      <c r="Q320" s="51"/>
      <c r="R320" s="51"/>
      <c r="S320" s="51"/>
      <c r="T320" s="39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</row>
    <row r="321" spans="1:31" x14ac:dyDescent="0.35">
      <c r="A321" s="42"/>
      <c r="B321" s="39"/>
      <c r="C321" s="40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51"/>
      <c r="Q321" s="51"/>
      <c r="R321" s="51"/>
      <c r="S321" s="51"/>
      <c r="T321" s="39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</row>
    <row r="322" spans="1:31" x14ac:dyDescent="0.35">
      <c r="A322" s="42"/>
      <c r="B322" s="39"/>
      <c r="C322" s="40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51"/>
      <c r="Q322" s="51"/>
      <c r="R322" s="51"/>
      <c r="S322" s="51"/>
      <c r="T322" s="39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</row>
    <row r="323" spans="1:31" x14ac:dyDescent="0.35">
      <c r="A323" s="42"/>
      <c r="B323" s="39"/>
      <c r="C323" s="40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51"/>
      <c r="Q323" s="51"/>
      <c r="R323" s="51"/>
      <c r="S323" s="51"/>
      <c r="T323" s="39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</row>
    <row r="324" spans="1:31" x14ac:dyDescent="0.35">
      <c r="A324" s="42"/>
      <c r="B324" s="39"/>
      <c r="C324" s="40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51"/>
      <c r="Q324" s="51"/>
      <c r="R324" s="51"/>
      <c r="S324" s="51"/>
      <c r="T324" s="39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</row>
    <row r="325" spans="1:31" x14ac:dyDescent="0.35">
      <c r="A325" s="42"/>
      <c r="B325" s="39"/>
      <c r="C325" s="40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51"/>
      <c r="Q325" s="51"/>
      <c r="R325" s="51"/>
      <c r="S325" s="51"/>
      <c r="T325" s="39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</row>
    <row r="326" spans="1:31" x14ac:dyDescent="0.35">
      <c r="A326" s="42"/>
      <c r="B326" s="39"/>
      <c r="C326" s="40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51"/>
      <c r="Q326" s="51"/>
      <c r="R326" s="51"/>
      <c r="S326" s="51"/>
      <c r="T326" s="39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</row>
    <row r="327" spans="1:31" x14ac:dyDescent="0.35">
      <c r="A327" s="42"/>
      <c r="B327" s="39"/>
      <c r="C327" s="40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51"/>
      <c r="Q327" s="51"/>
      <c r="R327" s="51"/>
      <c r="S327" s="51"/>
      <c r="T327" s="39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</row>
    <row r="328" spans="1:31" x14ac:dyDescent="0.35">
      <c r="A328" s="42"/>
      <c r="B328" s="39"/>
      <c r="C328" s="40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51"/>
      <c r="Q328" s="51"/>
      <c r="R328" s="51"/>
      <c r="S328" s="51"/>
      <c r="T328" s="39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</row>
    <row r="329" spans="1:31" x14ac:dyDescent="0.35">
      <c r="A329" s="42"/>
      <c r="B329" s="39"/>
      <c r="C329" s="40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51"/>
      <c r="Q329" s="51"/>
      <c r="R329" s="51"/>
      <c r="S329" s="51"/>
      <c r="T329" s="39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</row>
    <row r="330" spans="1:31" x14ac:dyDescent="0.35">
      <c r="A330" s="42"/>
      <c r="B330" s="39"/>
      <c r="C330" s="40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51"/>
      <c r="Q330" s="51"/>
      <c r="R330" s="51"/>
      <c r="S330" s="51"/>
      <c r="T330" s="39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</row>
    <row r="331" spans="1:31" x14ac:dyDescent="0.35">
      <c r="A331" s="42"/>
      <c r="B331" s="39"/>
      <c r="C331" s="40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51"/>
      <c r="Q331" s="51"/>
      <c r="R331" s="51"/>
      <c r="S331" s="51"/>
      <c r="T331" s="39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</row>
    <row r="332" spans="1:31" x14ac:dyDescent="0.35">
      <c r="A332" s="42"/>
      <c r="B332" s="39"/>
      <c r="C332" s="40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51"/>
      <c r="Q332" s="51"/>
      <c r="R332" s="51"/>
      <c r="S332" s="51"/>
      <c r="T332" s="39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</row>
    <row r="333" spans="1:31" x14ac:dyDescent="0.35">
      <c r="A333" s="42"/>
      <c r="B333" s="39"/>
      <c r="C333" s="40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51"/>
      <c r="Q333" s="51"/>
      <c r="R333" s="51"/>
      <c r="S333" s="51"/>
      <c r="T333" s="39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</row>
    <row r="334" spans="1:31" x14ac:dyDescent="0.35">
      <c r="A334" s="42"/>
      <c r="B334" s="39"/>
      <c r="C334" s="40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51"/>
      <c r="Q334" s="51"/>
      <c r="R334" s="51"/>
      <c r="S334" s="51"/>
      <c r="T334" s="39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</row>
    <row r="335" spans="1:31" x14ac:dyDescent="0.35">
      <c r="A335" s="42"/>
      <c r="B335" s="39"/>
      <c r="C335" s="40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51"/>
      <c r="Q335" s="51"/>
      <c r="R335" s="51"/>
      <c r="S335" s="51"/>
      <c r="T335" s="39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</row>
    <row r="336" spans="1:31" x14ac:dyDescent="0.35">
      <c r="A336" s="42"/>
      <c r="B336" s="39"/>
      <c r="C336" s="40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51"/>
      <c r="Q336" s="51"/>
      <c r="R336" s="51"/>
      <c r="S336" s="51"/>
      <c r="T336" s="39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</row>
    <row r="337" spans="1:31" x14ac:dyDescent="0.35">
      <c r="A337" s="42"/>
      <c r="B337" s="39"/>
      <c r="C337" s="40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51"/>
      <c r="Q337" s="51"/>
      <c r="R337" s="51"/>
      <c r="S337" s="51"/>
      <c r="T337" s="39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</row>
    <row r="338" spans="1:31" x14ac:dyDescent="0.35">
      <c r="A338" s="42"/>
      <c r="B338" s="39"/>
      <c r="C338" s="40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51"/>
      <c r="Q338" s="51"/>
      <c r="R338" s="51"/>
      <c r="S338" s="51"/>
      <c r="T338" s="39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</row>
    <row r="339" spans="1:31" x14ac:dyDescent="0.35">
      <c r="A339" s="42"/>
      <c r="B339" s="39"/>
      <c r="C339" s="40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51"/>
      <c r="Q339" s="51"/>
      <c r="R339" s="51"/>
      <c r="S339" s="51"/>
      <c r="T339" s="39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</row>
    <row r="340" spans="1:31" x14ac:dyDescent="0.35">
      <c r="A340" s="42"/>
      <c r="B340" s="39"/>
      <c r="C340" s="40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51"/>
      <c r="Q340" s="51"/>
      <c r="R340" s="51"/>
      <c r="S340" s="51"/>
      <c r="T340" s="39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</row>
    <row r="341" spans="1:31" x14ac:dyDescent="0.35">
      <c r="A341" s="42"/>
      <c r="B341" s="39"/>
      <c r="C341" s="40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51"/>
      <c r="Q341" s="51"/>
      <c r="R341" s="51"/>
      <c r="S341" s="51"/>
      <c r="T341" s="39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</row>
    <row r="342" spans="1:31" x14ac:dyDescent="0.35">
      <c r="A342" s="42"/>
      <c r="B342" s="39"/>
      <c r="C342" s="40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51"/>
      <c r="Q342" s="51"/>
      <c r="R342" s="51"/>
      <c r="S342" s="51"/>
      <c r="T342" s="39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</row>
    <row r="343" spans="1:31" x14ac:dyDescent="0.35">
      <c r="A343" s="42"/>
      <c r="B343" s="39"/>
      <c r="C343" s="40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51"/>
      <c r="Q343" s="51"/>
      <c r="R343" s="51"/>
      <c r="S343" s="51"/>
      <c r="T343" s="39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</row>
    <row r="344" spans="1:31" x14ac:dyDescent="0.35">
      <c r="A344" s="42"/>
      <c r="B344" s="39"/>
      <c r="C344" s="40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51"/>
      <c r="Q344" s="51"/>
      <c r="R344" s="51"/>
      <c r="S344" s="51"/>
      <c r="T344" s="39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</row>
    <row r="345" spans="1:31" x14ac:dyDescent="0.35">
      <c r="A345" s="42"/>
      <c r="B345" s="39"/>
      <c r="C345" s="40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51"/>
      <c r="Q345" s="51"/>
      <c r="R345" s="51"/>
      <c r="S345" s="51"/>
      <c r="T345" s="39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</row>
    <row r="346" spans="1:31" x14ac:dyDescent="0.35">
      <c r="A346" s="42"/>
      <c r="B346" s="39"/>
      <c r="C346" s="40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51"/>
      <c r="Q346" s="51"/>
      <c r="R346" s="51"/>
      <c r="S346" s="51"/>
      <c r="T346" s="39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</row>
    <row r="347" spans="1:31" x14ac:dyDescent="0.35">
      <c r="A347" s="42"/>
      <c r="B347" s="39"/>
      <c r="C347" s="40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51"/>
      <c r="Q347" s="51"/>
      <c r="R347" s="51"/>
      <c r="S347" s="51"/>
      <c r="T347" s="39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</row>
    <row r="348" spans="1:31" x14ac:dyDescent="0.35">
      <c r="A348" s="42"/>
      <c r="B348" s="39"/>
      <c r="C348" s="40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51"/>
      <c r="Q348" s="51"/>
      <c r="R348" s="51"/>
      <c r="S348" s="51"/>
      <c r="T348" s="39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</row>
    <row r="349" spans="1:31" x14ac:dyDescent="0.35">
      <c r="A349" s="42"/>
      <c r="B349" s="39"/>
      <c r="C349" s="40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51"/>
      <c r="Q349" s="51"/>
      <c r="R349" s="51"/>
      <c r="S349" s="51"/>
      <c r="T349" s="39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</row>
    <row r="350" spans="1:31" x14ac:dyDescent="0.35">
      <c r="A350" s="42"/>
      <c r="B350" s="39"/>
      <c r="C350" s="40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51"/>
      <c r="Q350" s="51"/>
      <c r="R350" s="51"/>
      <c r="S350" s="51"/>
      <c r="T350" s="39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</row>
    <row r="351" spans="1:31" x14ac:dyDescent="0.35">
      <c r="A351" s="42"/>
      <c r="B351" s="39"/>
      <c r="C351" s="40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51"/>
      <c r="Q351" s="51"/>
      <c r="R351" s="51"/>
      <c r="S351" s="51"/>
      <c r="T351" s="39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</row>
    <row r="352" spans="1:31" x14ac:dyDescent="0.35">
      <c r="A352" s="42"/>
      <c r="B352" s="39"/>
      <c r="C352" s="40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51"/>
      <c r="Q352" s="51"/>
      <c r="R352" s="51"/>
      <c r="S352" s="51"/>
      <c r="T352" s="39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</row>
    <row r="353" spans="1:31" x14ac:dyDescent="0.35">
      <c r="A353" s="42"/>
      <c r="B353" s="39"/>
      <c r="C353" s="40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51"/>
      <c r="Q353" s="51"/>
      <c r="R353" s="51"/>
      <c r="S353" s="51"/>
      <c r="T353" s="39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</row>
    <row r="354" spans="1:31" x14ac:dyDescent="0.35">
      <c r="A354" s="42"/>
      <c r="B354" s="39"/>
      <c r="C354" s="40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51"/>
      <c r="Q354" s="51"/>
      <c r="R354" s="51"/>
      <c r="S354" s="51"/>
      <c r="T354" s="39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</row>
    <row r="355" spans="1:31" x14ac:dyDescent="0.35">
      <c r="A355" s="42"/>
      <c r="B355" s="39"/>
      <c r="C355" s="40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51"/>
      <c r="Q355" s="51"/>
      <c r="R355" s="51"/>
      <c r="S355" s="51"/>
      <c r="T355" s="39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</row>
    <row r="356" spans="1:31" x14ac:dyDescent="0.35">
      <c r="A356" s="42"/>
      <c r="B356" s="39"/>
      <c r="C356" s="40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51"/>
      <c r="Q356" s="51"/>
      <c r="R356" s="51"/>
      <c r="S356" s="51"/>
      <c r="T356" s="39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</row>
    <row r="357" spans="1:31" x14ac:dyDescent="0.35">
      <c r="A357" s="42"/>
      <c r="B357" s="39"/>
      <c r="C357" s="40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51"/>
      <c r="Q357" s="51"/>
      <c r="R357" s="51"/>
      <c r="S357" s="51"/>
      <c r="T357" s="39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</row>
    <row r="358" spans="1:31" x14ac:dyDescent="0.35">
      <c r="A358" s="42"/>
      <c r="B358" s="39"/>
      <c r="C358" s="40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51"/>
      <c r="Q358" s="51"/>
      <c r="R358" s="51"/>
      <c r="S358" s="51"/>
      <c r="T358" s="39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</row>
    <row r="359" spans="1:31" x14ac:dyDescent="0.35">
      <c r="A359" s="42"/>
      <c r="B359" s="39"/>
      <c r="C359" s="40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51"/>
      <c r="Q359" s="51"/>
      <c r="R359" s="51"/>
      <c r="S359" s="51"/>
      <c r="T359" s="39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</row>
    <row r="360" spans="1:31" x14ac:dyDescent="0.35">
      <c r="A360" s="42"/>
      <c r="B360" s="39"/>
      <c r="C360" s="40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51"/>
      <c r="Q360" s="51"/>
      <c r="R360" s="51"/>
      <c r="S360" s="51"/>
      <c r="T360" s="39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</row>
    <row r="361" spans="1:31" x14ac:dyDescent="0.35">
      <c r="A361" s="42"/>
      <c r="B361" s="39"/>
      <c r="C361" s="40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51"/>
      <c r="Q361" s="51"/>
      <c r="R361" s="51"/>
      <c r="S361" s="51"/>
      <c r="T361" s="39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Allocations and Results</vt:lpstr>
      <vt:lpstr>Setup</vt:lpstr>
      <vt:lpstr>CMA</vt:lpstr>
      <vt:lpstr>CC Scen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Mathur, Mehul</dc:creator>
  <cp:lastModifiedBy>Mathur, Mehul</cp:lastModifiedBy>
  <dcterms:created xsi:type="dcterms:W3CDTF">2021-07-03T19:21:03Z</dcterms:created>
  <dcterms:modified xsi:type="dcterms:W3CDTF">2021-07-05T08:21:32Z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