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7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Sheet1" sheetId="6" r:id="rId6"/>
    <sheet name="Sheet2" sheetId="7" r:id="rId7"/>
    <sheet name="Sheet3" sheetId="8" r:id="rId8"/>
  </sheets>
  <calcPr calcId="124519"/>
</workbook>
</file>

<file path=xl/calcChain.xml><?xml version="1.0" encoding="utf-8"?>
<calcChain xmlns="http://schemas.openxmlformats.org/spreadsheetml/2006/main">
  <c r="D11" i="8"/>
  <c r="D15"/>
  <c r="D12"/>
  <c r="D13"/>
  <c r="D14"/>
  <c r="D10"/>
  <c r="B21"/>
  <c r="B19"/>
  <c r="B17"/>
  <c r="B20"/>
  <c r="C15"/>
  <c r="C11"/>
  <c r="C12"/>
  <c r="C13"/>
  <c r="C14"/>
  <c r="C10"/>
  <c r="B15"/>
  <c r="D14" i="7"/>
  <c r="D13"/>
  <c r="D12"/>
  <c r="D11"/>
  <c r="D10"/>
  <c r="D30" i="6" l="1"/>
  <c r="D28"/>
  <c r="D27"/>
  <c r="D26"/>
  <c r="C23"/>
  <c r="C21"/>
  <c r="C19"/>
  <c r="D17"/>
  <c r="C15"/>
  <c r="C13"/>
  <c r="E25" i="5"/>
  <c r="B25"/>
  <c r="B18"/>
  <c r="B21" s="1"/>
  <c r="I13"/>
  <c r="I14"/>
  <c r="I15"/>
  <c r="I16"/>
  <c r="I17"/>
  <c r="G13"/>
  <c r="H13" s="1"/>
  <c r="G14"/>
  <c r="H14" s="1"/>
  <c r="G15"/>
  <c r="H15" s="1"/>
  <c r="G16"/>
  <c r="H16" s="1"/>
  <c r="G17"/>
  <c r="H17" s="1"/>
  <c r="I12"/>
  <c r="G12"/>
  <c r="G18" s="1"/>
  <c r="D26" s="1"/>
  <c r="C12"/>
  <c r="C13" s="1"/>
  <c r="C14" s="1"/>
  <c r="C15" s="1"/>
  <c r="C16" s="1"/>
  <c r="C17" s="1"/>
  <c r="F15" i="4"/>
  <c r="F14"/>
  <c r="F13"/>
  <c r="F12"/>
  <c r="F10"/>
  <c r="F9"/>
  <c r="B18"/>
  <c r="B17"/>
  <c r="B16"/>
  <c r="B15"/>
  <c r="B14"/>
  <c r="B13"/>
  <c r="B12"/>
  <c r="B11"/>
  <c r="B10"/>
  <c r="B9"/>
  <c r="D21" i="3"/>
  <c r="B21"/>
  <c r="B17"/>
  <c r="B27" s="1"/>
  <c r="H16"/>
  <c r="G16"/>
  <c r="G15"/>
  <c r="H15" s="1"/>
  <c r="H14"/>
  <c r="G14"/>
  <c r="G13"/>
  <c r="H13" s="1"/>
  <c r="H12"/>
  <c r="G12"/>
  <c r="C12"/>
  <c r="C13" s="1"/>
  <c r="C14" s="1"/>
  <c r="C15" s="1"/>
  <c r="C16" s="1"/>
  <c r="G11"/>
  <c r="H11" s="1"/>
  <c r="H17" s="1"/>
  <c r="D20" s="1"/>
  <c r="C11"/>
  <c r="C17" i="2"/>
  <c r="C16"/>
  <c r="C15"/>
  <c r="C14"/>
  <c r="C13"/>
  <c r="C12"/>
  <c r="C11"/>
  <c r="C10"/>
  <c r="C9"/>
  <c r="C8"/>
  <c r="C7"/>
  <c r="C17" i="1"/>
  <c r="C16"/>
  <c r="C15"/>
  <c r="C14"/>
  <c r="C13"/>
  <c r="C12"/>
  <c r="C11"/>
  <c r="C10"/>
  <c r="C9"/>
  <c r="C8"/>
  <c r="C7"/>
  <c r="D21" i="5" l="1"/>
  <c r="B22"/>
  <c r="D22" s="1"/>
  <c r="B23"/>
  <c r="D23" s="1"/>
  <c r="D24" s="1"/>
  <c r="H12"/>
  <c r="H18" s="1"/>
  <c r="D27" s="1"/>
  <c r="B22" i="3"/>
  <c r="D22" s="1"/>
  <c r="B23"/>
  <c r="D23" s="1"/>
  <c r="B24"/>
  <c r="D24" s="1"/>
  <c r="B25"/>
  <c r="D25" s="1"/>
  <c r="B26"/>
  <c r="D26" s="1"/>
</calcChain>
</file>

<file path=xl/sharedStrings.xml><?xml version="1.0" encoding="utf-8"?>
<sst xmlns="http://schemas.openxmlformats.org/spreadsheetml/2006/main" count="284" uniqueCount="203">
  <si>
    <t xml:space="preserve">Solution: </t>
  </si>
  <si>
    <t>Calculation of various values</t>
  </si>
  <si>
    <t xml:space="preserve">for </t>
  </si>
  <si>
    <t>Max</t>
  </si>
  <si>
    <t>Min</t>
  </si>
  <si>
    <t>Mean</t>
  </si>
  <si>
    <t>Median</t>
  </si>
  <si>
    <t>Mode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</si>
  <si>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</si>
  <si>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</si>
  <si>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</si>
  <si>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</si>
  <si>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P</t>
    </r>
    <r>
      <rPr>
        <vertAlign val="subscript"/>
        <sz val="11"/>
        <color theme="1"/>
        <rFont val="Calibri"/>
        <family val="2"/>
        <scheme val="minor"/>
      </rPr>
      <t>80</t>
    </r>
  </si>
  <si>
    <t>Formula</t>
  </si>
  <si>
    <t xml:space="preserve">Value </t>
  </si>
  <si>
    <t>MAX(A2:H3)</t>
  </si>
  <si>
    <t>MIN(A2:H3)</t>
  </si>
  <si>
    <t>AVERAGE(A2:H3)</t>
  </si>
  <si>
    <t>MEDIAN(A2:H3)</t>
  </si>
  <si>
    <t>QUARTILE(A2:H3,1)</t>
  </si>
  <si>
    <t>QUARTILE(A2:H3,3)</t>
  </si>
  <si>
    <t>MODE(A2:H3)</t>
  </si>
  <si>
    <t>5554/20</t>
  </si>
  <si>
    <t>PERCENTILE(A2:H3,0.6)</t>
  </si>
  <si>
    <t>PERCENTILE(A2:H3,0.7)</t>
  </si>
  <si>
    <t>PERCENTILE(A2:H3,0.8)</t>
  </si>
  <si>
    <t>PERCENTILE(A2:H3,0.9)</t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</si>
  <si>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</si>
  <si>
    <r>
      <t>Compute Max, Min, Mean,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Mode,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</si>
  <si>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>MAX(A50:G51)</t>
  </si>
  <si>
    <t>MIN(A50:G51)</t>
  </si>
  <si>
    <t>AVERAGE(A50:G51)</t>
  </si>
  <si>
    <t>MEDIAN(A50:G51)</t>
  </si>
  <si>
    <t>QUARTILE(A50:G51,1)</t>
  </si>
  <si>
    <t>QUARTILE(A50:G51,3)</t>
  </si>
  <si>
    <t>MODE(A50:G51)</t>
  </si>
  <si>
    <t>PERCENTILE(A50:G51,0.6)</t>
  </si>
  <si>
    <t>PERCENTILE(A50:G51,0.7)</t>
  </si>
  <si>
    <t>PERCENTILE(A50:G51,0.8)</t>
  </si>
  <si>
    <t>PERCENTILE(A50:G51,0.9)</t>
  </si>
  <si>
    <r>
      <t>Compute Mean, Median,Mode,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</si>
  <si>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 xml:space="preserve">Marks </t>
  </si>
  <si>
    <t>No.of students</t>
  </si>
  <si>
    <t xml:space="preserve"> `10-20</t>
  </si>
  <si>
    <t xml:space="preserve">   0-10</t>
  </si>
  <si>
    <t xml:space="preserve"> 20-30</t>
  </si>
  <si>
    <t xml:space="preserve"> 30-40</t>
  </si>
  <si>
    <t xml:space="preserve"> 40-50</t>
  </si>
  <si>
    <t xml:space="preserve"> 50-60</t>
  </si>
  <si>
    <t xml:space="preserve">solution: </t>
  </si>
  <si>
    <t>Calculation table for various values</t>
  </si>
  <si>
    <t>f</t>
  </si>
  <si>
    <t>c.f</t>
  </si>
  <si>
    <t>ll</t>
  </si>
  <si>
    <t>ul</t>
  </si>
  <si>
    <t>h</t>
  </si>
  <si>
    <t>m.v(x)</t>
  </si>
  <si>
    <t>f*x</t>
  </si>
  <si>
    <t xml:space="preserve">For </t>
  </si>
  <si>
    <t>Position</t>
  </si>
  <si>
    <t xml:space="preserve">Class </t>
  </si>
  <si>
    <t>Value</t>
  </si>
  <si>
    <t>H112/B112</t>
  </si>
  <si>
    <t>D108+(B108-B107)/(2*B108-B107-B109)*F108</t>
  </si>
  <si>
    <t xml:space="preserve"> 10-20</t>
  </si>
  <si>
    <t>20-30</t>
  </si>
  <si>
    <t>D108+(B117-C107)/B108*F108</t>
  </si>
  <si>
    <t>D107+(B118-C106)/B107*F107</t>
  </si>
  <si>
    <t>D109+(B119-C108)/B109*F109</t>
  </si>
  <si>
    <t>D108+(B120-C107)/B108*F108</t>
  </si>
  <si>
    <t>D108+(B121-C107)/B108*F108</t>
  </si>
  <si>
    <t>30-40</t>
  </si>
  <si>
    <t>calculation table for various values</t>
  </si>
  <si>
    <t>For</t>
  </si>
  <si>
    <t>values</t>
  </si>
  <si>
    <t>Values</t>
  </si>
  <si>
    <t>largest value</t>
  </si>
  <si>
    <t>Smallest value</t>
  </si>
  <si>
    <t>S.D</t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</si>
  <si>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</si>
  <si>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</si>
  <si>
    <t>Solution:</t>
  </si>
  <si>
    <t>MAX(A3:I4)</t>
  </si>
  <si>
    <t>MIN(A3:I4)</t>
  </si>
  <si>
    <t>QUARTILE(A3:I4,1)</t>
  </si>
  <si>
    <t>QUARTILE(A3:I4,2)</t>
  </si>
  <si>
    <t>QUARTILE(A3:I4,3)</t>
  </si>
  <si>
    <t>AVERAGE(A3:I4)</t>
  </si>
  <si>
    <t>MODE(A3:I4)</t>
  </si>
  <si>
    <t>STDEV(A3:I4)</t>
  </si>
  <si>
    <t>PERCENTILE(A3:I4,0.1)</t>
  </si>
  <si>
    <t>PERCENTILE(A3:I4,0.9)</t>
  </si>
  <si>
    <t>range</t>
  </si>
  <si>
    <t>K</t>
  </si>
  <si>
    <t>Q.D.</t>
  </si>
  <si>
    <t>C.V.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</si>
  <si>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</si>
  <si>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</t>
    </r>
  </si>
  <si>
    <r>
      <t>Compute Range,Q.D , S.D,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(B),and k from given data.</t>
    </r>
  </si>
  <si>
    <t>B9-B10</t>
  </si>
  <si>
    <t>(B13-B11)/2</t>
  </si>
  <si>
    <t>(B16/B14)*100</t>
  </si>
  <si>
    <t>(B14-B15)/B16</t>
  </si>
  <si>
    <t>(B13+B11-2*B12)/(B13-B11)</t>
  </si>
  <si>
    <t>(B13-B11)/(2*(B18-B17))</t>
  </si>
  <si>
    <t xml:space="preserve"> </t>
  </si>
  <si>
    <t>marks</t>
  </si>
  <si>
    <t>No. of students</t>
  </si>
  <si>
    <t xml:space="preserve"> 0-10</t>
  </si>
  <si>
    <t>C.F</t>
  </si>
  <si>
    <r>
      <t>Compute Q.D,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</si>
  <si>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r>
      <t>f*x</t>
    </r>
    <r>
      <rPr>
        <vertAlign val="superscript"/>
        <sz val="11"/>
        <color theme="1"/>
        <rFont val="Calibri"/>
        <family val="2"/>
        <scheme val="minor"/>
      </rPr>
      <t>2</t>
    </r>
  </si>
  <si>
    <t>No. of studfnts</t>
  </si>
  <si>
    <t>position</t>
  </si>
  <si>
    <t>class</t>
  </si>
  <si>
    <t>value</t>
  </si>
  <si>
    <t>formula</t>
  </si>
  <si>
    <t>Q1</t>
  </si>
  <si>
    <t>Q2</t>
  </si>
  <si>
    <t>Q3</t>
  </si>
  <si>
    <t>Q.D</t>
  </si>
  <si>
    <t>mean</t>
  </si>
  <si>
    <t>D20+(B27-C19)/B20*I20</t>
  </si>
  <si>
    <t>D19+(B26-C18)/B19*I19</t>
  </si>
  <si>
    <t>D20+(B28-C19)/B20*I20</t>
  </si>
  <si>
    <t>(D28-D26)/2</t>
  </si>
  <si>
    <t>G23/B23</t>
  </si>
  <si>
    <t>SQRT((H23/B23) -(G23/B23)^2)</t>
  </si>
  <si>
    <t>p10</t>
  </si>
  <si>
    <t>p90</t>
  </si>
  <si>
    <t>C.V</t>
  </si>
  <si>
    <t>sk(p)</t>
  </si>
  <si>
    <t>mode</t>
  </si>
  <si>
    <t xml:space="preserve">A surver is conducted in 320 families with 4 childern each </t>
  </si>
  <si>
    <t xml:space="preserve">one family is selected at random, find the probability that family consist of </t>
  </si>
  <si>
    <t xml:space="preserve">i) two boys   ii) one boy iii) atleast one boy      iv) atmost three boys </t>
  </si>
  <si>
    <t>find the expected no. of families with</t>
  </si>
  <si>
    <t>i)  three boys   ii) two boys  iii) Atleast two boys iv) atmost one boy</t>
  </si>
  <si>
    <t xml:space="preserve">here, we have </t>
  </si>
  <si>
    <t>Let, x= no.of boys</t>
  </si>
  <si>
    <t>n=</t>
  </si>
  <si>
    <t xml:space="preserve">p = </t>
  </si>
  <si>
    <t>N =</t>
  </si>
  <si>
    <t>first part</t>
  </si>
  <si>
    <t>i)Required prob. =p( x = 2 )</t>
  </si>
  <si>
    <t>=</t>
  </si>
  <si>
    <t>BINOMDIST(2,B9,D9,FALSE)</t>
  </si>
  <si>
    <t xml:space="preserve">ii) Required prob. = p(x=1) </t>
  </si>
  <si>
    <t>BINOMDIST(1,B9,D9,0)</t>
  </si>
  <si>
    <t>v) more than one boy    vi) less than two boys</t>
  </si>
  <si>
    <t>1-BINOMDIST(0,B10,D10,TRUE)</t>
  </si>
  <si>
    <t>iii) Required prob. = p( x&gt;=1)</t>
  </si>
  <si>
    <t>iv) Required prob. = p(x&lt;=3)</t>
  </si>
  <si>
    <t>BINOMDIST(3,B10,D10,TRUE)</t>
  </si>
  <si>
    <t>v) Req. Prob. = p(x&gt;1)</t>
  </si>
  <si>
    <t>1-BINOMDIST(1,B10,D10,1)</t>
  </si>
  <si>
    <t>vi) req. prob = p(x&lt;2)</t>
  </si>
  <si>
    <t>BINOMDIST(1,B10,D10,TRUE)</t>
  </si>
  <si>
    <t>SECOND PART</t>
  </si>
  <si>
    <t>i) Expected number =  N*p(x=3)</t>
  </si>
  <si>
    <t>F10*BINOMDIST(3,B10,D10,FALSE)</t>
  </si>
  <si>
    <t>ii) Expected number =  N*p(x=2)</t>
  </si>
  <si>
    <t>F10*BINOMDIST(2,B10,D10,FALSE)</t>
  </si>
  <si>
    <t>iii) Expected number =  N*p(x&gt;=2)</t>
  </si>
  <si>
    <t>F10*(1-BINOMDIST(1,B10,D10,TRUE))</t>
  </si>
  <si>
    <t xml:space="preserve"> = N*{1-p(x&lt;2)}</t>
  </si>
  <si>
    <t>iii) Expected number =  N*p(x&lt;=1)</t>
  </si>
  <si>
    <t>F10*BINOMDIST(1,B10,D10,TRUE)</t>
  </si>
  <si>
    <t>The probability of passing a student is 40% . Ten students were appeared in an exam.</t>
  </si>
  <si>
    <t>compute the probability of number of pass student are</t>
  </si>
  <si>
    <t>i)  exactly five</t>
  </si>
  <si>
    <t xml:space="preserve">ii) less than two  </t>
  </si>
  <si>
    <t>iii) more than six</t>
  </si>
  <si>
    <t>iv) atleast four</t>
  </si>
  <si>
    <t>v) atmost five</t>
  </si>
  <si>
    <t>let k =no.of pass students</t>
  </si>
  <si>
    <t xml:space="preserve">here . We have </t>
  </si>
  <si>
    <t xml:space="preserve">n = </t>
  </si>
  <si>
    <t>i) Reqd. prob. = p  (x=5)  =</t>
  </si>
  <si>
    <t>BINOMDIST(5,B9,D9,FALSE)</t>
  </si>
  <si>
    <t>BINOMDIST(1,B9,D9,TRUE)</t>
  </si>
  <si>
    <t>ii) Reqd. prob. = p  (x&lt;2)  =</t>
  </si>
  <si>
    <t>iii) Reqd. prob. = p  (x&gt;6)  =</t>
  </si>
  <si>
    <t>1-BINOMDIST(6,B9,D9,TRUE)</t>
  </si>
  <si>
    <t>iv) Reqd. prob. = p  (x&gt;=4)  =</t>
  </si>
  <si>
    <t>1-BINOMDIST(3,B9,D9,TRUE)</t>
  </si>
  <si>
    <t>v) Reqd. prob. = p  (x&lt;=5)  =</t>
  </si>
  <si>
    <t>BINOMDIST(5,B9,D9,TRUE)</t>
  </si>
  <si>
    <t>fit Binomial Distribution to the following data.</t>
  </si>
  <si>
    <t>Solution:-</t>
  </si>
  <si>
    <t>let x = Number of Girl</t>
  </si>
  <si>
    <t>x</t>
  </si>
  <si>
    <t>Exp. Fre.</t>
  </si>
  <si>
    <t>Here, n =</t>
  </si>
  <si>
    <t>we know</t>
  </si>
  <si>
    <t xml:space="preserve">Mean = </t>
  </si>
  <si>
    <t>n*p =</t>
  </si>
  <si>
    <t xml:space="preserve">p= </t>
  </si>
  <si>
    <t>C15/B15</t>
  </si>
  <si>
    <t>B19/B16</t>
  </si>
  <si>
    <t>No.of Girl</t>
  </si>
  <si>
    <t xml:space="preserve"> Frequency</t>
  </si>
  <si>
    <t>B$17*BINOMDIST(A10,B$16,B$21,0)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</si>
</sst>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4" borderId="0" xfId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Q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11" sqref="F11"/>
    </sheetView>
  </sheetViews>
  <sheetFormatPr defaultRowHeight="15"/>
  <cols>
    <col min="1" max="1" width="9.140625" style="1"/>
    <col min="2" max="2" width="8.7109375" style="1" customWidth="1"/>
    <col min="3" max="3" width="9.140625" style="1"/>
    <col min="4" max="4" width="23.42578125" style="1" customWidth="1"/>
    <col min="5" max="5" width="24.5703125" style="1" customWidth="1"/>
    <col min="6" max="16384" width="9.140625" style="1"/>
  </cols>
  <sheetData>
    <row r="1" spans="1:8" ht="18">
      <c r="A1" s="23" t="s">
        <v>28</v>
      </c>
      <c r="B1" s="23"/>
      <c r="C1" s="23"/>
      <c r="D1" s="23"/>
      <c r="E1" s="23"/>
      <c r="F1" s="23"/>
      <c r="G1" s="23"/>
      <c r="H1" s="5" t="s">
        <v>22</v>
      </c>
    </row>
    <row r="2" spans="1:8">
      <c r="A2" s="6">
        <v>20</v>
      </c>
      <c r="B2" s="1">
        <v>14</v>
      </c>
      <c r="C2" s="1">
        <v>17</v>
      </c>
      <c r="D2" s="1">
        <v>25</v>
      </c>
      <c r="E2" s="1">
        <v>35</v>
      </c>
      <c r="F2" s="1">
        <v>25</v>
      </c>
      <c r="G2" s="1">
        <v>12</v>
      </c>
      <c r="H2" s="1">
        <v>14</v>
      </c>
    </row>
    <row r="3" spans="1:8">
      <c r="A3" s="6">
        <v>9</v>
      </c>
      <c r="B3" s="1">
        <v>13</v>
      </c>
      <c r="C3" s="1">
        <v>25</v>
      </c>
      <c r="D3" s="1">
        <v>45</v>
      </c>
      <c r="E3" s="1">
        <v>32</v>
      </c>
      <c r="F3" s="1">
        <v>18</v>
      </c>
      <c r="G3" s="1">
        <v>27</v>
      </c>
      <c r="H3" s="1">
        <v>20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1" t="s">
        <v>0</v>
      </c>
      <c r="B5" s="24" t="s">
        <v>1</v>
      </c>
      <c r="C5" s="24"/>
      <c r="D5" s="24"/>
      <c r="E5" s="24"/>
      <c r="F5" s="24"/>
      <c r="G5" s="24"/>
      <c r="H5" s="24"/>
    </row>
    <row r="6" spans="1:8">
      <c r="A6" s="1" t="s">
        <v>2</v>
      </c>
      <c r="C6" s="1" t="s">
        <v>14</v>
      </c>
      <c r="D6" s="8" t="s">
        <v>13</v>
      </c>
    </row>
    <row r="7" spans="1:8">
      <c r="A7" s="1" t="s">
        <v>3</v>
      </c>
      <c r="C7" s="1">
        <f>MAX(A2:H3)</f>
        <v>45</v>
      </c>
      <c r="D7" s="8" t="s">
        <v>15</v>
      </c>
    </row>
    <row r="8" spans="1:8">
      <c r="A8" s="1" t="s">
        <v>4</v>
      </c>
      <c r="C8" s="1">
        <f>MIN(A2:H3)</f>
        <v>9</v>
      </c>
      <c r="D8" s="8" t="s">
        <v>16</v>
      </c>
    </row>
    <row r="9" spans="1:8">
      <c r="A9" s="1" t="s">
        <v>5</v>
      </c>
      <c r="C9" s="1">
        <f>AVERAGE(A2:H3)</f>
        <v>21.9375</v>
      </c>
      <c r="D9" s="8" t="s">
        <v>17</v>
      </c>
    </row>
    <row r="10" spans="1:8">
      <c r="A10" s="1" t="s">
        <v>6</v>
      </c>
      <c r="C10" s="1">
        <f>MEDIAN(A2:H3)</f>
        <v>20</v>
      </c>
      <c r="D10" s="8" t="s">
        <v>18</v>
      </c>
    </row>
    <row r="11" spans="1:8" ht="18">
      <c r="A11" s="1" t="s">
        <v>8</v>
      </c>
      <c r="C11" s="1">
        <f>QUARTILE(A2:H3,1)</f>
        <v>14</v>
      </c>
      <c r="D11" s="8" t="s">
        <v>19</v>
      </c>
    </row>
    <row r="12" spans="1:8" ht="18">
      <c r="A12" s="1" t="s">
        <v>9</v>
      </c>
      <c r="C12" s="1">
        <f>QUARTILE(A2:H3,3)</f>
        <v>25.5</v>
      </c>
      <c r="D12" s="8" t="s">
        <v>20</v>
      </c>
    </row>
    <row r="13" spans="1:8">
      <c r="A13" s="1" t="s">
        <v>7</v>
      </c>
      <c r="C13" s="1">
        <f>MODE(A2:H3)</f>
        <v>25</v>
      </c>
      <c r="D13" s="8" t="s">
        <v>21</v>
      </c>
    </row>
    <row r="14" spans="1:8" ht="18">
      <c r="A14" s="1" t="s">
        <v>10</v>
      </c>
      <c r="C14" s="1">
        <f>PERCENTILE(A2:H3,0.6)</f>
        <v>25</v>
      </c>
      <c r="D14" s="8" t="s">
        <v>23</v>
      </c>
    </row>
    <row r="15" spans="1:8" ht="18">
      <c r="A15" s="1" t="s">
        <v>11</v>
      </c>
      <c r="C15" s="1">
        <f>PERCENTILE(A2:H3,0.7)</f>
        <v>25</v>
      </c>
      <c r="D15" s="8" t="s">
        <v>24</v>
      </c>
    </row>
    <row r="16" spans="1:8" ht="18">
      <c r="A16" s="1" t="s">
        <v>12</v>
      </c>
      <c r="C16" s="1">
        <f>PERCENTILE(A2:H3,0.8)</f>
        <v>27</v>
      </c>
      <c r="D16" s="8" t="s">
        <v>25</v>
      </c>
    </row>
    <row r="17" spans="1:4" ht="18">
      <c r="A17" s="1" t="s">
        <v>27</v>
      </c>
      <c r="C17" s="1">
        <f>PERCENTILE(A2:H3,0.9)</f>
        <v>33.5</v>
      </c>
      <c r="D17" s="8" t="s">
        <v>26</v>
      </c>
    </row>
  </sheetData>
  <sortState ref="A1:A10">
    <sortCondition ref="A1"/>
  </sortState>
  <mergeCells count="2">
    <mergeCell ref="A1:G1"/>
    <mergeCell ref="B5:H5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3" sqref="C13"/>
    </sheetView>
  </sheetViews>
  <sheetFormatPr defaultRowHeight="15"/>
  <cols>
    <col min="4" max="4" width="23.28515625" customWidth="1"/>
    <col min="5" max="5" width="18.140625" customWidth="1"/>
  </cols>
  <sheetData>
    <row r="1" spans="1:9" ht="18">
      <c r="A1" s="23" t="s">
        <v>28</v>
      </c>
      <c r="B1" s="23"/>
      <c r="C1" s="23"/>
      <c r="D1" s="23"/>
      <c r="E1" s="23"/>
      <c r="F1" s="23"/>
      <c r="G1" s="23"/>
      <c r="H1" s="5" t="s">
        <v>22</v>
      </c>
    </row>
    <row r="2" spans="1:9">
      <c r="A2" s="1">
        <v>45</v>
      </c>
      <c r="B2" s="1">
        <v>24</v>
      </c>
      <c r="C2" s="1">
        <v>31</v>
      </c>
      <c r="D2" s="1">
        <v>20</v>
      </c>
      <c r="E2" s="1">
        <v>44</v>
      </c>
      <c r="F2" s="1">
        <v>84</v>
      </c>
      <c r="G2" s="1">
        <v>72</v>
      </c>
      <c r="H2" s="1"/>
      <c r="I2" s="1"/>
    </row>
    <row r="3" spans="1:9">
      <c r="A3" s="1">
        <v>90</v>
      </c>
      <c r="B3" s="1">
        <v>72</v>
      </c>
      <c r="C3" s="1">
        <v>60</v>
      </c>
      <c r="D3" s="1">
        <v>72</v>
      </c>
      <c r="E3" s="1">
        <v>41</v>
      </c>
      <c r="F3" s="1">
        <v>31</v>
      </c>
      <c r="G3" s="1">
        <v>30</v>
      </c>
      <c r="H3" s="1"/>
      <c r="I3" s="1"/>
    </row>
    <row r="4" spans="1:9">
      <c r="A4" s="7"/>
      <c r="B4" s="7"/>
      <c r="C4" s="7"/>
      <c r="D4" s="7"/>
      <c r="E4" s="7"/>
      <c r="F4" s="7"/>
      <c r="G4" s="7"/>
      <c r="H4" s="7"/>
      <c r="I4" s="1"/>
    </row>
    <row r="5" spans="1:9">
      <c r="A5" s="1" t="s">
        <v>0</v>
      </c>
      <c r="B5" s="24" t="s">
        <v>1</v>
      </c>
      <c r="C5" s="24"/>
      <c r="D5" s="24"/>
      <c r="E5" s="24"/>
      <c r="F5" s="24"/>
      <c r="G5" s="24"/>
      <c r="H5" s="24"/>
      <c r="I5" s="1"/>
    </row>
    <row r="6" spans="1:9">
      <c r="A6" s="1" t="s">
        <v>2</v>
      </c>
      <c r="B6" s="1"/>
      <c r="C6" s="1" t="s">
        <v>14</v>
      </c>
      <c r="D6" s="8" t="s">
        <v>13</v>
      </c>
      <c r="E6" s="1"/>
      <c r="F6" s="1"/>
      <c r="G6" s="1"/>
      <c r="H6" s="1"/>
      <c r="I6" s="1"/>
    </row>
    <row r="7" spans="1:9">
      <c r="A7" s="1" t="s">
        <v>3</v>
      </c>
      <c r="B7" s="1"/>
      <c r="C7" s="1">
        <f>MAX(A2:G3)</f>
        <v>90</v>
      </c>
      <c r="D7" s="8" t="s">
        <v>29</v>
      </c>
      <c r="E7" s="1"/>
      <c r="F7" s="1"/>
      <c r="G7" s="1"/>
      <c r="H7" s="1"/>
      <c r="I7" s="1"/>
    </row>
    <row r="8" spans="1:9">
      <c r="A8" s="1" t="s">
        <v>4</v>
      </c>
      <c r="B8" s="1"/>
      <c r="C8" s="1">
        <f>MIN(A2:G3)</f>
        <v>20</v>
      </c>
      <c r="D8" s="8" t="s">
        <v>30</v>
      </c>
      <c r="E8" s="1"/>
      <c r="F8" s="1"/>
      <c r="G8" s="1"/>
      <c r="H8" s="1"/>
      <c r="I8" s="1"/>
    </row>
    <row r="9" spans="1:9">
      <c r="A9" s="1" t="s">
        <v>5</v>
      </c>
      <c r="B9" s="1"/>
      <c r="C9" s="1">
        <f>AVERAGE(A2:G3)</f>
        <v>51.142857142857146</v>
      </c>
      <c r="D9" s="8" t="s">
        <v>31</v>
      </c>
      <c r="E9" s="1"/>
      <c r="F9" s="1"/>
      <c r="G9" s="1"/>
      <c r="H9" s="1"/>
      <c r="I9" s="1"/>
    </row>
    <row r="10" spans="1:9">
      <c r="A10" s="1" t="s">
        <v>6</v>
      </c>
      <c r="B10" s="1"/>
      <c r="C10" s="1">
        <f>MEDIAN(A2:G3)</f>
        <v>44.5</v>
      </c>
      <c r="D10" s="8" t="s">
        <v>32</v>
      </c>
      <c r="E10" s="1"/>
      <c r="F10" s="1"/>
      <c r="G10" s="1"/>
      <c r="H10" s="1"/>
      <c r="I10" s="1"/>
    </row>
    <row r="11" spans="1:9" ht="18">
      <c r="A11" s="1" t="s">
        <v>8</v>
      </c>
      <c r="B11" s="1"/>
      <c r="C11" s="1">
        <f>QUARTILE(A2:G3,1)</f>
        <v>31</v>
      </c>
      <c r="D11" s="8" t="s">
        <v>33</v>
      </c>
      <c r="E11" s="1"/>
      <c r="F11" s="1"/>
      <c r="G11" s="1"/>
      <c r="H11" s="1"/>
      <c r="I11" s="1"/>
    </row>
    <row r="12" spans="1:9" ht="18">
      <c r="A12" s="1" t="s">
        <v>9</v>
      </c>
      <c r="B12" s="1"/>
      <c r="C12" s="1">
        <f>QUARTILE(A2:G3,3)</f>
        <v>72</v>
      </c>
      <c r="D12" s="8" t="s">
        <v>34</v>
      </c>
      <c r="E12" s="1"/>
      <c r="F12" s="1"/>
      <c r="G12" s="1"/>
      <c r="H12" s="1"/>
      <c r="I12" s="1"/>
    </row>
    <row r="13" spans="1:9">
      <c r="A13" s="1" t="s">
        <v>7</v>
      </c>
      <c r="B13" s="1"/>
      <c r="C13" s="1">
        <f>MODE(A2:G3)</f>
        <v>72</v>
      </c>
      <c r="D13" s="8" t="s">
        <v>35</v>
      </c>
      <c r="E13" s="1"/>
      <c r="F13" s="1"/>
      <c r="G13" s="1"/>
      <c r="H13" s="1"/>
      <c r="I13" s="1"/>
    </row>
    <row r="14" spans="1:9" ht="18">
      <c r="A14" s="1" t="s">
        <v>10</v>
      </c>
      <c r="B14" s="1"/>
      <c r="C14" s="1">
        <f>PERCENTILE(A2:G3,0.6)</f>
        <v>57.000000000000014</v>
      </c>
      <c r="D14" s="8" t="s">
        <v>36</v>
      </c>
      <c r="E14" s="1"/>
      <c r="F14" s="1"/>
      <c r="G14" s="1"/>
      <c r="H14" s="1"/>
      <c r="I14" s="1"/>
    </row>
    <row r="15" spans="1:9" ht="18">
      <c r="A15" s="1" t="s">
        <v>11</v>
      </c>
      <c r="B15" s="1"/>
      <c r="C15" s="1">
        <f>PERCENTILE(A2:G3,0.7)</f>
        <v>72</v>
      </c>
      <c r="D15" s="8" t="s">
        <v>37</v>
      </c>
      <c r="E15" s="1"/>
      <c r="F15" s="1"/>
      <c r="G15" s="1"/>
      <c r="H15" s="1"/>
      <c r="I15" s="1"/>
    </row>
    <row r="16" spans="1:9" ht="18">
      <c r="A16" s="1" t="s">
        <v>12</v>
      </c>
      <c r="B16" s="1"/>
      <c r="C16" s="1">
        <f>PERCENTILE(A2:G3,0.8)</f>
        <v>72</v>
      </c>
      <c r="D16" s="8" t="s">
        <v>38</v>
      </c>
      <c r="E16" s="1"/>
      <c r="F16" s="1"/>
      <c r="G16" s="1"/>
      <c r="H16" s="1"/>
      <c r="I16" s="1"/>
    </row>
    <row r="17" spans="1:9" ht="18">
      <c r="A17" s="1" t="s">
        <v>27</v>
      </c>
      <c r="B17" s="1"/>
      <c r="C17" s="1">
        <f>PERCENTILE(A2:G3,0.9)</f>
        <v>80.400000000000006</v>
      </c>
      <c r="D17" s="8" t="s">
        <v>39</v>
      </c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</sheetData>
  <mergeCells count="2">
    <mergeCell ref="B5:H5"/>
    <mergeCell ref="A1:G1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topLeftCell="A7" workbookViewId="0">
      <selection activeCell="B21" sqref="B21"/>
    </sheetView>
  </sheetViews>
  <sheetFormatPr defaultRowHeight="15"/>
  <cols>
    <col min="5" max="5" width="41.5703125" customWidth="1"/>
  </cols>
  <sheetData>
    <row r="1" spans="1:9" ht="18">
      <c r="A1" s="23" t="s">
        <v>40</v>
      </c>
      <c r="B1" s="23"/>
      <c r="C1" s="23"/>
      <c r="D1" s="23"/>
      <c r="E1" s="23"/>
      <c r="F1" s="23"/>
      <c r="G1" s="23"/>
      <c r="H1" s="23"/>
      <c r="I1" s="5" t="s">
        <v>22</v>
      </c>
    </row>
    <row r="2" spans="1:9" ht="30">
      <c r="A2" s="1" t="s">
        <v>41</v>
      </c>
      <c r="B2" s="2" t="s">
        <v>42</v>
      </c>
      <c r="C2" s="1"/>
      <c r="D2" s="1"/>
      <c r="E2" s="1"/>
      <c r="F2" s="1"/>
      <c r="G2" s="1"/>
      <c r="H2" s="1"/>
      <c r="I2" s="1"/>
    </row>
    <row r="3" spans="1:9">
      <c r="A3" s="1" t="s">
        <v>44</v>
      </c>
      <c r="B3" s="1">
        <v>10</v>
      </c>
      <c r="C3" s="1"/>
      <c r="D3" s="1"/>
      <c r="E3" s="1"/>
      <c r="F3" s="1"/>
      <c r="G3" s="1"/>
      <c r="H3" s="1"/>
      <c r="I3" s="1"/>
    </row>
    <row r="4" spans="1:9">
      <c r="A4" s="3" t="s">
        <v>43</v>
      </c>
      <c r="B4" s="1">
        <v>20</v>
      </c>
      <c r="C4" s="1"/>
      <c r="D4" s="1"/>
      <c r="E4" s="1"/>
      <c r="F4" s="1"/>
      <c r="G4" s="1"/>
      <c r="H4" s="1"/>
      <c r="I4" s="1"/>
    </row>
    <row r="5" spans="1:9">
      <c r="A5" s="1" t="s">
        <v>45</v>
      </c>
      <c r="B5" s="1">
        <v>40</v>
      </c>
      <c r="C5" s="1"/>
      <c r="D5" s="1"/>
      <c r="E5" s="1"/>
      <c r="F5" s="1"/>
      <c r="G5" s="1"/>
      <c r="H5" s="1"/>
      <c r="I5" s="1"/>
    </row>
    <row r="6" spans="1:9">
      <c r="A6" s="1" t="s">
        <v>46</v>
      </c>
      <c r="B6" s="1">
        <v>15</v>
      </c>
      <c r="C6" s="1"/>
      <c r="D6" s="1"/>
      <c r="E6" s="1"/>
      <c r="F6" s="1"/>
      <c r="G6" s="1"/>
      <c r="H6" s="1"/>
      <c r="I6" s="1"/>
    </row>
    <row r="7" spans="1:9">
      <c r="A7" s="3" t="s">
        <v>47</v>
      </c>
      <c r="B7" s="1">
        <v>10</v>
      </c>
      <c r="C7" s="1"/>
      <c r="D7" s="1"/>
      <c r="E7" s="1"/>
      <c r="F7" s="1"/>
      <c r="G7" s="1"/>
      <c r="H7" s="1"/>
      <c r="I7" s="1"/>
    </row>
    <row r="8" spans="1:9">
      <c r="A8" s="1" t="s">
        <v>48</v>
      </c>
      <c r="B8" s="1">
        <v>5</v>
      </c>
      <c r="C8" s="1"/>
      <c r="D8" s="1"/>
      <c r="E8" s="1"/>
      <c r="F8" s="1"/>
      <c r="G8" s="1"/>
      <c r="H8" s="1"/>
      <c r="I8" s="1"/>
    </row>
    <row r="9" spans="1:9">
      <c r="A9" s="1" t="s">
        <v>49</v>
      </c>
      <c r="B9" s="23" t="s">
        <v>50</v>
      </c>
      <c r="C9" s="23"/>
      <c r="D9" s="23"/>
      <c r="E9" s="1"/>
      <c r="F9" s="1"/>
      <c r="G9" s="1"/>
      <c r="H9" s="1"/>
      <c r="I9" s="1"/>
    </row>
    <row r="10" spans="1:9">
      <c r="A10" s="1" t="s">
        <v>41</v>
      </c>
      <c r="B10" s="2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56</v>
      </c>
      <c r="H10" s="1" t="s">
        <v>57</v>
      </c>
      <c r="I10" s="1"/>
    </row>
    <row r="11" spans="1:9">
      <c r="A11" s="1" t="s">
        <v>44</v>
      </c>
      <c r="B11" s="1">
        <v>10</v>
      </c>
      <c r="C11" s="1">
        <f>B11</f>
        <v>10</v>
      </c>
      <c r="D11" s="1">
        <v>0</v>
      </c>
      <c r="E11" s="1">
        <v>10</v>
      </c>
      <c r="F11" s="1">
        <v>10</v>
      </c>
      <c r="G11" s="1">
        <f t="shared" ref="G11:G16" si="0">(E11+D11)/2</f>
        <v>5</v>
      </c>
      <c r="H11" s="1">
        <f t="shared" ref="H11:H16" si="1">B11*G11</f>
        <v>50</v>
      </c>
      <c r="I11" s="1"/>
    </row>
    <row r="12" spans="1:9">
      <c r="A12" s="10" t="s">
        <v>43</v>
      </c>
      <c r="B12" s="7">
        <v>20</v>
      </c>
      <c r="C12" s="7">
        <f>C11+B12</f>
        <v>30</v>
      </c>
      <c r="D12" s="7">
        <v>10</v>
      </c>
      <c r="E12" s="7">
        <v>20</v>
      </c>
      <c r="F12" s="7">
        <v>10</v>
      </c>
      <c r="G12" s="7">
        <f t="shared" si="0"/>
        <v>15</v>
      </c>
      <c r="H12" s="7">
        <f t="shared" si="1"/>
        <v>300</v>
      </c>
      <c r="I12" s="1"/>
    </row>
    <row r="13" spans="1:9">
      <c r="A13" s="9" t="s">
        <v>45</v>
      </c>
      <c r="B13" s="9">
        <v>40</v>
      </c>
      <c r="C13" s="9">
        <f>C12+B13</f>
        <v>70</v>
      </c>
      <c r="D13" s="9">
        <v>20</v>
      </c>
      <c r="E13" s="9">
        <v>30</v>
      </c>
      <c r="F13" s="9">
        <v>10</v>
      </c>
      <c r="G13" s="9">
        <f t="shared" si="0"/>
        <v>25</v>
      </c>
      <c r="H13" s="9">
        <f t="shared" si="1"/>
        <v>1000</v>
      </c>
      <c r="I13" s="1"/>
    </row>
    <row r="14" spans="1:9">
      <c r="A14" s="11" t="s">
        <v>46</v>
      </c>
      <c r="B14" s="11">
        <v>15</v>
      </c>
      <c r="C14" s="11">
        <f>C13+B14</f>
        <v>85</v>
      </c>
      <c r="D14" s="11">
        <v>30</v>
      </c>
      <c r="E14" s="11">
        <v>40</v>
      </c>
      <c r="F14" s="11">
        <v>10</v>
      </c>
      <c r="G14" s="11">
        <f t="shared" si="0"/>
        <v>35</v>
      </c>
      <c r="H14" s="11">
        <f t="shared" si="1"/>
        <v>525</v>
      </c>
      <c r="I14" s="1"/>
    </row>
    <row r="15" spans="1:9">
      <c r="A15" s="3" t="s">
        <v>47</v>
      </c>
      <c r="B15" s="1">
        <v>10</v>
      </c>
      <c r="C15" s="1">
        <f>C14+B15</f>
        <v>95</v>
      </c>
      <c r="D15" s="1">
        <v>40</v>
      </c>
      <c r="E15" s="1">
        <v>50</v>
      </c>
      <c r="F15" s="1">
        <v>10</v>
      </c>
      <c r="G15" s="1">
        <f t="shared" si="0"/>
        <v>45</v>
      </c>
      <c r="H15" s="1">
        <f t="shared" si="1"/>
        <v>450</v>
      </c>
      <c r="I15" s="1"/>
    </row>
    <row r="16" spans="1:9">
      <c r="A16" s="1" t="s">
        <v>48</v>
      </c>
      <c r="B16" s="1">
        <v>5</v>
      </c>
      <c r="C16" s="1">
        <f>C15+B16</f>
        <v>100</v>
      </c>
      <c r="D16" s="1">
        <v>50</v>
      </c>
      <c r="E16" s="1">
        <v>60</v>
      </c>
      <c r="F16" s="1">
        <v>10</v>
      </c>
      <c r="G16" s="1">
        <f t="shared" si="0"/>
        <v>55</v>
      </c>
      <c r="H16" s="1">
        <f t="shared" si="1"/>
        <v>275</v>
      </c>
      <c r="I16" s="1"/>
    </row>
    <row r="17" spans="1:10">
      <c r="A17" s="1"/>
      <c r="B17" s="8">
        <f>SUM(B11:B16)</f>
        <v>100</v>
      </c>
      <c r="C17" s="1"/>
      <c r="D17" s="1"/>
      <c r="E17" s="1"/>
      <c r="F17" s="1"/>
      <c r="G17" s="1"/>
      <c r="H17" s="8">
        <f>SUM(H11:H16)</f>
        <v>2600</v>
      </c>
      <c r="I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t="s">
        <v>105</v>
      </c>
    </row>
    <row r="19" spans="1:10">
      <c r="A19" s="1" t="s">
        <v>58</v>
      </c>
      <c r="B19" s="1" t="s">
        <v>59</v>
      </c>
      <c r="C19" s="1" t="s">
        <v>60</v>
      </c>
      <c r="D19" s="1" t="s">
        <v>61</v>
      </c>
      <c r="E19" s="8" t="s">
        <v>13</v>
      </c>
      <c r="F19" s="1"/>
      <c r="G19" s="1"/>
      <c r="H19" s="1"/>
      <c r="I19" s="1"/>
    </row>
    <row r="20" spans="1:10">
      <c r="A20" s="1" t="s">
        <v>5</v>
      </c>
      <c r="B20" s="1"/>
      <c r="C20" s="1"/>
      <c r="D20" s="1">
        <f>H17/B17</f>
        <v>26</v>
      </c>
      <c r="E20" s="1" t="s">
        <v>62</v>
      </c>
      <c r="F20" s="1"/>
      <c r="G20" s="1"/>
      <c r="H20" s="1"/>
      <c r="I20" s="1"/>
    </row>
    <row r="21" spans="1:10">
      <c r="A21" s="9" t="s">
        <v>7</v>
      </c>
      <c r="B21" s="9">
        <f>MAX(B11:B16)</f>
        <v>40</v>
      </c>
      <c r="C21" s="9" t="s">
        <v>45</v>
      </c>
      <c r="D21" s="9">
        <f>D13+(B13-B12)/(2*B13-B12-B14)*F13</f>
        <v>24.444444444444443</v>
      </c>
      <c r="E21" s="9" t="s">
        <v>63</v>
      </c>
      <c r="F21" s="9"/>
      <c r="G21" s="9"/>
      <c r="H21" s="9"/>
      <c r="I21" s="1"/>
    </row>
    <row r="22" spans="1:10">
      <c r="A22" s="9" t="s">
        <v>6</v>
      </c>
      <c r="B22" s="9">
        <f>B17/2</f>
        <v>50</v>
      </c>
      <c r="C22" s="9" t="s">
        <v>65</v>
      </c>
      <c r="D22" s="9">
        <f>D13+(B22-C12)/B13*F13</f>
        <v>25</v>
      </c>
      <c r="E22" s="9" t="s">
        <v>66</v>
      </c>
      <c r="F22" s="9"/>
      <c r="G22" s="9"/>
      <c r="H22" s="9"/>
      <c r="I22" s="1"/>
    </row>
    <row r="23" spans="1:10" ht="18">
      <c r="A23" s="7" t="s">
        <v>8</v>
      </c>
      <c r="B23" s="7">
        <f>B17/4</f>
        <v>25</v>
      </c>
      <c r="C23" s="10" t="s">
        <v>64</v>
      </c>
      <c r="D23" s="7">
        <f>D12+(B23-C11)/B12*F12</f>
        <v>17.5</v>
      </c>
      <c r="E23" s="7" t="s">
        <v>67</v>
      </c>
      <c r="F23" s="7"/>
      <c r="G23" s="7"/>
      <c r="H23" s="7"/>
      <c r="I23" s="1"/>
    </row>
    <row r="24" spans="1:10" ht="18">
      <c r="A24" s="11" t="s">
        <v>9</v>
      </c>
      <c r="B24" s="11">
        <f>3*B17/4</f>
        <v>75</v>
      </c>
      <c r="C24" s="11" t="s">
        <v>46</v>
      </c>
      <c r="D24" s="11">
        <f>D14+(B24-C13)/B14*F14</f>
        <v>33.333333333333336</v>
      </c>
      <c r="E24" s="11" t="s">
        <v>68</v>
      </c>
      <c r="F24" s="11"/>
      <c r="G24" s="11"/>
      <c r="H24" s="11"/>
      <c r="I24" s="1"/>
    </row>
    <row r="25" spans="1:10" ht="18">
      <c r="A25" s="9" t="s">
        <v>10</v>
      </c>
      <c r="B25" s="9">
        <f>6*B17/10</f>
        <v>60</v>
      </c>
      <c r="C25" s="9" t="s">
        <v>45</v>
      </c>
      <c r="D25" s="9">
        <f>D13+(B25-C12)/B13*F13</f>
        <v>27.5</v>
      </c>
      <c r="E25" s="9" t="s">
        <v>69</v>
      </c>
      <c r="F25" s="9"/>
      <c r="G25" s="9"/>
      <c r="H25" s="9"/>
      <c r="I25" s="1"/>
    </row>
    <row r="26" spans="1:10" ht="18">
      <c r="A26" s="9" t="s">
        <v>11</v>
      </c>
      <c r="B26" s="9">
        <f>7*B17/10</f>
        <v>70</v>
      </c>
      <c r="C26" s="9" t="s">
        <v>65</v>
      </c>
      <c r="D26" s="9">
        <f>D13+(B26-C12)/B13*F13</f>
        <v>30</v>
      </c>
      <c r="E26" s="9" t="s">
        <v>70</v>
      </c>
      <c r="F26" s="9"/>
      <c r="G26" s="9"/>
      <c r="H26" s="9"/>
      <c r="I26" s="1"/>
    </row>
    <row r="27" spans="1:10" ht="18">
      <c r="A27" s="11" t="s">
        <v>12</v>
      </c>
      <c r="B27" s="11">
        <f>(B17+1)*80/100</f>
        <v>80.8</v>
      </c>
      <c r="C27" s="11" t="s">
        <v>71</v>
      </c>
      <c r="D27" s="11"/>
      <c r="E27" s="11"/>
      <c r="F27" s="11"/>
      <c r="G27" s="11"/>
      <c r="H27" s="11"/>
      <c r="I27" s="1"/>
    </row>
    <row r="28" spans="1:10" ht="18">
      <c r="A28" s="1" t="s">
        <v>27</v>
      </c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</sheetData>
  <mergeCells count="2">
    <mergeCell ref="B9:D9"/>
    <mergeCell ref="A1:H1"/>
  </mergeCells>
  <printOptions headings="1" gridLines="1"/>
  <pageMargins left="0.7" right="0.7" top="0.75" bottom="0.75" header="0.3" footer="0.3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B15" sqref="B15"/>
    </sheetView>
  </sheetViews>
  <sheetFormatPr defaultRowHeight="15"/>
  <cols>
    <col min="1" max="1" width="16.28515625" style="4" customWidth="1"/>
    <col min="2" max="2" width="13.28515625" style="4" customWidth="1"/>
    <col min="3" max="3" width="24" style="4" customWidth="1"/>
    <col min="4" max="6" width="9.140625" style="4"/>
    <col min="7" max="7" width="23.28515625" style="4" customWidth="1"/>
    <col min="8" max="16384" width="9.140625" style="4"/>
  </cols>
  <sheetData>
    <row r="2" spans="1:9">
      <c r="I2" s="13">
        <v>5554</v>
      </c>
    </row>
    <row r="3" spans="1:9" ht="18">
      <c r="A3" s="23" t="s">
        <v>98</v>
      </c>
      <c r="B3" s="23"/>
      <c r="C3" s="23"/>
      <c r="D3" s="23"/>
      <c r="E3" s="23"/>
      <c r="F3" s="23"/>
      <c r="G3" s="23"/>
      <c r="H3" s="23"/>
    </row>
    <row r="4" spans="1:9">
      <c r="A4" s="4">
        <v>15</v>
      </c>
      <c r="B4" s="4">
        <v>55</v>
      </c>
      <c r="C4" s="4">
        <v>32</v>
      </c>
      <c r="D4" s="4">
        <v>46</v>
      </c>
      <c r="E4" s="4">
        <v>58</v>
      </c>
      <c r="F4" s="4">
        <v>95</v>
      </c>
      <c r="G4" s="4">
        <v>21</v>
      </c>
      <c r="H4" s="4">
        <v>20</v>
      </c>
      <c r="I4" s="4">
        <v>32</v>
      </c>
    </row>
    <row r="5" spans="1:9">
      <c r="A5" s="4">
        <v>45</v>
      </c>
      <c r="B5" s="4">
        <v>37</v>
      </c>
      <c r="C5" s="4">
        <v>21</v>
      </c>
      <c r="D5" s="4">
        <v>54</v>
      </c>
      <c r="E5" s="4">
        <v>65</v>
      </c>
      <c r="F5" s="4">
        <v>71</v>
      </c>
      <c r="G5" s="4">
        <v>55</v>
      </c>
      <c r="H5" s="4">
        <v>40</v>
      </c>
      <c r="I5" s="4">
        <v>55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4" t="s">
        <v>81</v>
      </c>
      <c r="B7" s="23" t="s">
        <v>72</v>
      </c>
      <c r="C7" s="23"/>
      <c r="D7" s="23"/>
      <c r="E7" s="23"/>
      <c r="F7" s="23"/>
      <c r="G7" s="23"/>
      <c r="H7" s="23"/>
      <c r="I7" s="23"/>
    </row>
    <row r="8" spans="1:9">
      <c r="A8" s="4" t="s">
        <v>73</v>
      </c>
      <c r="B8" s="4" t="s">
        <v>74</v>
      </c>
      <c r="C8" s="8" t="s">
        <v>13</v>
      </c>
      <c r="E8" s="4" t="s">
        <v>73</v>
      </c>
      <c r="F8" s="4" t="s">
        <v>75</v>
      </c>
      <c r="G8" s="8" t="s">
        <v>13</v>
      </c>
    </row>
    <row r="9" spans="1:9">
      <c r="A9" s="4" t="s">
        <v>76</v>
      </c>
      <c r="B9" s="4">
        <f>MAX(A4:I5)</f>
        <v>95</v>
      </c>
      <c r="C9" s="4" t="s">
        <v>82</v>
      </c>
      <c r="E9" s="4" t="s">
        <v>92</v>
      </c>
      <c r="F9" s="4">
        <f>B9-B10</f>
        <v>80</v>
      </c>
      <c r="G9" s="4" t="s">
        <v>99</v>
      </c>
    </row>
    <row r="10" spans="1:9">
      <c r="A10" s="4" t="s">
        <v>77</v>
      </c>
      <c r="B10" s="4">
        <f>MIN(A4:I5)</f>
        <v>15</v>
      </c>
      <c r="C10" s="4" t="s">
        <v>83</v>
      </c>
      <c r="E10" s="4" t="s">
        <v>94</v>
      </c>
      <c r="F10" s="4">
        <f>(B13-B11)/2</f>
        <v>11.5</v>
      </c>
      <c r="G10" s="4" t="s">
        <v>100</v>
      </c>
    </row>
    <row r="11" spans="1:9" ht="18">
      <c r="A11" s="4" t="s">
        <v>8</v>
      </c>
      <c r="B11" s="6">
        <f>QUARTILE(A4:I5,1)</f>
        <v>32</v>
      </c>
      <c r="C11" s="4" t="s">
        <v>84</v>
      </c>
    </row>
    <row r="12" spans="1:9" ht="18">
      <c r="A12" s="4" t="s">
        <v>79</v>
      </c>
      <c r="B12" s="4">
        <f>QUARTILE(A4:I5,2)</f>
        <v>45.5</v>
      </c>
      <c r="C12" s="4" t="s">
        <v>85</v>
      </c>
      <c r="E12" s="4" t="s">
        <v>95</v>
      </c>
      <c r="F12" s="4">
        <f>(B16/B14)*100</f>
        <v>45.430069876326726</v>
      </c>
      <c r="G12" s="4" t="s">
        <v>101</v>
      </c>
    </row>
    <row r="13" spans="1:9" ht="18">
      <c r="A13" s="4" t="s">
        <v>9</v>
      </c>
      <c r="B13" s="4">
        <f>QUARTILE(A4:I5,3)</f>
        <v>55</v>
      </c>
      <c r="C13" s="4" t="s">
        <v>86</v>
      </c>
      <c r="E13" s="4" t="s">
        <v>96</v>
      </c>
      <c r="F13" s="14">
        <f>(B14-B15)/B16</f>
        <v>-0.46610165155808758</v>
      </c>
      <c r="G13" s="4" t="s">
        <v>102</v>
      </c>
    </row>
    <row r="14" spans="1:9" ht="18">
      <c r="A14" s="4" t="s">
        <v>5</v>
      </c>
      <c r="B14" s="14">
        <f>AVERAGE(A4:I5)</f>
        <v>45.388888888888886</v>
      </c>
      <c r="C14" s="4" t="s">
        <v>87</v>
      </c>
      <c r="E14" s="4" t="s">
        <v>97</v>
      </c>
      <c r="F14" s="4">
        <f>(B13+B11-2*B12)/(B13-B11)</f>
        <v>-0.17391304347826086</v>
      </c>
      <c r="G14" s="4" t="s">
        <v>103</v>
      </c>
    </row>
    <row r="15" spans="1:9">
      <c r="A15" s="4" t="s">
        <v>7</v>
      </c>
      <c r="B15" s="4">
        <f>MODE(A4:I5)</f>
        <v>55</v>
      </c>
      <c r="C15" s="4" t="s">
        <v>88</v>
      </c>
      <c r="E15" s="4" t="s">
        <v>93</v>
      </c>
      <c r="F15" s="4">
        <f>(B13-B11)/(2*(B18-B17))</f>
        <v>0.24945770065075917</v>
      </c>
      <c r="G15" s="4" t="s">
        <v>104</v>
      </c>
    </row>
    <row r="16" spans="1:9">
      <c r="A16" s="4" t="s">
        <v>78</v>
      </c>
      <c r="B16" s="14">
        <f>STDEV(A4:I5)</f>
        <v>20.620203938310517</v>
      </c>
      <c r="C16" s="4" t="s">
        <v>89</v>
      </c>
    </row>
    <row r="17" spans="1:3" ht="18">
      <c r="A17" s="4" t="s">
        <v>80</v>
      </c>
      <c r="B17" s="4">
        <f>PERCENTILE(A4:I5,0.1)</f>
        <v>20.7</v>
      </c>
      <c r="C17" s="4" t="s">
        <v>90</v>
      </c>
    </row>
    <row r="18" spans="1:3" ht="18">
      <c r="A18" s="4" t="s">
        <v>27</v>
      </c>
      <c r="B18" s="4">
        <f>PERCENTILE(A4:I5,0.9)</f>
        <v>66.800000000000011</v>
      </c>
      <c r="C18" s="4" t="s">
        <v>91</v>
      </c>
    </row>
  </sheetData>
  <mergeCells count="2">
    <mergeCell ref="A3:H3"/>
    <mergeCell ref="B7:I7"/>
  </mergeCells>
  <printOptions headings="1" gridLines="1"/>
  <pageMargins left="0.7" right="0.7" top="0.75" bottom="0.75" header="0.3" footer="0.3"/>
  <pageSetup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E27" sqref="E27"/>
    </sheetView>
  </sheetViews>
  <sheetFormatPr defaultRowHeight="15"/>
  <cols>
    <col min="1" max="1" width="9.140625" style="12"/>
    <col min="2" max="2" width="10" style="12" customWidth="1"/>
    <col min="3" max="4" width="9.140625" style="12"/>
    <col min="5" max="5" width="27.85546875" style="12" customWidth="1"/>
    <col min="6" max="16384" width="9.140625" style="12"/>
  </cols>
  <sheetData>
    <row r="1" spans="1:9">
      <c r="I1" s="13">
        <v>5554</v>
      </c>
    </row>
    <row r="2" spans="1:9" ht="18">
      <c r="A2" s="23" t="s">
        <v>110</v>
      </c>
      <c r="B2" s="23"/>
      <c r="C2" s="23"/>
      <c r="D2" s="23"/>
      <c r="E2" s="23"/>
      <c r="F2" s="23"/>
      <c r="G2" s="23"/>
      <c r="H2" s="23"/>
    </row>
    <row r="3" spans="1:9" ht="30">
      <c r="A3" s="12" t="s">
        <v>106</v>
      </c>
      <c r="B3" s="2" t="s">
        <v>107</v>
      </c>
    </row>
    <row r="4" spans="1:9">
      <c r="A4" s="12" t="s">
        <v>108</v>
      </c>
      <c r="B4" s="12">
        <v>5</v>
      </c>
    </row>
    <row r="5" spans="1:9">
      <c r="A5" s="12" t="s">
        <v>64</v>
      </c>
      <c r="B5" s="12">
        <v>15</v>
      </c>
    </row>
    <row r="6" spans="1:9">
      <c r="A6" s="12" t="s">
        <v>45</v>
      </c>
      <c r="B6" s="12">
        <v>25</v>
      </c>
    </row>
    <row r="7" spans="1:9">
      <c r="A7" s="12" t="s">
        <v>46</v>
      </c>
      <c r="B7" s="12">
        <v>40</v>
      </c>
    </row>
    <row r="8" spans="1:9">
      <c r="A8" s="12" t="s">
        <v>47</v>
      </c>
      <c r="B8" s="12">
        <v>10</v>
      </c>
    </row>
    <row r="9" spans="1:9">
      <c r="A9" s="12" t="s">
        <v>48</v>
      </c>
      <c r="B9" s="12">
        <v>5</v>
      </c>
    </row>
    <row r="11" spans="1:9" ht="30">
      <c r="A11" s="12" t="s">
        <v>106</v>
      </c>
      <c r="B11" s="2" t="s">
        <v>112</v>
      </c>
      <c r="C11" s="12" t="s">
        <v>109</v>
      </c>
      <c r="D11" s="12" t="s">
        <v>53</v>
      </c>
      <c r="E11" s="12" t="s">
        <v>54</v>
      </c>
      <c r="F11" s="12" t="s">
        <v>56</v>
      </c>
      <c r="G11" s="12" t="s">
        <v>57</v>
      </c>
      <c r="H11" s="12" t="s">
        <v>111</v>
      </c>
      <c r="I11" s="12" t="s">
        <v>55</v>
      </c>
    </row>
    <row r="12" spans="1:9">
      <c r="A12" s="12" t="s">
        <v>108</v>
      </c>
      <c r="B12" s="12">
        <v>5</v>
      </c>
      <c r="C12" s="12">
        <f>B12</f>
        <v>5</v>
      </c>
      <c r="D12" s="12">
        <v>0</v>
      </c>
      <c r="E12" s="12">
        <v>10</v>
      </c>
      <c r="F12" s="12">
        <v>5</v>
      </c>
      <c r="G12" s="12">
        <f>B12*F12</f>
        <v>25</v>
      </c>
      <c r="H12" s="12">
        <f>G12*F12</f>
        <v>125</v>
      </c>
      <c r="I12" s="12">
        <f>E12-D12</f>
        <v>10</v>
      </c>
    </row>
    <row r="13" spans="1:9">
      <c r="A13" s="12" t="s">
        <v>64</v>
      </c>
      <c r="B13" s="12">
        <v>15</v>
      </c>
      <c r="C13" s="12">
        <f>C12+B13</f>
        <v>20</v>
      </c>
      <c r="D13" s="12">
        <v>10</v>
      </c>
      <c r="E13" s="12">
        <v>20</v>
      </c>
      <c r="F13" s="12">
        <v>15</v>
      </c>
      <c r="G13" s="12">
        <f t="shared" ref="G13:G17" si="0">B13*F13</f>
        <v>225</v>
      </c>
      <c r="H13" s="12">
        <f t="shared" ref="H13:H17" si="1">G13*F13</f>
        <v>3375</v>
      </c>
      <c r="I13" s="12">
        <f t="shared" ref="I13:I17" si="2">E13-D13</f>
        <v>10</v>
      </c>
    </row>
    <row r="14" spans="1:9">
      <c r="A14" s="7" t="s">
        <v>45</v>
      </c>
      <c r="B14" s="7">
        <v>25</v>
      </c>
      <c r="C14" s="7">
        <f t="shared" ref="C14:C17" si="3">C13+B14</f>
        <v>45</v>
      </c>
      <c r="D14" s="7">
        <v>20</v>
      </c>
      <c r="E14" s="7">
        <v>30</v>
      </c>
      <c r="F14" s="7">
        <v>25</v>
      </c>
      <c r="G14" s="7">
        <f t="shared" si="0"/>
        <v>625</v>
      </c>
      <c r="H14" s="7">
        <f t="shared" si="1"/>
        <v>15625</v>
      </c>
      <c r="I14" s="7">
        <f t="shared" si="2"/>
        <v>10</v>
      </c>
    </row>
    <row r="15" spans="1:9">
      <c r="A15" s="9" t="s">
        <v>46</v>
      </c>
      <c r="B15" s="9">
        <v>40</v>
      </c>
      <c r="C15" s="9">
        <f t="shared" si="3"/>
        <v>85</v>
      </c>
      <c r="D15" s="9">
        <v>30</v>
      </c>
      <c r="E15" s="9">
        <v>40</v>
      </c>
      <c r="F15" s="9">
        <v>35</v>
      </c>
      <c r="G15" s="9">
        <f t="shared" si="0"/>
        <v>1400</v>
      </c>
      <c r="H15" s="9">
        <f t="shared" si="1"/>
        <v>49000</v>
      </c>
      <c r="I15" s="9">
        <f t="shared" si="2"/>
        <v>10</v>
      </c>
    </row>
    <row r="16" spans="1:9">
      <c r="A16" s="12" t="s">
        <v>47</v>
      </c>
      <c r="B16" s="12">
        <v>10</v>
      </c>
      <c r="C16" s="12">
        <f t="shared" si="3"/>
        <v>95</v>
      </c>
      <c r="D16" s="12">
        <v>40</v>
      </c>
      <c r="E16" s="12">
        <v>50</v>
      </c>
      <c r="F16" s="12">
        <v>45</v>
      </c>
      <c r="G16" s="12">
        <f t="shared" si="0"/>
        <v>450</v>
      </c>
      <c r="H16" s="12">
        <f t="shared" si="1"/>
        <v>20250</v>
      </c>
      <c r="I16" s="12">
        <f t="shared" si="2"/>
        <v>10</v>
      </c>
    </row>
    <row r="17" spans="1:9">
      <c r="A17" s="12" t="s">
        <v>48</v>
      </c>
      <c r="B17" s="12">
        <v>5</v>
      </c>
      <c r="C17" s="12">
        <f t="shared" si="3"/>
        <v>100</v>
      </c>
      <c r="D17" s="12">
        <v>50</v>
      </c>
      <c r="E17" s="12">
        <v>60</v>
      </c>
      <c r="F17" s="12">
        <v>55</v>
      </c>
      <c r="G17" s="12">
        <f t="shared" si="0"/>
        <v>275</v>
      </c>
      <c r="H17" s="12">
        <f t="shared" si="1"/>
        <v>15125</v>
      </c>
      <c r="I17" s="12">
        <f t="shared" si="2"/>
        <v>10</v>
      </c>
    </row>
    <row r="18" spans="1:9">
      <c r="B18" s="12">
        <f>SUM(B12:B17)</f>
        <v>100</v>
      </c>
      <c r="G18" s="12">
        <f>SUM(G12:G17)</f>
        <v>3000</v>
      </c>
      <c r="H18" s="12">
        <f>SUM(H12:H17)</f>
        <v>103500</v>
      </c>
    </row>
    <row r="20" spans="1:9">
      <c r="A20" s="12" t="s">
        <v>2</v>
      </c>
      <c r="B20" s="12" t="s">
        <v>113</v>
      </c>
      <c r="C20" s="12" t="s">
        <v>114</v>
      </c>
      <c r="D20" s="12" t="s">
        <v>115</v>
      </c>
      <c r="E20" s="12" t="s">
        <v>116</v>
      </c>
    </row>
    <row r="21" spans="1:9">
      <c r="A21" s="7" t="s">
        <v>117</v>
      </c>
      <c r="B21" s="7">
        <f>B18/4</f>
        <v>25</v>
      </c>
      <c r="C21" s="7" t="s">
        <v>65</v>
      </c>
      <c r="D21" s="7">
        <f>D14+(B21-C13)/B14*I14</f>
        <v>22</v>
      </c>
      <c r="E21" s="7" t="s">
        <v>123</v>
      </c>
    </row>
    <row r="22" spans="1:9">
      <c r="A22" s="15" t="s">
        <v>118</v>
      </c>
      <c r="B22" s="9">
        <f>B18/2</f>
        <v>50</v>
      </c>
      <c r="C22" s="9" t="s">
        <v>71</v>
      </c>
      <c r="D22" s="9">
        <f>D15+(B22-C14)/B15*I15</f>
        <v>31.25</v>
      </c>
      <c r="E22" s="9" t="s">
        <v>122</v>
      </c>
    </row>
    <row r="23" spans="1:9">
      <c r="A23" s="9" t="s">
        <v>119</v>
      </c>
      <c r="B23" s="9">
        <f>3*(B18/4)</f>
        <v>75</v>
      </c>
      <c r="C23" s="9" t="s">
        <v>71</v>
      </c>
      <c r="D23" s="9">
        <f>D15+(B23-C14)/B15*I15</f>
        <v>37.5</v>
      </c>
      <c r="E23" s="9" t="s">
        <v>124</v>
      </c>
    </row>
    <row r="24" spans="1:9">
      <c r="A24" s="12" t="s">
        <v>120</v>
      </c>
      <c r="D24" s="12">
        <f>(D23-D21)/2</f>
        <v>7.75</v>
      </c>
      <c r="E24" s="12" t="s">
        <v>125</v>
      </c>
    </row>
    <row r="25" spans="1:9">
      <c r="A25" s="9" t="s">
        <v>132</v>
      </c>
      <c r="B25" s="9">
        <f>MAX(B12:B17)</f>
        <v>40</v>
      </c>
      <c r="C25" s="9" t="s">
        <v>71</v>
      </c>
      <c r="D25" s="9"/>
      <c r="E25" s="9">
        <f>D15+(B15-B14)/(2*B15-B14-B16)*I15</f>
        <v>33.333333333333336</v>
      </c>
    </row>
    <row r="26" spans="1:9">
      <c r="A26" s="12" t="s">
        <v>121</v>
      </c>
      <c r="D26" s="12">
        <f>G18/B18</f>
        <v>30</v>
      </c>
      <c r="E26" s="12" t="s">
        <v>126</v>
      </c>
    </row>
    <row r="27" spans="1:9">
      <c r="A27" s="12" t="s">
        <v>78</v>
      </c>
      <c r="D27" s="14">
        <f>SQRT((H18/B18) -(G18/B18)^2)</f>
        <v>11.61895003862225</v>
      </c>
      <c r="E27" s="12" t="s">
        <v>127</v>
      </c>
    </row>
    <row r="28" spans="1:9">
      <c r="A28" s="12" t="s">
        <v>128</v>
      </c>
    </row>
    <row r="29" spans="1:9">
      <c r="A29" s="12" t="s">
        <v>129</v>
      </c>
    </row>
    <row r="30" spans="1:9">
      <c r="A30" s="12" t="s">
        <v>130</v>
      </c>
    </row>
    <row r="31" spans="1:9">
      <c r="A31" s="12" t="s">
        <v>131</v>
      </c>
    </row>
  </sheetData>
  <mergeCells count="1">
    <mergeCell ref="A2:H2"/>
  </mergeCells>
  <hyperlinks>
    <hyperlink ref="A22" r:id="rId1" display="Q@"/>
  </hyperlinks>
  <printOptions headings="1" gridLines="1"/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E21" sqref="E21"/>
    </sheetView>
  </sheetViews>
  <sheetFormatPr defaultRowHeight="15"/>
  <cols>
    <col min="1" max="2" width="9.140625" style="18"/>
    <col min="3" max="3" width="14.42578125" style="18" customWidth="1"/>
    <col min="4" max="16384" width="9.140625" style="18"/>
  </cols>
  <sheetData>
    <row r="1" spans="1:9">
      <c r="A1" s="26" t="s">
        <v>133</v>
      </c>
      <c r="B1" s="26"/>
      <c r="C1" s="26"/>
      <c r="D1" s="26"/>
      <c r="E1" s="26"/>
      <c r="F1" s="26"/>
      <c r="G1" s="26"/>
      <c r="H1" s="26"/>
      <c r="I1" s="16"/>
    </row>
    <row r="2" spans="1:9">
      <c r="A2" s="26" t="s">
        <v>134</v>
      </c>
      <c r="B2" s="26"/>
      <c r="C2" s="26"/>
      <c r="D2" s="26"/>
      <c r="E2" s="26"/>
      <c r="F2" s="26"/>
      <c r="G2" s="26"/>
      <c r="H2" s="26"/>
      <c r="I2" s="16"/>
    </row>
    <row r="3" spans="1:9">
      <c r="A3" s="26" t="s">
        <v>135</v>
      </c>
      <c r="B3" s="26"/>
      <c r="C3" s="26"/>
      <c r="D3" s="26"/>
      <c r="E3" s="26"/>
      <c r="F3" s="26"/>
      <c r="G3" s="26"/>
      <c r="H3" s="26"/>
      <c r="I3" s="16"/>
    </row>
    <row r="4" spans="1:9">
      <c r="A4" s="26" t="s">
        <v>149</v>
      </c>
      <c r="B4" s="26"/>
      <c r="C4" s="26"/>
      <c r="D4" s="26"/>
      <c r="E4" s="26"/>
      <c r="F4" s="26"/>
      <c r="G4" s="26"/>
      <c r="H4" s="26"/>
      <c r="I4" s="16"/>
    </row>
    <row r="5" spans="1:9">
      <c r="A5" s="26" t="s">
        <v>136</v>
      </c>
      <c r="B5" s="26"/>
      <c r="C5" s="26"/>
      <c r="D5" s="26"/>
      <c r="E5" s="26"/>
      <c r="F5" s="26"/>
      <c r="G5" s="26"/>
      <c r="H5" s="26"/>
      <c r="I5" s="16"/>
    </row>
    <row r="6" spans="1:9">
      <c r="A6" s="26" t="s">
        <v>137</v>
      </c>
      <c r="B6" s="26"/>
      <c r="C6" s="26"/>
      <c r="D6" s="26"/>
      <c r="E6" s="26"/>
      <c r="F6" s="26"/>
      <c r="G6" s="26"/>
      <c r="H6" s="26"/>
      <c r="I6" s="16"/>
    </row>
    <row r="7" spans="1:9" s="20" customFormat="1" ht="14.25" customHeight="1"/>
    <row r="8" spans="1:9" s="21" customFormat="1" ht="14.25" customHeight="1">
      <c r="A8" s="27" t="s">
        <v>139</v>
      </c>
      <c r="B8" s="27"/>
      <c r="C8" s="27"/>
      <c r="D8" s="27"/>
      <c r="E8" s="27"/>
      <c r="F8" s="27"/>
      <c r="G8" s="27"/>
      <c r="H8" s="27"/>
      <c r="I8" s="27"/>
    </row>
    <row r="9" spans="1:9">
      <c r="A9" s="25" t="s">
        <v>138</v>
      </c>
      <c r="B9" s="25"/>
      <c r="C9" s="25"/>
      <c r="D9" s="25"/>
      <c r="E9" s="25"/>
      <c r="F9" s="25"/>
      <c r="G9" s="25"/>
      <c r="H9" s="25"/>
      <c r="I9" s="25"/>
    </row>
    <row r="10" spans="1:9">
      <c r="A10" s="16" t="s">
        <v>140</v>
      </c>
      <c r="B10" s="16">
        <v>4</v>
      </c>
      <c r="C10" s="16" t="s">
        <v>141</v>
      </c>
      <c r="D10" s="16">
        <v>0.5</v>
      </c>
      <c r="E10" s="16" t="s">
        <v>142</v>
      </c>
      <c r="F10" s="16">
        <v>320</v>
      </c>
    </row>
    <row r="11" spans="1:9">
      <c r="A11" s="18" t="s">
        <v>143</v>
      </c>
    </row>
    <row r="12" spans="1:9">
      <c r="B12" s="18" t="s">
        <v>144</v>
      </c>
    </row>
    <row r="13" spans="1:9">
      <c r="B13" s="18" t="s">
        <v>145</v>
      </c>
      <c r="C13" s="18">
        <f>BINOMDIST(2,B10,D10,FALSE)</f>
        <v>0.375</v>
      </c>
      <c r="D13" s="18" t="s">
        <v>146</v>
      </c>
    </row>
    <row r="14" spans="1:9">
      <c r="B14" s="18" t="s">
        <v>147</v>
      </c>
    </row>
    <row r="15" spans="1:9">
      <c r="B15" s="18" t="s">
        <v>145</v>
      </c>
      <c r="C15" s="18">
        <f>BINOMDIST(1,B10,D10,0)</f>
        <v>0.25000000000000006</v>
      </c>
      <c r="D15" s="18" t="s">
        <v>148</v>
      </c>
    </row>
    <row r="16" spans="1:9">
      <c r="B16" s="18" t="s">
        <v>151</v>
      </c>
    </row>
    <row r="17" spans="1:5">
      <c r="C17" s="18" t="s">
        <v>145</v>
      </c>
      <c r="D17" s="18">
        <f>1-BINOMDIST(0,B10,D10,TRUE)</f>
        <v>0.9375</v>
      </c>
      <c r="E17" s="18" t="s">
        <v>150</v>
      </c>
    </row>
    <row r="18" spans="1:5">
      <c r="B18" s="18" t="s">
        <v>152</v>
      </c>
    </row>
    <row r="19" spans="1:5">
      <c r="B19" s="18" t="s">
        <v>145</v>
      </c>
      <c r="C19" s="18">
        <f>BINOMDIST(3,B10,D10,TRUE)</f>
        <v>0.9375</v>
      </c>
      <c r="D19" s="18" t="s">
        <v>153</v>
      </c>
    </row>
    <row r="20" spans="1:5">
      <c r="B20" s="18" t="s">
        <v>154</v>
      </c>
    </row>
    <row r="21" spans="1:5">
      <c r="B21" s="18" t="s">
        <v>145</v>
      </c>
      <c r="C21" s="18">
        <f>1-BINOMDIST(1,B10,D10,1)</f>
        <v>0.6875</v>
      </c>
      <c r="D21" s="18" t="s">
        <v>155</v>
      </c>
    </row>
    <row r="22" spans="1:5">
      <c r="B22" s="18" t="s">
        <v>156</v>
      </c>
    </row>
    <row r="23" spans="1:5">
      <c r="B23" s="18" t="s">
        <v>145</v>
      </c>
      <c r="C23" s="18">
        <f>BINOMDIST(1,B10,D10,TRUE)</f>
        <v>0.31250000000000006</v>
      </c>
      <c r="D23" s="18" t="s">
        <v>157</v>
      </c>
    </row>
    <row r="25" spans="1:5">
      <c r="A25" s="22" t="s">
        <v>158</v>
      </c>
    </row>
    <row r="26" spans="1:5">
      <c r="A26" s="18" t="s">
        <v>159</v>
      </c>
      <c r="D26" s="18">
        <f>F10*BINOMDIST(3,B10,D10,FALSE)</f>
        <v>80.000000000000014</v>
      </c>
      <c r="E26" s="18" t="s">
        <v>160</v>
      </c>
    </row>
    <row r="27" spans="1:5">
      <c r="A27" s="18" t="s">
        <v>161</v>
      </c>
      <c r="D27" s="18">
        <f>F10*BINOMDIST(2,B10,D10,FALSE)</f>
        <v>120</v>
      </c>
      <c r="E27" s="18" t="s">
        <v>162</v>
      </c>
    </row>
    <row r="28" spans="1:5">
      <c r="A28" s="18" t="s">
        <v>163</v>
      </c>
      <c r="D28" s="18">
        <f>F10*(1-BINOMDIST(1,B10,D10,TRUE))</f>
        <v>220</v>
      </c>
      <c r="E28" s="18" t="s">
        <v>164</v>
      </c>
    </row>
    <row r="29" spans="1:5">
      <c r="B29" s="18" t="s">
        <v>165</v>
      </c>
    </row>
    <row r="30" spans="1:5">
      <c r="A30" s="18" t="s">
        <v>166</v>
      </c>
      <c r="D30" s="18">
        <f>F10*BINOMDIST(1,B10,D10,TRUE)</f>
        <v>100.00000000000001</v>
      </c>
      <c r="E30" s="18" t="s">
        <v>167</v>
      </c>
    </row>
  </sheetData>
  <mergeCells count="8">
    <mergeCell ref="A9:I9"/>
    <mergeCell ref="A4:H4"/>
    <mergeCell ref="A1:H1"/>
    <mergeCell ref="A2:H2"/>
    <mergeCell ref="A3:H3"/>
    <mergeCell ref="A5:H5"/>
    <mergeCell ref="A6:H6"/>
    <mergeCell ref="A8:I8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2" sqref="G12"/>
    </sheetView>
  </sheetViews>
  <sheetFormatPr defaultRowHeight="15"/>
  <sheetData>
    <row r="1" spans="1:10">
      <c r="A1" s="32"/>
      <c r="B1" s="32"/>
      <c r="C1" s="32"/>
      <c r="D1" s="32"/>
      <c r="E1" s="32"/>
      <c r="F1" s="32"/>
      <c r="G1" s="32"/>
      <c r="H1" s="32"/>
      <c r="I1" s="32"/>
    </row>
    <row r="2" spans="1:10">
      <c r="A2" s="33" t="s">
        <v>168</v>
      </c>
      <c r="B2" s="33"/>
      <c r="C2" s="33"/>
      <c r="D2" s="33"/>
      <c r="E2" s="33"/>
      <c r="F2" s="33"/>
      <c r="G2" s="33"/>
      <c r="H2" s="33"/>
      <c r="I2" s="33"/>
      <c r="J2" s="29"/>
    </row>
    <row r="3" spans="1:10">
      <c r="A3" s="33" t="s">
        <v>169</v>
      </c>
      <c r="B3" s="33"/>
      <c r="C3" s="33"/>
      <c r="D3" s="33"/>
      <c r="E3" s="33"/>
      <c r="F3" s="33"/>
      <c r="G3" s="33"/>
      <c r="H3" s="33"/>
      <c r="I3" s="33"/>
      <c r="J3" s="29"/>
    </row>
    <row r="4" spans="1:10">
      <c r="A4" s="33" t="s">
        <v>170</v>
      </c>
      <c r="B4" s="33"/>
      <c r="C4" s="33" t="s">
        <v>171</v>
      </c>
      <c r="D4" s="33"/>
      <c r="E4" s="33" t="s">
        <v>172</v>
      </c>
      <c r="F4" s="33"/>
      <c r="G4" s="34"/>
      <c r="H4" s="34"/>
      <c r="I4" s="34"/>
      <c r="J4" s="29"/>
    </row>
    <row r="5" spans="1:10">
      <c r="A5" s="33" t="s">
        <v>173</v>
      </c>
      <c r="B5" s="33"/>
      <c r="C5" s="33" t="s">
        <v>174</v>
      </c>
      <c r="D5" s="33"/>
      <c r="E5" s="34"/>
      <c r="F5" s="34"/>
      <c r="G5" s="34"/>
      <c r="H5" s="34"/>
      <c r="I5" s="34"/>
      <c r="J5" s="29"/>
    </row>
    <row r="6" spans="1:10" s="28" customFormat="1">
      <c r="A6" s="30" t="s">
        <v>49</v>
      </c>
      <c r="B6" s="30"/>
      <c r="C6" s="30"/>
      <c r="D6" s="30"/>
      <c r="E6" s="30"/>
      <c r="F6" s="30"/>
      <c r="G6" s="30"/>
      <c r="H6" s="30"/>
      <c r="I6" s="30"/>
      <c r="J6" s="30"/>
    </row>
    <row r="7" spans="1:10">
      <c r="A7" s="35" t="s">
        <v>175</v>
      </c>
      <c r="B7" s="35"/>
      <c r="C7" s="35"/>
      <c r="D7" s="35"/>
      <c r="E7" s="36"/>
      <c r="F7" s="36"/>
      <c r="G7" s="36"/>
      <c r="H7" s="36"/>
      <c r="I7" s="36"/>
    </row>
    <row r="8" spans="1:10">
      <c r="A8" s="35" t="s">
        <v>176</v>
      </c>
      <c r="B8" s="35"/>
      <c r="C8" s="36"/>
      <c r="D8" s="36"/>
      <c r="E8" s="36"/>
      <c r="F8" s="36"/>
      <c r="G8" s="36"/>
      <c r="H8" s="36"/>
      <c r="I8" s="36"/>
    </row>
    <row r="9" spans="1:10">
      <c r="A9" s="37" t="s">
        <v>177</v>
      </c>
      <c r="B9" s="37">
        <v>10</v>
      </c>
      <c r="C9" s="37" t="s">
        <v>141</v>
      </c>
      <c r="D9" s="37">
        <v>0.4</v>
      </c>
      <c r="E9" s="37"/>
      <c r="F9" s="38"/>
      <c r="G9" s="38"/>
      <c r="H9" s="36"/>
      <c r="I9" s="36"/>
    </row>
    <row r="10" spans="1:10">
      <c r="A10" s="35" t="s">
        <v>178</v>
      </c>
      <c r="B10" s="35"/>
      <c r="C10" s="35"/>
      <c r="D10" s="36">
        <f>BINOMDIST(5,B9,D9,FALSE)</f>
        <v>0.20065812480000014</v>
      </c>
      <c r="E10" s="36" t="s">
        <v>179</v>
      </c>
      <c r="F10" s="36"/>
      <c r="G10" s="36"/>
      <c r="H10" s="36"/>
      <c r="I10" s="36"/>
    </row>
    <row r="11" spans="1:10">
      <c r="A11" s="35" t="s">
        <v>181</v>
      </c>
      <c r="B11" s="35"/>
      <c r="C11" s="35"/>
      <c r="D11" s="36">
        <f>BINOMDIST(1,B9,D9,TRUE)</f>
        <v>4.6357401599999994E-2</v>
      </c>
      <c r="E11" s="36" t="s">
        <v>180</v>
      </c>
      <c r="F11" s="36"/>
      <c r="G11" s="36"/>
      <c r="H11" s="36"/>
      <c r="I11" s="36"/>
    </row>
    <row r="12" spans="1:10">
      <c r="A12" s="35" t="s">
        <v>182</v>
      </c>
      <c r="B12" s="35"/>
      <c r="C12" s="35"/>
      <c r="D12" s="36">
        <f>1-BINOMDIST(6,B9,D9,TRUE)</f>
        <v>5.4761881599999951E-2</v>
      </c>
      <c r="E12" s="36" t="s">
        <v>183</v>
      </c>
      <c r="F12" s="36"/>
      <c r="G12" s="36"/>
      <c r="H12" s="36"/>
      <c r="I12" s="36"/>
    </row>
    <row r="13" spans="1:10">
      <c r="A13" s="35" t="s">
        <v>184</v>
      </c>
      <c r="B13" s="35"/>
      <c r="C13" s="35"/>
      <c r="D13" s="36">
        <f>1-BINOMDIST(3,B9,D9,TRUE)</f>
        <v>0.61771939840000012</v>
      </c>
      <c r="E13" s="36" t="s">
        <v>185</v>
      </c>
      <c r="F13" s="36"/>
      <c r="G13" s="36"/>
      <c r="H13" s="36"/>
      <c r="I13" s="36"/>
    </row>
    <row r="14" spans="1:10">
      <c r="A14" s="35" t="s">
        <v>186</v>
      </c>
      <c r="B14" s="35"/>
      <c r="C14" s="35"/>
      <c r="D14" s="36">
        <f>BINOMDIST(5,B9,D9,TRUE)</f>
        <v>0.83376138239999997</v>
      </c>
      <c r="E14" s="36" t="s">
        <v>187</v>
      </c>
      <c r="F14" s="36"/>
      <c r="G14" s="36"/>
      <c r="H14" s="36"/>
      <c r="I14" s="36"/>
    </row>
  </sheetData>
  <mergeCells count="14">
    <mergeCell ref="A14:C14"/>
    <mergeCell ref="A7:D7"/>
    <mergeCell ref="A8:B8"/>
    <mergeCell ref="A10:C10"/>
    <mergeCell ref="A11:C11"/>
    <mergeCell ref="A12:C12"/>
    <mergeCell ref="A13:C13"/>
    <mergeCell ref="A2:I2"/>
    <mergeCell ref="A3:I3"/>
    <mergeCell ref="A4:B4"/>
    <mergeCell ref="C4:D4"/>
    <mergeCell ref="E4:F4"/>
    <mergeCell ref="A5:B5"/>
    <mergeCell ref="C5:D5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G18" sqref="G18"/>
    </sheetView>
  </sheetViews>
  <sheetFormatPr defaultRowHeight="15"/>
  <cols>
    <col min="1" max="1" width="9.85546875" customWidth="1"/>
    <col min="2" max="2" width="11" customWidth="1"/>
  </cols>
  <sheetData>
    <row r="1" spans="1:9">
      <c r="A1" s="42" t="s">
        <v>188</v>
      </c>
      <c r="B1" s="42"/>
      <c r="C1" s="42"/>
      <c r="D1" s="42"/>
      <c r="E1" s="42"/>
      <c r="F1" s="42"/>
      <c r="G1" s="42"/>
      <c r="H1" s="42"/>
      <c r="I1" s="42"/>
    </row>
    <row r="2" spans="1:9">
      <c r="A2" s="41" t="s">
        <v>200</v>
      </c>
      <c r="B2" s="41" t="s">
        <v>201</v>
      </c>
      <c r="C2" s="31"/>
      <c r="D2" s="31"/>
      <c r="E2" s="31"/>
      <c r="F2" s="31"/>
      <c r="G2" s="31"/>
      <c r="H2" s="31"/>
      <c r="I2" s="31"/>
    </row>
    <row r="3" spans="1:9">
      <c r="A3" s="40">
        <v>0</v>
      </c>
      <c r="B3" s="40">
        <v>5</v>
      </c>
      <c r="C3" s="31"/>
      <c r="D3" s="31"/>
      <c r="E3" s="31"/>
      <c r="F3" s="31"/>
      <c r="G3" s="31"/>
      <c r="H3" s="31"/>
      <c r="I3" s="31"/>
    </row>
    <row r="4" spans="1:9">
      <c r="A4" s="40">
        <v>1</v>
      </c>
      <c r="B4" s="40">
        <v>21</v>
      </c>
      <c r="C4" s="31"/>
      <c r="D4" s="31"/>
      <c r="E4" s="31"/>
      <c r="F4" s="31"/>
      <c r="G4" s="31"/>
      <c r="H4" s="31"/>
      <c r="I4" s="31"/>
    </row>
    <row r="5" spans="1:9">
      <c r="A5" s="40">
        <v>2</v>
      </c>
      <c r="B5" s="40">
        <v>30</v>
      </c>
      <c r="C5" s="31"/>
      <c r="D5" s="31"/>
      <c r="E5" s="31"/>
      <c r="F5" s="31"/>
      <c r="G5" s="31"/>
      <c r="H5" s="31"/>
      <c r="I5" s="31"/>
    </row>
    <row r="6" spans="1:9">
      <c r="A6" s="40">
        <v>3</v>
      </c>
      <c r="B6" s="40">
        <v>28</v>
      </c>
      <c r="C6" s="31"/>
      <c r="D6" s="31"/>
      <c r="E6" s="31"/>
      <c r="F6" s="31"/>
      <c r="G6" s="31"/>
      <c r="H6" s="31"/>
      <c r="I6" s="31"/>
    </row>
    <row r="7" spans="1:9">
      <c r="A7" s="40">
        <v>4</v>
      </c>
      <c r="B7" s="40">
        <v>6</v>
      </c>
      <c r="C7" s="31"/>
      <c r="D7" s="31"/>
      <c r="E7" s="31"/>
      <c r="F7" s="31"/>
      <c r="G7" s="31"/>
      <c r="H7" s="31"/>
      <c r="I7" s="31"/>
    </row>
    <row r="8" spans="1:9" s="28" customFormat="1">
      <c r="A8" s="28" t="s">
        <v>189</v>
      </c>
      <c r="B8" s="28" t="s">
        <v>190</v>
      </c>
    </row>
    <row r="9" spans="1:9">
      <c r="A9" s="43" t="s">
        <v>191</v>
      </c>
      <c r="B9" s="43" t="s">
        <v>51</v>
      </c>
      <c r="C9" s="43" t="s">
        <v>57</v>
      </c>
      <c r="D9" s="43" t="s">
        <v>192</v>
      </c>
      <c r="E9" s="17"/>
      <c r="F9" s="17"/>
      <c r="G9" s="17"/>
      <c r="H9" s="17"/>
      <c r="I9" s="17"/>
    </row>
    <row r="10" spans="1:9">
      <c r="A10" s="43">
        <v>0</v>
      </c>
      <c r="B10" s="43">
        <v>5</v>
      </c>
      <c r="C10" s="43">
        <f>A10*B10</f>
        <v>0</v>
      </c>
      <c r="D10" s="45">
        <f>B$17*BINOMDIST(A10,B$16,B$21,0)</f>
        <v>4.5815976562499996</v>
      </c>
      <c r="E10" s="19" t="s">
        <v>202</v>
      </c>
      <c r="F10" s="17"/>
      <c r="G10" s="17"/>
      <c r="H10" s="17"/>
      <c r="I10" s="17"/>
    </row>
    <row r="11" spans="1:9">
      <c r="A11" s="43">
        <v>1</v>
      </c>
      <c r="B11" s="43">
        <v>21</v>
      </c>
      <c r="C11" s="43">
        <f t="shared" ref="C11:C15" si="0">A11*B11</f>
        <v>21</v>
      </c>
      <c r="D11" s="45">
        <f>B$17*BINOMDIST(A11,B$16,B$21,0)</f>
        <v>20.255484375000002</v>
      </c>
      <c r="E11" s="17"/>
      <c r="F11" s="17"/>
      <c r="G11" s="17"/>
      <c r="H11" s="17"/>
      <c r="I11" s="17"/>
    </row>
    <row r="12" spans="1:9">
      <c r="A12" s="43">
        <v>2</v>
      </c>
      <c r="B12" s="43">
        <v>30</v>
      </c>
      <c r="C12" s="43">
        <f t="shared" si="0"/>
        <v>60</v>
      </c>
      <c r="D12" s="45">
        <f t="shared" ref="D11:D15" si="1">B$17*BINOMDIST(A12,B$16,B$21,0)</f>
        <v>33.581460937500012</v>
      </c>
      <c r="E12" s="17"/>
      <c r="F12" s="17"/>
      <c r="G12" s="17"/>
      <c r="H12" s="17"/>
      <c r="I12" s="17"/>
    </row>
    <row r="13" spans="1:9">
      <c r="A13" s="43">
        <v>3</v>
      </c>
      <c r="B13" s="43">
        <v>28</v>
      </c>
      <c r="C13" s="43">
        <f t="shared" si="0"/>
        <v>84</v>
      </c>
      <c r="D13" s="45">
        <f t="shared" si="1"/>
        <v>24.744234375000005</v>
      </c>
      <c r="E13" s="17"/>
      <c r="F13" s="17"/>
      <c r="G13" s="17"/>
      <c r="H13" s="17"/>
      <c r="I13" s="17"/>
    </row>
    <row r="14" spans="1:9">
      <c r="A14" s="43">
        <v>4</v>
      </c>
      <c r="B14" s="43">
        <v>6</v>
      </c>
      <c r="C14" s="43">
        <f t="shared" si="0"/>
        <v>24</v>
      </c>
      <c r="D14" s="45">
        <f t="shared" si="1"/>
        <v>6.8372226562500016</v>
      </c>
      <c r="E14" s="17"/>
      <c r="F14" s="17"/>
      <c r="G14" s="17"/>
      <c r="H14" s="17"/>
      <c r="I14" s="17"/>
    </row>
    <row r="15" spans="1:9">
      <c r="A15" s="43"/>
      <c r="B15" s="44">
        <f>SUM(B10:B14)</f>
        <v>90</v>
      </c>
      <c r="C15" s="44">
        <f>SUM(C10:C14)</f>
        <v>189</v>
      </c>
      <c r="D15" s="46">
        <f>SUM(D10:D14)</f>
        <v>90.000000000000028</v>
      </c>
      <c r="E15" s="17"/>
      <c r="F15" s="17"/>
      <c r="G15" s="17"/>
      <c r="H15" s="17"/>
      <c r="I15" s="17"/>
    </row>
    <row r="16" spans="1:9">
      <c r="A16" s="17" t="s">
        <v>193</v>
      </c>
      <c r="B16" s="17">
        <v>4</v>
      </c>
      <c r="C16" s="39"/>
      <c r="D16" s="17"/>
      <c r="E16" s="17"/>
      <c r="F16" s="17"/>
      <c r="G16" s="17"/>
      <c r="H16" s="17"/>
      <c r="I16" s="17"/>
    </row>
    <row r="17" spans="1:9">
      <c r="A17" s="17" t="s">
        <v>142</v>
      </c>
      <c r="B17" s="17">
        <f>B15</f>
        <v>90</v>
      </c>
      <c r="C17" s="39"/>
      <c r="D17" s="17"/>
      <c r="E17" s="17"/>
      <c r="F17" s="17"/>
      <c r="G17" s="17"/>
      <c r="H17" s="17"/>
      <c r="I17" s="17"/>
    </row>
    <row r="18" spans="1:9">
      <c r="A18" s="17" t="s">
        <v>194</v>
      </c>
      <c r="B18" s="17"/>
      <c r="C18" s="39"/>
      <c r="D18" s="17"/>
      <c r="E18" s="17"/>
      <c r="F18" s="17"/>
      <c r="G18" s="17"/>
      <c r="H18" s="17"/>
      <c r="I18" s="17"/>
    </row>
    <row r="19" spans="1:9">
      <c r="A19" s="17" t="s">
        <v>195</v>
      </c>
      <c r="B19" s="17">
        <f>C15/B15</f>
        <v>2.1</v>
      </c>
      <c r="C19" s="39" t="s">
        <v>198</v>
      </c>
      <c r="D19" s="17"/>
      <c r="E19" s="17"/>
      <c r="F19" s="17"/>
      <c r="G19" s="17"/>
      <c r="H19" s="17"/>
      <c r="I19" s="17"/>
    </row>
    <row r="20" spans="1:9">
      <c r="A20" s="17" t="s">
        <v>196</v>
      </c>
      <c r="B20" s="17">
        <f>B19</f>
        <v>2.1</v>
      </c>
      <c r="C20" s="39"/>
      <c r="D20" s="17"/>
      <c r="E20" s="17"/>
      <c r="F20" s="17"/>
      <c r="G20" s="17"/>
      <c r="H20" s="17"/>
      <c r="I20" s="17"/>
    </row>
    <row r="21" spans="1:9">
      <c r="A21" s="17" t="s">
        <v>197</v>
      </c>
      <c r="B21" s="17">
        <f>B19/B16</f>
        <v>0.52500000000000002</v>
      </c>
      <c r="C21" s="39" t="s">
        <v>199</v>
      </c>
      <c r="D21" s="17"/>
      <c r="E21" s="17"/>
      <c r="F21" s="17"/>
      <c r="G21" s="17"/>
      <c r="H21" s="17"/>
      <c r="I21" s="17"/>
    </row>
    <row r="22" spans="1:9">
      <c r="A22" s="17"/>
      <c r="B22" s="17"/>
      <c r="C22" s="39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>
      <c r="A24" s="17"/>
      <c r="B24" s="17"/>
      <c r="C24" s="17"/>
      <c r="D24" s="17"/>
      <c r="E24" s="17"/>
      <c r="F24" s="17"/>
      <c r="G24" s="17"/>
      <c r="H24" s="17"/>
      <c r="I24" s="17"/>
    </row>
  </sheetData>
  <mergeCells count="1">
    <mergeCell ref="A1:I1"/>
  </mergeCells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 1</vt:lpstr>
      <vt:lpstr>lab 2</vt:lpstr>
      <vt:lpstr>lab 3</vt:lpstr>
      <vt:lpstr>lab 4</vt:lpstr>
      <vt:lpstr>lab 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2022-06-16T08:35:34Z</dcterms:created>
  <dcterms:modified xsi:type="dcterms:W3CDTF">2022-07-27T09:02:49Z</dcterms:modified>
</cp:coreProperties>
</file>