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708" activeTab="3"/>
  </bookViews>
  <sheets>
    <sheet name="Income Per Roll" sheetId="2" r:id="rId1"/>
    <sheet name="Recoup Incremental Cost" sheetId="4" r:id="rId2"/>
    <sheet name="Recoup Total Investment" sheetId="6" r:id="rId3"/>
    <sheet name="Cumulative Sheet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5" i="1" l="1"/>
  <c r="AG6" i="1"/>
  <c r="AG7" i="1"/>
  <c r="AG8" i="1"/>
  <c r="AG9" i="1"/>
  <c r="AG10" i="1"/>
  <c r="AG11" i="1"/>
  <c r="AG12" i="1"/>
  <c r="AG13" i="1"/>
  <c r="AG14" i="1"/>
  <c r="AG15" i="1"/>
  <c r="AF5" i="1"/>
  <c r="AF6" i="1"/>
  <c r="AF7" i="1"/>
  <c r="AF8" i="1"/>
  <c r="AF9" i="1"/>
  <c r="AF10" i="1"/>
  <c r="AF11" i="1"/>
  <c r="AF12" i="1"/>
  <c r="AF13" i="1"/>
  <c r="AF14" i="1"/>
  <c r="AF15" i="1"/>
  <c r="O62" i="1"/>
  <c r="P62" i="1"/>
  <c r="Q62" i="1"/>
  <c r="R62" i="1"/>
  <c r="S62" i="1"/>
  <c r="T62" i="1"/>
  <c r="T97" i="1"/>
  <c r="O63" i="1"/>
  <c r="P63" i="1"/>
  <c r="Q63" i="1"/>
  <c r="R63" i="1"/>
  <c r="S63" i="1"/>
  <c r="T63" i="1"/>
  <c r="T98" i="1"/>
  <c r="O64" i="1"/>
  <c r="P64" i="1"/>
  <c r="Q64" i="1"/>
  <c r="R64" i="1"/>
  <c r="S64" i="1"/>
  <c r="T64" i="1"/>
  <c r="T99" i="1"/>
  <c r="AA5" i="1"/>
  <c r="AB5" i="1"/>
  <c r="AC5" i="1"/>
  <c r="AD5" i="1"/>
  <c r="O65" i="1"/>
  <c r="P65" i="1"/>
  <c r="Q65" i="1"/>
  <c r="R65" i="1"/>
  <c r="S65" i="1"/>
  <c r="T65" i="1"/>
  <c r="T100" i="1"/>
  <c r="O66" i="1"/>
  <c r="P66" i="1"/>
  <c r="Q66" i="1"/>
  <c r="R66" i="1"/>
  <c r="S66" i="1"/>
  <c r="T66" i="1"/>
  <c r="T101" i="1"/>
  <c r="O67" i="1"/>
  <c r="P67" i="1"/>
  <c r="Q67" i="1"/>
  <c r="R67" i="1"/>
  <c r="S67" i="1"/>
  <c r="T67" i="1"/>
  <c r="T102" i="1"/>
  <c r="O68" i="1"/>
  <c r="P68" i="1"/>
  <c r="Q68" i="1"/>
  <c r="R68" i="1"/>
  <c r="S68" i="1"/>
  <c r="T68" i="1"/>
  <c r="T103" i="1"/>
  <c r="AA6" i="1"/>
  <c r="AB6" i="1"/>
  <c r="AC6" i="1"/>
  <c r="AD6" i="1"/>
  <c r="O69" i="1"/>
  <c r="P69" i="1"/>
  <c r="Q69" i="1"/>
  <c r="R69" i="1"/>
  <c r="S69" i="1"/>
  <c r="T69" i="1"/>
  <c r="T104" i="1"/>
  <c r="O70" i="1"/>
  <c r="P70" i="1"/>
  <c r="Q70" i="1"/>
  <c r="R70" i="1"/>
  <c r="S70" i="1"/>
  <c r="T70" i="1"/>
  <c r="T105" i="1"/>
  <c r="O71" i="1"/>
  <c r="P71" i="1"/>
  <c r="Q71" i="1"/>
  <c r="R71" i="1"/>
  <c r="S71" i="1"/>
  <c r="T71" i="1"/>
  <c r="T106" i="1"/>
  <c r="O72" i="1"/>
  <c r="P72" i="1"/>
  <c r="Q72" i="1"/>
  <c r="R72" i="1"/>
  <c r="S72" i="1"/>
  <c r="T72" i="1"/>
  <c r="T107" i="1"/>
  <c r="AA7" i="1"/>
  <c r="AB7" i="1"/>
  <c r="AC7" i="1"/>
  <c r="AD7" i="1"/>
  <c r="AB8" i="1"/>
  <c r="AC8" i="1"/>
  <c r="AD8" i="1"/>
  <c r="O73" i="1"/>
  <c r="P73" i="1"/>
  <c r="Q73" i="1"/>
  <c r="R73" i="1"/>
  <c r="S73" i="1"/>
  <c r="T73" i="1"/>
  <c r="T108" i="1"/>
  <c r="O74" i="1"/>
  <c r="P74" i="1"/>
  <c r="Q74" i="1"/>
  <c r="R74" i="1"/>
  <c r="S74" i="1"/>
  <c r="T74" i="1"/>
  <c r="T109" i="1"/>
  <c r="O75" i="1"/>
  <c r="P75" i="1"/>
  <c r="Q75" i="1"/>
  <c r="R75" i="1"/>
  <c r="S75" i="1"/>
  <c r="T75" i="1"/>
  <c r="T110" i="1"/>
  <c r="O76" i="1"/>
  <c r="P76" i="1"/>
  <c r="Q76" i="1"/>
  <c r="R76" i="1"/>
  <c r="S76" i="1"/>
  <c r="T76" i="1"/>
  <c r="T111" i="1"/>
  <c r="AA9" i="1"/>
  <c r="AB9" i="1"/>
  <c r="AC9" i="1"/>
  <c r="AD9" i="1"/>
  <c r="O77" i="1"/>
  <c r="P77" i="1"/>
  <c r="Q77" i="1"/>
  <c r="R77" i="1"/>
  <c r="S77" i="1"/>
  <c r="T77" i="1"/>
  <c r="T112" i="1"/>
  <c r="O78" i="1"/>
  <c r="P78" i="1"/>
  <c r="Q78" i="1"/>
  <c r="R78" i="1"/>
  <c r="S78" i="1"/>
  <c r="T78" i="1"/>
  <c r="T113" i="1"/>
  <c r="O79" i="1"/>
  <c r="P79" i="1"/>
  <c r="Q79" i="1"/>
  <c r="R79" i="1"/>
  <c r="S79" i="1"/>
  <c r="T79" i="1"/>
  <c r="T114" i="1"/>
  <c r="O80" i="1"/>
  <c r="P80" i="1"/>
  <c r="Q80" i="1"/>
  <c r="R80" i="1"/>
  <c r="S80" i="1"/>
  <c r="T80" i="1"/>
  <c r="T115" i="1"/>
  <c r="AA10" i="1"/>
  <c r="AB10" i="1"/>
  <c r="AC10" i="1"/>
  <c r="AD10" i="1"/>
  <c r="O81" i="1"/>
  <c r="P81" i="1"/>
  <c r="Q81" i="1"/>
  <c r="R81" i="1"/>
  <c r="S81" i="1"/>
  <c r="T81" i="1"/>
  <c r="T116" i="1"/>
  <c r="O82" i="1"/>
  <c r="P82" i="1"/>
  <c r="Q82" i="1"/>
  <c r="R82" i="1"/>
  <c r="S82" i="1"/>
  <c r="T82" i="1"/>
  <c r="T117" i="1"/>
  <c r="O83" i="1"/>
  <c r="P83" i="1"/>
  <c r="Q83" i="1"/>
  <c r="R83" i="1"/>
  <c r="S83" i="1"/>
  <c r="T83" i="1"/>
  <c r="T118" i="1"/>
  <c r="O84" i="1"/>
  <c r="P84" i="1"/>
  <c r="Q84" i="1"/>
  <c r="R84" i="1"/>
  <c r="S84" i="1"/>
  <c r="T84" i="1"/>
  <c r="T119" i="1"/>
  <c r="AA11" i="1"/>
  <c r="AB11" i="1"/>
  <c r="AC11" i="1"/>
  <c r="AD11" i="1"/>
  <c r="AC12" i="1"/>
  <c r="AD12" i="1"/>
  <c r="O85" i="1"/>
  <c r="P85" i="1"/>
  <c r="Q85" i="1"/>
  <c r="R85" i="1"/>
  <c r="S85" i="1"/>
  <c r="T85" i="1"/>
  <c r="T120" i="1"/>
  <c r="O86" i="1"/>
  <c r="P86" i="1"/>
  <c r="Q86" i="1"/>
  <c r="R86" i="1"/>
  <c r="S86" i="1"/>
  <c r="T86" i="1"/>
  <c r="T121" i="1"/>
  <c r="O87" i="1"/>
  <c r="P87" i="1"/>
  <c r="Q87" i="1"/>
  <c r="R87" i="1"/>
  <c r="S87" i="1"/>
  <c r="T87" i="1"/>
  <c r="T122" i="1"/>
  <c r="O88" i="1"/>
  <c r="P88" i="1"/>
  <c r="Q88" i="1"/>
  <c r="R88" i="1"/>
  <c r="S88" i="1"/>
  <c r="T88" i="1"/>
  <c r="T123" i="1"/>
  <c r="AA13" i="1"/>
  <c r="AB13" i="1"/>
  <c r="AC13" i="1"/>
  <c r="AD13" i="1"/>
  <c r="O89" i="1"/>
  <c r="P89" i="1"/>
  <c r="Q89" i="1"/>
  <c r="R89" i="1"/>
  <c r="S89" i="1"/>
  <c r="T89" i="1"/>
  <c r="T124" i="1"/>
  <c r="O90" i="1"/>
  <c r="P90" i="1"/>
  <c r="Q90" i="1"/>
  <c r="R90" i="1"/>
  <c r="S90" i="1"/>
  <c r="T90" i="1"/>
  <c r="T125" i="1"/>
  <c r="O91" i="1"/>
  <c r="P91" i="1"/>
  <c r="Q91" i="1"/>
  <c r="R91" i="1"/>
  <c r="S91" i="1"/>
  <c r="T91" i="1"/>
  <c r="T126" i="1"/>
  <c r="AA14" i="1"/>
  <c r="AB14" i="1"/>
  <c r="AC14" i="1"/>
  <c r="AD14" i="1"/>
  <c r="S100" i="1"/>
  <c r="K4" i="1"/>
  <c r="O97" i="1"/>
  <c r="F4" i="1"/>
  <c r="O98" i="1"/>
  <c r="F5" i="1"/>
  <c r="O99" i="1"/>
  <c r="F6" i="1"/>
  <c r="O100" i="1"/>
  <c r="F7" i="1"/>
  <c r="O101" i="1"/>
  <c r="F8" i="1"/>
  <c r="O102" i="1"/>
  <c r="F9" i="1"/>
  <c r="O103" i="1"/>
  <c r="F10" i="1"/>
  <c r="O104" i="1"/>
  <c r="F11" i="1"/>
  <c r="O105" i="1"/>
  <c r="F12" i="1"/>
  <c r="O106" i="1"/>
  <c r="F13" i="1"/>
  <c r="O107" i="1"/>
  <c r="F14" i="1"/>
  <c r="O108" i="1"/>
  <c r="F15" i="1"/>
  <c r="O109" i="1"/>
  <c r="F16" i="1"/>
  <c r="O110" i="1"/>
  <c r="F17" i="1"/>
  <c r="O111" i="1"/>
  <c r="F18" i="1"/>
  <c r="O112" i="1"/>
  <c r="F19" i="1"/>
  <c r="O113" i="1"/>
  <c r="F20" i="1"/>
  <c r="O114" i="1"/>
  <c r="F21" i="1"/>
  <c r="O115" i="1"/>
  <c r="F22" i="1"/>
  <c r="O116" i="1"/>
  <c r="F23" i="1"/>
  <c r="O117" i="1"/>
  <c r="F24" i="1"/>
  <c r="O118" i="1"/>
  <c r="F25" i="1"/>
  <c r="O119" i="1"/>
  <c r="F26" i="1"/>
  <c r="O120" i="1"/>
  <c r="F27" i="1"/>
  <c r="O121" i="1"/>
  <c r="F28" i="1"/>
  <c r="O122" i="1"/>
  <c r="F29" i="1"/>
  <c r="O123" i="1"/>
  <c r="F30" i="1"/>
  <c r="O124" i="1"/>
  <c r="F31" i="1"/>
  <c r="O125" i="1"/>
  <c r="F32" i="1"/>
  <c r="O126" i="1"/>
  <c r="F33" i="1"/>
  <c r="E4" i="1"/>
  <c r="D62" i="1"/>
  <c r="E62" i="1"/>
  <c r="G4" i="1"/>
  <c r="F62" i="1"/>
  <c r="H4" i="1"/>
  <c r="G62" i="1"/>
  <c r="I4" i="1"/>
  <c r="H62" i="1"/>
  <c r="J4" i="1"/>
  <c r="I62" i="1"/>
  <c r="J62" i="1"/>
  <c r="E5" i="1"/>
  <c r="D63" i="1"/>
  <c r="E63" i="1"/>
  <c r="G5" i="1"/>
  <c r="F63" i="1"/>
  <c r="H5" i="1"/>
  <c r="G63" i="1"/>
  <c r="I5" i="1"/>
  <c r="H63" i="1"/>
  <c r="J5" i="1"/>
  <c r="I63" i="1"/>
  <c r="K5" i="1"/>
  <c r="J63" i="1"/>
  <c r="E6" i="1"/>
  <c r="D64" i="1"/>
  <c r="E64" i="1"/>
  <c r="G6" i="1"/>
  <c r="F64" i="1"/>
  <c r="H6" i="1"/>
  <c r="G64" i="1"/>
  <c r="I6" i="1"/>
  <c r="H64" i="1"/>
  <c r="J6" i="1"/>
  <c r="I64" i="1"/>
  <c r="K6" i="1"/>
  <c r="J64" i="1"/>
  <c r="E7" i="1"/>
  <c r="D65" i="1"/>
  <c r="E65" i="1"/>
  <c r="G7" i="1"/>
  <c r="F65" i="1"/>
  <c r="H7" i="1"/>
  <c r="G65" i="1"/>
  <c r="I7" i="1"/>
  <c r="H65" i="1"/>
  <c r="J7" i="1"/>
  <c r="I65" i="1"/>
  <c r="K7" i="1"/>
  <c r="J65" i="1"/>
  <c r="E8" i="1"/>
  <c r="D66" i="1"/>
  <c r="E66" i="1"/>
  <c r="G8" i="1"/>
  <c r="F66" i="1"/>
  <c r="H8" i="1"/>
  <c r="G66" i="1"/>
  <c r="I8" i="1"/>
  <c r="H66" i="1"/>
  <c r="J8" i="1"/>
  <c r="I66" i="1"/>
  <c r="K8" i="1"/>
  <c r="J66" i="1"/>
  <c r="E9" i="1"/>
  <c r="D67" i="1"/>
  <c r="E67" i="1"/>
  <c r="G9" i="1"/>
  <c r="F67" i="1"/>
  <c r="H9" i="1"/>
  <c r="G67" i="1"/>
  <c r="I9" i="1"/>
  <c r="H67" i="1"/>
  <c r="J9" i="1"/>
  <c r="I67" i="1"/>
  <c r="K9" i="1"/>
  <c r="J67" i="1"/>
  <c r="E10" i="1"/>
  <c r="D68" i="1"/>
  <c r="E68" i="1"/>
  <c r="G10" i="1"/>
  <c r="F68" i="1"/>
  <c r="H10" i="1"/>
  <c r="G68" i="1"/>
  <c r="I10" i="1"/>
  <c r="H68" i="1"/>
  <c r="J10" i="1"/>
  <c r="I68" i="1"/>
  <c r="K10" i="1"/>
  <c r="J68" i="1"/>
  <c r="E11" i="1"/>
  <c r="D69" i="1"/>
  <c r="E69" i="1"/>
  <c r="G11" i="1"/>
  <c r="F69" i="1"/>
  <c r="H11" i="1"/>
  <c r="G69" i="1"/>
  <c r="I11" i="1"/>
  <c r="H69" i="1"/>
  <c r="J11" i="1"/>
  <c r="I69" i="1"/>
  <c r="K11" i="1"/>
  <c r="J69" i="1"/>
  <c r="E12" i="1"/>
  <c r="D70" i="1"/>
  <c r="E70" i="1"/>
  <c r="G12" i="1"/>
  <c r="F70" i="1"/>
  <c r="H12" i="1"/>
  <c r="G70" i="1"/>
  <c r="I12" i="1"/>
  <c r="H70" i="1"/>
  <c r="J12" i="1"/>
  <c r="I70" i="1"/>
  <c r="K12" i="1"/>
  <c r="J70" i="1"/>
  <c r="E13" i="1"/>
  <c r="D71" i="1"/>
  <c r="E71" i="1"/>
  <c r="G13" i="1"/>
  <c r="F71" i="1"/>
  <c r="H13" i="1"/>
  <c r="G71" i="1"/>
  <c r="I13" i="1"/>
  <c r="H71" i="1"/>
  <c r="J13" i="1"/>
  <c r="I71" i="1"/>
  <c r="K13" i="1"/>
  <c r="J71" i="1"/>
  <c r="E14" i="1"/>
  <c r="D72" i="1"/>
  <c r="E72" i="1"/>
  <c r="G14" i="1"/>
  <c r="F72" i="1"/>
  <c r="H14" i="1"/>
  <c r="G72" i="1"/>
  <c r="I14" i="1"/>
  <c r="H72" i="1"/>
  <c r="J14" i="1"/>
  <c r="I72" i="1"/>
  <c r="K14" i="1"/>
  <c r="J72" i="1"/>
  <c r="E15" i="1"/>
  <c r="D73" i="1"/>
  <c r="E73" i="1"/>
  <c r="G15" i="1"/>
  <c r="F73" i="1"/>
  <c r="H15" i="1"/>
  <c r="G73" i="1"/>
  <c r="I15" i="1"/>
  <c r="H73" i="1"/>
  <c r="J15" i="1"/>
  <c r="I73" i="1"/>
  <c r="K15" i="1"/>
  <c r="J73" i="1"/>
  <c r="E16" i="1"/>
  <c r="D74" i="1"/>
  <c r="E74" i="1"/>
  <c r="G16" i="1"/>
  <c r="F74" i="1"/>
  <c r="H16" i="1"/>
  <c r="G74" i="1"/>
  <c r="I16" i="1"/>
  <c r="H74" i="1"/>
  <c r="J16" i="1"/>
  <c r="I74" i="1"/>
  <c r="K16" i="1"/>
  <c r="J74" i="1"/>
  <c r="E17" i="1"/>
  <c r="D75" i="1"/>
  <c r="E75" i="1"/>
  <c r="G17" i="1"/>
  <c r="F75" i="1"/>
  <c r="H17" i="1"/>
  <c r="G75" i="1"/>
  <c r="I17" i="1"/>
  <c r="H75" i="1"/>
  <c r="J17" i="1"/>
  <c r="I75" i="1"/>
  <c r="K17" i="1"/>
  <c r="J75" i="1"/>
  <c r="E18" i="1"/>
  <c r="D76" i="1"/>
  <c r="E76" i="1"/>
  <c r="G18" i="1"/>
  <c r="F76" i="1"/>
  <c r="H18" i="1"/>
  <c r="G76" i="1"/>
  <c r="I18" i="1"/>
  <c r="H76" i="1"/>
  <c r="J18" i="1"/>
  <c r="I76" i="1"/>
  <c r="K18" i="1"/>
  <c r="J76" i="1"/>
  <c r="E19" i="1"/>
  <c r="D77" i="1"/>
  <c r="E77" i="1"/>
  <c r="G19" i="1"/>
  <c r="F77" i="1"/>
  <c r="H19" i="1"/>
  <c r="G77" i="1"/>
  <c r="I19" i="1"/>
  <c r="H77" i="1"/>
  <c r="J19" i="1"/>
  <c r="I77" i="1"/>
  <c r="K19" i="1"/>
  <c r="J77" i="1"/>
  <c r="E20" i="1"/>
  <c r="D78" i="1"/>
  <c r="E78" i="1"/>
  <c r="G20" i="1"/>
  <c r="F78" i="1"/>
  <c r="H20" i="1"/>
  <c r="G78" i="1"/>
  <c r="I20" i="1"/>
  <c r="H78" i="1"/>
  <c r="J20" i="1"/>
  <c r="I78" i="1"/>
  <c r="K20" i="1"/>
  <c r="J78" i="1"/>
  <c r="E21" i="1"/>
  <c r="D79" i="1"/>
  <c r="E79" i="1"/>
  <c r="G21" i="1"/>
  <c r="F79" i="1"/>
  <c r="H21" i="1"/>
  <c r="G79" i="1"/>
  <c r="I21" i="1"/>
  <c r="H79" i="1"/>
  <c r="J21" i="1"/>
  <c r="I79" i="1"/>
  <c r="K21" i="1"/>
  <c r="J79" i="1"/>
  <c r="E22" i="1"/>
  <c r="D80" i="1"/>
  <c r="E80" i="1"/>
  <c r="G22" i="1"/>
  <c r="F80" i="1"/>
  <c r="H22" i="1"/>
  <c r="G80" i="1"/>
  <c r="I22" i="1"/>
  <c r="H80" i="1"/>
  <c r="J22" i="1"/>
  <c r="I80" i="1"/>
  <c r="K22" i="1"/>
  <c r="J80" i="1"/>
  <c r="E23" i="1"/>
  <c r="D81" i="1"/>
  <c r="E81" i="1"/>
  <c r="G23" i="1"/>
  <c r="F81" i="1"/>
  <c r="H23" i="1"/>
  <c r="G81" i="1"/>
  <c r="I23" i="1"/>
  <c r="H81" i="1"/>
  <c r="J23" i="1"/>
  <c r="I81" i="1"/>
  <c r="K23" i="1"/>
  <c r="J81" i="1"/>
  <c r="E24" i="1"/>
  <c r="D82" i="1"/>
  <c r="E82" i="1"/>
  <c r="G24" i="1"/>
  <c r="F82" i="1"/>
  <c r="H24" i="1"/>
  <c r="G82" i="1"/>
  <c r="I24" i="1"/>
  <c r="H82" i="1"/>
  <c r="J24" i="1"/>
  <c r="I82" i="1"/>
  <c r="K24" i="1"/>
  <c r="J82" i="1"/>
  <c r="E25" i="1"/>
  <c r="D83" i="1"/>
  <c r="E83" i="1"/>
  <c r="G25" i="1"/>
  <c r="F83" i="1"/>
  <c r="H25" i="1"/>
  <c r="G83" i="1"/>
  <c r="I25" i="1"/>
  <c r="H83" i="1"/>
  <c r="J25" i="1"/>
  <c r="I83" i="1"/>
  <c r="K25" i="1"/>
  <c r="J83" i="1"/>
  <c r="E26" i="1"/>
  <c r="D84" i="1"/>
  <c r="E84" i="1"/>
  <c r="G26" i="1"/>
  <c r="F84" i="1"/>
  <c r="H26" i="1"/>
  <c r="G84" i="1"/>
  <c r="I26" i="1"/>
  <c r="H84" i="1"/>
  <c r="J26" i="1"/>
  <c r="I84" i="1"/>
  <c r="K26" i="1"/>
  <c r="J84" i="1"/>
  <c r="E27" i="1"/>
  <c r="D85" i="1"/>
  <c r="E85" i="1"/>
  <c r="G27" i="1"/>
  <c r="F85" i="1"/>
  <c r="H27" i="1"/>
  <c r="G85" i="1"/>
  <c r="I27" i="1"/>
  <c r="H85" i="1"/>
  <c r="J27" i="1"/>
  <c r="I85" i="1"/>
  <c r="K27" i="1"/>
  <c r="J85" i="1"/>
  <c r="E28" i="1"/>
  <c r="D86" i="1"/>
  <c r="E86" i="1"/>
  <c r="G28" i="1"/>
  <c r="F86" i="1"/>
  <c r="H28" i="1"/>
  <c r="G86" i="1"/>
  <c r="I28" i="1"/>
  <c r="H86" i="1"/>
  <c r="J28" i="1"/>
  <c r="I86" i="1"/>
  <c r="K28" i="1"/>
  <c r="J86" i="1"/>
  <c r="E29" i="1"/>
  <c r="D87" i="1"/>
  <c r="E87" i="1"/>
  <c r="G29" i="1"/>
  <c r="F87" i="1"/>
  <c r="H29" i="1"/>
  <c r="G87" i="1"/>
  <c r="I29" i="1"/>
  <c r="H87" i="1"/>
  <c r="J29" i="1"/>
  <c r="I87" i="1"/>
  <c r="K29" i="1"/>
  <c r="J87" i="1"/>
  <c r="E30" i="1"/>
  <c r="D88" i="1"/>
  <c r="E88" i="1"/>
  <c r="G30" i="1"/>
  <c r="F88" i="1"/>
  <c r="H30" i="1"/>
  <c r="G88" i="1"/>
  <c r="I30" i="1"/>
  <c r="H88" i="1"/>
  <c r="J30" i="1"/>
  <c r="I88" i="1"/>
  <c r="K30" i="1"/>
  <c r="J88" i="1"/>
  <c r="E31" i="1"/>
  <c r="D89" i="1"/>
  <c r="E89" i="1"/>
  <c r="G31" i="1"/>
  <c r="F89" i="1"/>
  <c r="H31" i="1"/>
  <c r="G89" i="1"/>
  <c r="I31" i="1"/>
  <c r="H89" i="1"/>
  <c r="J31" i="1"/>
  <c r="I89" i="1"/>
  <c r="K31" i="1"/>
  <c r="J89" i="1"/>
  <c r="E32" i="1"/>
  <c r="D90" i="1"/>
  <c r="E90" i="1"/>
  <c r="G32" i="1"/>
  <c r="F90" i="1"/>
  <c r="H32" i="1"/>
  <c r="G90" i="1"/>
  <c r="I32" i="1"/>
  <c r="H90" i="1"/>
  <c r="J32" i="1"/>
  <c r="I90" i="1"/>
  <c r="K32" i="1"/>
  <c r="J90" i="1"/>
  <c r="E33" i="1"/>
  <c r="D91" i="1"/>
  <c r="E91" i="1"/>
  <c r="G33" i="1"/>
  <c r="F91" i="1"/>
  <c r="H33" i="1"/>
  <c r="G91" i="1"/>
  <c r="I33" i="1"/>
  <c r="H91" i="1"/>
  <c r="J33" i="1"/>
  <c r="I91" i="1"/>
  <c r="K33" i="1"/>
  <c r="J91" i="1"/>
  <c r="D98" i="1"/>
  <c r="E98" i="1"/>
  <c r="P98" i="1"/>
  <c r="F98" i="1"/>
  <c r="Q98" i="1"/>
  <c r="G98" i="1"/>
  <c r="R98" i="1"/>
  <c r="H98" i="1"/>
  <c r="S98" i="1"/>
  <c r="I98" i="1"/>
  <c r="J98" i="1"/>
  <c r="D99" i="1"/>
  <c r="E99" i="1"/>
  <c r="P99" i="1"/>
  <c r="F99" i="1"/>
  <c r="Q99" i="1"/>
  <c r="G99" i="1"/>
  <c r="R99" i="1"/>
  <c r="H99" i="1"/>
  <c r="S99" i="1"/>
  <c r="I99" i="1"/>
  <c r="J99" i="1"/>
  <c r="D100" i="1"/>
  <c r="E100" i="1"/>
  <c r="P100" i="1"/>
  <c r="F100" i="1"/>
  <c r="Q100" i="1"/>
  <c r="G100" i="1"/>
  <c r="R100" i="1"/>
  <c r="H100" i="1"/>
  <c r="I100" i="1"/>
  <c r="J100" i="1"/>
  <c r="D101" i="1"/>
  <c r="E101" i="1"/>
  <c r="P101" i="1"/>
  <c r="F101" i="1"/>
  <c r="Q101" i="1"/>
  <c r="G101" i="1"/>
  <c r="R101" i="1"/>
  <c r="H101" i="1"/>
  <c r="S101" i="1"/>
  <c r="I101" i="1"/>
  <c r="J101" i="1"/>
  <c r="D102" i="1"/>
  <c r="E102" i="1"/>
  <c r="P102" i="1"/>
  <c r="F102" i="1"/>
  <c r="Q102" i="1"/>
  <c r="G102" i="1"/>
  <c r="R102" i="1"/>
  <c r="H102" i="1"/>
  <c r="S102" i="1"/>
  <c r="I102" i="1"/>
  <c r="J102" i="1"/>
  <c r="D103" i="1"/>
  <c r="E103" i="1"/>
  <c r="P103" i="1"/>
  <c r="F103" i="1"/>
  <c r="Q103" i="1"/>
  <c r="G103" i="1"/>
  <c r="R103" i="1"/>
  <c r="H103" i="1"/>
  <c r="S103" i="1"/>
  <c r="I103" i="1"/>
  <c r="J103" i="1"/>
  <c r="D104" i="1"/>
  <c r="E104" i="1"/>
  <c r="P104" i="1"/>
  <c r="F104" i="1"/>
  <c r="Q104" i="1"/>
  <c r="G104" i="1"/>
  <c r="R104" i="1"/>
  <c r="H104" i="1"/>
  <c r="S104" i="1"/>
  <c r="I104" i="1"/>
  <c r="J104" i="1"/>
  <c r="D105" i="1"/>
  <c r="E105" i="1"/>
  <c r="P105" i="1"/>
  <c r="F105" i="1"/>
  <c r="Q105" i="1"/>
  <c r="G105" i="1"/>
  <c r="R105" i="1"/>
  <c r="H105" i="1"/>
  <c r="S105" i="1"/>
  <c r="I105" i="1"/>
  <c r="J105" i="1"/>
  <c r="D106" i="1"/>
  <c r="E106" i="1"/>
  <c r="P106" i="1"/>
  <c r="F106" i="1"/>
  <c r="Q106" i="1"/>
  <c r="G106" i="1"/>
  <c r="R106" i="1"/>
  <c r="H106" i="1"/>
  <c r="S106" i="1"/>
  <c r="I106" i="1"/>
  <c r="J106" i="1"/>
  <c r="D107" i="1"/>
  <c r="E107" i="1"/>
  <c r="P107" i="1"/>
  <c r="F107" i="1"/>
  <c r="Q107" i="1"/>
  <c r="G107" i="1"/>
  <c r="R107" i="1"/>
  <c r="H107" i="1"/>
  <c r="S107" i="1"/>
  <c r="I107" i="1"/>
  <c r="J107" i="1"/>
  <c r="D108" i="1"/>
  <c r="E108" i="1"/>
  <c r="P108" i="1"/>
  <c r="F108" i="1"/>
  <c r="Q108" i="1"/>
  <c r="G108" i="1"/>
  <c r="R108" i="1"/>
  <c r="H108" i="1"/>
  <c r="S108" i="1"/>
  <c r="I108" i="1"/>
  <c r="J108" i="1"/>
  <c r="D109" i="1"/>
  <c r="E109" i="1"/>
  <c r="P109" i="1"/>
  <c r="F109" i="1"/>
  <c r="Q109" i="1"/>
  <c r="G109" i="1"/>
  <c r="R109" i="1"/>
  <c r="H109" i="1"/>
  <c r="S109" i="1"/>
  <c r="I109" i="1"/>
  <c r="J109" i="1"/>
  <c r="D110" i="1"/>
  <c r="E110" i="1"/>
  <c r="P110" i="1"/>
  <c r="F110" i="1"/>
  <c r="Q110" i="1"/>
  <c r="G110" i="1"/>
  <c r="R110" i="1"/>
  <c r="H110" i="1"/>
  <c r="S110" i="1"/>
  <c r="I110" i="1"/>
  <c r="J110" i="1"/>
  <c r="D111" i="1"/>
  <c r="E111" i="1"/>
  <c r="P111" i="1"/>
  <c r="F111" i="1"/>
  <c r="Q111" i="1"/>
  <c r="G111" i="1"/>
  <c r="R111" i="1"/>
  <c r="H111" i="1"/>
  <c r="S111" i="1"/>
  <c r="I111" i="1"/>
  <c r="J111" i="1"/>
  <c r="D112" i="1"/>
  <c r="E112" i="1"/>
  <c r="P112" i="1"/>
  <c r="F112" i="1"/>
  <c r="Q112" i="1"/>
  <c r="G112" i="1"/>
  <c r="R112" i="1"/>
  <c r="H112" i="1"/>
  <c r="S112" i="1"/>
  <c r="I112" i="1"/>
  <c r="J112" i="1"/>
  <c r="D113" i="1"/>
  <c r="E113" i="1"/>
  <c r="P113" i="1"/>
  <c r="F113" i="1"/>
  <c r="Q113" i="1"/>
  <c r="G113" i="1"/>
  <c r="R113" i="1"/>
  <c r="H113" i="1"/>
  <c r="S113" i="1"/>
  <c r="I113" i="1"/>
  <c r="J113" i="1"/>
  <c r="D114" i="1"/>
  <c r="E114" i="1"/>
  <c r="P114" i="1"/>
  <c r="F114" i="1"/>
  <c r="Q114" i="1"/>
  <c r="G114" i="1"/>
  <c r="R114" i="1"/>
  <c r="H114" i="1"/>
  <c r="S114" i="1"/>
  <c r="I114" i="1"/>
  <c r="J114" i="1"/>
  <c r="D115" i="1"/>
  <c r="E115" i="1"/>
  <c r="P115" i="1"/>
  <c r="F115" i="1"/>
  <c r="Q115" i="1"/>
  <c r="G115" i="1"/>
  <c r="R115" i="1"/>
  <c r="H115" i="1"/>
  <c r="S115" i="1"/>
  <c r="I115" i="1"/>
  <c r="J115" i="1"/>
  <c r="D116" i="1"/>
  <c r="E116" i="1"/>
  <c r="P116" i="1"/>
  <c r="F116" i="1"/>
  <c r="Q116" i="1"/>
  <c r="G116" i="1"/>
  <c r="R116" i="1"/>
  <c r="H116" i="1"/>
  <c r="S116" i="1"/>
  <c r="I116" i="1"/>
  <c r="J116" i="1"/>
  <c r="D117" i="1"/>
  <c r="E117" i="1"/>
  <c r="P117" i="1"/>
  <c r="F117" i="1"/>
  <c r="Q117" i="1"/>
  <c r="G117" i="1"/>
  <c r="R117" i="1"/>
  <c r="H117" i="1"/>
  <c r="S117" i="1"/>
  <c r="I117" i="1"/>
  <c r="J117" i="1"/>
  <c r="D118" i="1"/>
  <c r="E118" i="1"/>
  <c r="P118" i="1"/>
  <c r="F118" i="1"/>
  <c r="Q118" i="1"/>
  <c r="G118" i="1"/>
  <c r="R118" i="1"/>
  <c r="H118" i="1"/>
  <c r="S118" i="1"/>
  <c r="I118" i="1"/>
  <c r="J118" i="1"/>
  <c r="D119" i="1"/>
  <c r="E119" i="1"/>
  <c r="P119" i="1"/>
  <c r="F119" i="1"/>
  <c r="Q119" i="1"/>
  <c r="G119" i="1"/>
  <c r="R119" i="1"/>
  <c r="H119" i="1"/>
  <c r="S119" i="1"/>
  <c r="I119" i="1"/>
  <c r="J119" i="1"/>
  <c r="D120" i="1"/>
  <c r="E120" i="1"/>
  <c r="P120" i="1"/>
  <c r="F120" i="1"/>
  <c r="Q120" i="1"/>
  <c r="G120" i="1"/>
  <c r="R120" i="1"/>
  <c r="H120" i="1"/>
  <c r="S120" i="1"/>
  <c r="I120" i="1"/>
  <c r="J120" i="1"/>
  <c r="D121" i="1"/>
  <c r="E121" i="1"/>
  <c r="P121" i="1"/>
  <c r="F121" i="1"/>
  <c r="Q121" i="1"/>
  <c r="G121" i="1"/>
  <c r="R121" i="1"/>
  <c r="H121" i="1"/>
  <c r="S121" i="1"/>
  <c r="I121" i="1"/>
  <c r="J121" i="1"/>
  <c r="D122" i="1"/>
  <c r="E122" i="1"/>
  <c r="P122" i="1"/>
  <c r="F122" i="1"/>
  <c r="Q122" i="1"/>
  <c r="G122" i="1"/>
  <c r="R122" i="1"/>
  <c r="H122" i="1"/>
  <c r="S122" i="1"/>
  <c r="I122" i="1"/>
  <c r="J122" i="1"/>
  <c r="D123" i="1"/>
  <c r="E123" i="1"/>
  <c r="P123" i="1"/>
  <c r="F123" i="1"/>
  <c r="Q123" i="1"/>
  <c r="G123" i="1"/>
  <c r="R123" i="1"/>
  <c r="H123" i="1"/>
  <c r="S123" i="1"/>
  <c r="I123" i="1"/>
  <c r="J123" i="1"/>
  <c r="D124" i="1"/>
  <c r="E124" i="1"/>
  <c r="P124" i="1"/>
  <c r="F124" i="1"/>
  <c r="Q124" i="1"/>
  <c r="G124" i="1"/>
  <c r="R124" i="1"/>
  <c r="H124" i="1"/>
  <c r="S124" i="1"/>
  <c r="I124" i="1"/>
  <c r="J124" i="1"/>
  <c r="D125" i="1"/>
  <c r="E125" i="1"/>
  <c r="P125" i="1"/>
  <c r="F125" i="1"/>
  <c r="Q125" i="1"/>
  <c r="G125" i="1"/>
  <c r="R125" i="1"/>
  <c r="H125" i="1"/>
  <c r="S125" i="1"/>
  <c r="I125" i="1"/>
  <c r="J125" i="1"/>
  <c r="D126" i="1"/>
  <c r="E126" i="1"/>
  <c r="P126" i="1"/>
  <c r="F126" i="1"/>
  <c r="Q126" i="1"/>
  <c r="G126" i="1"/>
  <c r="R126" i="1"/>
  <c r="H126" i="1"/>
  <c r="S126" i="1"/>
  <c r="I126" i="1"/>
  <c r="J126" i="1"/>
  <c r="P97" i="1"/>
  <c r="F97" i="1"/>
  <c r="Q97" i="1"/>
  <c r="G97" i="1"/>
  <c r="R97" i="1"/>
  <c r="H97" i="1"/>
  <c r="S97" i="1"/>
  <c r="I97" i="1"/>
  <c r="J97" i="1"/>
  <c r="E97" i="1"/>
  <c r="D97" i="1"/>
  <c r="B47" i="1"/>
  <c r="B41" i="1"/>
  <c r="B33" i="1"/>
  <c r="B6" i="1"/>
  <c r="B10" i="1"/>
  <c r="B14" i="1"/>
  <c r="B30" i="1"/>
  <c r="B26" i="1"/>
  <c r="B22" i="1"/>
  <c r="B18" i="1"/>
  <c r="F47" i="1"/>
  <c r="G47" i="1"/>
  <c r="E47" i="1"/>
  <c r="E46" i="1"/>
  <c r="F46" i="1"/>
  <c r="G46" i="1"/>
  <c r="E45" i="1"/>
  <c r="G45" i="1"/>
  <c r="F45" i="1"/>
  <c r="F41" i="1"/>
  <c r="G41" i="1"/>
  <c r="H41" i="1"/>
  <c r="I41" i="1"/>
  <c r="J41" i="1"/>
  <c r="K41" i="1"/>
  <c r="L41" i="1"/>
  <c r="E41" i="1"/>
  <c r="F40" i="1"/>
  <c r="G40" i="1"/>
  <c r="H40" i="1"/>
  <c r="I40" i="1"/>
  <c r="J40" i="1"/>
  <c r="K40" i="1"/>
  <c r="L40" i="1"/>
  <c r="E40" i="1"/>
  <c r="F39" i="1"/>
  <c r="G39" i="1"/>
  <c r="H39" i="1"/>
  <c r="I39" i="1"/>
  <c r="J39" i="1"/>
  <c r="K39" i="1"/>
  <c r="L39" i="1"/>
  <c r="E39" i="1"/>
  <c r="L38" i="1"/>
  <c r="F38" i="1"/>
  <c r="G38" i="1"/>
  <c r="H38" i="1"/>
  <c r="I38" i="1"/>
  <c r="J38" i="1"/>
  <c r="K38" i="1"/>
  <c r="E38" i="1"/>
</calcChain>
</file>

<file path=xl/sharedStrings.xml><?xml version="1.0" encoding="utf-8"?>
<sst xmlns="http://schemas.openxmlformats.org/spreadsheetml/2006/main" count="352" uniqueCount="100">
  <si>
    <t>Mediterranean Avenue</t>
  </si>
  <si>
    <t>Baltic Avenue</t>
  </si>
  <si>
    <t>Arctic Avenue</t>
  </si>
  <si>
    <t>Reading Railroad</t>
  </si>
  <si>
    <t>Massachusetts Avenue</t>
  </si>
  <si>
    <t>Oriental Avenue</t>
  </si>
  <si>
    <t>Gas Company</t>
  </si>
  <si>
    <t>Vermont Avenue</t>
  </si>
  <si>
    <t>Connecticut Avenue</t>
  </si>
  <si>
    <t>Maryland Avenue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</si>
  <si>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</si>
  <si>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</si>
  <si>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</si>
  <si>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</si>
  <si>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</si>
  <si>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</si>
  <si>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</si>
  <si>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</si>
  <si>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New Jersey Avenue</t>
  </si>
  <si>
    <t>Kentucky Avenue</t>
  </si>
  <si>
    <t>Indiana Avenue</t>
  </si>
  <si>
    <t>Illinois Avenue</t>
  </si>
  <si>
    <t>Michigan Avenue</t>
  </si>
  <si>
    <t>B&amp;O Railroad</t>
  </si>
  <si>
    <t>Atlantic Avenue</t>
  </si>
  <si>
    <t>Ventnor Avenue</t>
  </si>
  <si>
    <t>Water Works</t>
  </si>
  <si>
    <t>Marvin Gardens</t>
  </si>
  <si>
    <t>California Avenue</t>
  </si>
  <si>
    <t>Pacific Avenue</t>
  </si>
  <si>
    <t>South Carolina Avenue</t>
  </si>
  <si>
    <t>North Carolina Avenue</t>
  </si>
  <si>
    <t>Pennsylvania Avenue</t>
  </si>
  <si>
    <t>Short Line</t>
  </si>
  <si>
    <t>Florida Avenue</t>
  </si>
  <si>
    <t>Park Place</t>
  </si>
  <si>
    <t>Boardwalk</t>
  </si>
  <si>
    <t>Rent</t>
  </si>
  <si>
    <t>w/1House</t>
  </si>
  <si>
    <t>w/2House</t>
  </si>
  <si>
    <t>w/3House</t>
  </si>
  <si>
    <t>w/4House</t>
  </si>
  <si>
    <t>w/Hotel</t>
  </si>
  <si>
    <t>w/Skyscraper</t>
  </si>
  <si>
    <t>Expected Income Per Opponent Roll on all Properties Assuming Preferred Short Jail Stay</t>
  </si>
  <si>
    <t>2 Owned</t>
  </si>
  <si>
    <t>3 Owned</t>
  </si>
  <si>
    <t>4 Owned</t>
  </si>
  <si>
    <t>w/Depo</t>
  </si>
  <si>
    <t>One</t>
  </si>
  <si>
    <t>Two</t>
  </si>
  <si>
    <t>Three</t>
  </si>
  <si>
    <t>Average Die Roll is assumed to be</t>
  </si>
  <si>
    <t>Probability</t>
  </si>
  <si>
    <t>Property</t>
  </si>
  <si>
    <t>Average for Group</t>
  </si>
  <si>
    <t>Railroads</t>
  </si>
  <si>
    <t>Utilities</t>
  </si>
  <si>
    <t>`</t>
  </si>
  <si>
    <t>Income Table for properties</t>
  </si>
  <si>
    <t>Income table for train</t>
  </si>
  <si>
    <t>Income table for utilities (Times the number on die)</t>
  </si>
  <si>
    <t>Purchase</t>
  </si>
  <si>
    <t>Go</t>
  </si>
  <si>
    <t>Community Chest</t>
  </si>
  <si>
    <t>Chance</t>
  </si>
  <si>
    <t>Luxury Tax</t>
  </si>
  <si>
    <t>Bus Ticket</t>
  </si>
  <si>
    <t>Birthday Gift</t>
  </si>
  <si>
    <t>Income</t>
  </si>
  <si>
    <t>Note: Expected Income Per Opponent Role is doubled if the whole block is owned</t>
  </si>
  <si>
    <t>Note: Income is doubled if the whole block is owned</t>
  </si>
  <si>
    <t>Income/Expenses Per Roll from non-property squares</t>
  </si>
  <si>
    <t>Cost of purchase and incremental development</t>
  </si>
  <si>
    <t>Purchased</t>
  </si>
  <si>
    <t>1st House</t>
  </si>
  <si>
    <t>2nd House</t>
  </si>
  <si>
    <t>3rd House</t>
  </si>
  <si>
    <t>4rth House</t>
  </si>
  <si>
    <t>Hotel</t>
  </si>
  <si>
    <t>Skyscraper</t>
  </si>
  <si>
    <t>Expected Number of Opponent Rolls to Recoup Incremental Cost</t>
  </si>
  <si>
    <t>Total investment on Property</t>
  </si>
  <si>
    <t>Expected Number of Opponent Rolls to Recoup 100 percent of total investment</t>
  </si>
  <si>
    <t>Total Investment on Property according to color group</t>
  </si>
  <si>
    <t>Light Blue</t>
  </si>
  <si>
    <t>Oranges</t>
  </si>
  <si>
    <t>Reds</t>
  </si>
  <si>
    <t>Yellows</t>
  </si>
  <si>
    <t>Greens</t>
  </si>
  <si>
    <t>Dark Blues</t>
  </si>
  <si>
    <t>Cost</t>
  </si>
  <si>
    <t>Payoff</t>
  </si>
  <si>
    <t>Return On Investment</t>
  </si>
  <si>
    <t>Relative Frequency</t>
  </si>
  <si>
    <t>Adjusted Frequency</t>
  </si>
  <si>
    <t>Pink</t>
  </si>
  <si>
    <t>Purple</t>
  </si>
  <si>
    <t>Railroad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</si>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</sst>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0.000%"/>
    <numFmt numFmtId="166" formatCode="_(&quot;$&quot;* #,##0_);_(&quot;$&quot;* \(#,##0\);_(&quot;$&quot;* &quot;-&quot;??_);_(@_)"/>
    <numFmt numFmtId="167" formatCode="_-&quot;$&quot;* #,##0_-;\-&quot;$&quot;* #,##0_-;_-&quot;$&quot;* &quot;-&quot;??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5" tint="-0.249977111117893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4F6228"/>
      <name val="Calibri"/>
      <family val="2"/>
      <scheme val="minor"/>
    </font>
    <font>
      <b/>
      <sz val="12"/>
      <color rgb="FF963634"/>
      <name val="Calibri"/>
      <scheme val="minor"/>
    </font>
    <font>
      <b/>
      <sz val="12"/>
      <color rgb="FFE26B0A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DFE"/>
        <bgColor indexed="64"/>
      </patternFill>
    </fill>
    <fill>
      <patternFill patternType="solid">
        <fgColor rgb="FF7A00E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A00E9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6FCF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2DF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12" borderId="0" xfId="0" applyFill="1"/>
    <xf numFmtId="165" fontId="0" fillId="0" borderId="0" xfId="84" applyNumberFormat="1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165" fontId="0" fillId="0" borderId="1" xfId="84" applyNumberFormat="1" applyFont="1" applyBorder="1"/>
    <xf numFmtId="164" fontId="0" fillId="0" borderId="1" xfId="83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164" fontId="0" fillId="0" borderId="1" xfId="83" applyFont="1" applyBorder="1"/>
    <xf numFmtId="0" fontId="0" fillId="11" borderId="1" xfId="0" applyFill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/>
    <xf numFmtId="0" fontId="6" fillId="0" borderId="2" xfId="0" applyFont="1" applyBorder="1" applyAlignment="1"/>
    <xf numFmtId="0" fontId="10" fillId="10" borderId="1" xfId="0" applyFont="1" applyFill="1" applyBorder="1"/>
    <xf numFmtId="164" fontId="6" fillId="0" borderId="1" xfId="83" applyFont="1" applyBorder="1" applyAlignment="1">
      <alignment horizontal="center"/>
    </xf>
    <xf numFmtId="44" fontId="0" fillId="0" borderId="1" xfId="83" applyNumberFormat="1" applyFont="1" applyBorder="1"/>
    <xf numFmtId="0" fontId="6" fillId="0" borderId="0" xfId="0" applyFont="1"/>
    <xf numFmtId="0" fontId="11" fillId="0" borderId="0" xfId="0" applyFont="1"/>
    <xf numFmtId="164" fontId="6" fillId="0" borderId="1" xfId="83" applyFont="1" applyFill="1" applyBorder="1" applyAlignment="1">
      <alignment horizontal="center"/>
    </xf>
    <xf numFmtId="0" fontId="6" fillId="0" borderId="1" xfId="0" applyFont="1" applyBorder="1"/>
    <xf numFmtId="165" fontId="12" fillId="0" borderId="0" xfId="84" applyNumberFormat="1" applyFont="1"/>
    <xf numFmtId="10" fontId="0" fillId="0" borderId="1" xfId="0" applyNumberFormat="1" applyBorder="1"/>
    <xf numFmtId="0" fontId="7" fillId="0" borderId="1" xfId="0" applyFont="1" applyBorder="1"/>
    <xf numFmtId="0" fontId="13" fillId="0" borderId="1" xfId="0" applyFont="1" applyBorder="1"/>
    <xf numFmtId="0" fontId="9" fillId="0" borderId="1" xfId="0" applyFont="1" applyBorder="1"/>
    <xf numFmtId="0" fontId="5" fillId="0" borderId="1" xfId="0" applyFont="1" applyBorder="1"/>
    <xf numFmtId="0" fontId="6" fillId="0" borderId="0" xfId="0" applyFont="1" applyBorder="1"/>
    <xf numFmtId="0" fontId="0" fillId="0" borderId="0" xfId="0" applyBorder="1"/>
    <xf numFmtId="2" fontId="0" fillId="0" borderId="1" xfId="0" applyNumberFormat="1" applyBorder="1"/>
    <xf numFmtId="166" fontId="0" fillId="0" borderId="1" xfId="83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1" xfId="83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4" fillId="0" borderId="0" xfId="0" applyFont="1"/>
    <xf numFmtId="0" fontId="14" fillId="0" borderId="1" xfId="0" applyFont="1" applyBorder="1"/>
    <xf numFmtId="0" fontId="5" fillId="0" borderId="3" xfId="0" applyFont="1" applyBorder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14" fillId="13" borderId="4" xfId="0" applyFont="1" applyFill="1" applyBorder="1"/>
    <xf numFmtId="2" fontId="14" fillId="0" borderId="5" xfId="0" applyNumberFormat="1" applyFont="1" applyBorder="1"/>
    <xf numFmtId="0" fontId="14" fillId="14" borderId="4" xfId="0" applyFont="1" applyFill="1" applyBorder="1"/>
    <xf numFmtId="0" fontId="14" fillId="15" borderId="4" xfId="0" applyFont="1" applyFill="1" applyBorder="1"/>
    <xf numFmtId="0" fontId="14" fillId="16" borderId="4" xfId="0" applyFont="1" applyFill="1" applyBorder="1"/>
    <xf numFmtId="0" fontId="14" fillId="17" borderId="4" xfId="0" applyFont="1" applyFill="1" applyBorder="1"/>
    <xf numFmtId="0" fontId="14" fillId="18" borderId="4" xfId="0" applyFont="1" applyFill="1" applyBorder="1"/>
    <xf numFmtId="0" fontId="14" fillId="19" borderId="4" xfId="0" applyFont="1" applyFill="1" applyBorder="1"/>
    <xf numFmtId="0" fontId="14" fillId="20" borderId="4" xfId="0" applyFont="1" applyFill="1" applyBorder="1"/>
    <xf numFmtId="164" fontId="0" fillId="0" borderId="0" xfId="0" applyNumberFormat="1"/>
    <xf numFmtId="9" fontId="0" fillId="0" borderId="0" xfId="84" applyFont="1" applyFill="1" applyBorder="1"/>
    <xf numFmtId="166" fontId="0" fillId="0" borderId="0" xfId="0" applyNumberFormat="1"/>
    <xf numFmtId="0" fontId="0" fillId="0" borderId="0" xfId="84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 wrapText="1"/>
    </xf>
    <xf numFmtId="0" fontId="18" fillId="0" borderId="0" xfId="0" applyFont="1"/>
    <xf numFmtId="0" fontId="19" fillId="0" borderId="0" xfId="0" applyFont="1"/>
    <xf numFmtId="166" fontId="18" fillId="0" borderId="0" xfId="0" applyNumberFormat="1" applyFont="1"/>
    <xf numFmtId="9" fontId="18" fillId="0" borderId="0" xfId="84" applyFont="1"/>
    <xf numFmtId="10" fontId="18" fillId="0" borderId="0" xfId="0" applyNumberFormat="1" applyFont="1"/>
    <xf numFmtId="167" fontId="18" fillId="0" borderId="0" xfId="0" applyNumberFormat="1" applyFont="1"/>
    <xf numFmtId="44" fontId="18" fillId="0" borderId="0" xfId="0" applyNumberFormat="1" applyFont="1"/>
  </cellXfs>
  <cellStyles count="245">
    <cellStyle name="Currency" xfId="8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  <cellStyle name="Percent" xfId="8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C31" workbookViewId="0">
      <selection activeCell="M8" sqref="M8"/>
    </sheetView>
  </sheetViews>
  <sheetFormatPr baseColWidth="10" defaultRowHeight="15" x14ac:dyDescent="0"/>
  <cols>
    <col min="2" max="2" width="16.83203125" customWidth="1"/>
    <col min="3" max="3" width="26.33203125" customWidth="1"/>
    <col min="4" max="11" width="12" customWidth="1"/>
  </cols>
  <sheetData>
    <row r="2" spans="2:12" ht="15" customHeight="1">
      <c r="D2" s="66" t="s">
        <v>44</v>
      </c>
      <c r="E2" s="66"/>
      <c r="F2" s="66"/>
      <c r="G2" s="66"/>
      <c r="H2" s="66"/>
      <c r="I2" s="66"/>
      <c r="J2" s="66"/>
      <c r="K2" s="66"/>
      <c r="L2" s="66"/>
    </row>
    <row r="3" spans="2:12">
      <c r="B3" t="s">
        <v>55</v>
      </c>
      <c r="C3" s="3" t="s">
        <v>54</v>
      </c>
      <c r="D3" s="4" t="s">
        <v>53</v>
      </c>
      <c r="E3" s="5" t="s">
        <v>37</v>
      </c>
      <c r="F3" s="19" t="s">
        <v>38</v>
      </c>
      <c r="G3" s="19" t="s">
        <v>39</v>
      </c>
      <c r="H3" s="19" t="s">
        <v>40</v>
      </c>
      <c r="I3" s="19" t="s">
        <v>41</v>
      </c>
      <c r="J3" s="20" t="s">
        <v>42</v>
      </c>
      <c r="K3" s="21" t="s">
        <v>43</v>
      </c>
      <c r="L3" s="38"/>
    </row>
    <row r="4" spans="2:12">
      <c r="B4" s="2"/>
      <c r="C4" s="6" t="s">
        <v>0</v>
      </c>
      <c r="D4" s="7">
        <v>1.6846621983995301E-2</v>
      </c>
      <c r="E4" s="17">
        <v>3.3693243967990602E-2</v>
      </c>
      <c r="F4" s="17">
        <v>0.16846621983995302</v>
      </c>
      <c r="G4" s="17">
        <v>0.50539865951985907</v>
      </c>
      <c r="H4" s="17">
        <v>1.5161959785595771</v>
      </c>
      <c r="I4" s="17">
        <v>2.6954595174392484</v>
      </c>
      <c r="J4" s="17">
        <v>4.2116554959988255</v>
      </c>
      <c r="K4" s="17">
        <v>12.634966487996476</v>
      </c>
    </row>
    <row r="5" spans="2:12">
      <c r="B5" s="2"/>
      <c r="C5" s="6" t="s">
        <v>1</v>
      </c>
      <c r="D5" s="7">
        <v>1.6830878270570698E-2</v>
      </c>
      <c r="E5" s="17">
        <v>6.7323513082282793E-2</v>
      </c>
      <c r="F5" s="17">
        <v>0.33661756541141397</v>
      </c>
      <c r="G5" s="17">
        <v>1.0098526962342418</v>
      </c>
      <c r="H5" s="17">
        <v>3.0295580887027258</v>
      </c>
      <c r="I5" s="17">
        <v>5.3858810465826235</v>
      </c>
      <c r="J5" s="17">
        <v>7.5738952217568141</v>
      </c>
      <c r="K5" s="17">
        <v>15.989334357042164</v>
      </c>
    </row>
    <row r="6" spans="2:12">
      <c r="B6" s="2">
        <v>1.68769768742635E-2</v>
      </c>
      <c r="C6" s="6" t="s">
        <v>2</v>
      </c>
      <c r="D6" s="7">
        <v>1.6953430368224501E-2</v>
      </c>
      <c r="E6" s="17">
        <v>8.4767151841122504E-2</v>
      </c>
      <c r="F6" s="17">
        <v>0.50860291104673505</v>
      </c>
      <c r="G6" s="17">
        <v>1.3562744294579601</v>
      </c>
      <c r="H6" s="17">
        <v>4.0688232883738804</v>
      </c>
      <c r="I6" s="17">
        <v>6.1032349325608202</v>
      </c>
      <c r="J6" s="17">
        <v>7.6290436657010261</v>
      </c>
      <c r="K6" s="17">
        <v>16.105758849813277</v>
      </c>
    </row>
    <row r="7" spans="2:12">
      <c r="B7" s="2"/>
      <c r="C7" s="9" t="s">
        <v>4</v>
      </c>
      <c r="D7" s="7">
        <v>1.7842040262702499E-2</v>
      </c>
      <c r="E7" s="17">
        <v>0.10705224157621498</v>
      </c>
      <c r="F7" s="17">
        <v>0.53526120788107501</v>
      </c>
      <c r="G7" s="26">
        <v>1.6057836236432248</v>
      </c>
      <c r="H7" s="17">
        <v>4.8173508709296744</v>
      </c>
      <c r="I7" s="17">
        <v>7.1368161050809995</v>
      </c>
      <c r="J7" s="17">
        <v>9.8131221444863748</v>
      </c>
      <c r="K7" s="17">
        <v>18.734142275837623</v>
      </c>
    </row>
    <row r="8" spans="2:12">
      <c r="B8" s="2"/>
      <c r="C8" s="9" t="s">
        <v>5</v>
      </c>
      <c r="D8" s="7">
        <v>1.7945234247393499E-2</v>
      </c>
      <c r="E8" s="17">
        <v>0.10767140548436099</v>
      </c>
      <c r="F8" s="17">
        <v>0.53835702742180502</v>
      </c>
      <c r="G8" s="17">
        <v>1.6150710822654148</v>
      </c>
      <c r="H8" s="17">
        <v>4.845213246796245</v>
      </c>
      <c r="I8" s="17">
        <v>7.1780936989573991</v>
      </c>
      <c r="J8" s="17">
        <v>9.8698788360664249</v>
      </c>
      <c r="K8" s="17">
        <v>18.842495959763173</v>
      </c>
    </row>
    <row r="9" spans="2:12">
      <c r="B9" s="2"/>
      <c r="C9" s="9" t="s">
        <v>7</v>
      </c>
      <c r="D9" s="7">
        <v>1.7925586316768601E-2</v>
      </c>
      <c r="E9" s="17">
        <v>0.1075535179006116</v>
      </c>
      <c r="F9" s="17">
        <v>0.53776758950305803</v>
      </c>
      <c r="G9" s="17">
        <v>1.6133027685091741</v>
      </c>
      <c r="H9" s="17">
        <v>4.8399083055275227</v>
      </c>
      <c r="I9" s="17">
        <v>7.1702345267074401</v>
      </c>
      <c r="J9" s="17">
        <v>9.8590724742227298</v>
      </c>
      <c r="K9" s="17">
        <v>18.821865632607032</v>
      </c>
    </row>
    <row r="10" spans="2:12">
      <c r="B10" s="2">
        <v>1.7889495444978001E-2</v>
      </c>
      <c r="C10" s="9" t="s">
        <v>8</v>
      </c>
      <c r="D10" s="7">
        <v>1.78451209530474E-2</v>
      </c>
      <c r="E10" s="17">
        <v>0.1427609676243792</v>
      </c>
      <c r="F10" s="17">
        <v>0.71380483812189599</v>
      </c>
      <c r="G10" s="17">
        <v>1.78451209530474</v>
      </c>
      <c r="H10" s="17">
        <v>5.3535362859142204</v>
      </c>
      <c r="I10" s="17">
        <v>8.0303044288713306</v>
      </c>
      <c r="J10" s="17">
        <v>10.707072571828441</v>
      </c>
      <c r="K10" s="17">
        <v>19.62963304835214</v>
      </c>
    </row>
    <row r="11" spans="2:12">
      <c r="B11" s="2"/>
      <c r="C11" s="10" t="s">
        <v>9</v>
      </c>
      <c r="D11" s="7">
        <v>1.7820738632546199E-2</v>
      </c>
      <c r="E11" s="17">
        <v>0.17820738632546199</v>
      </c>
      <c r="F11" s="17">
        <v>0.8910369316273099</v>
      </c>
      <c r="G11" s="17">
        <v>2.6731107948819299</v>
      </c>
      <c r="H11" s="17">
        <v>8.0193323846457893</v>
      </c>
      <c r="I11" s="17">
        <v>11.137961645341374</v>
      </c>
      <c r="J11" s="17">
        <v>13.365553974409648</v>
      </c>
      <c r="K11" s="17">
        <v>22.275923290682748</v>
      </c>
    </row>
    <row r="12" spans="2:12">
      <c r="B12" s="2"/>
      <c r="C12" s="10" t="s">
        <v>10</v>
      </c>
      <c r="D12" s="7">
        <v>2.16170543680229E-2</v>
      </c>
      <c r="E12" s="17">
        <v>0.216170543680229</v>
      </c>
      <c r="F12" s="17">
        <v>1.0808527184011449</v>
      </c>
      <c r="G12" s="17">
        <v>3.2425581552034353</v>
      </c>
      <c r="H12" s="17">
        <v>9.7276744656103045</v>
      </c>
      <c r="I12" s="17">
        <v>13.510658980014313</v>
      </c>
      <c r="J12" s="17">
        <v>16.212790776017176</v>
      </c>
      <c r="K12" s="17">
        <v>27.021317960028625</v>
      </c>
    </row>
    <row r="13" spans="2:12">
      <c r="B13" s="2"/>
      <c r="C13" s="10" t="s">
        <v>12</v>
      </c>
      <c r="D13" s="7">
        <v>1.9457193596497099E-2</v>
      </c>
      <c r="E13" s="17">
        <v>0.19457193596497099</v>
      </c>
      <c r="F13" s="17">
        <v>0.97285967982485499</v>
      </c>
      <c r="G13" s="17">
        <v>2.9185790394745648</v>
      </c>
      <c r="H13" s="17">
        <v>8.7557371184236938</v>
      </c>
      <c r="I13" s="17">
        <v>12.160745997810688</v>
      </c>
      <c r="J13" s="17">
        <v>14.592895197372824</v>
      </c>
      <c r="K13" s="17">
        <v>24.321491995621376</v>
      </c>
    </row>
    <row r="14" spans="2:12">
      <c r="B14" s="2">
        <v>1.9804385507243925E-2</v>
      </c>
      <c r="C14" s="10" t="s">
        <v>13</v>
      </c>
      <c r="D14" s="7">
        <v>2.03225554319095E-2</v>
      </c>
      <c r="E14" s="17">
        <v>0.243870665182914</v>
      </c>
      <c r="F14" s="17">
        <v>1.2193533259145699</v>
      </c>
      <c r="G14" s="17">
        <v>3.6580599777437102</v>
      </c>
      <c r="H14" s="17">
        <v>10.16127771595475</v>
      </c>
      <c r="I14" s="17">
        <v>14.22578880233665</v>
      </c>
      <c r="J14" s="17">
        <v>18.29029988871855</v>
      </c>
      <c r="K14" s="17">
        <v>28.4515776046733</v>
      </c>
    </row>
    <row r="15" spans="2:12">
      <c r="B15" s="2"/>
      <c r="C15" s="11" t="s">
        <v>15</v>
      </c>
      <c r="D15" s="7">
        <v>2.1751136158267199E-2</v>
      </c>
      <c r="E15" s="17">
        <v>0.30451590621574076</v>
      </c>
      <c r="F15" s="17">
        <v>1.5225795310787038</v>
      </c>
      <c r="G15" s="17">
        <v>4.3502272316534398</v>
      </c>
      <c r="H15" s="17">
        <v>11.963124887046959</v>
      </c>
      <c r="I15" s="17">
        <v>16.313352118700401</v>
      </c>
      <c r="J15" s="17">
        <v>20.663579350353839</v>
      </c>
      <c r="K15" s="17">
        <v>31.539147429487439</v>
      </c>
    </row>
    <row r="16" spans="2:12">
      <c r="B16" s="2"/>
      <c r="C16" s="11" t="s">
        <v>16</v>
      </c>
      <c r="D16" s="7">
        <v>2.1952851832556901E-2</v>
      </c>
      <c r="E16" s="17">
        <v>0.3073399256557966</v>
      </c>
      <c r="F16" s="17">
        <v>1.5366996282789831</v>
      </c>
      <c r="G16" s="17">
        <v>4.3905703665113798</v>
      </c>
      <c r="H16" s="17">
        <v>12.074068507906295</v>
      </c>
      <c r="I16" s="17">
        <v>16.464638874417677</v>
      </c>
      <c r="J16" s="17">
        <v>20.855209240929057</v>
      </c>
      <c r="K16" s="17">
        <v>31.831635157207508</v>
      </c>
    </row>
    <row r="17" spans="2:11">
      <c r="B17" s="2"/>
      <c r="C17" s="11" t="s">
        <v>17</v>
      </c>
      <c r="D17" s="7">
        <v>2.16322283233106E-2</v>
      </c>
      <c r="E17" s="17">
        <v>0.34611565317296961</v>
      </c>
      <c r="F17" s="17">
        <v>1.7305782658648481</v>
      </c>
      <c r="G17" s="17">
        <v>4.7590902311283321</v>
      </c>
      <c r="H17" s="17">
        <v>12.97933699398636</v>
      </c>
      <c r="I17" s="17">
        <v>17.305782658648479</v>
      </c>
      <c r="J17" s="17">
        <v>21.632228323310599</v>
      </c>
      <c r="K17" s="17">
        <v>32.448342484965899</v>
      </c>
    </row>
    <row r="18" spans="2:11">
      <c r="B18" s="2">
        <v>2.1997668300218976E-2</v>
      </c>
      <c r="C18" s="11" t="s">
        <v>18</v>
      </c>
      <c r="D18" s="7">
        <v>2.2654456886741201E-2</v>
      </c>
      <c r="E18" s="17">
        <v>0.36247131018785922</v>
      </c>
      <c r="F18" s="17">
        <v>1.812356550939296</v>
      </c>
      <c r="G18" s="17">
        <v>4.9839805150830641</v>
      </c>
      <c r="H18" s="17">
        <v>13.592674132044721</v>
      </c>
      <c r="I18" s="17">
        <v>18.123565509392961</v>
      </c>
      <c r="J18" s="17">
        <v>22.654456886741201</v>
      </c>
      <c r="K18" s="17">
        <v>33.981685330111802</v>
      </c>
    </row>
    <row r="19" spans="2:11">
      <c r="B19" s="2"/>
      <c r="C19" s="12" t="s">
        <v>19</v>
      </c>
      <c r="D19" s="7">
        <v>2.1071041715971801E-2</v>
      </c>
      <c r="E19" s="17">
        <v>0.37927875088749241</v>
      </c>
      <c r="F19" s="17">
        <v>1.8963937544374621</v>
      </c>
      <c r="G19" s="17">
        <v>5.2677604289929505</v>
      </c>
      <c r="H19" s="17">
        <v>14.74972920118026</v>
      </c>
      <c r="I19" s="17">
        <v>18.437161501475327</v>
      </c>
      <c r="J19" s="17">
        <v>22.124593801770391</v>
      </c>
      <c r="K19" s="17">
        <v>43.19563551774219</v>
      </c>
    </row>
    <row r="20" spans="2:11">
      <c r="B20" s="2"/>
      <c r="C20" s="12" t="s">
        <v>20</v>
      </c>
      <c r="D20" s="7">
        <v>2.1269305730772198E-2</v>
      </c>
      <c r="E20" s="17">
        <v>0.38284750315389959</v>
      </c>
      <c r="F20" s="17">
        <v>1.914237515769498</v>
      </c>
      <c r="G20" s="17">
        <v>5.3173264326930498</v>
      </c>
      <c r="H20" s="17">
        <v>14.888514011540538</v>
      </c>
      <c r="I20" s="17">
        <v>18.610642514425674</v>
      </c>
      <c r="J20" s="17">
        <v>22.332771017310808</v>
      </c>
      <c r="K20" s="17">
        <v>43.602076748083007</v>
      </c>
    </row>
    <row r="21" spans="2:11">
      <c r="B21" s="2"/>
      <c r="C21" s="12" t="s">
        <v>21</v>
      </c>
      <c r="D21" s="7">
        <v>2.4837279069596398E-2</v>
      </c>
      <c r="E21" s="17">
        <v>0.49674558139192798</v>
      </c>
      <c r="F21" s="17">
        <v>2.4837279069596399</v>
      </c>
      <c r="G21" s="17">
        <v>7.4511837208789196</v>
      </c>
      <c r="H21" s="17">
        <v>18.627959302197297</v>
      </c>
      <c r="I21" s="17">
        <v>22.97448313937667</v>
      </c>
      <c r="J21" s="17">
        <v>27.321006976556038</v>
      </c>
      <c r="K21" s="17">
        <v>52.158286046152433</v>
      </c>
    </row>
    <row r="22" spans="2:11">
      <c r="B22" s="2">
        <v>2.20775905801869E-2</v>
      </c>
      <c r="C22" s="12" t="s">
        <v>22</v>
      </c>
      <c r="D22" s="7">
        <v>2.11327358044072E-2</v>
      </c>
      <c r="E22" s="17">
        <v>0.42265471608814398</v>
      </c>
      <c r="F22" s="17">
        <v>2.1132735804407199</v>
      </c>
      <c r="G22" s="17">
        <v>6.3398207413221597</v>
      </c>
      <c r="H22" s="17">
        <v>15.8495518533054</v>
      </c>
      <c r="I22" s="17">
        <v>19.547780619076661</v>
      </c>
      <c r="J22" s="17">
        <v>23.24600938484792</v>
      </c>
      <c r="K22" s="17">
        <v>44.37874518925512</v>
      </c>
    </row>
    <row r="23" spans="2:11">
      <c r="B23" s="2"/>
      <c r="C23" s="13" t="s">
        <v>24</v>
      </c>
      <c r="D23" s="7">
        <v>2.0194902548567401E-2</v>
      </c>
      <c r="E23" s="17">
        <v>0.44428785606848281</v>
      </c>
      <c r="F23" s="17">
        <v>2.2214392803424139</v>
      </c>
      <c r="G23" s="17">
        <v>6.6643178410272421</v>
      </c>
      <c r="H23" s="17">
        <v>16.15592203885392</v>
      </c>
      <c r="I23" s="17">
        <v>19.690029984853215</v>
      </c>
      <c r="J23" s="17">
        <v>23.22413793085251</v>
      </c>
      <c r="K23" s="17">
        <v>43.419040479419913</v>
      </c>
    </row>
    <row r="24" spans="2:11">
      <c r="B24" s="2"/>
      <c r="C24" s="13" t="s">
        <v>25</v>
      </c>
      <c r="D24" s="7">
        <v>1.98818173869569E-2</v>
      </c>
      <c r="E24" s="17">
        <v>0.43739998251305179</v>
      </c>
      <c r="F24" s="17">
        <v>2.1869999125652591</v>
      </c>
      <c r="G24" s="17">
        <v>6.5609997376957772</v>
      </c>
      <c r="H24" s="17">
        <v>15.905453909565519</v>
      </c>
      <c r="I24" s="17">
        <v>19.384771952282978</v>
      </c>
      <c r="J24" s="17">
        <v>22.864089995000434</v>
      </c>
      <c r="K24" s="17">
        <v>42.745907381957338</v>
      </c>
    </row>
    <row r="25" spans="2:11">
      <c r="B25" s="2"/>
      <c r="C25" s="13" t="s">
        <v>27</v>
      </c>
      <c r="D25" s="7">
        <v>2.0092507375502801E-2</v>
      </c>
      <c r="E25" s="17">
        <v>0.48222017701206721</v>
      </c>
      <c r="F25" s="17">
        <v>2.4111008850603364</v>
      </c>
      <c r="G25" s="17">
        <v>7.2333026551810082</v>
      </c>
      <c r="H25" s="17">
        <v>17.078631269177382</v>
      </c>
      <c r="I25" s="17">
        <v>20.59482005989037</v>
      </c>
      <c r="J25" s="17">
        <v>24.111008850603362</v>
      </c>
      <c r="K25" s="17">
        <v>44.20351622610616</v>
      </c>
    </row>
    <row r="26" spans="2:11">
      <c r="B26" s="2">
        <v>2.01157551519635E-2</v>
      </c>
      <c r="C26" s="13" t="s">
        <v>28</v>
      </c>
      <c r="D26" s="7">
        <v>2.0293793296826901E-2</v>
      </c>
      <c r="E26" s="17">
        <v>0.48705103912384562</v>
      </c>
      <c r="F26" s="17">
        <v>2.4352551956192281</v>
      </c>
      <c r="G26" s="17">
        <v>7.3057655868576843</v>
      </c>
      <c r="H26" s="17">
        <v>17.249724302302866</v>
      </c>
      <c r="I26" s="17">
        <v>22.830517458930263</v>
      </c>
      <c r="J26" s="17">
        <v>24.352551956192279</v>
      </c>
      <c r="K26" s="17">
        <v>44.646345253019184</v>
      </c>
    </row>
    <row r="27" spans="2:11">
      <c r="B27" s="2"/>
      <c r="C27" s="14" t="s">
        <v>29</v>
      </c>
      <c r="D27" s="7">
        <v>2.0831820525844601E-2</v>
      </c>
      <c r="E27" s="17">
        <v>0.54162733367195959</v>
      </c>
      <c r="F27" s="17">
        <v>2.7081366683597983</v>
      </c>
      <c r="G27" s="17">
        <v>8.1244100050793939</v>
      </c>
      <c r="H27" s="17">
        <v>18.74863847326014</v>
      </c>
      <c r="I27" s="17">
        <v>22.915002578429061</v>
      </c>
      <c r="J27" s="17">
        <v>26.560571170451865</v>
      </c>
      <c r="K27" s="17">
        <v>47.392391696296471</v>
      </c>
    </row>
    <row r="28" spans="2:11">
      <c r="B28" s="2"/>
      <c r="C28" s="14" t="s">
        <v>30</v>
      </c>
      <c r="D28" s="7">
        <v>2.0698061102105699E-2</v>
      </c>
      <c r="E28" s="17">
        <v>0.53814958865474816</v>
      </c>
      <c r="F28" s="17">
        <v>2.6907479432737409</v>
      </c>
      <c r="G28" s="17">
        <v>8.0722438298212218</v>
      </c>
      <c r="H28" s="17">
        <v>18.62825499189513</v>
      </c>
      <c r="I28" s="17">
        <v>22.767867212316268</v>
      </c>
      <c r="J28" s="17">
        <v>26.390027905184766</v>
      </c>
      <c r="K28" s="17">
        <v>47.088089007290463</v>
      </c>
    </row>
    <row r="29" spans="2:11">
      <c r="B29" s="2"/>
      <c r="C29" s="14" t="s">
        <v>31</v>
      </c>
      <c r="D29" s="7">
        <v>2.0285606946311301E-2</v>
      </c>
      <c r="E29" s="17">
        <v>0.52742578060409384</v>
      </c>
      <c r="F29" s="17">
        <v>2.6371289030204692</v>
      </c>
      <c r="G29" s="17">
        <v>7.9113867090614072</v>
      </c>
      <c r="H29" s="17">
        <v>18.257046251680173</v>
      </c>
      <c r="I29" s="17">
        <v>22.314167640942433</v>
      </c>
      <c r="J29" s="17">
        <v>25.864148856546908</v>
      </c>
      <c r="K29" s="17">
        <v>46.149755802858209</v>
      </c>
    </row>
    <row r="30" spans="2:11">
      <c r="B30" s="2">
        <v>2.0216654814056548E-2</v>
      </c>
      <c r="C30" s="14" t="s">
        <v>32</v>
      </c>
      <c r="D30" s="7">
        <v>1.9051130681964599E-2</v>
      </c>
      <c r="E30" s="17">
        <v>0.53343165909500878</v>
      </c>
      <c r="F30" s="17">
        <v>2.8576696022946897</v>
      </c>
      <c r="G30" s="17">
        <v>8.5730088068840686</v>
      </c>
      <c r="H30" s="17">
        <v>19.051130681964597</v>
      </c>
      <c r="I30" s="17">
        <v>22.861356818357518</v>
      </c>
      <c r="J30" s="17">
        <v>26.671582954750438</v>
      </c>
      <c r="K30" s="17">
        <v>45.722713636715035</v>
      </c>
    </row>
    <row r="31" spans="2:11">
      <c r="B31" s="2"/>
      <c r="C31" s="15" t="s">
        <v>34</v>
      </c>
      <c r="D31" s="7">
        <v>1.7444209806736E-2</v>
      </c>
      <c r="E31" s="17">
        <v>0.61054734323575999</v>
      </c>
      <c r="F31" s="17">
        <v>3.0527367161788002</v>
      </c>
      <c r="G31" s="17">
        <v>8.7221049033679989</v>
      </c>
      <c r="H31" s="17">
        <v>19.1886307874096</v>
      </c>
      <c r="I31" s="17">
        <v>22.677472748756799</v>
      </c>
      <c r="J31" s="17">
        <v>26.166314710104</v>
      </c>
      <c r="K31" s="17">
        <v>43.610524516840002</v>
      </c>
    </row>
    <row r="32" spans="2:11">
      <c r="B32" s="2"/>
      <c r="C32" s="15" t="s">
        <v>35</v>
      </c>
      <c r="D32" s="7">
        <v>1.7395318897681599E-2</v>
      </c>
      <c r="E32" s="17">
        <v>0.60883616141885599</v>
      </c>
      <c r="F32" s="17">
        <v>3.0441808070942797</v>
      </c>
      <c r="G32" s="17">
        <v>8.697659448840799</v>
      </c>
      <c r="H32" s="17">
        <v>19.134850787449761</v>
      </c>
      <c r="I32" s="17">
        <v>22.613914566986079</v>
      </c>
      <c r="J32" s="17">
        <v>26.092978346522397</v>
      </c>
      <c r="K32" s="17">
        <v>43.488297244203999</v>
      </c>
    </row>
    <row r="33" spans="2:12">
      <c r="B33" s="2">
        <v>1.8576208605923933E-2</v>
      </c>
      <c r="C33" s="15" t="s">
        <v>36</v>
      </c>
      <c r="D33" s="7">
        <v>2.08890971133542E-2</v>
      </c>
      <c r="E33" s="17">
        <v>1.04445485566771</v>
      </c>
      <c r="F33" s="17">
        <v>4.1778194226708401</v>
      </c>
      <c r="G33" s="17">
        <v>12.53345826801252</v>
      </c>
      <c r="H33" s="17">
        <v>29.24473595869588</v>
      </c>
      <c r="I33" s="17">
        <v>35.511465092702139</v>
      </c>
      <c r="J33" s="17">
        <v>41.778194226708401</v>
      </c>
      <c r="K33" s="17">
        <v>62.667291340062597</v>
      </c>
    </row>
    <row r="34" spans="2:12">
      <c r="E34" s="31" t="s">
        <v>70</v>
      </c>
    </row>
    <row r="37" spans="2:12">
      <c r="D37" s="23" t="s">
        <v>44</v>
      </c>
      <c r="F37" s="22"/>
      <c r="G37" s="22"/>
      <c r="H37" s="22"/>
      <c r="I37" s="22"/>
      <c r="J37" s="22"/>
    </row>
    <row r="38" spans="2:12">
      <c r="C38" s="3" t="s">
        <v>56</v>
      </c>
      <c r="D38" s="4" t="s">
        <v>53</v>
      </c>
      <c r="E38" s="30" t="s">
        <v>37</v>
      </c>
      <c r="F38" s="30" t="s">
        <v>48</v>
      </c>
      <c r="G38" s="30" t="s">
        <v>45</v>
      </c>
      <c r="H38" s="30" t="s">
        <v>48</v>
      </c>
      <c r="I38" s="30" t="s">
        <v>46</v>
      </c>
      <c r="J38" s="30" t="s">
        <v>48</v>
      </c>
      <c r="K38" s="30" t="s">
        <v>47</v>
      </c>
      <c r="L38" s="30" t="s">
        <v>48</v>
      </c>
    </row>
    <row r="39" spans="2:12">
      <c r="C39" s="24" t="s">
        <v>3</v>
      </c>
      <c r="D39" s="7">
        <v>2.4461194766662201E-2</v>
      </c>
      <c r="E39" s="17">
        <v>0.61152986916655505</v>
      </c>
      <c r="F39" s="17">
        <v>1.2230597383331101</v>
      </c>
      <c r="G39" s="17">
        <v>1.2230597383331101</v>
      </c>
      <c r="H39" s="17">
        <v>2.4461194766662202</v>
      </c>
      <c r="I39" s="17">
        <v>2.4461194766662202</v>
      </c>
      <c r="J39" s="17">
        <v>4.8922389533324404</v>
      </c>
      <c r="K39" s="17">
        <v>4.8922389533324404</v>
      </c>
      <c r="L39" s="17">
        <v>9.7844779066648808</v>
      </c>
    </row>
    <row r="40" spans="2:12">
      <c r="C40" s="24" t="s">
        <v>14</v>
      </c>
      <c r="D40" s="7">
        <v>2.3641372173536498E-2</v>
      </c>
      <c r="E40" s="17">
        <v>0.59103430433841242</v>
      </c>
      <c r="F40" s="17">
        <v>1.1820686086768248</v>
      </c>
      <c r="G40" s="17">
        <v>1.1820686086768248</v>
      </c>
      <c r="H40" s="17">
        <v>2.3641372173536497</v>
      </c>
      <c r="I40" s="17">
        <v>2.3641372173536497</v>
      </c>
      <c r="J40" s="17">
        <v>4.7282744347072994</v>
      </c>
      <c r="K40" s="17">
        <v>4.7282744347072994</v>
      </c>
      <c r="L40" s="17">
        <v>9.4565488694145987</v>
      </c>
    </row>
    <row r="41" spans="2:12">
      <c r="C41" s="24" t="s">
        <v>23</v>
      </c>
      <c r="D41" s="7">
        <v>2.3190090020294402E-2</v>
      </c>
      <c r="E41" s="17">
        <v>0.57975225050736001</v>
      </c>
      <c r="F41" s="17">
        <v>1.15950450101472</v>
      </c>
      <c r="G41" s="17">
        <v>1.15950450101472</v>
      </c>
      <c r="H41" s="17">
        <v>2.31900900202944</v>
      </c>
      <c r="I41" s="17">
        <v>2.31900900202944</v>
      </c>
      <c r="J41" s="17">
        <v>4.6380180040588801</v>
      </c>
      <c r="K41" s="17">
        <v>4.6380180040588801</v>
      </c>
      <c r="L41" s="17">
        <v>9.2760360081177602</v>
      </c>
    </row>
    <row r="42" spans="2:12">
      <c r="B42" s="2">
        <v>2.24099241006268E-2</v>
      </c>
      <c r="C42" s="24" t="s">
        <v>33</v>
      </c>
      <c r="D42" s="7">
        <v>1.8347039442014101E-2</v>
      </c>
      <c r="E42" s="17">
        <v>0.45867598605035254</v>
      </c>
      <c r="F42" s="17">
        <v>0.91735197210070507</v>
      </c>
      <c r="G42" s="17">
        <v>0.91735197210070507</v>
      </c>
      <c r="H42" s="17">
        <v>1.8347039442014101</v>
      </c>
      <c r="I42" s="17">
        <v>1.8347039442014101</v>
      </c>
      <c r="J42" s="17">
        <v>3.6694078884028203</v>
      </c>
      <c r="K42" s="17">
        <v>3.6694078884028203</v>
      </c>
      <c r="L42" s="17">
        <v>7.3388157768056406</v>
      </c>
    </row>
    <row r="43" spans="2:12">
      <c r="D43" s="2"/>
    </row>
    <row r="44" spans="2:12">
      <c r="D44" s="67"/>
      <c r="E44" s="67"/>
      <c r="F44" s="67"/>
      <c r="G44" s="67"/>
      <c r="H44" s="67"/>
      <c r="I44" s="67"/>
      <c r="J44" s="67"/>
      <c r="K44" s="67"/>
      <c r="L44" s="67"/>
    </row>
    <row r="45" spans="2:12">
      <c r="C45" s="16" t="s">
        <v>57</v>
      </c>
      <c r="D45" s="4" t="s">
        <v>53</v>
      </c>
      <c r="E45" s="30" t="s">
        <v>49</v>
      </c>
      <c r="F45" s="30" t="s">
        <v>50</v>
      </c>
      <c r="G45" s="30" t="s">
        <v>51</v>
      </c>
    </row>
    <row r="46" spans="2:12">
      <c r="C46" s="18" t="s">
        <v>6</v>
      </c>
      <c r="D46" s="7">
        <v>2.02691047794019E-2</v>
      </c>
      <c r="E46" s="17">
        <v>0.64861135294086081</v>
      </c>
      <c r="F46" s="17">
        <v>1.621528382352152</v>
      </c>
      <c r="G46" s="17">
        <v>3.243056764704304</v>
      </c>
    </row>
    <row r="47" spans="2:12">
      <c r="C47" s="18" t="s">
        <v>11</v>
      </c>
      <c r="D47" s="7">
        <v>1.8670007571612999E-2</v>
      </c>
      <c r="E47" s="17">
        <v>0.59744024229161596</v>
      </c>
      <c r="F47" s="17">
        <v>1.4936006057290399</v>
      </c>
      <c r="G47" s="17">
        <v>2.9872012114580797</v>
      </c>
    </row>
    <row r="48" spans="2:12">
      <c r="B48" s="2">
        <v>2.0061133160454898E-2</v>
      </c>
      <c r="C48" s="18" t="s">
        <v>26</v>
      </c>
      <c r="D48" s="7">
        <v>2.1244287130349801E-2</v>
      </c>
      <c r="E48" s="17">
        <v>0.67981718817119363</v>
      </c>
      <c r="F48" s="17">
        <v>1.6995429704279841</v>
      </c>
      <c r="G48" s="17">
        <v>3.3990859408559682</v>
      </c>
    </row>
  </sheetData>
  <mergeCells count="2">
    <mergeCell ref="D2:L2"/>
    <mergeCell ref="D44:L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3" workbookViewId="0">
      <selection activeCell="L22" sqref="L22"/>
    </sheetView>
  </sheetViews>
  <sheetFormatPr baseColWidth="10" defaultRowHeight="15" x14ac:dyDescent="0"/>
  <cols>
    <col min="2" max="2" width="21.5" customWidth="1"/>
  </cols>
  <sheetData>
    <row r="2" spans="1:10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44"/>
      <c r="B3" s="28" t="s">
        <v>81</v>
      </c>
      <c r="C3" s="28"/>
      <c r="D3" s="28"/>
      <c r="E3" s="28"/>
      <c r="F3" s="44"/>
      <c r="G3" s="44"/>
      <c r="H3" s="44"/>
      <c r="I3" s="44"/>
      <c r="J3" s="44"/>
    </row>
    <row r="4" spans="1:10">
      <c r="A4" s="44"/>
      <c r="B4" s="45" t="s">
        <v>54</v>
      </c>
      <c r="C4" s="46" t="s">
        <v>74</v>
      </c>
      <c r="D4" s="47" t="s">
        <v>75</v>
      </c>
      <c r="E4" s="47" t="s">
        <v>76</v>
      </c>
      <c r="F4" s="47" t="s">
        <v>77</v>
      </c>
      <c r="G4" s="47" t="s">
        <v>78</v>
      </c>
      <c r="H4" s="48" t="s">
        <v>79</v>
      </c>
      <c r="I4" s="49" t="s">
        <v>80</v>
      </c>
      <c r="J4" s="44"/>
    </row>
    <row r="5" spans="1:10">
      <c r="A5" s="44"/>
      <c r="B5" s="50" t="s">
        <v>0</v>
      </c>
      <c r="C5" s="51">
        <v>1780.77</v>
      </c>
      <c r="D5" s="51">
        <v>370.99</v>
      </c>
      <c r="E5" s="51">
        <v>148.4</v>
      </c>
      <c r="F5" s="51">
        <v>49.47</v>
      </c>
      <c r="G5" s="51">
        <v>42.4</v>
      </c>
      <c r="H5" s="51">
        <v>32.979999999999997</v>
      </c>
      <c r="I5" s="51">
        <v>5.94</v>
      </c>
      <c r="J5" s="44"/>
    </row>
    <row r="6" spans="1:10">
      <c r="A6" s="44"/>
      <c r="B6" s="50" t="s">
        <v>1</v>
      </c>
      <c r="C6" s="51">
        <v>891.22</v>
      </c>
      <c r="D6" s="51">
        <v>185.67</v>
      </c>
      <c r="E6" s="51">
        <v>74.27</v>
      </c>
      <c r="F6" s="51">
        <v>24.76</v>
      </c>
      <c r="G6" s="51">
        <v>21.22</v>
      </c>
      <c r="H6" s="51">
        <v>22.85</v>
      </c>
      <c r="I6" s="51">
        <v>5.94</v>
      </c>
      <c r="J6" s="44"/>
    </row>
    <row r="7" spans="1:10">
      <c r="A7" s="44"/>
      <c r="B7" s="50" t="s">
        <v>2</v>
      </c>
      <c r="C7" s="51">
        <v>707.82</v>
      </c>
      <c r="D7" s="51">
        <v>117.97</v>
      </c>
      <c r="E7" s="51">
        <v>58.99</v>
      </c>
      <c r="F7" s="51">
        <v>18.43</v>
      </c>
      <c r="G7" s="51">
        <v>24.58</v>
      </c>
      <c r="H7" s="51">
        <v>32.770000000000003</v>
      </c>
      <c r="I7" s="51">
        <v>5.9</v>
      </c>
      <c r="J7" s="44"/>
    </row>
    <row r="8" spans="1:10">
      <c r="A8" s="44"/>
      <c r="B8" s="52" t="s">
        <v>4</v>
      </c>
      <c r="C8" s="51">
        <v>560.47</v>
      </c>
      <c r="D8" s="51">
        <v>116.77</v>
      </c>
      <c r="E8" s="51">
        <v>46.71</v>
      </c>
      <c r="F8" s="51">
        <v>15.57</v>
      </c>
      <c r="G8" s="51">
        <v>21.56</v>
      </c>
      <c r="H8" s="51">
        <v>18.68</v>
      </c>
      <c r="I8" s="51">
        <v>5.6</v>
      </c>
      <c r="J8" s="44"/>
    </row>
    <row r="9" spans="1:10">
      <c r="A9" s="44"/>
      <c r="B9" s="52" t="s">
        <v>5</v>
      </c>
      <c r="C9" s="51">
        <v>557.25</v>
      </c>
      <c r="D9" s="51">
        <v>116.09</v>
      </c>
      <c r="E9" s="51">
        <v>46.44</v>
      </c>
      <c r="F9" s="51">
        <v>15.48</v>
      </c>
      <c r="G9" s="51">
        <v>21.43</v>
      </c>
      <c r="H9" s="51">
        <v>18.579999999999998</v>
      </c>
      <c r="I9" s="51">
        <v>5.57</v>
      </c>
      <c r="J9" s="44"/>
    </row>
    <row r="10" spans="1:10">
      <c r="A10" s="44"/>
      <c r="B10" s="52" t="s">
        <v>7</v>
      </c>
      <c r="C10" s="51">
        <v>557.86</v>
      </c>
      <c r="D10" s="51">
        <v>116.22</v>
      </c>
      <c r="E10" s="51">
        <v>46.49</v>
      </c>
      <c r="F10" s="51">
        <v>15.5</v>
      </c>
      <c r="G10" s="51">
        <v>21.46</v>
      </c>
      <c r="H10" s="51">
        <v>18.600000000000001</v>
      </c>
      <c r="I10" s="51">
        <v>5.58</v>
      </c>
      <c r="J10" s="44"/>
    </row>
    <row r="11" spans="1:10">
      <c r="A11" s="44"/>
      <c r="B11" s="52" t="s">
        <v>8</v>
      </c>
      <c r="C11" s="51">
        <v>420.28</v>
      </c>
      <c r="D11" s="51">
        <v>87.56</v>
      </c>
      <c r="E11" s="51">
        <v>46.7</v>
      </c>
      <c r="F11" s="51">
        <v>14.01</v>
      </c>
      <c r="G11" s="51">
        <v>18.68</v>
      </c>
      <c r="H11" s="51">
        <v>18.68</v>
      </c>
      <c r="I11" s="51">
        <v>5.6</v>
      </c>
      <c r="J11" s="44"/>
    </row>
    <row r="12" spans="1:10">
      <c r="A12" s="44"/>
      <c r="B12" s="53" t="s">
        <v>9</v>
      </c>
      <c r="C12" s="51">
        <v>785.6</v>
      </c>
      <c r="D12" s="51">
        <v>140.29</v>
      </c>
      <c r="E12" s="51">
        <v>56.11</v>
      </c>
      <c r="F12" s="51">
        <v>18.7</v>
      </c>
      <c r="G12" s="51">
        <v>32.07</v>
      </c>
      <c r="H12" s="51">
        <v>44.89</v>
      </c>
      <c r="I12" s="51">
        <v>11.22</v>
      </c>
      <c r="J12" s="44"/>
    </row>
    <row r="13" spans="1:10">
      <c r="A13" s="44"/>
      <c r="B13" s="53" t="s">
        <v>10</v>
      </c>
      <c r="C13" s="51">
        <v>647.64</v>
      </c>
      <c r="D13" s="51">
        <v>115.65</v>
      </c>
      <c r="E13" s="51">
        <v>46.26</v>
      </c>
      <c r="F13" s="51">
        <v>15.42</v>
      </c>
      <c r="G13" s="51">
        <v>26.43</v>
      </c>
      <c r="H13" s="51">
        <v>37.01</v>
      </c>
      <c r="I13" s="51">
        <v>9.25</v>
      </c>
      <c r="J13" s="44"/>
    </row>
    <row r="14" spans="1:10">
      <c r="A14" s="44"/>
      <c r="B14" s="53" t="s">
        <v>12</v>
      </c>
      <c r="C14" s="51">
        <v>719.53</v>
      </c>
      <c r="D14" s="51">
        <v>128.49</v>
      </c>
      <c r="E14" s="51">
        <v>51.39</v>
      </c>
      <c r="F14" s="51">
        <v>17.13</v>
      </c>
      <c r="G14" s="51">
        <v>29.37</v>
      </c>
      <c r="H14" s="51">
        <v>41.12</v>
      </c>
      <c r="I14" s="51">
        <v>10.28</v>
      </c>
      <c r="J14" s="44"/>
    </row>
    <row r="15" spans="1:10">
      <c r="A15" s="44"/>
      <c r="B15" s="53" t="s">
        <v>13</v>
      </c>
      <c r="C15" s="51">
        <v>656.09</v>
      </c>
      <c r="D15" s="51">
        <v>102.51</v>
      </c>
      <c r="E15" s="51">
        <v>41.01</v>
      </c>
      <c r="F15" s="51">
        <v>15.38</v>
      </c>
      <c r="G15" s="51">
        <v>24.6</v>
      </c>
      <c r="H15" s="51">
        <v>24.6</v>
      </c>
      <c r="I15" s="51">
        <v>9.84</v>
      </c>
      <c r="J15" s="44"/>
    </row>
    <row r="16" spans="1:10">
      <c r="A16" s="44"/>
      <c r="B16" s="54" t="s">
        <v>15</v>
      </c>
      <c r="C16" s="51">
        <v>591.1</v>
      </c>
      <c r="D16" s="51">
        <v>82.1</v>
      </c>
      <c r="E16" s="51">
        <v>35.369999999999997</v>
      </c>
      <c r="F16" s="51">
        <v>13.14</v>
      </c>
      <c r="G16" s="51">
        <v>22.99</v>
      </c>
      <c r="H16" s="51">
        <v>22.99</v>
      </c>
      <c r="I16" s="51">
        <v>9.19</v>
      </c>
      <c r="J16" s="44"/>
    </row>
    <row r="17" spans="1:10">
      <c r="A17" s="44"/>
      <c r="B17" s="54" t="s">
        <v>16</v>
      </c>
      <c r="C17" s="51">
        <v>585.66999999999996</v>
      </c>
      <c r="D17" s="51">
        <v>81.34</v>
      </c>
      <c r="E17" s="51">
        <v>35.04</v>
      </c>
      <c r="F17" s="51">
        <v>13.01</v>
      </c>
      <c r="G17" s="51">
        <v>22.78</v>
      </c>
      <c r="H17" s="51">
        <v>22.78</v>
      </c>
      <c r="I17" s="51">
        <v>9.11</v>
      </c>
      <c r="J17" s="44"/>
    </row>
    <row r="18" spans="1:10">
      <c r="A18" s="44"/>
      <c r="B18" s="54" t="s">
        <v>17</v>
      </c>
      <c r="C18" s="51">
        <v>577.84</v>
      </c>
      <c r="D18" s="51">
        <v>72.23</v>
      </c>
      <c r="E18" s="51">
        <v>33.020000000000003</v>
      </c>
      <c r="F18" s="51">
        <v>12.17</v>
      </c>
      <c r="G18" s="51">
        <v>23.11</v>
      </c>
      <c r="H18" s="51">
        <v>23.11</v>
      </c>
      <c r="I18" s="51">
        <v>9.25</v>
      </c>
      <c r="J18" s="44"/>
    </row>
    <row r="19" spans="1:10">
      <c r="A19" s="44"/>
      <c r="B19" s="54" t="s">
        <v>18</v>
      </c>
      <c r="C19" s="51">
        <v>551.77</v>
      </c>
      <c r="D19" s="51">
        <v>68.97</v>
      </c>
      <c r="E19" s="51">
        <v>31.53</v>
      </c>
      <c r="F19" s="51">
        <v>11.62</v>
      </c>
      <c r="G19" s="51">
        <v>22.07</v>
      </c>
      <c r="H19" s="51">
        <v>22.07</v>
      </c>
      <c r="I19" s="51">
        <v>8.83</v>
      </c>
      <c r="J19" s="44"/>
    </row>
    <row r="20" spans="1:10">
      <c r="A20" s="44"/>
      <c r="B20" s="55" t="s">
        <v>19</v>
      </c>
      <c r="C20" s="51">
        <v>580.04999999999995</v>
      </c>
      <c r="D20" s="51">
        <v>98.87</v>
      </c>
      <c r="E20" s="51">
        <v>44.49</v>
      </c>
      <c r="F20" s="51">
        <v>15.82</v>
      </c>
      <c r="G20" s="51">
        <v>40.68</v>
      </c>
      <c r="H20" s="51">
        <v>40.68</v>
      </c>
      <c r="I20" s="51">
        <v>7.12</v>
      </c>
      <c r="J20" s="44"/>
    </row>
    <row r="21" spans="1:10">
      <c r="A21" s="44"/>
      <c r="B21" s="55" t="s">
        <v>20</v>
      </c>
      <c r="C21" s="51">
        <v>574.64</v>
      </c>
      <c r="D21" s="51">
        <v>97.95</v>
      </c>
      <c r="E21" s="51">
        <v>44.08</v>
      </c>
      <c r="F21" s="51">
        <v>15.67</v>
      </c>
      <c r="G21" s="51">
        <v>40.299999999999997</v>
      </c>
      <c r="H21" s="51">
        <v>40.299999999999997</v>
      </c>
      <c r="I21" s="51">
        <v>7.05</v>
      </c>
      <c r="J21" s="44"/>
    </row>
    <row r="22" spans="1:10">
      <c r="A22" s="44"/>
      <c r="B22" s="55" t="s">
        <v>21</v>
      </c>
      <c r="C22" s="51">
        <v>483.14</v>
      </c>
      <c r="D22" s="51">
        <v>75.489999999999995</v>
      </c>
      <c r="E22" s="51">
        <v>30.2</v>
      </c>
      <c r="F22" s="51">
        <v>13.42</v>
      </c>
      <c r="G22" s="51">
        <v>34.51</v>
      </c>
      <c r="H22" s="51">
        <v>34.51</v>
      </c>
      <c r="I22" s="51">
        <v>6.04</v>
      </c>
      <c r="J22" s="44"/>
    </row>
    <row r="23" spans="1:10">
      <c r="A23" s="44"/>
      <c r="B23" s="55" t="s">
        <v>22</v>
      </c>
      <c r="C23" s="51">
        <v>567.84</v>
      </c>
      <c r="D23" s="51">
        <v>88.72</v>
      </c>
      <c r="E23" s="51">
        <v>35.49</v>
      </c>
      <c r="F23" s="51">
        <v>15.77</v>
      </c>
      <c r="G23" s="51">
        <v>40.56</v>
      </c>
      <c r="H23" s="51">
        <v>40.56</v>
      </c>
      <c r="I23" s="51">
        <v>7.1</v>
      </c>
      <c r="J23" s="44"/>
    </row>
    <row r="24" spans="1:10">
      <c r="A24" s="44"/>
      <c r="B24" s="56" t="s">
        <v>24</v>
      </c>
      <c r="C24" s="51">
        <v>585.21</v>
      </c>
      <c r="D24" s="51">
        <v>84.4</v>
      </c>
      <c r="E24" s="51">
        <v>33.76</v>
      </c>
      <c r="F24" s="51">
        <v>15.8</v>
      </c>
      <c r="G24" s="51">
        <v>42.44</v>
      </c>
      <c r="H24" s="51">
        <v>42.44</v>
      </c>
      <c r="I24" s="51">
        <v>7.43</v>
      </c>
      <c r="J24" s="44"/>
    </row>
    <row r="25" spans="1:10">
      <c r="A25" s="44"/>
      <c r="B25" s="56" t="s">
        <v>25</v>
      </c>
      <c r="C25" s="51">
        <v>594.41999999999996</v>
      </c>
      <c r="D25" s="51">
        <v>85.73</v>
      </c>
      <c r="E25" s="51">
        <v>34.29</v>
      </c>
      <c r="F25" s="51">
        <v>16.05</v>
      </c>
      <c r="G25" s="51">
        <v>43.11</v>
      </c>
      <c r="H25" s="51">
        <v>43.11</v>
      </c>
      <c r="I25" s="51">
        <v>7.54</v>
      </c>
      <c r="J25" s="44"/>
    </row>
    <row r="26" spans="1:10">
      <c r="A26" s="44"/>
      <c r="B26" s="56" t="s">
        <v>27</v>
      </c>
      <c r="C26" s="51">
        <v>580.65</v>
      </c>
      <c r="D26" s="51">
        <v>77.77</v>
      </c>
      <c r="E26" s="51">
        <v>31.11</v>
      </c>
      <c r="F26" s="51">
        <v>15.24</v>
      </c>
      <c r="G26" s="51">
        <v>42.66</v>
      </c>
      <c r="H26" s="51">
        <v>42.66</v>
      </c>
      <c r="I26" s="51">
        <v>7.47</v>
      </c>
      <c r="J26" s="44"/>
    </row>
    <row r="27" spans="1:10">
      <c r="A27" s="44"/>
      <c r="B27" s="56" t="s">
        <v>28</v>
      </c>
      <c r="C27" s="51">
        <v>574.89</v>
      </c>
      <c r="D27" s="51">
        <v>76.989999999999995</v>
      </c>
      <c r="E27" s="51">
        <v>30.8</v>
      </c>
      <c r="F27" s="51">
        <v>15.08</v>
      </c>
      <c r="G27" s="51">
        <v>26.88</v>
      </c>
      <c r="H27" s="51">
        <v>98.55</v>
      </c>
      <c r="I27" s="51">
        <v>7.39</v>
      </c>
      <c r="J27" s="44"/>
    </row>
    <row r="28" spans="1:10">
      <c r="A28" s="44"/>
      <c r="B28" s="57" t="s">
        <v>29</v>
      </c>
      <c r="C28" s="51">
        <v>553.89</v>
      </c>
      <c r="D28" s="51">
        <v>92.31</v>
      </c>
      <c r="E28" s="51">
        <v>36.93</v>
      </c>
      <c r="F28" s="51">
        <v>18.82</v>
      </c>
      <c r="G28" s="51">
        <v>48</v>
      </c>
      <c r="H28" s="51">
        <v>54.86</v>
      </c>
      <c r="I28" s="51">
        <v>9.6</v>
      </c>
      <c r="J28" s="44"/>
    </row>
    <row r="29" spans="1:10">
      <c r="A29" s="44"/>
      <c r="B29" s="57" t="s">
        <v>30</v>
      </c>
      <c r="C29" s="51">
        <v>557.47</v>
      </c>
      <c r="D29" s="51">
        <v>92.91</v>
      </c>
      <c r="E29" s="51">
        <v>37.159999999999997</v>
      </c>
      <c r="F29" s="51">
        <v>18.95</v>
      </c>
      <c r="G29" s="51">
        <v>48.31</v>
      </c>
      <c r="H29" s="51">
        <v>55.22</v>
      </c>
      <c r="I29" s="51">
        <v>9.66</v>
      </c>
      <c r="J29" s="44"/>
    </row>
    <row r="30" spans="1:10">
      <c r="A30" s="44"/>
      <c r="B30" s="57" t="s">
        <v>31</v>
      </c>
      <c r="C30" s="51">
        <v>568.79999999999995</v>
      </c>
      <c r="D30" s="51">
        <v>94.8</v>
      </c>
      <c r="E30" s="51">
        <v>37.92</v>
      </c>
      <c r="F30" s="51">
        <v>19.329999999999998</v>
      </c>
      <c r="G30" s="51">
        <v>49.3</v>
      </c>
      <c r="H30" s="51">
        <v>56.34</v>
      </c>
      <c r="I30" s="51">
        <v>9.86</v>
      </c>
      <c r="J30" s="44"/>
    </row>
    <row r="31" spans="1:10">
      <c r="A31" s="44"/>
      <c r="B31" s="57" t="s">
        <v>32</v>
      </c>
      <c r="C31" s="51">
        <v>599.89</v>
      </c>
      <c r="D31" s="51">
        <v>86.05</v>
      </c>
      <c r="E31" s="51">
        <v>34.99</v>
      </c>
      <c r="F31" s="51">
        <v>19.09</v>
      </c>
      <c r="G31" s="51">
        <v>52.49</v>
      </c>
      <c r="H31" s="51">
        <v>52.49</v>
      </c>
      <c r="I31" s="51">
        <v>10.5</v>
      </c>
      <c r="J31" s="44"/>
    </row>
    <row r="32" spans="1:10">
      <c r="A32" s="44"/>
      <c r="B32" s="58" t="s">
        <v>34</v>
      </c>
      <c r="C32" s="51">
        <v>573.26</v>
      </c>
      <c r="D32" s="51">
        <v>81.89</v>
      </c>
      <c r="E32" s="51">
        <v>35.28</v>
      </c>
      <c r="F32" s="51">
        <v>19.11</v>
      </c>
      <c r="G32" s="51">
        <v>57.33</v>
      </c>
      <c r="H32" s="51">
        <v>57.33</v>
      </c>
      <c r="I32" s="51">
        <v>11.47</v>
      </c>
      <c r="J32" s="44"/>
    </row>
    <row r="33" spans="1:10">
      <c r="A33" s="44"/>
      <c r="B33" s="58" t="s">
        <v>35</v>
      </c>
      <c r="C33" s="51">
        <v>574.87</v>
      </c>
      <c r="D33" s="51">
        <v>82.12</v>
      </c>
      <c r="E33" s="51">
        <v>35.380000000000003</v>
      </c>
      <c r="F33" s="51">
        <v>19.16</v>
      </c>
      <c r="G33" s="51">
        <v>57.49</v>
      </c>
      <c r="H33" s="51">
        <v>57.49</v>
      </c>
      <c r="I33" s="51">
        <v>11.5</v>
      </c>
      <c r="J33" s="44"/>
    </row>
    <row r="34" spans="1:10">
      <c r="A34" s="44"/>
      <c r="B34" s="58" t="s">
        <v>36</v>
      </c>
      <c r="C34" s="51">
        <v>382.97</v>
      </c>
      <c r="D34" s="51">
        <v>63.83</v>
      </c>
      <c r="E34" s="51">
        <v>23.94</v>
      </c>
      <c r="F34" s="51">
        <v>11.97</v>
      </c>
      <c r="G34" s="51">
        <v>31.91</v>
      </c>
      <c r="H34" s="51">
        <v>31.91</v>
      </c>
      <c r="I34" s="51">
        <v>9.57</v>
      </c>
      <c r="J34" s="44"/>
    </row>
    <row r="35" spans="1:10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>
      <c r="A36" s="44"/>
      <c r="B36" s="44"/>
      <c r="C36" s="44"/>
      <c r="D36" s="44"/>
      <c r="E36" s="44"/>
      <c r="F36" s="44"/>
      <c r="G36" s="44"/>
      <c r="H36" s="44"/>
      <c r="I36" s="44"/>
      <c r="J36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workbookViewId="0">
      <selection activeCell="B3" sqref="B3"/>
    </sheetView>
  </sheetViews>
  <sheetFormatPr baseColWidth="10" defaultRowHeight="15" x14ac:dyDescent="0"/>
  <cols>
    <col min="2" max="2" width="21.5" customWidth="1"/>
  </cols>
  <sheetData>
    <row r="2" spans="1:10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44"/>
      <c r="B3" s="28" t="s">
        <v>83</v>
      </c>
      <c r="C3" s="28"/>
      <c r="D3" s="28"/>
      <c r="E3" s="28"/>
      <c r="F3" s="28"/>
      <c r="G3" s="44"/>
      <c r="H3" s="44"/>
      <c r="I3" s="44"/>
      <c r="J3" s="44"/>
    </row>
    <row r="4" spans="1:10">
      <c r="A4" s="44"/>
      <c r="B4" s="45" t="s">
        <v>54</v>
      </c>
      <c r="C4" s="46" t="s">
        <v>74</v>
      </c>
      <c r="D4" s="47" t="s">
        <v>75</v>
      </c>
      <c r="E4" s="47" t="s">
        <v>76</v>
      </c>
      <c r="F4" s="47" t="s">
        <v>77</v>
      </c>
      <c r="G4" s="47" t="s">
        <v>78</v>
      </c>
      <c r="H4" s="48" t="s">
        <v>79</v>
      </c>
      <c r="I4" s="49" t="s">
        <v>80</v>
      </c>
      <c r="J4" s="44"/>
    </row>
    <row r="5" spans="1:10">
      <c r="A5" s="44"/>
      <c r="B5" s="50" t="s">
        <v>0</v>
      </c>
      <c r="C5" s="51">
        <v>1780.77</v>
      </c>
      <c r="D5" s="51">
        <v>652.95000000000005</v>
      </c>
      <c r="E5" s="51">
        <v>316.58</v>
      </c>
      <c r="F5" s="51">
        <v>138.5</v>
      </c>
      <c r="G5" s="51">
        <v>96.46</v>
      </c>
      <c r="H5" s="51">
        <v>73.61</v>
      </c>
      <c r="I5" s="51">
        <v>28.49</v>
      </c>
      <c r="J5" s="44"/>
    </row>
    <row r="6" spans="1:10">
      <c r="A6" s="44"/>
      <c r="B6" s="50" t="s">
        <v>1</v>
      </c>
      <c r="C6" s="51">
        <v>891.22</v>
      </c>
      <c r="D6" s="51">
        <v>326.77999999999997</v>
      </c>
      <c r="E6" s="51">
        <v>158.44</v>
      </c>
      <c r="F6" s="51">
        <v>69.319999999999993</v>
      </c>
      <c r="G6" s="51">
        <v>48.27</v>
      </c>
      <c r="H6" s="51">
        <v>40.93</v>
      </c>
      <c r="I6" s="51">
        <v>22.52</v>
      </c>
      <c r="J6" s="44"/>
    </row>
    <row r="7" spans="1:10">
      <c r="A7" s="44"/>
      <c r="B7" s="50" t="s">
        <v>2</v>
      </c>
      <c r="C7" s="51">
        <v>707.82</v>
      </c>
      <c r="D7" s="51">
        <v>216.28</v>
      </c>
      <c r="E7" s="51">
        <v>117.97</v>
      </c>
      <c r="F7" s="51">
        <v>51.61</v>
      </c>
      <c r="G7" s="51">
        <v>42.6</v>
      </c>
      <c r="H7" s="51">
        <v>40.630000000000003</v>
      </c>
      <c r="I7" s="51">
        <v>22.35</v>
      </c>
      <c r="J7" s="44"/>
    </row>
    <row r="8" spans="1:10">
      <c r="A8" s="44"/>
      <c r="B8" s="52" t="s">
        <v>4</v>
      </c>
      <c r="C8" s="51">
        <v>560.47</v>
      </c>
      <c r="D8" s="51">
        <v>205.51</v>
      </c>
      <c r="E8" s="51">
        <v>99.64</v>
      </c>
      <c r="F8" s="51">
        <v>43.59</v>
      </c>
      <c r="G8" s="51">
        <v>36.43</v>
      </c>
      <c r="H8" s="51">
        <v>31.59</v>
      </c>
      <c r="I8" s="51">
        <v>19.22</v>
      </c>
      <c r="J8" s="44"/>
    </row>
    <row r="9" spans="1:10">
      <c r="A9" s="44"/>
      <c r="B9" s="52" t="s">
        <v>5</v>
      </c>
      <c r="C9" s="51">
        <v>557.25</v>
      </c>
      <c r="D9" s="51">
        <v>204.33</v>
      </c>
      <c r="E9" s="51">
        <v>99.07</v>
      </c>
      <c r="F9" s="51">
        <v>43.34</v>
      </c>
      <c r="G9" s="51">
        <v>36.22</v>
      </c>
      <c r="H9" s="51">
        <v>31.41</v>
      </c>
      <c r="I9" s="51">
        <v>19.11</v>
      </c>
      <c r="J9" s="44"/>
    </row>
    <row r="10" spans="1:10">
      <c r="A10" s="44"/>
      <c r="B10" s="52" t="s">
        <v>7</v>
      </c>
      <c r="C10" s="51">
        <v>557.86</v>
      </c>
      <c r="D10" s="51">
        <v>204.55</v>
      </c>
      <c r="E10" s="51">
        <v>99.18</v>
      </c>
      <c r="F10" s="51">
        <v>43.39</v>
      </c>
      <c r="G10" s="51">
        <v>36.26</v>
      </c>
      <c r="H10" s="51">
        <v>31.44</v>
      </c>
      <c r="I10" s="51">
        <v>19.13</v>
      </c>
      <c r="J10" s="44"/>
    </row>
    <row r="11" spans="1:10">
      <c r="A11" s="44"/>
      <c r="B11" s="52" t="s">
        <v>8</v>
      </c>
      <c r="C11" s="51">
        <v>420.28</v>
      </c>
      <c r="D11" s="51">
        <v>154.1</v>
      </c>
      <c r="E11" s="51">
        <v>89.66</v>
      </c>
      <c r="F11" s="51">
        <v>39.229999999999997</v>
      </c>
      <c r="G11" s="51">
        <v>32.380000000000003</v>
      </c>
      <c r="H11" s="51">
        <v>28.95</v>
      </c>
      <c r="I11" s="51">
        <v>18.34</v>
      </c>
      <c r="J11" s="44"/>
    </row>
    <row r="12" spans="1:10">
      <c r="A12" s="44"/>
      <c r="B12" s="53" t="s">
        <v>9</v>
      </c>
      <c r="C12" s="51">
        <v>785.6</v>
      </c>
      <c r="D12" s="51">
        <v>269.35000000000002</v>
      </c>
      <c r="E12" s="51">
        <v>127.19</v>
      </c>
      <c r="F12" s="51">
        <v>54.87</v>
      </c>
      <c r="G12" s="51">
        <v>48.48</v>
      </c>
      <c r="H12" s="51">
        <v>47.88</v>
      </c>
      <c r="I12" s="51">
        <v>33.22</v>
      </c>
      <c r="J12" s="44"/>
    </row>
    <row r="13" spans="1:10">
      <c r="A13" s="44"/>
      <c r="B13" s="53" t="s">
        <v>10</v>
      </c>
      <c r="C13" s="51">
        <v>647.64</v>
      </c>
      <c r="D13" s="51">
        <v>222.05</v>
      </c>
      <c r="E13" s="51">
        <v>104.86</v>
      </c>
      <c r="F13" s="51">
        <v>45.23</v>
      </c>
      <c r="G13" s="51">
        <v>39.97</v>
      </c>
      <c r="H13" s="51">
        <v>39.479999999999997</v>
      </c>
      <c r="I13" s="51">
        <v>27.39</v>
      </c>
      <c r="J13" s="44"/>
    </row>
    <row r="14" spans="1:10">
      <c r="A14" s="44"/>
      <c r="B14" s="53" t="s">
        <v>12</v>
      </c>
      <c r="C14" s="51">
        <v>719.53</v>
      </c>
      <c r="D14" s="51">
        <v>246.7</v>
      </c>
      <c r="E14" s="51">
        <v>116.5</v>
      </c>
      <c r="F14" s="51">
        <v>50.25</v>
      </c>
      <c r="G14" s="51">
        <v>44.41</v>
      </c>
      <c r="H14" s="51">
        <v>43.86</v>
      </c>
      <c r="I14" s="51">
        <v>30.43</v>
      </c>
      <c r="J14" s="44"/>
    </row>
    <row r="15" spans="1:10">
      <c r="A15" s="44"/>
      <c r="B15" s="53" t="s">
        <v>13</v>
      </c>
      <c r="C15" s="51">
        <v>656.09</v>
      </c>
      <c r="D15" s="51">
        <v>213.23</v>
      </c>
      <c r="E15" s="51">
        <v>98.41</v>
      </c>
      <c r="F15" s="51">
        <v>45.27</v>
      </c>
      <c r="G15" s="51">
        <v>39.369999999999997</v>
      </c>
      <c r="H15" s="51">
        <v>36.08</v>
      </c>
      <c r="I15" s="51">
        <v>26.71</v>
      </c>
      <c r="J15" s="44"/>
    </row>
    <row r="16" spans="1:10">
      <c r="A16" s="44"/>
      <c r="B16" s="54" t="s">
        <v>15</v>
      </c>
      <c r="C16" s="51">
        <v>591.1</v>
      </c>
      <c r="D16" s="51">
        <v>183.9</v>
      </c>
      <c r="E16" s="51">
        <v>87.35</v>
      </c>
      <c r="F16" s="51">
        <v>40.119999999999997</v>
      </c>
      <c r="G16" s="51">
        <v>35.549999999999997</v>
      </c>
      <c r="H16" s="51">
        <v>32.909999999999997</v>
      </c>
      <c r="I16" s="51">
        <v>24.73</v>
      </c>
      <c r="J16" s="44"/>
    </row>
    <row r="17" spans="1:10">
      <c r="A17" s="44"/>
      <c r="B17" s="54" t="s">
        <v>16</v>
      </c>
      <c r="C17" s="51">
        <v>585.66999999999996</v>
      </c>
      <c r="D17" s="51">
        <v>182.21</v>
      </c>
      <c r="E17" s="51">
        <v>86.55</v>
      </c>
      <c r="F17" s="51">
        <v>39.75</v>
      </c>
      <c r="G17" s="51">
        <v>35.229999999999997</v>
      </c>
      <c r="H17" s="51">
        <v>32.61</v>
      </c>
      <c r="I17" s="51">
        <v>24.5</v>
      </c>
      <c r="J17" s="44"/>
    </row>
    <row r="18" spans="1:10">
      <c r="A18" s="44"/>
      <c r="B18" s="54" t="s">
        <v>17</v>
      </c>
      <c r="C18" s="51">
        <v>577.84</v>
      </c>
      <c r="D18" s="51">
        <v>173.35</v>
      </c>
      <c r="E18" s="51">
        <v>84.05</v>
      </c>
      <c r="F18" s="51">
        <v>38.520000000000003</v>
      </c>
      <c r="G18" s="51">
        <v>34.67</v>
      </c>
      <c r="H18" s="51">
        <v>32.36</v>
      </c>
      <c r="I18" s="51">
        <v>24.65</v>
      </c>
      <c r="J18" s="44"/>
    </row>
    <row r="19" spans="1:10">
      <c r="A19" s="44"/>
      <c r="B19" s="54" t="s">
        <v>18</v>
      </c>
      <c r="C19" s="51">
        <v>551.77</v>
      </c>
      <c r="D19" s="51">
        <v>165.53</v>
      </c>
      <c r="E19" s="51">
        <v>80.260000000000005</v>
      </c>
      <c r="F19" s="51">
        <v>36.78</v>
      </c>
      <c r="G19" s="51">
        <v>33.11</v>
      </c>
      <c r="H19" s="51">
        <v>30.9</v>
      </c>
      <c r="I19" s="51">
        <v>23.54</v>
      </c>
      <c r="J19" s="44"/>
    </row>
    <row r="20" spans="1:10">
      <c r="A20" s="44"/>
      <c r="B20" s="55" t="s">
        <v>19</v>
      </c>
      <c r="C20" s="51">
        <v>580.04999999999995</v>
      </c>
      <c r="D20" s="51">
        <v>195.11</v>
      </c>
      <c r="E20" s="51">
        <v>98.71</v>
      </c>
      <c r="F20" s="51">
        <v>45.42</v>
      </c>
      <c r="G20" s="51">
        <v>44.48</v>
      </c>
      <c r="H20" s="51">
        <v>43.84</v>
      </c>
      <c r="I20" s="51">
        <v>25.93</v>
      </c>
      <c r="J20" s="44"/>
    </row>
    <row r="21" spans="1:10">
      <c r="A21" s="44"/>
      <c r="B21" s="55" t="s">
        <v>20</v>
      </c>
      <c r="C21" s="51">
        <v>574.64</v>
      </c>
      <c r="D21" s="51">
        <v>193.29</v>
      </c>
      <c r="E21" s="51">
        <v>97.79</v>
      </c>
      <c r="F21" s="51">
        <v>45</v>
      </c>
      <c r="G21" s="51">
        <v>44.06</v>
      </c>
      <c r="H21" s="51">
        <v>43.43</v>
      </c>
      <c r="I21" s="51">
        <v>25.69</v>
      </c>
      <c r="J21" s="44"/>
    </row>
    <row r="22" spans="1:10">
      <c r="A22" s="44"/>
      <c r="B22" s="55" t="s">
        <v>21</v>
      </c>
      <c r="C22" s="51">
        <v>483.14</v>
      </c>
      <c r="D22" s="51">
        <v>157.02000000000001</v>
      </c>
      <c r="E22" s="51">
        <v>72.47</v>
      </c>
      <c r="F22" s="51">
        <v>37.04</v>
      </c>
      <c r="G22" s="51">
        <v>36.56</v>
      </c>
      <c r="H22" s="51">
        <v>36.24</v>
      </c>
      <c r="I22" s="51">
        <v>21.86</v>
      </c>
      <c r="J22" s="44"/>
    </row>
    <row r="23" spans="1:10">
      <c r="A23" s="44"/>
      <c r="B23" s="55" t="s">
        <v>22</v>
      </c>
      <c r="C23" s="51">
        <v>567.84</v>
      </c>
      <c r="D23" s="51">
        <v>184.55</v>
      </c>
      <c r="E23" s="51">
        <v>85.18</v>
      </c>
      <c r="F23" s="51">
        <v>43.53</v>
      </c>
      <c r="G23" s="51">
        <v>42.97</v>
      </c>
      <c r="H23" s="51">
        <v>42.59</v>
      </c>
      <c r="I23" s="51">
        <v>25.69</v>
      </c>
      <c r="J23" s="44"/>
    </row>
    <row r="24" spans="1:10">
      <c r="A24" s="44"/>
      <c r="B24" s="56" t="s">
        <v>24</v>
      </c>
      <c r="C24" s="51">
        <v>585.21</v>
      </c>
      <c r="D24" s="51">
        <v>184.57</v>
      </c>
      <c r="E24" s="51">
        <v>84.03</v>
      </c>
      <c r="F24" s="51">
        <v>43.95</v>
      </c>
      <c r="G24" s="51">
        <v>43.68</v>
      </c>
      <c r="H24" s="51">
        <v>43.49</v>
      </c>
      <c r="I24" s="51">
        <v>26.72</v>
      </c>
      <c r="J24" s="44"/>
    </row>
    <row r="25" spans="1:10">
      <c r="A25" s="44"/>
      <c r="B25" s="56" t="s">
        <v>25</v>
      </c>
      <c r="C25" s="51">
        <v>594.41999999999996</v>
      </c>
      <c r="D25" s="51">
        <v>187.47</v>
      </c>
      <c r="E25" s="51">
        <v>85.35</v>
      </c>
      <c r="F25" s="51">
        <v>44.64</v>
      </c>
      <c r="G25" s="51">
        <v>44.36</v>
      </c>
      <c r="H25" s="51">
        <v>44.17</v>
      </c>
      <c r="I25" s="51">
        <v>27.14</v>
      </c>
      <c r="J25" s="44"/>
    </row>
    <row r="26" spans="1:10">
      <c r="A26" s="44"/>
      <c r="B26" s="56" t="s">
        <v>27</v>
      </c>
      <c r="C26" s="51">
        <v>580.65</v>
      </c>
      <c r="D26" s="51">
        <v>178.34</v>
      </c>
      <c r="E26" s="51">
        <v>80.180000000000007</v>
      </c>
      <c r="F26" s="51">
        <v>42.74</v>
      </c>
      <c r="G26" s="51">
        <v>42.73</v>
      </c>
      <c r="H26" s="51">
        <v>42.72</v>
      </c>
      <c r="I26" s="51">
        <v>26.69</v>
      </c>
      <c r="J26" s="44"/>
    </row>
    <row r="27" spans="1:10">
      <c r="A27" s="44"/>
      <c r="B27" s="56" t="s">
        <v>28</v>
      </c>
      <c r="C27" s="51">
        <v>574.89</v>
      </c>
      <c r="D27" s="51">
        <v>176.57</v>
      </c>
      <c r="E27" s="51">
        <v>79.39</v>
      </c>
      <c r="F27" s="51">
        <v>42.32</v>
      </c>
      <c r="G27" s="51">
        <v>38.54</v>
      </c>
      <c r="H27" s="51">
        <v>42.3</v>
      </c>
      <c r="I27" s="51">
        <v>26.43</v>
      </c>
      <c r="J27" s="44"/>
    </row>
    <row r="28" spans="1:10">
      <c r="A28" s="44"/>
      <c r="B28" s="57" t="s">
        <v>29</v>
      </c>
      <c r="C28" s="51">
        <v>553.89</v>
      </c>
      <c r="D28" s="51">
        <v>184.63</v>
      </c>
      <c r="E28" s="51">
        <v>86.16</v>
      </c>
      <c r="F28" s="51">
        <v>48</v>
      </c>
      <c r="G28" s="51">
        <v>48</v>
      </c>
      <c r="H28" s="51">
        <v>48.94</v>
      </c>
      <c r="I28" s="51">
        <v>31.65</v>
      </c>
      <c r="J28" s="44"/>
    </row>
    <row r="29" spans="1:10">
      <c r="A29" s="44"/>
      <c r="B29" s="57" t="s">
        <v>30</v>
      </c>
      <c r="C29" s="51">
        <v>557.47</v>
      </c>
      <c r="D29" s="51">
        <v>185.82</v>
      </c>
      <c r="E29" s="51">
        <v>86.72</v>
      </c>
      <c r="F29" s="51">
        <v>48.31</v>
      </c>
      <c r="G29" s="51">
        <v>48.31</v>
      </c>
      <c r="H29" s="51">
        <v>49.26</v>
      </c>
      <c r="I29" s="51">
        <v>31.86</v>
      </c>
      <c r="J29" s="44"/>
    </row>
    <row r="30" spans="1:10">
      <c r="A30" s="44"/>
      <c r="B30" s="57" t="s">
        <v>31</v>
      </c>
      <c r="C30" s="51">
        <v>568.79999999999995</v>
      </c>
      <c r="D30" s="51">
        <v>189.6</v>
      </c>
      <c r="E30" s="51">
        <v>88.48</v>
      </c>
      <c r="F30" s="51">
        <v>49.3</v>
      </c>
      <c r="G30" s="51">
        <v>49.3</v>
      </c>
      <c r="H30" s="51">
        <v>50.26</v>
      </c>
      <c r="I30" s="51">
        <v>32.5</v>
      </c>
      <c r="J30" s="44"/>
    </row>
    <row r="31" spans="1:10">
      <c r="A31" s="44"/>
      <c r="B31" s="57" t="s">
        <v>32</v>
      </c>
      <c r="C31" s="51">
        <v>599.89</v>
      </c>
      <c r="D31" s="51">
        <v>181.97</v>
      </c>
      <c r="E31" s="51">
        <v>83.98</v>
      </c>
      <c r="F31" s="51">
        <v>48.29</v>
      </c>
      <c r="G31" s="51">
        <v>48.99</v>
      </c>
      <c r="H31" s="51">
        <v>49.49</v>
      </c>
      <c r="I31" s="51">
        <v>33.24</v>
      </c>
      <c r="J31" s="44"/>
    </row>
    <row r="32" spans="1:10">
      <c r="A32" s="44"/>
      <c r="B32" s="58" t="s">
        <v>34</v>
      </c>
      <c r="C32" s="51">
        <v>573.26</v>
      </c>
      <c r="D32" s="51">
        <v>180.17</v>
      </c>
      <c r="E32" s="51">
        <v>85.99</v>
      </c>
      <c r="F32" s="51">
        <v>49.51</v>
      </c>
      <c r="G32" s="51">
        <v>50.71</v>
      </c>
      <c r="H32" s="51">
        <v>51.59</v>
      </c>
      <c r="I32" s="51">
        <v>35.54</v>
      </c>
      <c r="J32" s="44"/>
    </row>
    <row r="33" spans="1:10">
      <c r="A33" s="44"/>
      <c r="B33" s="58" t="s">
        <v>35</v>
      </c>
      <c r="C33" s="51">
        <v>574.87</v>
      </c>
      <c r="D33" s="51">
        <v>180.67</v>
      </c>
      <c r="E33" s="51">
        <v>86.23</v>
      </c>
      <c r="F33" s="51">
        <v>49.65</v>
      </c>
      <c r="G33" s="51">
        <v>50.85</v>
      </c>
      <c r="H33" s="51">
        <v>51.74</v>
      </c>
      <c r="I33" s="51">
        <v>35.64</v>
      </c>
      <c r="J33" s="44"/>
    </row>
    <row r="34" spans="1:10">
      <c r="A34" s="44"/>
      <c r="B34" s="58" t="s">
        <v>36</v>
      </c>
      <c r="C34" s="51">
        <v>382.97</v>
      </c>
      <c r="D34" s="51">
        <v>143.62</v>
      </c>
      <c r="E34" s="51">
        <v>63.83</v>
      </c>
      <c r="F34" s="51">
        <v>34.19</v>
      </c>
      <c r="G34" s="51">
        <v>33.79</v>
      </c>
      <c r="H34" s="51">
        <v>33.51</v>
      </c>
      <c r="I34" s="51">
        <v>25.53</v>
      </c>
      <c r="J34" s="44"/>
    </row>
    <row r="35" spans="1:10">
      <c r="A35" s="44"/>
      <c r="B35" s="44"/>
      <c r="C35" s="44"/>
      <c r="D35" s="44"/>
      <c r="E35" s="44"/>
      <c r="F35" s="44"/>
      <c r="G35" s="44"/>
      <c r="H35" s="44"/>
      <c r="I35" s="44"/>
      <c r="J35" s="4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6"/>
  <sheetViews>
    <sheetView tabSelected="1" topLeftCell="V1" workbookViewId="0">
      <selection activeCell="W4" sqref="W4"/>
    </sheetView>
  </sheetViews>
  <sheetFormatPr baseColWidth="10" defaultColWidth="11.1640625" defaultRowHeight="15" x14ac:dyDescent="0"/>
  <cols>
    <col min="2" max="2" width="16.33203125" customWidth="1"/>
    <col min="3" max="3" width="25.33203125" customWidth="1"/>
    <col min="4" max="11" width="12" customWidth="1"/>
    <col min="12" max="12" width="12.1640625" bestFit="1" customWidth="1"/>
    <col min="20" max="20" width="13" customWidth="1"/>
    <col min="21" max="21" width="13.5" customWidth="1"/>
    <col min="27" max="28" width="12.1640625" bestFit="1" customWidth="1"/>
    <col min="29" max="29" width="23.1640625" customWidth="1"/>
    <col min="30" max="30" width="16.6640625" customWidth="1"/>
    <col min="31" max="31" width="20.33203125" bestFit="1" customWidth="1"/>
    <col min="32" max="32" width="21.5" bestFit="1" customWidth="1"/>
  </cols>
  <sheetData>
    <row r="2" spans="2:33" ht="43" customHeight="1">
      <c r="D2" s="68" t="s">
        <v>44</v>
      </c>
      <c r="E2" s="68"/>
      <c r="F2" s="68"/>
      <c r="G2" s="68"/>
      <c r="H2" s="68"/>
      <c r="I2" s="68"/>
      <c r="J2" s="68"/>
      <c r="K2" s="68"/>
      <c r="L2" s="66"/>
      <c r="O2" s="27" t="s">
        <v>59</v>
      </c>
      <c r="Z2" s="70" t="s">
        <v>84</v>
      </c>
    </row>
    <row r="3" spans="2:33">
      <c r="B3" t="s">
        <v>55</v>
      </c>
      <c r="C3" s="3" t="s">
        <v>54</v>
      </c>
      <c r="D3" s="4" t="s">
        <v>53</v>
      </c>
      <c r="E3" s="5" t="s">
        <v>37</v>
      </c>
      <c r="F3" s="19" t="s">
        <v>38</v>
      </c>
      <c r="G3" s="19" t="s">
        <v>39</v>
      </c>
      <c r="H3" s="19" t="s">
        <v>40</v>
      </c>
      <c r="I3" s="19" t="s">
        <v>41</v>
      </c>
      <c r="J3" s="20" t="s">
        <v>42</v>
      </c>
      <c r="K3" s="21" t="s">
        <v>43</v>
      </c>
      <c r="L3" s="38"/>
      <c r="N3" s="25" t="s">
        <v>37</v>
      </c>
      <c r="O3" s="25" t="s">
        <v>38</v>
      </c>
      <c r="P3" s="25" t="s">
        <v>39</v>
      </c>
      <c r="Q3" s="25" t="s">
        <v>40</v>
      </c>
      <c r="R3" s="25" t="s">
        <v>41</v>
      </c>
      <c r="S3" s="25" t="s">
        <v>42</v>
      </c>
      <c r="T3" s="25" t="s">
        <v>43</v>
      </c>
    </row>
    <row r="4" spans="2:33" ht="18">
      <c r="B4" s="2"/>
      <c r="C4" s="6" t="s">
        <v>0</v>
      </c>
      <c r="D4" s="7">
        <v>1.6846621983995301E-2</v>
      </c>
      <c r="E4" s="8">
        <f t="shared" ref="E4:J4" si="0">$D$4*N4</f>
        <v>3.3693243967990602E-2</v>
      </c>
      <c r="F4" s="8">
        <f t="shared" si="0"/>
        <v>0.16846621983995302</v>
      </c>
      <c r="G4" s="8">
        <f t="shared" si="0"/>
        <v>0.50539865951985907</v>
      </c>
      <c r="H4" s="8">
        <f t="shared" si="0"/>
        <v>1.5161959785595771</v>
      </c>
      <c r="I4" s="8">
        <f t="shared" si="0"/>
        <v>2.6954595174392484</v>
      </c>
      <c r="J4" s="8">
        <f t="shared" si="0"/>
        <v>4.2116554959988255</v>
      </c>
      <c r="K4" s="8">
        <f>$D$4*T4</f>
        <v>12.634966487996476</v>
      </c>
      <c r="N4" s="42">
        <v>2</v>
      </c>
      <c r="O4" s="42">
        <v>10</v>
      </c>
      <c r="P4" s="42">
        <v>30</v>
      </c>
      <c r="Q4" s="42">
        <v>90</v>
      </c>
      <c r="R4" s="42">
        <v>160</v>
      </c>
      <c r="S4" s="42">
        <v>250</v>
      </c>
      <c r="T4" s="42">
        <v>750</v>
      </c>
      <c r="Z4" s="69"/>
      <c r="AA4" s="69" t="s">
        <v>91</v>
      </c>
      <c r="AB4" s="69" t="s">
        <v>69</v>
      </c>
      <c r="AC4" s="69" t="s">
        <v>93</v>
      </c>
      <c r="AD4" s="69" t="s">
        <v>92</v>
      </c>
      <c r="AF4" t="s">
        <v>95</v>
      </c>
      <c r="AG4" t="s">
        <v>94</v>
      </c>
    </row>
    <row r="5" spans="2:33" ht="18">
      <c r="B5" s="2"/>
      <c r="C5" s="6" t="s">
        <v>1</v>
      </c>
      <c r="D5" s="7">
        <v>1.6830878270570698E-2</v>
      </c>
      <c r="E5" s="8">
        <f t="shared" ref="E5:K5" si="1">$D$5*N5</f>
        <v>6.7323513082282793E-2</v>
      </c>
      <c r="F5" s="8">
        <f t="shared" si="1"/>
        <v>0.33661756541141397</v>
      </c>
      <c r="G5" s="8">
        <f t="shared" si="1"/>
        <v>1.0098526962342418</v>
      </c>
      <c r="H5" s="8">
        <f t="shared" si="1"/>
        <v>3.0295580887027258</v>
      </c>
      <c r="I5" s="8">
        <f t="shared" si="1"/>
        <v>5.3858810465826235</v>
      </c>
      <c r="J5" s="8">
        <f t="shared" si="1"/>
        <v>7.5738952217568141</v>
      </c>
      <c r="K5" s="8">
        <f t="shared" si="1"/>
        <v>15.989334357042164</v>
      </c>
      <c r="N5" s="42">
        <v>4</v>
      </c>
      <c r="O5" s="42">
        <v>20</v>
      </c>
      <c r="P5" s="42">
        <v>60</v>
      </c>
      <c r="Q5" s="42">
        <v>180</v>
      </c>
      <c r="R5" s="42">
        <v>320</v>
      </c>
      <c r="S5" s="42">
        <v>450</v>
      </c>
      <c r="T5" s="42">
        <v>950</v>
      </c>
      <c r="V5" s="62"/>
      <c r="Z5" s="69" t="s">
        <v>97</v>
      </c>
      <c r="AA5" s="71">
        <f>SUM(T97:T99)</f>
        <v>1080</v>
      </c>
      <c r="AB5" s="71">
        <f>SUM(T4:T6)</f>
        <v>2650</v>
      </c>
      <c r="AC5" s="72">
        <f>AA5/AB5</f>
        <v>0.40754716981132078</v>
      </c>
      <c r="AD5" s="73">
        <f>AG5/$AG$15*AC5</f>
        <v>2.7712599293066843E-2</v>
      </c>
      <c r="AF5" s="65">
        <f>AG5/$AG$15</f>
        <v>6.799850752465475E-2</v>
      </c>
      <c r="AG5" s="2">
        <f>SUM(D4:D6)</f>
        <v>5.0630930622790504E-2</v>
      </c>
    </row>
    <row r="6" spans="2:33" ht="18">
      <c r="B6" s="2">
        <f>AVERAGE(D4:D6)</f>
        <v>1.68769768742635E-2</v>
      </c>
      <c r="C6" s="6" t="s">
        <v>2</v>
      </c>
      <c r="D6" s="7">
        <v>1.6953430368224501E-2</v>
      </c>
      <c r="E6" s="8">
        <f t="shared" ref="E6:K6" si="2">$D$6*N6</f>
        <v>8.4767151841122504E-2</v>
      </c>
      <c r="F6" s="8">
        <f t="shared" si="2"/>
        <v>0.50860291104673505</v>
      </c>
      <c r="G6" s="8">
        <f t="shared" si="2"/>
        <v>1.3562744294579601</v>
      </c>
      <c r="H6" s="8">
        <f t="shared" si="2"/>
        <v>4.0688232883738804</v>
      </c>
      <c r="I6" s="8">
        <f t="shared" si="2"/>
        <v>6.1032349325608202</v>
      </c>
      <c r="J6" s="8">
        <f t="shared" si="2"/>
        <v>7.6290436657010261</v>
      </c>
      <c r="K6" s="8">
        <f t="shared" si="2"/>
        <v>16.105758849813277</v>
      </c>
      <c r="L6" s="59"/>
      <c r="M6" s="60"/>
      <c r="N6" s="42">
        <v>5</v>
      </c>
      <c r="O6" s="42">
        <v>30</v>
      </c>
      <c r="P6" s="42">
        <v>80</v>
      </c>
      <c r="Q6" s="42">
        <v>240</v>
      </c>
      <c r="R6" s="42">
        <v>360</v>
      </c>
      <c r="S6" s="42">
        <v>450</v>
      </c>
      <c r="T6" s="42">
        <v>950</v>
      </c>
      <c r="V6" s="61"/>
      <c r="Z6" s="69" t="s">
        <v>85</v>
      </c>
      <c r="AA6" s="71">
        <f>SUM(T100:T103)</f>
        <v>1440</v>
      </c>
      <c r="AB6" s="71">
        <f>SUM(T7:T10)</f>
        <v>4250</v>
      </c>
      <c r="AC6" s="72">
        <f>AA6/AB6</f>
        <v>0.33882352941176469</v>
      </c>
      <c r="AD6" s="73">
        <f>AG6/$AG$15*AC6</f>
        <v>3.2562303202350616E-2</v>
      </c>
      <c r="AF6" s="65">
        <f>AG6/$AG$15</f>
        <v>9.6104019868048701E-2</v>
      </c>
      <c r="AG6" s="63">
        <f>SUM(D7:D10)</f>
        <v>7.1557981779912003E-2</v>
      </c>
    </row>
    <row r="7" spans="2:33" ht="18">
      <c r="B7" s="2"/>
      <c r="C7" s="9" t="s">
        <v>4</v>
      </c>
      <c r="D7" s="7">
        <v>1.7842040262702499E-2</v>
      </c>
      <c r="E7" s="8">
        <f t="shared" ref="E7:K7" si="3">$D$7*N7</f>
        <v>0.10705224157621498</v>
      </c>
      <c r="F7" s="8">
        <f t="shared" si="3"/>
        <v>0.53526120788107501</v>
      </c>
      <c r="G7" s="26">
        <f t="shared" si="3"/>
        <v>1.6057836236432248</v>
      </c>
      <c r="H7" s="8">
        <f t="shared" si="3"/>
        <v>4.8173508709296744</v>
      </c>
      <c r="I7" s="8">
        <f t="shared" si="3"/>
        <v>7.1368161050809995</v>
      </c>
      <c r="J7" s="8">
        <f t="shared" si="3"/>
        <v>9.8131221444863748</v>
      </c>
      <c r="K7" s="8">
        <f t="shared" si="3"/>
        <v>18.734142275837623</v>
      </c>
      <c r="N7" s="42">
        <v>6</v>
      </c>
      <c r="O7" s="42">
        <v>30</v>
      </c>
      <c r="P7" s="42">
        <v>90</v>
      </c>
      <c r="Q7" s="42">
        <v>270</v>
      </c>
      <c r="R7" s="42">
        <v>400</v>
      </c>
      <c r="S7" s="42">
        <v>550</v>
      </c>
      <c r="T7" s="42">
        <v>1050</v>
      </c>
      <c r="Z7" s="69" t="s">
        <v>96</v>
      </c>
      <c r="AA7" s="71">
        <f>SUM(T104:T107)</f>
        <v>2980</v>
      </c>
      <c r="AB7" s="71">
        <f>SUM(T11:T14)</f>
        <v>5150</v>
      </c>
      <c r="AC7" s="72">
        <f>AA7/AB7</f>
        <v>0.57864077669902914</v>
      </c>
      <c r="AD7" s="73">
        <f>AG7/$AG$15*AC7</f>
        <v>6.1562162734937517E-2</v>
      </c>
      <c r="AF7" s="65">
        <f>AG7/$AG$15</f>
        <v>0.10639098593453966</v>
      </c>
      <c r="AG7" s="63">
        <f>SUM(D11:D14)</f>
        <v>7.9217542028975699E-2</v>
      </c>
    </row>
    <row r="8" spans="2:33" ht="18">
      <c r="B8" s="2"/>
      <c r="C8" s="9" t="s">
        <v>5</v>
      </c>
      <c r="D8" s="7">
        <v>1.7945234247393499E-2</v>
      </c>
      <c r="E8" s="8">
        <f t="shared" ref="E8:K8" si="4">$D$8*N8</f>
        <v>0.10767140548436099</v>
      </c>
      <c r="F8" s="8">
        <f t="shared" si="4"/>
        <v>0.53835702742180502</v>
      </c>
      <c r="G8" s="8">
        <f t="shared" si="4"/>
        <v>1.6150710822654148</v>
      </c>
      <c r="H8" s="8">
        <f t="shared" si="4"/>
        <v>4.845213246796245</v>
      </c>
      <c r="I8" s="8">
        <f t="shared" si="4"/>
        <v>7.1780936989573991</v>
      </c>
      <c r="J8" s="8">
        <f t="shared" si="4"/>
        <v>9.8698788360664249</v>
      </c>
      <c r="K8" s="8">
        <f t="shared" si="4"/>
        <v>18.842495959763173</v>
      </c>
      <c r="N8" s="42">
        <v>6</v>
      </c>
      <c r="O8" s="42">
        <v>30</v>
      </c>
      <c r="P8" s="42">
        <v>90</v>
      </c>
      <c r="Q8" s="42">
        <v>270</v>
      </c>
      <c r="R8" s="42">
        <v>400</v>
      </c>
      <c r="S8" s="42">
        <v>550</v>
      </c>
      <c r="T8" s="42">
        <v>1050</v>
      </c>
      <c r="Y8" t="s">
        <v>98</v>
      </c>
      <c r="Z8" s="69"/>
      <c r="AA8" s="74">
        <v>450</v>
      </c>
      <c r="AB8" s="75">
        <f>7.5*20*3</f>
        <v>450</v>
      </c>
      <c r="AC8" s="72">
        <f>AA8/AB8</f>
        <v>1</v>
      </c>
      <c r="AD8" s="73">
        <f>AG8/$AG$15*AC8</f>
        <v>8.0827693509760934E-2</v>
      </c>
      <c r="AF8" s="65">
        <f>AG8/$AG$15</f>
        <v>8.0827693509760934E-2</v>
      </c>
      <c r="AG8" s="63">
        <f>SUM(D45:D47)</f>
        <v>6.0183399481364697E-2</v>
      </c>
    </row>
    <row r="9" spans="2:33" ht="18">
      <c r="B9" s="2"/>
      <c r="C9" s="9" t="s">
        <v>7</v>
      </c>
      <c r="D9" s="7">
        <v>1.7925586316768601E-2</v>
      </c>
      <c r="E9" s="8">
        <f t="shared" ref="E9:K9" si="5">$D$9*N9</f>
        <v>0.1075535179006116</v>
      </c>
      <c r="F9" s="8">
        <f t="shared" si="5"/>
        <v>0.53776758950305803</v>
      </c>
      <c r="G9" s="8">
        <f t="shared" si="5"/>
        <v>1.6133027685091741</v>
      </c>
      <c r="H9" s="8">
        <f t="shared" si="5"/>
        <v>4.8399083055275227</v>
      </c>
      <c r="I9" s="8">
        <f t="shared" si="5"/>
        <v>7.1702345267074401</v>
      </c>
      <c r="J9" s="8">
        <f t="shared" si="5"/>
        <v>9.8590724742227298</v>
      </c>
      <c r="K9" s="8">
        <f t="shared" si="5"/>
        <v>18.821865632607032</v>
      </c>
      <c r="N9" s="42">
        <v>6</v>
      </c>
      <c r="O9" s="42">
        <v>30</v>
      </c>
      <c r="P9" s="42">
        <v>90</v>
      </c>
      <c r="Q9" s="42">
        <v>270</v>
      </c>
      <c r="R9" s="42">
        <v>400</v>
      </c>
      <c r="S9" s="42">
        <v>550</v>
      </c>
      <c r="T9" s="42">
        <v>1050</v>
      </c>
      <c r="Z9" s="69" t="s">
        <v>86</v>
      </c>
      <c r="AA9" s="71">
        <f>SUM(T108:T111)</f>
        <v>3160</v>
      </c>
      <c r="AB9" s="71">
        <f>SUM(T15:T18)</f>
        <v>5900</v>
      </c>
      <c r="AC9" s="72">
        <f>AA9/AB9</f>
        <v>0.53559322033898304</v>
      </c>
      <c r="AD9" s="73">
        <f>AG9/$AG$15*AC9</f>
        <v>6.3292927262218066E-2</v>
      </c>
      <c r="AF9" s="65">
        <f>AG9/$AG$15</f>
        <v>0.11817350343262234</v>
      </c>
      <c r="AG9" s="63">
        <f>SUM(D15:D18)</f>
        <v>8.7990673200875905E-2</v>
      </c>
    </row>
    <row r="10" spans="2:33" ht="18">
      <c r="B10" s="2">
        <f>AVERAGE(D7:D10)</f>
        <v>1.7889495444978001E-2</v>
      </c>
      <c r="C10" s="9" t="s">
        <v>8</v>
      </c>
      <c r="D10" s="7">
        <v>1.78451209530474E-2</v>
      </c>
      <c r="E10" s="8">
        <f t="shared" ref="E10:K10" si="6">$D$10*N10</f>
        <v>0.1427609676243792</v>
      </c>
      <c r="F10" s="8">
        <f t="shared" si="6"/>
        <v>0.71380483812189599</v>
      </c>
      <c r="G10" s="8">
        <f t="shared" si="6"/>
        <v>1.78451209530474</v>
      </c>
      <c r="H10" s="8">
        <f t="shared" si="6"/>
        <v>5.3535362859142204</v>
      </c>
      <c r="I10" s="8">
        <f t="shared" si="6"/>
        <v>8.0303044288713306</v>
      </c>
      <c r="J10" s="8">
        <f t="shared" si="6"/>
        <v>10.707072571828441</v>
      </c>
      <c r="K10" s="8">
        <f t="shared" si="6"/>
        <v>19.62963304835214</v>
      </c>
      <c r="N10" s="42">
        <v>8</v>
      </c>
      <c r="O10" s="42">
        <v>40</v>
      </c>
      <c r="P10" s="42">
        <v>100</v>
      </c>
      <c r="Q10" s="42">
        <v>300</v>
      </c>
      <c r="R10" s="42">
        <v>450</v>
      </c>
      <c r="S10" s="42">
        <v>600</v>
      </c>
      <c r="T10" s="42">
        <v>1100</v>
      </c>
      <c r="Z10" s="69" t="s">
        <v>87</v>
      </c>
      <c r="AA10" s="71">
        <f>SUM(T112:T115)</f>
        <v>4520</v>
      </c>
      <c r="AB10" s="71">
        <f>SUM(T19:T22)</f>
        <v>8300</v>
      </c>
      <c r="AC10" s="72">
        <f>AA10/AB10</f>
        <v>0.54457831325301209</v>
      </c>
      <c r="AD10" s="73">
        <f>AG10/$AG$15*AC10</f>
        <v>6.4588541793613258E-2</v>
      </c>
      <c r="AF10" s="65">
        <f>AG10/$AG$15</f>
        <v>0.11860285329358185</v>
      </c>
      <c r="AG10" s="63">
        <f>SUM(D19:D22)</f>
        <v>8.8310362320747599E-2</v>
      </c>
    </row>
    <row r="11" spans="2:33" ht="18">
      <c r="B11" s="2"/>
      <c r="C11" s="10" t="s">
        <v>9</v>
      </c>
      <c r="D11" s="7">
        <v>1.7820738632546199E-2</v>
      </c>
      <c r="E11" s="8">
        <f t="shared" ref="E11:K11" si="7">$D$11*N11</f>
        <v>0.17820738632546199</v>
      </c>
      <c r="F11" s="8">
        <f t="shared" si="7"/>
        <v>0.8910369316273099</v>
      </c>
      <c r="G11" s="8">
        <f t="shared" si="7"/>
        <v>2.6731107948819299</v>
      </c>
      <c r="H11" s="8">
        <f t="shared" si="7"/>
        <v>8.0193323846457893</v>
      </c>
      <c r="I11" s="8">
        <f t="shared" si="7"/>
        <v>11.137961645341374</v>
      </c>
      <c r="J11" s="8">
        <f t="shared" si="7"/>
        <v>13.365553974409648</v>
      </c>
      <c r="K11" s="8">
        <f t="shared" si="7"/>
        <v>22.275923290682748</v>
      </c>
      <c r="N11" s="42">
        <v>10</v>
      </c>
      <c r="O11" s="42">
        <v>50</v>
      </c>
      <c r="P11" s="42">
        <v>150</v>
      </c>
      <c r="Q11" s="42">
        <v>450</v>
      </c>
      <c r="R11" s="42">
        <v>625</v>
      </c>
      <c r="S11" s="42">
        <v>750</v>
      </c>
      <c r="T11" s="42">
        <v>1250</v>
      </c>
      <c r="Z11" s="69" t="s">
        <v>88</v>
      </c>
      <c r="AA11" s="71">
        <f>SUM(T116:T119)</f>
        <v>4680</v>
      </c>
      <c r="AB11" s="71">
        <f>SUM(T23:T26)</f>
        <v>8700</v>
      </c>
      <c r="AC11" s="72">
        <f>AA11/AB11</f>
        <v>0.53793103448275859</v>
      </c>
      <c r="AD11" s="73">
        <f>AG11/$AG$15*AC11</f>
        <v>5.8130813837580605E-2</v>
      </c>
      <c r="AF11" s="65">
        <f>AG11/$AG$15</f>
        <v>0.10806369239037421</v>
      </c>
      <c r="AG11" s="63">
        <f>SUM(D23:D26)</f>
        <v>8.0463020607853999E-2</v>
      </c>
    </row>
    <row r="12" spans="2:33" ht="18">
      <c r="B12" s="2"/>
      <c r="C12" s="10" t="s">
        <v>10</v>
      </c>
      <c r="D12" s="7">
        <v>2.16170543680229E-2</v>
      </c>
      <c r="E12" s="8">
        <f t="shared" ref="E12:K12" si="8">$D$12*N12</f>
        <v>0.216170543680229</v>
      </c>
      <c r="F12" s="8">
        <f t="shared" si="8"/>
        <v>1.0808527184011449</v>
      </c>
      <c r="G12" s="8">
        <f t="shared" si="8"/>
        <v>3.2425581552034353</v>
      </c>
      <c r="H12" s="8">
        <f t="shared" si="8"/>
        <v>9.7276744656103045</v>
      </c>
      <c r="I12" s="8">
        <f t="shared" si="8"/>
        <v>13.510658980014313</v>
      </c>
      <c r="J12" s="8">
        <f t="shared" si="8"/>
        <v>16.212790776017176</v>
      </c>
      <c r="K12" s="8">
        <f t="shared" si="8"/>
        <v>27.021317960028625</v>
      </c>
      <c r="N12" s="42">
        <v>10</v>
      </c>
      <c r="O12" s="42">
        <v>50</v>
      </c>
      <c r="P12" s="42">
        <v>150</v>
      </c>
      <c r="Q12" s="42">
        <v>450</v>
      </c>
      <c r="R12" s="42">
        <v>625</v>
      </c>
      <c r="S12" s="42">
        <v>750</v>
      </c>
      <c r="T12" s="42">
        <v>1250</v>
      </c>
      <c r="Y12" t="s">
        <v>99</v>
      </c>
      <c r="Z12" s="69"/>
      <c r="AA12" s="75">
        <v>1200</v>
      </c>
      <c r="AB12" s="75">
        <v>1600</v>
      </c>
      <c r="AC12" s="72">
        <f>AA12/AB12</f>
        <v>0.75</v>
      </c>
      <c r="AD12" s="73">
        <f>AG12/$AG$15*AC12</f>
        <v>9.0291134717805477E-2</v>
      </c>
      <c r="AF12" s="65">
        <f>AG12/$AG$15</f>
        <v>0.12038817962374063</v>
      </c>
      <c r="AG12" s="63">
        <f>SUM(D38:D41)</f>
        <v>8.9639696402507199E-2</v>
      </c>
    </row>
    <row r="13" spans="2:33" ht="18">
      <c r="B13" s="2"/>
      <c r="C13" s="10" t="s">
        <v>12</v>
      </c>
      <c r="D13" s="7">
        <v>1.9457193596497099E-2</v>
      </c>
      <c r="E13" s="8">
        <f t="shared" ref="E13:K13" si="9">$D$13*N13</f>
        <v>0.19457193596497099</v>
      </c>
      <c r="F13" s="8">
        <f t="shared" si="9"/>
        <v>0.97285967982485499</v>
      </c>
      <c r="G13" s="8">
        <f t="shared" si="9"/>
        <v>2.9185790394745648</v>
      </c>
      <c r="H13" s="8">
        <f t="shared" si="9"/>
        <v>8.7557371184236938</v>
      </c>
      <c r="I13" s="8">
        <f t="shared" si="9"/>
        <v>12.160745997810688</v>
      </c>
      <c r="J13" s="8">
        <f t="shared" si="9"/>
        <v>14.592895197372824</v>
      </c>
      <c r="K13" s="8">
        <f t="shared" si="9"/>
        <v>24.321491995621376</v>
      </c>
      <c r="N13" s="42">
        <v>10</v>
      </c>
      <c r="O13" s="42">
        <v>50</v>
      </c>
      <c r="P13" s="42">
        <v>150</v>
      </c>
      <c r="Q13" s="42">
        <v>450</v>
      </c>
      <c r="R13" s="42">
        <v>625</v>
      </c>
      <c r="S13" s="42">
        <v>750</v>
      </c>
      <c r="T13" s="42">
        <v>1250</v>
      </c>
      <c r="Z13" s="69" t="s">
        <v>89</v>
      </c>
      <c r="AA13" s="71">
        <f>SUM(T120:T123)</f>
        <v>6020</v>
      </c>
      <c r="AB13" s="71">
        <f>SUM(T27:T30)</f>
        <v>9225</v>
      </c>
      <c r="AC13" s="72">
        <f>AA13/AB13</f>
        <v>0.65257452574525743</v>
      </c>
      <c r="AD13" s="73">
        <f>AG13/$AG$15*AC13</f>
        <v>7.0873335804176624E-2</v>
      </c>
      <c r="AF13" s="65">
        <f>AG13/$AG$15</f>
        <v>0.10860573468331053</v>
      </c>
      <c r="AG13" s="63">
        <f>SUM(D27:D30)</f>
        <v>8.0866619256226194E-2</v>
      </c>
    </row>
    <row r="14" spans="2:33" ht="18">
      <c r="B14" s="2">
        <f>AVERAGE(D11:D14)</f>
        <v>1.9804385507243925E-2</v>
      </c>
      <c r="C14" s="10" t="s">
        <v>13</v>
      </c>
      <c r="D14" s="7">
        <v>2.03225554319095E-2</v>
      </c>
      <c r="E14" s="8">
        <f t="shared" ref="E14:K14" si="10">$D$14*N14</f>
        <v>0.243870665182914</v>
      </c>
      <c r="F14" s="8">
        <f t="shared" si="10"/>
        <v>1.2193533259145699</v>
      </c>
      <c r="G14" s="8">
        <f t="shared" si="10"/>
        <v>3.6580599777437102</v>
      </c>
      <c r="H14" s="8">
        <f t="shared" si="10"/>
        <v>10.16127771595475</v>
      </c>
      <c r="I14" s="8">
        <f t="shared" si="10"/>
        <v>14.22578880233665</v>
      </c>
      <c r="J14" s="8">
        <f t="shared" si="10"/>
        <v>18.29029988871855</v>
      </c>
      <c r="K14" s="8">
        <f t="shared" si="10"/>
        <v>28.4515776046733</v>
      </c>
      <c r="N14" s="42">
        <v>12</v>
      </c>
      <c r="O14" s="42">
        <v>60</v>
      </c>
      <c r="P14" s="42">
        <v>180</v>
      </c>
      <c r="Q14" s="42">
        <v>500</v>
      </c>
      <c r="R14" s="42">
        <v>700</v>
      </c>
      <c r="S14" s="42">
        <v>900</v>
      </c>
      <c r="T14" s="42">
        <v>1400</v>
      </c>
      <c r="Z14" s="69" t="s">
        <v>90</v>
      </c>
      <c r="AA14" s="71">
        <f>SUM(T124:T126)</f>
        <v>4700</v>
      </c>
      <c r="AB14" s="71">
        <f>SUM(T31:T33)</f>
        <v>8000</v>
      </c>
      <c r="AC14" s="72">
        <f>AA14/AB14</f>
        <v>0.58750000000000002</v>
      </c>
      <c r="AD14" s="73">
        <f>AG14/$AG$15*AC14</f>
        <v>4.3971337471877724E-2</v>
      </c>
      <c r="AF14" s="65">
        <f>AG14/$AG$15</f>
        <v>7.4844829739366334E-2</v>
      </c>
      <c r="AG14" s="63">
        <f>SUM(D31:D33)</f>
        <v>5.5728625817771799E-2</v>
      </c>
    </row>
    <row r="15" spans="2:33">
      <c r="B15" s="2"/>
      <c r="C15" s="11" t="s">
        <v>15</v>
      </c>
      <c r="D15" s="7">
        <v>2.1751136158267199E-2</v>
      </c>
      <c r="E15" s="8">
        <f t="shared" ref="E15:K15" si="11">$D$15*N15</f>
        <v>0.30451590621574076</v>
      </c>
      <c r="F15" s="8">
        <f t="shared" si="11"/>
        <v>1.5225795310787038</v>
      </c>
      <c r="G15" s="8">
        <f t="shared" si="11"/>
        <v>4.3502272316534398</v>
      </c>
      <c r="H15" s="8">
        <f t="shared" si="11"/>
        <v>11.963124887046959</v>
      </c>
      <c r="I15" s="8">
        <f t="shared" si="11"/>
        <v>16.313352118700401</v>
      </c>
      <c r="J15" s="8">
        <f t="shared" si="11"/>
        <v>20.663579350353839</v>
      </c>
      <c r="K15" s="8">
        <f t="shared" si="11"/>
        <v>31.539147429487439</v>
      </c>
      <c r="N15" s="42">
        <v>14</v>
      </c>
      <c r="O15" s="42">
        <v>70</v>
      </c>
      <c r="P15" s="42">
        <v>200</v>
      </c>
      <c r="Q15" s="42">
        <v>550</v>
      </c>
      <c r="R15" s="42">
        <v>750</v>
      </c>
      <c r="S15" s="42">
        <v>950</v>
      </c>
      <c r="T15" s="42">
        <v>1450</v>
      </c>
      <c r="AC15" s="64"/>
      <c r="AF15" s="65">
        <f>SUM(AF5:AF14)</f>
        <v>0.99999999999999989</v>
      </c>
      <c r="AG15" s="63">
        <f>SUM(AG5:AG14)</f>
        <v>0.74458885151902565</v>
      </c>
    </row>
    <row r="16" spans="2:33">
      <c r="B16" s="2"/>
      <c r="C16" s="11" t="s">
        <v>16</v>
      </c>
      <c r="D16" s="7">
        <v>2.1952851832556901E-2</v>
      </c>
      <c r="E16" s="8">
        <f t="shared" ref="E16:K16" si="12">$D$16*N16</f>
        <v>0.3073399256557966</v>
      </c>
      <c r="F16" s="8">
        <f t="shared" si="12"/>
        <v>1.5366996282789831</v>
      </c>
      <c r="G16" s="8">
        <f t="shared" si="12"/>
        <v>4.3905703665113798</v>
      </c>
      <c r="H16" s="8">
        <f t="shared" si="12"/>
        <v>12.074068507906295</v>
      </c>
      <c r="I16" s="8">
        <f t="shared" si="12"/>
        <v>16.464638874417677</v>
      </c>
      <c r="J16" s="8">
        <f t="shared" si="12"/>
        <v>20.855209240929057</v>
      </c>
      <c r="K16" s="8">
        <f t="shared" si="12"/>
        <v>31.831635157207508</v>
      </c>
      <c r="N16" s="42">
        <v>14</v>
      </c>
      <c r="O16" s="42">
        <v>70</v>
      </c>
      <c r="P16" s="42">
        <v>200</v>
      </c>
      <c r="Q16" s="42">
        <v>550</v>
      </c>
      <c r="R16" s="42">
        <v>750</v>
      </c>
      <c r="S16" s="42">
        <v>950</v>
      </c>
      <c r="T16" s="42">
        <v>1450</v>
      </c>
    </row>
    <row r="17" spans="2:23">
      <c r="B17" s="2"/>
      <c r="C17" s="11" t="s">
        <v>17</v>
      </c>
      <c r="D17" s="7">
        <v>2.16322283233106E-2</v>
      </c>
      <c r="E17" s="8">
        <f t="shared" ref="E17:K17" si="13">$D$17*N17</f>
        <v>0.34611565317296961</v>
      </c>
      <c r="F17" s="8">
        <f t="shared" si="13"/>
        <v>1.7305782658648481</v>
      </c>
      <c r="G17" s="8">
        <f t="shared" si="13"/>
        <v>4.7590902311283321</v>
      </c>
      <c r="H17" s="8">
        <f t="shared" si="13"/>
        <v>12.97933699398636</v>
      </c>
      <c r="I17" s="8">
        <f t="shared" si="13"/>
        <v>17.305782658648479</v>
      </c>
      <c r="J17" s="8">
        <f t="shared" si="13"/>
        <v>21.632228323310599</v>
      </c>
      <c r="K17" s="8">
        <f t="shared" si="13"/>
        <v>32.448342484965899</v>
      </c>
      <c r="N17" s="42">
        <v>16</v>
      </c>
      <c r="O17" s="42">
        <v>80</v>
      </c>
      <c r="P17" s="42">
        <v>220</v>
      </c>
      <c r="Q17" s="42">
        <v>600</v>
      </c>
      <c r="R17" s="42">
        <v>800</v>
      </c>
      <c r="S17" s="42">
        <v>1000</v>
      </c>
      <c r="T17" s="42">
        <v>1500</v>
      </c>
    </row>
    <row r="18" spans="2:23">
      <c r="B18" s="2">
        <f>AVERAGE(D15:D18)</f>
        <v>2.1997668300218976E-2</v>
      </c>
      <c r="C18" s="11" t="s">
        <v>18</v>
      </c>
      <c r="D18" s="7">
        <v>2.2654456886741201E-2</v>
      </c>
      <c r="E18" s="8">
        <f t="shared" ref="E18:K18" si="14">$D$18*N18</f>
        <v>0.36247131018785922</v>
      </c>
      <c r="F18" s="8">
        <f t="shared" si="14"/>
        <v>1.812356550939296</v>
      </c>
      <c r="G18" s="8">
        <f t="shared" si="14"/>
        <v>4.9839805150830641</v>
      </c>
      <c r="H18" s="8">
        <f t="shared" si="14"/>
        <v>13.592674132044721</v>
      </c>
      <c r="I18" s="8">
        <f t="shared" si="14"/>
        <v>18.123565509392961</v>
      </c>
      <c r="J18" s="8">
        <f t="shared" si="14"/>
        <v>22.654456886741201</v>
      </c>
      <c r="K18" s="8">
        <f t="shared" si="14"/>
        <v>33.981685330111802</v>
      </c>
      <c r="N18" s="42">
        <v>16</v>
      </c>
      <c r="O18" s="42">
        <v>80</v>
      </c>
      <c r="P18" s="42">
        <v>220</v>
      </c>
      <c r="Q18" s="42">
        <v>600</v>
      </c>
      <c r="R18" s="42">
        <v>800</v>
      </c>
      <c r="S18" s="42">
        <v>1000</v>
      </c>
      <c r="T18" s="42">
        <v>1500</v>
      </c>
    </row>
    <row r="19" spans="2:23">
      <c r="B19" s="2"/>
      <c r="C19" s="12" t="s">
        <v>19</v>
      </c>
      <c r="D19" s="7">
        <v>2.1071041715971801E-2</v>
      </c>
      <c r="E19" s="8">
        <f t="shared" ref="E19:K19" si="15">$D$19*N19</f>
        <v>0.37927875088749241</v>
      </c>
      <c r="F19" s="8">
        <f t="shared" si="15"/>
        <v>1.8963937544374621</v>
      </c>
      <c r="G19" s="8">
        <f t="shared" si="15"/>
        <v>5.2677604289929505</v>
      </c>
      <c r="H19" s="8">
        <f t="shared" si="15"/>
        <v>14.74972920118026</v>
      </c>
      <c r="I19" s="8">
        <f t="shared" si="15"/>
        <v>18.437161501475327</v>
      </c>
      <c r="J19" s="8">
        <f t="shared" si="15"/>
        <v>22.124593801770391</v>
      </c>
      <c r="K19" s="8">
        <f t="shared" si="15"/>
        <v>43.19563551774219</v>
      </c>
      <c r="N19" s="42">
        <v>18</v>
      </c>
      <c r="O19" s="42">
        <v>90</v>
      </c>
      <c r="P19" s="42">
        <v>250</v>
      </c>
      <c r="Q19" s="42">
        <v>700</v>
      </c>
      <c r="R19" s="42">
        <v>875</v>
      </c>
      <c r="S19" s="42">
        <v>1050</v>
      </c>
      <c r="T19" s="42">
        <v>2050</v>
      </c>
    </row>
    <row r="20" spans="2:23">
      <c r="B20" s="2"/>
      <c r="C20" s="12" t="s">
        <v>20</v>
      </c>
      <c r="D20" s="7">
        <v>2.1269305730772198E-2</v>
      </c>
      <c r="E20" s="8">
        <f t="shared" ref="E20:K20" si="16">$D$20*N20</f>
        <v>0.38284750315389959</v>
      </c>
      <c r="F20" s="8">
        <f t="shared" si="16"/>
        <v>1.914237515769498</v>
      </c>
      <c r="G20" s="8">
        <f t="shared" si="16"/>
        <v>5.3173264326930498</v>
      </c>
      <c r="H20" s="8">
        <f t="shared" si="16"/>
        <v>14.888514011540538</v>
      </c>
      <c r="I20" s="8">
        <f t="shared" si="16"/>
        <v>18.610642514425674</v>
      </c>
      <c r="J20" s="8">
        <f t="shared" si="16"/>
        <v>22.332771017310808</v>
      </c>
      <c r="K20" s="8">
        <f t="shared" si="16"/>
        <v>43.602076748083007</v>
      </c>
      <c r="N20" s="42">
        <v>18</v>
      </c>
      <c r="O20" s="42">
        <v>90</v>
      </c>
      <c r="P20" s="42">
        <v>250</v>
      </c>
      <c r="Q20" s="42">
        <v>700</v>
      </c>
      <c r="R20" s="42">
        <v>875</v>
      </c>
      <c r="S20" s="42">
        <v>1050</v>
      </c>
      <c r="T20" s="42">
        <v>2050</v>
      </c>
    </row>
    <row r="21" spans="2:23">
      <c r="B21" s="2"/>
      <c r="C21" s="12" t="s">
        <v>21</v>
      </c>
      <c r="D21" s="7">
        <v>2.4837279069596398E-2</v>
      </c>
      <c r="E21" s="8">
        <f t="shared" ref="E21:K21" si="17">$D$21*N21</f>
        <v>0.49674558139192798</v>
      </c>
      <c r="F21" s="8">
        <f t="shared" si="17"/>
        <v>2.4837279069596399</v>
      </c>
      <c r="G21" s="8">
        <f t="shared" si="17"/>
        <v>7.4511837208789196</v>
      </c>
      <c r="H21" s="8">
        <f t="shared" si="17"/>
        <v>18.627959302197297</v>
      </c>
      <c r="I21" s="8">
        <f t="shared" si="17"/>
        <v>22.97448313937667</v>
      </c>
      <c r="J21" s="8">
        <f t="shared" si="17"/>
        <v>27.321006976556038</v>
      </c>
      <c r="K21" s="8">
        <f t="shared" si="17"/>
        <v>52.158286046152433</v>
      </c>
      <c r="N21" s="42">
        <v>20</v>
      </c>
      <c r="O21" s="42">
        <v>100</v>
      </c>
      <c r="P21" s="42">
        <v>300</v>
      </c>
      <c r="Q21" s="42">
        <v>750</v>
      </c>
      <c r="R21" s="42">
        <v>925</v>
      </c>
      <c r="S21" s="42">
        <v>1100</v>
      </c>
      <c r="T21" s="42">
        <v>2100</v>
      </c>
    </row>
    <row r="22" spans="2:23">
      <c r="B22" s="2">
        <f>AVERAGE(D19:D22)</f>
        <v>2.20775905801869E-2</v>
      </c>
      <c r="C22" s="12" t="s">
        <v>22</v>
      </c>
      <c r="D22" s="7">
        <v>2.11327358044072E-2</v>
      </c>
      <c r="E22" s="8">
        <f t="shared" ref="E22:K22" si="18">$D$22*N22</f>
        <v>0.42265471608814398</v>
      </c>
      <c r="F22" s="8">
        <f t="shared" si="18"/>
        <v>2.1132735804407199</v>
      </c>
      <c r="G22" s="8">
        <f t="shared" si="18"/>
        <v>6.3398207413221597</v>
      </c>
      <c r="H22" s="8">
        <f t="shared" si="18"/>
        <v>15.8495518533054</v>
      </c>
      <c r="I22" s="8">
        <f t="shared" si="18"/>
        <v>19.547780619076661</v>
      </c>
      <c r="J22" s="8">
        <f t="shared" si="18"/>
        <v>23.24600938484792</v>
      </c>
      <c r="K22" s="8">
        <f t="shared" si="18"/>
        <v>44.37874518925512</v>
      </c>
      <c r="N22" s="42">
        <v>20</v>
      </c>
      <c r="O22" s="42">
        <v>100</v>
      </c>
      <c r="P22" s="42">
        <v>300</v>
      </c>
      <c r="Q22" s="42">
        <v>750</v>
      </c>
      <c r="R22" s="42">
        <v>925</v>
      </c>
      <c r="S22" s="42">
        <v>1100</v>
      </c>
      <c r="T22" s="42">
        <v>2100</v>
      </c>
    </row>
    <row r="23" spans="2:23">
      <c r="B23" s="2"/>
      <c r="C23" s="13" t="s">
        <v>24</v>
      </c>
      <c r="D23" s="7">
        <v>2.0194902548567401E-2</v>
      </c>
      <c r="E23" s="8">
        <f t="shared" ref="E23:K23" si="19">$D$23*N23</f>
        <v>0.44428785606848281</v>
      </c>
      <c r="F23" s="8">
        <f t="shared" si="19"/>
        <v>2.2214392803424139</v>
      </c>
      <c r="G23" s="8">
        <f t="shared" si="19"/>
        <v>6.6643178410272421</v>
      </c>
      <c r="H23" s="8">
        <f t="shared" si="19"/>
        <v>16.15592203885392</v>
      </c>
      <c r="I23" s="8">
        <f t="shared" si="19"/>
        <v>19.690029984853215</v>
      </c>
      <c r="J23" s="8">
        <f t="shared" si="19"/>
        <v>23.22413793085251</v>
      </c>
      <c r="K23" s="8">
        <f t="shared" si="19"/>
        <v>43.419040479419913</v>
      </c>
      <c r="N23" s="42">
        <v>22</v>
      </c>
      <c r="O23" s="42">
        <v>110</v>
      </c>
      <c r="P23" s="42">
        <v>330</v>
      </c>
      <c r="Q23" s="42">
        <v>800</v>
      </c>
      <c r="R23" s="42">
        <v>975</v>
      </c>
      <c r="S23" s="42">
        <v>1150</v>
      </c>
      <c r="T23" s="42">
        <v>2150</v>
      </c>
    </row>
    <row r="24" spans="2:23">
      <c r="B24" s="2"/>
      <c r="C24" s="13" t="s">
        <v>25</v>
      </c>
      <c r="D24" s="7">
        <v>1.98818173869569E-2</v>
      </c>
      <c r="E24" s="8">
        <f t="shared" ref="E24:K24" si="20">$D$24*N24</f>
        <v>0.43739998251305179</v>
      </c>
      <c r="F24" s="8">
        <f t="shared" si="20"/>
        <v>2.1869999125652591</v>
      </c>
      <c r="G24" s="8">
        <f t="shared" si="20"/>
        <v>6.5609997376957772</v>
      </c>
      <c r="H24" s="8">
        <f t="shared" si="20"/>
        <v>15.905453909565519</v>
      </c>
      <c r="I24" s="8">
        <f t="shared" si="20"/>
        <v>19.384771952282978</v>
      </c>
      <c r="J24" s="8">
        <f t="shared" si="20"/>
        <v>22.864089995000434</v>
      </c>
      <c r="K24" s="8">
        <f t="shared" si="20"/>
        <v>42.745907381957338</v>
      </c>
      <c r="N24" s="42">
        <v>22</v>
      </c>
      <c r="O24" s="42">
        <v>110</v>
      </c>
      <c r="P24" s="42">
        <v>330</v>
      </c>
      <c r="Q24" s="42">
        <v>800</v>
      </c>
      <c r="R24" s="42">
        <v>975</v>
      </c>
      <c r="S24" s="42">
        <v>1150</v>
      </c>
      <c r="T24" s="42">
        <v>2150</v>
      </c>
    </row>
    <row r="25" spans="2:23">
      <c r="B25" s="2"/>
      <c r="C25" s="13" t="s">
        <v>27</v>
      </c>
      <c r="D25" s="7">
        <v>2.0092507375502801E-2</v>
      </c>
      <c r="E25" s="8">
        <f t="shared" ref="E25:K25" si="21">$D$25*N25</f>
        <v>0.48222017701206721</v>
      </c>
      <c r="F25" s="8">
        <f t="shared" si="21"/>
        <v>2.4111008850603364</v>
      </c>
      <c r="G25" s="8">
        <f t="shared" si="21"/>
        <v>7.2333026551810082</v>
      </c>
      <c r="H25" s="8">
        <f t="shared" si="21"/>
        <v>17.078631269177382</v>
      </c>
      <c r="I25" s="8">
        <f t="shared" si="21"/>
        <v>20.59482005989037</v>
      </c>
      <c r="J25" s="8">
        <f t="shared" si="21"/>
        <v>24.111008850603362</v>
      </c>
      <c r="K25" s="8">
        <f t="shared" si="21"/>
        <v>44.20351622610616</v>
      </c>
      <c r="N25" s="42">
        <v>24</v>
      </c>
      <c r="O25" s="42">
        <v>120</v>
      </c>
      <c r="P25" s="42">
        <v>360</v>
      </c>
      <c r="Q25" s="42">
        <v>850</v>
      </c>
      <c r="R25" s="42">
        <v>1025</v>
      </c>
      <c r="S25" s="42">
        <v>1200</v>
      </c>
      <c r="T25" s="42">
        <v>2200</v>
      </c>
    </row>
    <row r="26" spans="2:23">
      <c r="B26" s="2">
        <f>AVERAGE(D23:D26)</f>
        <v>2.01157551519635E-2</v>
      </c>
      <c r="C26" s="13" t="s">
        <v>28</v>
      </c>
      <c r="D26" s="7">
        <v>2.0293793296826901E-2</v>
      </c>
      <c r="E26" s="8">
        <f t="shared" ref="E26:K26" si="22">$D$26*N26</f>
        <v>0.48705103912384562</v>
      </c>
      <c r="F26" s="8">
        <f t="shared" si="22"/>
        <v>2.4352551956192281</v>
      </c>
      <c r="G26" s="8">
        <f t="shared" si="22"/>
        <v>7.3057655868576843</v>
      </c>
      <c r="H26" s="8">
        <f t="shared" si="22"/>
        <v>17.249724302302866</v>
      </c>
      <c r="I26" s="8">
        <f t="shared" si="22"/>
        <v>22.830517458930263</v>
      </c>
      <c r="J26" s="8">
        <f t="shared" si="22"/>
        <v>24.352551956192279</v>
      </c>
      <c r="K26" s="8">
        <f t="shared" si="22"/>
        <v>44.646345253019184</v>
      </c>
      <c r="N26" s="42">
        <v>24</v>
      </c>
      <c r="O26" s="42">
        <v>120</v>
      </c>
      <c r="P26" s="42">
        <v>360</v>
      </c>
      <c r="Q26" s="42">
        <v>850</v>
      </c>
      <c r="R26" s="42">
        <v>1125</v>
      </c>
      <c r="S26" s="42">
        <v>1200</v>
      </c>
      <c r="T26" s="42">
        <v>2200</v>
      </c>
    </row>
    <row r="27" spans="2:23">
      <c r="B27" s="2"/>
      <c r="C27" s="14" t="s">
        <v>29</v>
      </c>
      <c r="D27" s="7">
        <v>2.0831820525844601E-2</v>
      </c>
      <c r="E27" s="8">
        <f t="shared" ref="E27:K27" si="23">$D$27*N27</f>
        <v>0.54162733367195959</v>
      </c>
      <c r="F27" s="8">
        <f t="shared" si="23"/>
        <v>2.7081366683597983</v>
      </c>
      <c r="G27" s="8">
        <f t="shared" si="23"/>
        <v>8.1244100050793939</v>
      </c>
      <c r="H27" s="8">
        <f t="shared" si="23"/>
        <v>18.74863847326014</v>
      </c>
      <c r="I27" s="8">
        <f t="shared" si="23"/>
        <v>22.915002578429061</v>
      </c>
      <c r="J27" s="8">
        <f t="shared" si="23"/>
        <v>26.560571170451865</v>
      </c>
      <c r="K27" s="8">
        <f t="shared" si="23"/>
        <v>47.392391696296471</v>
      </c>
      <c r="N27" s="42">
        <v>26</v>
      </c>
      <c r="O27" s="42">
        <v>130</v>
      </c>
      <c r="P27" s="42">
        <v>390</v>
      </c>
      <c r="Q27" s="42">
        <v>900</v>
      </c>
      <c r="R27" s="42">
        <v>1100</v>
      </c>
      <c r="S27" s="42">
        <v>1275</v>
      </c>
      <c r="T27" s="42">
        <v>2275</v>
      </c>
    </row>
    <row r="28" spans="2:23">
      <c r="B28" s="2"/>
      <c r="C28" s="14" t="s">
        <v>30</v>
      </c>
      <c r="D28" s="7">
        <v>2.0698061102105699E-2</v>
      </c>
      <c r="E28" s="8">
        <f t="shared" ref="E28:K28" si="24">$D$28*N28</f>
        <v>0.53814958865474816</v>
      </c>
      <c r="F28" s="8">
        <f t="shared" si="24"/>
        <v>2.6907479432737409</v>
      </c>
      <c r="G28" s="8">
        <f t="shared" si="24"/>
        <v>8.0722438298212218</v>
      </c>
      <c r="H28" s="8">
        <f t="shared" si="24"/>
        <v>18.62825499189513</v>
      </c>
      <c r="I28" s="8">
        <f t="shared" si="24"/>
        <v>22.767867212316268</v>
      </c>
      <c r="J28" s="8">
        <f t="shared" si="24"/>
        <v>26.390027905184766</v>
      </c>
      <c r="K28" s="8">
        <f t="shared" si="24"/>
        <v>47.088089007290463</v>
      </c>
      <c r="N28" s="42">
        <v>26</v>
      </c>
      <c r="O28" s="42">
        <v>130</v>
      </c>
      <c r="P28" s="42">
        <v>390</v>
      </c>
      <c r="Q28" s="42">
        <v>900</v>
      </c>
      <c r="R28" s="42">
        <v>1100</v>
      </c>
      <c r="S28" s="42">
        <v>1275</v>
      </c>
      <c r="T28" s="42">
        <v>2275</v>
      </c>
    </row>
    <row r="29" spans="2:23">
      <c r="B29" s="2"/>
      <c r="C29" s="14" t="s">
        <v>31</v>
      </c>
      <c r="D29" s="7">
        <v>2.0285606946311301E-2</v>
      </c>
      <c r="E29" s="8">
        <f t="shared" ref="E29:K29" si="25">$D$29*N29</f>
        <v>0.52742578060409384</v>
      </c>
      <c r="F29" s="8">
        <f t="shared" si="25"/>
        <v>2.6371289030204692</v>
      </c>
      <c r="G29" s="8">
        <f t="shared" si="25"/>
        <v>7.9113867090614072</v>
      </c>
      <c r="H29" s="8">
        <f t="shared" si="25"/>
        <v>18.257046251680173</v>
      </c>
      <c r="I29" s="8">
        <f t="shared" si="25"/>
        <v>22.314167640942433</v>
      </c>
      <c r="J29" s="8">
        <f t="shared" si="25"/>
        <v>25.864148856546908</v>
      </c>
      <c r="K29" s="8">
        <f t="shared" si="25"/>
        <v>46.149755802858209</v>
      </c>
      <c r="N29" s="42">
        <v>26</v>
      </c>
      <c r="O29" s="42">
        <v>130</v>
      </c>
      <c r="P29" s="42">
        <v>390</v>
      </c>
      <c r="Q29" s="42">
        <v>900</v>
      </c>
      <c r="R29" s="42">
        <v>1100</v>
      </c>
      <c r="S29" s="42">
        <v>1275</v>
      </c>
      <c r="T29" s="42">
        <v>2275</v>
      </c>
    </row>
    <row r="30" spans="2:23">
      <c r="B30" s="2">
        <f>AVERAGE(D27:D30)</f>
        <v>2.0216654814056548E-2</v>
      </c>
      <c r="C30" s="14" t="s">
        <v>32</v>
      </c>
      <c r="D30" s="7">
        <v>1.9051130681964599E-2</v>
      </c>
      <c r="E30" s="8">
        <f t="shared" ref="E30:K30" si="26">$D$30*N30</f>
        <v>0.53343165909500878</v>
      </c>
      <c r="F30" s="8">
        <f t="shared" si="26"/>
        <v>2.8576696022946897</v>
      </c>
      <c r="G30" s="8">
        <f t="shared" si="26"/>
        <v>8.5730088068840686</v>
      </c>
      <c r="H30" s="8">
        <f t="shared" si="26"/>
        <v>19.051130681964597</v>
      </c>
      <c r="I30" s="8">
        <f t="shared" si="26"/>
        <v>22.861356818357518</v>
      </c>
      <c r="J30" s="8">
        <f t="shared" si="26"/>
        <v>26.671582954750438</v>
      </c>
      <c r="K30" s="8">
        <f t="shared" si="26"/>
        <v>45.722713636715035</v>
      </c>
      <c r="N30" s="42">
        <v>28</v>
      </c>
      <c r="O30" s="42">
        <v>150</v>
      </c>
      <c r="P30" s="42">
        <v>450</v>
      </c>
      <c r="Q30" s="42">
        <v>1000</v>
      </c>
      <c r="R30" s="42">
        <v>1200</v>
      </c>
      <c r="S30" s="42">
        <v>1400</v>
      </c>
      <c r="T30" s="42">
        <v>2400</v>
      </c>
      <c r="W30" s="61"/>
    </row>
    <row r="31" spans="2:23">
      <c r="B31" s="2"/>
      <c r="C31" s="15" t="s">
        <v>34</v>
      </c>
      <c r="D31" s="7">
        <v>1.7444209806736E-2</v>
      </c>
      <c r="E31" s="8">
        <f t="shared" ref="E31:K31" si="27">$D$31*N31</f>
        <v>0.61054734323575999</v>
      </c>
      <c r="F31" s="8">
        <f t="shared" si="27"/>
        <v>3.0527367161788002</v>
      </c>
      <c r="G31" s="8">
        <f t="shared" si="27"/>
        <v>8.7221049033679989</v>
      </c>
      <c r="H31" s="8">
        <f t="shared" si="27"/>
        <v>19.1886307874096</v>
      </c>
      <c r="I31" s="8">
        <f t="shared" si="27"/>
        <v>22.677472748756799</v>
      </c>
      <c r="J31" s="8">
        <f t="shared" si="27"/>
        <v>26.166314710104</v>
      </c>
      <c r="K31" s="8">
        <f t="shared" si="27"/>
        <v>43.610524516840002</v>
      </c>
      <c r="N31" s="42">
        <v>35</v>
      </c>
      <c r="O31" s="42">
        <v>175</v>
      </c>
      <c r="P31" s="42">
        <v>500</v>
      </c>
      <c r="Q31" s="42">
        <v>1100</v>
      </c>
      <c r="R31" s="42">
        <v>1300</v>
      </c>
      <c r="S31" s="42">
        <v>1500</v>
      </c>
      <c r="T31" s="42">
        <v>2500</v>
      </c>
    </row>
    <row r="32" spans="2:23">
      <c r="B32" s="2"/>
      <c r="C32" s="15" t="s">
        <v>35</v>
      </c>
      <c r="D32" s="7">
        <v>1.7395318897681599E-2</v>
      </c>
      <c r="E32" s="8">
        <f t="shared" ref="E32:K32" si="28">$D$32*N32</f>
        <v>0.60883616141885599</v>
      </c>
      <c r="F32" s="8">
        <f t="shared" si="28"/>
        <v>3.0441808070942797</v>
      </c>
      <c r="G32" s="8">
        <f t="shared" si="28"/>
        <v>8.697659448840799</v>
      </c>
      <c r="H32" s="8">
        <f t="shared" si="28"/>
        <v>19.134850787449761</v>
      </c>
      <c r="I32" s="8">
        <f t="shared" si="28"/>
        <v>22.613914566986079</v>
      </c>
      <c r="J32" s="8">
        <f t="shared" si="28"/>
        <v>26.092978346522397</v>
      </c>
      <c r="K32" s="8">
        <f t="shared" si="28"/>
        <v>43.488297244203999</v>
      </c>
      <c r="N32" s="42">
        <v>35</v>
      </c>
      <c r="O32" s="42">
        <v>175</v>
      </c>
      <c r="P32" s="42">
        <v>500</v>
      </c>
      <c r="Q32" s="42">
        <v>1100</v>
      </c>
      <c r="R32" s="42">
        <v>1300</v>
      </c>
      <c r="S32" s="42">
        <v>1500</v>
      </c>
      <c r="T32" s="42">
        <v>2500</v>
      </c>
    </row>
    <row r="33" spans="2:22">
      <c r="B33" s="2">
        <f>AVERAGE(D31:D33)</f>
        <v>1.8576208605923933E-2</v>
      </c>
      <c r="C33" s="15" t="s">
        <v>36</v>
      </c>
      <c r="D33" s="7">
        <v>2.08890971133542E-2</v>
      </c>
      <c r="E33" s="8">
        <f t="shared" ref="E33:K33" si="29">$D$33*N33</f>
        <v>1.04445485566771</v>
      </c>
      <c r="F33" s="8">
        <f t="shared" si="29"/>
        <v>4.1778194226708401</v>
      </c>
      <c r="G33" s="8">
        <f t="shared" si="29"/>
        <v>12.53345826801252</v>
      </c>
      <c r="H33" s="8">
        <f t="shared" si="29"/>
        <v>29.24473595869588</v>
      </c>
      <c r="I33" s="8">
        <f t="shared" si="29"/>
        <v>35.511465092702139</v>
      </c>
      <c r="J33" s="8">
        <f t="shared" si="29"/>
        <v>41.778194226708401</v>
      </c>
      <c r="K33" s="8">
        <f t="shared" si="29"/>
        <v>62.667291340062597</v>
      </c>
      <c r="N33" s="42">
        <v>50</v>
      </c>
      <c r="O33" s="42">
        <v>200</v>
      </c>
      <c r="P33" s="42">
        <v>600</v>
      </c>
      <c r="Q33" s="42">
        <v>1400</v>
      </c>
      <c r="R33" s="42">
        <v>1700</v>
      </c>
      <c r="S33" s="42">
        <v>2000</v>
      </c>
      <c r="T33" s="42">
        <v>3000</v>
      </c>
    </row>
    <row r="34" spans="2:22">
      <c r="E34" s="31" t="s">
        <v>70</v>
      </c>
      <c r="N34" s="31" t="s">
        <v>71</v>
      </c>
    </row>
    <row r="35" spans="2:22">
      <c r="D35" s="2"/>
    </row>
    <row r="36" spans="2:22">
      <c r="D36" s="23" t="s">
        <v>44</v>
      </c>
      <c r="F36" s="22"/>
      <c r="G36" s="22"/>
      <c r="H36" s="22"/>
      <c r="I36" s="22"/>
      <c r="J36" s="22"/>
      <c r="N36" s="37" t="s">
        <v>60</v>
      </c>
      <c r="O36" s="38"/>
      <c r="P36" s="38"/>
      <c r="Q36" s="38"/>
      <c r="R36" s="38"/>
      <c r="S36" s="38"/>
      <c r="T36" s="38"/>
      <c r="U36" s="38"/>
    </row>
    <row r="37" spans="2:22">
      <c r="C37" s="3" t="s">
        <v>56</v>
      </c>
      <c r="D37" s="4" t="s">
        <v>53</v>
      </c>
      <c r="E37" s="30" t="s">
        <v>37</v>
      </c>
      <c r="F37" s="30" t="s">
        <v>48</v>
      </c>
      <c r="G37" s="30" t="s">
        <v>45</v>
      </c>
      <c r="H37" s="30" t="s">
        <v>48</v>
      </c>
      <c r="I37" s="30" t="s">
        <v>46</v>
      </c>
      <c r="J37" s="30" t="s">
        <v>48</v>
      </c>
      <c r="K37" s="30" t="s">
        <v>47</v>
      </c>
      <c r="L37" s="30" t="s">
        <v>48</v>
      </c>
      <c r="N37" s="25" t="s">
        <v>37</v>
      </c>
      <c r="O37" s="25" t="s">
        <v>48</v>
      </c>
      <c r="P37" s="25" t="s">
        <v>45</v>
      </c>
      <c r="Q37" s="25" t="s">
        <v>48</v>
      </c>
      <c r="R37" s="25" t="s">
        <v>46</v>
      </c>
      <c r="S37" s="25" t="s">
        <v>48</v>
      </c>
      <c r="T37" s="25" t="s">
        <v>47</v>
      </c>
      <c r="U37" s="25" t="s">
        <v>48</v>
      </c>
    </row>
    <row r="38" spans="2:22">
      <c r="C38" s="24" t="s">
        <v>3</v>
      </c>
      <c r="D38" s="7">
        <v>2.4461194766662201E-2</v>
      </c>
      <c r="E38" s="17">
        <f t="shared" ref="E38:L38" si="30">$D$38*N38</f>
        <v>0.61152986916655505</v>
      </c>
      <c r="F38" s="17">
        <f t="shared" si="30"/>
        <v>1.2230597383331101</v>
      </c>
      <c r="G38" s="17">
        <f t="shared" si="30"/>
        <v>1.2230597383331101</v>
      </c>
      <c r="H38" s="17">
        <f t="shared" si="30"/>
        <v>2.4461194766662202</v>
      </c>
      <c r="I38" s="17">
        <f t="shared" si="30"/>
        <v>2.4461194766662202</v>
      </c>
      <c r="J38" s="17">
        <f t="shared" si="30"/>
        <v>4.8922389533324404</v>
      </c>
      <c r="K38" s="17">
        <f t="shared" si="30"/>
        <v>4.8922389533324404</v>
      </c>
      <c r="L38" s="17">
        <f t="shared" si="30"/>
        <v>9.7844779066648808</v>
      </c>
      <c r="N38" s="42">
        <v>25</v>
      </c>
      <c r="O38" s="42">
        <v>50</v>
      </c>
      <c r="P38" s="42">
        <v>50</v>
      </c>
      <c r="Q38" s="42">
        <v>100</v>
      </c>
      <c r="R38" s="42">
        <v>100</v>
      </c>
      <c r="S38" s="42">
        <v>200</v>
      </c>
      <c r="T38" s="42">
        <v>200</v>
      </c>
      <c r="U38" s="42">
        <v>400</v>
      </c>
    </row>
    <row r="39" spans="2:22">
      <c r="C39" s="24" t="s">
        <v>14</v>
      </c>
      <c r="D39" s="7">
        <v>2.3641372173536498E-2</v>
      </c>
      <c r="E39" s="17">
        <f t="shared" ref="E39:L39" si="31">$D$39*N39</f>
        <v>0.59103430433841242</v>
      </c>
      <c r="F39" s="17">
        <f t="shared" si="31"/>
        <v>1.1820686086768248</v>
      </c>
      <c r="G39" s="17">
        <f t="shared" si="31"/>
        <v>1.1820686086768248</v>
      </c>
      <c r="H39" s="17">
        <f t="shared" si="31"/>
        <v>2.3641372173536497</v>
      </c>
      <c r="I39" s="17">
        <f t="shared" si="31"/>
        <v>2.3641372173536497</v>
      </c>
      <c r="J39" s="17">
        <f t="shared" si="31"/>
        <v>4.7282744347072994</v>
      </c>
      <c r="K39" s="17">
        <f t="shared" si="31"/>
        <v>4.7282744347072994</v>
      </c>
      <c r="L39" s="17">
        <f t="shared" si="31"/>
        <v>9.4565488694145987</v>
      </c>
      <c r="N39" s="42">
        <v>25</v>
      </c>
      <c r="O39" s="42">
        <v>50</v>
      </c>
      <c r="P39" s="42">
        <v>50</v>
      </c>
      <c r="Q39" s="42">
        <v>100</v>
      </c>
      <c r="R39" s="42">
        <v>100</v>
      </c>
      <c r="S39" s="42">
        <v>200</v>
      </c>
      <c r="T39" s="42">
        <v>200</v>
      </c>
      <c r="U39" s="42">
        <v>400</v>
      </c>
    </row>
    <row r="40" spans="2:22">
      <c r="C40" s="24" t="s">
        <v>23</v>
      </c>
      <c r="D40" s="7">
        <v>2.3190090020294402E-2</v>
      </c>
      <c r="E40" s="17">
        <f t="shared" ref="E40:L40" si="32">$D$40*N40</f>
        <v>0.57975225050736001</v>
      </c>
      <c r="F40" s="17">
        <f t="shared" si="32"/>
        <v>1.15950450101472</v>
      </c>
      <c r="G40" s="17">
        <f t="shared" si="32"/>
        <v>1.15950450101472</v>
      </c>
      <c r="H40" s="17">
        <f t="shared" si="32"/>
        <v>2.31900900202944</v>
      </c>
      <c r="I40" s="17">
        <f t="shared" si="32"/>
        <v>2.31900900202944</v>
      </c>
      <c r="J40" s="17">
        <f t="shared" si="32"/>
        <v>4.6380180040588801</v>
      </c>
      <c r="K40" s="17">
        <f t="shared" si="32"/>
        <v>4.6380180040588801</v>
      </c>
      <c r="L40" s="17">
        <f t="shared" si="32"/>
        <v>9.2760360081177602</v>
      </c>
      <c r="N40" s="42">
        <v>25</v>
      </c>
      <c r="O40" s="42">
        <v>50</v>
      </c>
      <c r="P40" s="42">
        <v>50</v>
      </c>
      <c r="Q40" s="42">
        <v>100</v>
      </c>
      <c r="R40" s="42">
        <v>100</v>
      </c>
      <c r="S40" s="42">
        <v>200</v>
      </c>
      <c r="T40" s="42">
        <v>200</v>
      </c>
      <c r="U40" s="42">
        <v>400</v>
      </c>
    </row>
    <row r="41" spans="2:22">
      <c r="B41" s="2">
        <f>AVERAGE(D38:D41)</f>
        <v>2.24099241006268E-2</v>
      </c>
      <c r="C41" s="24" t="s">
        <v>33</v>
      </c>
      <c r="D41" s="7">
        <v>1.8347039442014101E-2</v>
      </c>
      <c r="E41" s="17">
        <f t="shared" ref="E41:L41" si="33">$D$41*N41</f>
        <v>0.45867598605035254</v>
      </c>
      <c r="F41" s="17">
        <f t="shared" si="33"/>
        <v>0.91735197210070507</v>
      </c>
      <c r="G41" s="17">
        <f t="shared" si="33"/>
        <v>0.91735197210070507</v>
      </c>
      <c r="H41" s="17">
        <f t="shared" si="33"/>
        <v>1.8347039442014101</v>
      </c>
      <c r="I41" s="17">
        <f t="shared" si="33"/>
        <v>1.8347039442014101</v>
      </c>
      <c r="J41" s="17">
        <f t="shared" si="33"/>
        <v>3.6694078884028203</v>
      </c>
      <c r="K41" s="17">
        <f t="shared" si="33"/>
        <v>3.6694078884028203</v>
      </c>
      <c r="L41" s="17">
        <f t="shared" si="33"/>
        <v>7.3388157768056406</v>
      </c>
      <c r="N41" s="42">
        <v>25</v>
      </c>
      <c r="O41" s="42">
        <v>50</v>
      </c>
      <c r="P41" s="42">
        <v>50</v>
      </c>
      <c r="Q41" s="42">
        <v>100</v>
      </c>
      <c r="R41" s="42">
        <v>100</v>
      </c>
      <c r="S41" s="42">
        <v>200</v>
      </c>
      <c r="T41" s="42">
        <v>200</v>
      </c>
      <c r="U41" s="42">
        <v>400</v>
      </c>
    </row>
    <row r="42" spans="2:22">
      <c r="D42" s="2"/>
      <c r="O42" s="38"/>
      <c r="P42" s="38"/>
      <c r="Q42" s="38"/>
      <c r="R42" s="38"/>
      <c r="S42" s="38"/>
      <c r="T42" s="38"/>
      <c r="U42" s="38"/>
      <c r="V42" s="38"/>
    </row>
    <row r="43" spans="2:22">
      <c r="D43" s="67"/>
      <c r="E43" s="67"/>
      <c r="F43" s="67"/>
      <c r="G43" s="67"/>
      <c r="H43" s="67"/>
      <c r="I43" s="67"/>
      <c r="J43" s="67"/>
      <c r="K43" s="67"/>
      <c r="L43" s="67"/>
      <c r="O43" s="27" t="s">
        <v>61</v>
      </c>
      <c r="P43" s="38"/>
      <c r="Q43" s="38"/>
      <c r="R43" s="38"/>
      <c r="S43" s="38"/>
      <c r="T43" s="38"/>
      <c r="U43" s="38"/>
      <c r="V43" s="38"/>
    </row>
    <row r="44" spans="2:22">
      <c r="C44" s="16" t="s">
        <v>57</v>
      </c>
      <c r="D44" s="4" t="s">
        <v>53</v>
      </c>
      <c r="E44" s="30" t="s">
        <v>49</v>
      </c>
      <c r="F44" s="30" t="s">
        <v>50</v>
      </c>
      <c r="G44" s="30" t="s">
        <v>51</v>
      </c>
      <c r="N44" s="5" t="s">
        <v>49</v>
      </c>
      <c r="O44" s="5" t="s">
        <v>50</v>
      </c>
      <c r="P44" s="5" t="s">
        <v>51</v>
      </c>
    </row>
    <row r="45" spans="2:22">
      <c r="C45" s="18" t="s">
        <v>6</v>
      </c>
      <c r="D45" s="7">
        <v>2.02691047794019E-2</v>
      </c>
      <c r="E45" s="17">
        <f>$D$45*N45*$U$45</f>
        <v>0.64861135294086081</v>
      </c>
      <c r="F45" s="17">
        <f>$D$45*O45*$U$45</f>
        <v>1.621528382352152</v>
      </c>
      <c r="G45" s="17">
        <f>$D$45*P45*$U$45</f>
        <v>3.243056764704304</v>
      </c>
      <c r="N45" s="3">
        <v>4</v>
      </c>
      <c r="O45" s="3">
        <v>10</v>
      </c>
      <c r="P45" s="3">
        <v>20</v>
      </c>
      <c r="R45" s="1" t="s">
        <v>52</v>
      </c>
      <c r="S45" s="1"/>
      <c r="T45" s="1"/>
      <c r="U45" s="1">
        <v>8</v>
      </c>
    </row>
    <row r="46" spans="2:22">
      <c r="C46" s="18" t="s">
        <v>11</v>
      </c>
      <c r="D46" s="7">
        <v>1.8670007571612999E-2</v>
      </c>
      <c r="E46" s="17">
        <f>$D$46*N46*$U$45</f>
        <v>0.59744024229161596</v>
      </c>
      <c r="F46" s="17">
        <f>$D$46*O46*$U$45</f>
        <v>1.4936006057290399</v>
      </c>
      <c r="G46" s="17">
        <f>$D$46*P46*$U$45</f>
        <v>2.9872012114580797</v>
      </c>
      <c r="N46" s="3">
        <v>4</v>
      </c>
      <c r="O46" s="3">
        <v>10</v>
      </c>
      <c r="P46" s="3">
        <v>20</v>
      </c>
    </row>
    <row r="47" spans="2:22">
      <c r="B47" s="2">
        <f>AVERAGE(D45:D47)</f>
        <v>2.0061133160454898E-2</v>
      </c>
      <c r="C47" s="18" t="s">
        <v>26</v>
      </c>
      <c r="D47" s="7">
        <v>2.1244287130349801E-2</v>
      </c>
      <c r="E47" s="17">
        <f>$D$47*N47*$U$45</f>
        <v>0.67981718817119363</v>
      </c>
      <c r="F47" s="17">
        <f>$D$47*O47*$U$45</f>
        <v>1.6995429704279841</v>
      </c>
      <c r="G47" s="17">
        <f>$D$47*P47*$U$45</f>
        <v>3.3990859408559682</v>
      </c>
      <c r="N47" s="3">
        <v>4</v>
      </c>
      <c r="O47" s="3">
        <v>10</v>
      </c>
      <c r="P47" s="3">
        <v>20</v>
      </c>
    </row>
    <row r="49" spans="3:20">
      <c r="M49" s="27"/>
    </row>
    <row r="50" spans="3:20">
      <c r="D50" s="27" t="s">
        <v>72</v>
      </c>
    </row>
    <row r="51" spans="3:20">
      <c r="C51" s="3"/>
      <c r="D51" s="4" t="s">
        <v>53</v>
      </c>
      <c r="E51" s="30" t="s">
        <v>69</v>
      </c>
      <c r="H51" t="s">
        <v>58</v>
      </c>
    </row>
    <row r="52" spans="3:20">
      <c r="C52" s="3" t="s">
        <v>63</v>
      </c>
      <c r="D52" s="32">
        <v>2.0762011800343701E-2</v>
      </c>
      <c r="E52" s="3"/>
    </row>
    <row r="53" spans="3:20">
      <c r="C53" s="3" t="s">
        <v>65</v>
      </c>
      <c r="D53" s="32">
        <v>2.1306027600546701E-2</v>
      </c>
      <c r="E53" s="3"/>
    </row>
    <row r="54" spans="3:20">
      <c r="C54" s="3" t="s">
        <v>67</v>
      </c>
      <c r="D54" s="32">
        <v>2.0899711000779898E-2</v>
      </c>
      <c r="E54" s="3"/>
    </row>
    <row r="55" spans="3:20">
      <c r="C55" s="3" t="s">
        <v>64</v>
      </c>
      <c r="D55" s="32">
        <v>5.5910680687162997E-2</v>
      </c>
      <c r="E55" s="3"/>
    </row>
    <row r="56" spans="3:20">
      <c r="C56" s="3" t="s">
        <v>68</v>
      </c>
      <c r="D56" s="32">
        <v>1.7558781726014799E-2</v>
      </c>
      <c r="E56" s="3"/>
    </row>
    <row r="57" spans="3:20">
      <c r="C57" s="3" t="s">
        <v>66</v>
      </c>
      <c r="D57" s="32">
        <v>1.74255332591607E-2</v>
      </c>
      <c r="E57" s="3"/>
    </row>
    <row r="60" spans="3:20">
      <c r="C60" s="27" t="s">
        <v>81</v>
      </c>
      <c r="N60" s="28" t="s">
        <v>73</v>
      </c>
    </row>
    <row r="61" spans="3:20">
      <c r="C61" s="3" t="s">
        <v>54</v>
      </c>
      <c r="D61" s="36" t="s">
        <v>74</v>
      </c>
      <c r="E61" s="33" t="s">
        <v>75</v>
      </c>
      <c r="F61" s="33" t="s">
        <v>76</v>
      </c>
      <c r="G61" s="33" t="s">
        <v>77</v>
      </c>
      <c r="H61" s="33" t="s">
        <v>78</v>
      </c>
      <c r="I61" s="34" t="s">
        <v>79</v>
      </c>
      <c r="J61" s="35" t="s">
        <v>80</v>
      </c>
      <c r="N61" s="29" t="s">
        <v>62</v>
      </c>
      <c r="O61" s="30" t="s">
        <v>38</v>
      </c>
      <c r="P61" s="25" t="s">
        <v>39</v>
      </c>
      <c r="Q61" s="25" t="s">
        <v>40</v>
      </c>
      <c r="R61" s="25" t="s">
        <v>41</v>
      </c>
      <c r="S61" s="29" t="s">
        <v>42</v>
      </c>
      <c r="T61" s="29" t="s">
        <v>43</v>
      </c>
    </row>
    <row r="62" spans="3:20">
      <c r="C62" s="6" t="s">
        <v>0</v>
      </c>
      <c r="D62" s="39">
        <f t="shared" ref="D62:D91" si="34">N62/E4</f>
        <v>1780.772431915474</v>
      </c>
      <c r="E62" s="39">
        <f t="shared" ref="E62:E91" si="35">O62/(F4-E4)</f>
        <v>370.99425664905709</v>
      </c>
      <c r="F62" s="39">
        <f t="shared" ref="F62:F91" si="36">P62/(G4-F4)</f>
        <v>148.39770265962281</v>
      </c>
      <c r="G62" s="39">
        <f t="shared" ref="G62:G91" si="37">Q62/(H4-G4)</f>
        <v>49.46590088654095</v>
      </c>
      <c r="H62" s="39">
        <f t="shared" ref="H62:H91" si="38">R62/(I4-H4)</f>
        <v>42.399343617035086</v>
      </c>
      <c r="I62" s="39">
        <f t="shared" ref="I62:I91" si="39">S62/(J4-I4)</f>
        <v>32.97726725769396</v>
      </c>
      <c r="J62" s="39">
        <f t="shared" ref="J62:J91" si="40">T62/(K4-J4)</f>
        <v>5.9359081063849146</v>
      </c>
      <c r="N62" s="40">
        <v>60</v>
      </c>
      <c r="O62" s="43">
        <f>50</f>
        <v>50</v>
      </c>
      <c r="P62" s="43">
        <f>50</f>
        <v>50</v>
      </c>
      <c r="Q62" s="43">
        <f>50</f>
        <v>50</v>
      </c>
      <c r="R62" s="43">
        <f>50</f>
        <v>50</v>
      </c>
      <c r="S62" s="43">
        <f>50</f>
        <v>50</v>
      </c>
      <c r="T62" s="43">
        <f>50</f>
        <v>50</v>
      </c>
    </row>
    <row r="63" spans="3:20">
      <c r="C63" s="6" t="s">
        <v>1</v>
      </c>
      <c r="D63" s="39">
        <f t="shared" si="34"/>
        <v>891.21908903755514</v>
      </c>
      <c r="E63" s="39">
        <f t="shared" si="35"/>
        <v>185.67064354949068</v>
      </c>
      <c r="F63" s="39">
        <f t="shared" si="36"/>
        <v>74.268257419796271</v>
      </c>
      <c r="G63" s="39">
        <f t="shared" si="37"/>
        <v>24.756085806598751</v>
      </c>
      <c r="H63" s="39">
        <f t="shared" si="38"/>
        <v>21.21950211994179</v>
      </c>
      <c r="I63" s="39">
        <f t="shared" si="39"/>
        <v>22.851771513783468</v>
      </c>
      <c r="J63" s="39">
        <f t="shared" si="40"/>
        <v>5.9414605935837006</v>
      </c>
      <c r="N63" s="40">
        <v>60</v>
      </c>
      <c r="O63" s="43">
        <f>50</f>
        <v>50</v>
      </c>
      <c r="P63" s="43">
        <f>50</f>
        <v>50</v>
      </c>
      <c r="Q63" s="43">
        <f>50</f>
        <v>50</v>
      </c>
      <c r="R63" s="43">
        <f>50</f>
        <v>50</v>
      </c>
      <c r="S63" s="43">
        <f>50</f>
        <v>50</v>
      </c>
      <c r="T63" s="43">
        <f>50</f>
        <v>50</v>
      </c>
    </row>
    <row r="64" spans="3:20">
      <c r="C64" s="6" t="s">
        <v>2</v>
      </c>
      <c r="D64" s="39">
        <f t="shared" si="34"/>
        <v>707.82135174786674</v>
      </c>
      <c r="E64" s="39">
        <f t="shared" si="35"/>
        <v>117.97022529131111</v>
      </c>
      <c r="F64" s="39">
        <f t="shared" si="36"/>
        <v>58.985112645655562</v>
      </c>
      <c r="G64" s="39">
        <f t="shared" si="37"/>
        <v>18.432847701767358</v>
      </c>
      <c r="H64" s="39">
        <f t="shared" si="38"/>
        <v>24.577130269023154</v>
      </c>
      <c r="I64" s="39">
        <f t="shared" si="39"/>
        <v>32.769507025364184</v>
      </c>
      <c r="J64" s="39">
        <f t="shared" si="40"/>
        <v>5.8985112645655553</v>
      </c>
      <c r="N64" s="40">
        <v>60</v>
      </c>
      <c r="O64" s="43">
        <f>50</f>
        <v>50</v>
      </c>
      <c r="P64" s="43">
        <f>50</f>
        <v>50</v>
      </c>
      <c r="Q64" s="43">
        <f>50</f>
        <v>50</v>
      </c>
      <c r="R64" s="43">
        <f>50</f>
        <v>50</v>
      </c>
      <c r="S64" s="43">
        <f>50</f>
        <v>50</v>
      </c>
      <c r="T64" s="43">
        <f>50</f>
        <v>50</v>
      </c>
    </row>
    <row r="65" spans="3:20">
      <c r="C65" s="9" t="s">
        <v>4</v>
      </c>
      <c r="D65" s="39">
        <f t="shared" si="34"/>
        <v>560.47401826036014</v>
      </c>
      <c r="E65" s="39">
        <f t="shared" si="35"/>
        <v>116.76542047090832</v>
      </c>
      <c r="F65" s="39">
        <f t="shared" si="36"/>
        <v>46.706168188363343</v>
      </c>
      <c r="G65" s="39">
        <f t="shared" si="37"/>
        <v>15.568722729454448</v>
      </c>
      <c r="H65" s="39">
        <f t="shared" si="38"/>
        <v>21.556693010013845</v>
      </c>
      <c r="I65" s="39">
        <f t="shared" si="39"/>
        <v>18.682467275345331</v>
      </c>
      <c r="J65" s="39">
        <f t="shared" si="40"/>
        <v>5.6047401826036012</v>
      </c>
      <c r="N65" s="40">
        <v>60</v>
      </c>
      <c r="O65" s="43">
        <f>50</f>
        <v>50</v>
      </c>
      <c r="P65" s="43">
        <f>50</f>
        <v>50</v>
      </c>
      <c r="Q65" s="43">
        <f>50</f>
        <v>50</v>
      </c>
      <c r="R65" s="43">
        <f>50</f>
        <v>50</v>
      </c>
      <c r="S65" s="43">
        <f>50</f>
        <v>50</v>
      </c>
      <c r="T65" s="43">
        <f>50</f>
        <v>50</v>
      </c>
    </row>
    <row r="66" spans="3:20">
      <c r="C66" s="9" t="s">
        <v>5</v>
      </c>
      <c r="D66" s="39">
        <f t="shared" si="34"/>
        <v>557.25101506838644</v>
      </c>
      <c r="E66" s="39">
        <f t="shared" si="35"/>
        <v>116.0939614725805</v>
      </c>
      <c r="F66" s="39">
        <f t="shared" si="36"/>
        <v>46.437584589032213</v>
      </c>
      <c r="G66" s="39">
        <f t="shared" si="37"/>
        <v>15.479194863010735</v>
      </c>
      <c r="H66" s="39">
        <f t="shared" si="38"/>
        <v>21.432731348784102</v>
      </c>
      <c r="I66" s="39">
        <f t="shared" si="39"/>
        <v>18.575033835612878</v>
      </c>
      <c r="J66" s="39">
        <f t="shared" si="40"/>
        <v>5.5725101506838657</v>
      </c>
      <c r="N66" s="40">
        <v>60</v>
      </c>
      <c r="O66" s="43">
        <f>50</f>
        <v>50</v>
      </c>
      <c r="P66" s="43">
        <f>50</f>
        <v>50</v>
      </c>
      <c r="Q66" s="43">
        <f>50</f>
        <v>50</v>
      </c>
      <c r="R66" s="43">
        <f>50</f>
        <v>50</v>
      </c>
      <c r="S66" s="43">
        <f>50</f>
        <v>50</v>
      </c>
      <c r="T66" s="43">
        <f>50</f>
        <v>50</v>
      </c>
    </row>
    <row r="67" spans="3:20">
      <c r="C67" s="9" t="s">
        <v>7</v>
      </c>
      <c r="D67" s="39">
        <f t="shared" si="34"/>
        <v>557.86180843889269</v>
      </c>
      <c r="E67" s="39">
        <f t="shared" si="35"/>
        <v>116.22121009143596</v>
      </c>
      <c r="F67" s="39">
        <f t="shared" si="36"/>
        <v>46.488484036574384</v>
      </c>
      <c r="G67" s="39">
        <f t="shared" si="37"/>
        <v>15.496161345524794</v>
      </c>
      <c r="H67" s="39">
        <f t="shared" si="38"/>
        <v>21.456223401495876</v>
      </c>
      <c r="I67" s="39">
        <f t="shared" si="39"/>
        <v>18.595393614629756</v>
      </c>
      <c r="J67" s="39">
        <f t="shared" si="40"/>
        <v>5.5786180843889248</v>
      </c>
      <c r="N67" s="40">
        <v>60</v>
      </c>
      <c r="O67" s="43">
        <f>50</f>
        <v>50</v>
      </c>
      <c r="P67" s="43">
        <f>50</f>
        <v>50</v>
      </c>
      <c r="Q67" s="43">
        <f>50</f>
        <v>50</v>
      </c>
      <c r="R67" s="43">
        <f>50</f>
        <v>50</v>
      </c>
      <c r="S67" s="43">
        <f>50</f>
        <v>50</v>
      </c>
      <c r="T67" s="43">
        <f>50</f>
        <v>50</v>
      </c>
    </row>
    <row r="68" spans="3:20">
      <c r="C68" s="9" t="s">
        <v>8</v>
      </c>
      <c r="D68" s="39">
        <f t="shared" si="34"/>
        <v>420.28294567088545</v>
      </c>
      <c r="E68" s="39">
        <f t="shared" si="35"/>
        <v>87.558947014767796</v>
      </c>
      <c r="F68" s="39">
        <f t="shared" si="36"/>
        <v>46.698105074542831</v>
      </c>
      <c r="G68" s="39">
        <f t="shared" si="37"/>
        <v>14.009431522362847</v>
      </c>
      <c r="H68" s="39">
        <f t="shared" si="38"/>
        <v>18.679242029817129</v>
      </c>
      <c r="I68" s="39">
        <f t="shared" si="39"/>
        <v>18.679242029817129</v>
      </c>
      <c r="J68" s="39">
        <f t="shared" si="40"/>
        <v>5.6037726089451398</v>
      </c>
      <c r="N68" s="40">
        <v>60</v>
      </c>
      <c r="O68" s="43">
        <f>50</f>
        <v>50</v>
      </c>
      <c r="P68" s="43">
        <f>50</f>
        <v>50</v>
      </c>
      <c r="Q68" s="43">
        <f>50</f>
        <v>50</v>
      </c>
      <c r="R68" s="43">
        <f>50</f>
        <v>50</v>
      </c>
      <c r="S68" s="43">
        <f>50</f>
        <v>50</v>
      </c>
      <c r="T68" s="43">
        <f>50</f>
        <v>50</v>
      </c>
    </row>
    <row r="69" spans="3:20">
      <c r="C69" s="10" t="s">
        <v>9</v>
      </c>
      <c r="D69" s="39">
        <f t="shared" si="34"/>
        <v>785.60155606747162</v>
      </c>
      <c r="E69" s="39">
        <f t="shared" si="35"/>
        <v>140.28599215490564</v>
      </c>
      <c r="F69" s="39">
        <f t="shared" si="36"/>
        <v>56.114396861962256</v>
      </c>
      <c r="G69" s="39">
        <f t="shared" si="37"/>
        <v>18.704798953987421</v>
      </c>
      <c r="H69" s="39">
        <f t="shared" si="38"/>
        <v>32.065369635407009</v>
      </c>
      <c r="I69" s="39">
        <f t="shared" si="39"/>
        <v>44.891517489569814</v>
      </c>
      <c r="J69" s="39">
        <f t="shared" si="40"/>
        <v>11.222879372392452</v>
      </c>
      <c r="N69" s="40">
        <v>140</v>
      </c>
      <c r="O69" s="43">
        <f>100</f>
        <v>100</v>
      </c>
      <c r="P69" s="43">
        <f>100</f>
        <v>100</v>
      </c>
      <c r="Q69" s="43">
        <f>100</f>
        <v>100</v>
      </c>
      <c r="R69" s="43">
        <f>100</f>
        <v>100</v>
      </c>
      <c r="S69" s="43">
        <f>100</f>
        <v>100</v>
      </c>
      <c r="T69" s="43">
        <f>100</f>
        <v>100</v>
      </c>
    </row>
    <row r="70" spans="3:20">
      <c r="C70" s="10" t="s">
        <v>10</v>
      </c>
      <c r="D70" s="39">
        <f t="shared" si="34"/>
        <v>647.63680387044531</v>
      </c>
      <c r="E70" s="39">
        <f t="shared" si="35"/>
        <v>115.64942926257953</v>
      </c>
      <c r="F70" s="39">
        <f t="shared" si="36"/>
        <v>46.259771705031802</v>
      </c>
      <c r="G70" s="39">
        <f t="shared" si="37"/>
        <v>15.41992390167727</v>
      </c>
      <c r="H70" s="39">
        <f t="shared" si="38"/>
        <v>26.434155260018173</v>
      </c>
      <c r="I70" s="39">
        <f t="shared" si="39"/>
        <v>37.007817364025435</v>
      </c>
      <c r="J70" s="39">
        <f t="shared" si="40"/>
        <v>9.2519543410063623</v>
      </c>
      <c r="N70" s="40">
        <v>140</v>
      </c>
      <c r="O70" s="43">
        <f>100</f>
        <v>100</v>
      </c>
      <c r="P70" s="43">
        <f>100</f>
        <v>100</v>
      </c>
      <c r="Q70" s="43">
        <f>100</f>
        <v>100</v>
      </c>
      <c r="R70" s="43">
        <f>100</f>
        <v>100</v>
      </c>
      <c r="S70" s="43">
        <f>100</f>
        <v>100</v>
      </c>
      <c r="T70" s="43">
        <f>100</f>
        <v>100</v>
      </c>
    </row>
    <row r="71" spans="3:20">
      <c r="C71" s="10" t="s">
        <v>12</v>
      </c>
      <c r="D71" s="39">
        <f t="shared" si="34"/>
        <v>719.52822644065361</v>
      </c>
      <c r="E71" s="39">
        <f t="shared" si="35"/>
        <v>128.48718329297387</v>
      </c>
      <c r="F71" s="39">
        <f t="shared" si="36"/>
        <v>51.39487331718955</v>
      </c>
      <c r="G71" s="39">
        <f t="shared" si="37"/>
        <v>17.131624439063184</v>
      </c>
      <c r="H71" s="39">
        <f t="shared" si="38"/>
        <v>29.36849903839401</v>
      </c>
      <c r="I71" s="39">
        <f t="shared" si="39"/>
        <v>41.11589865375165</v>
      </c>
      <c r="J71" s="39">
        <f t="shared" si="40"/>
        <v>10.278974663437907</v>
      </c>
      <c r="N71" s="40">
        <v>140</v>
      </c>
      <c r="O71" s="43">
        <f>100</f>
        <v>100</v>
      </c>
      <c r="P71" s="43">
        <f>100</f>
        <v>100</v>
      </c>
      <c r="Q71" s="43">
        <f>100</f>
        <v>100</v>
      </c>
      <c r="R71" s="43">
        <f>100</f>
        <v>100</v>
      </c>
      <c r="S71" s="43">
        <f>100</f>
        <v>100</v>
      </c>
      <c r="T71" s="43">
        <f>100</f>
        <v>100</v>
      </c>
    </row>
    <row r="72" spans="3:20">
      <c r="C72" s="10" t="s">
        <v>13</v>
      </c>
      <c r="D72" s="39">
        <f t="shared" si="34"/>
        <v>656.08547005845401</v>
      </c>
      <c r="E72" s="39">
        <f t="shared" si="35"/>
        <v>102.51335469663346</v>
      </c>
      <c r="F72" s="39">
        <f t="shared" si="36"/>
        <v>41.005341878653375</v>
      </c>
      <c r="G72" s="39">
        <f t="shared" si="37"/>
        <v>15.377003204495017</v>
      </c>
      <c r="H72" s="39">
        <f t="shared" si="38"/>
        <v>24.603205127192027</v>
      </c>
      <c r="I72" s="39">
        <f t="shared" si="39"/>
        <v>24.603205127192027</v>
      </c>
      <c r="J72" s="39">
        <f t="shared" si="40"/>
        <v>9.8412820508768117</v>
      </c>
      <c r="N72" s="40">
        <v>160</v>
      </c>
      <c r="O72" s="43">
        <f>100</f>
        <v>100</v>
      </c>
      <c r="P72" s="43">
        <f>100</f>
        <v>100</v>
      </c>
      <c r="Q72" s="43">
        <f>100</f>
        <v>100</v>
      </c>
      <c r="R72" s="43">
        <f>100</f>
        <v>100</v>
      </c>
      <c r="S72" s="43">
        <f>100</f>
        <v>100</v>
      </c>
      <c r="T72" s="43">
        <f>100</f>
        <v>100</v>
      </c>
    </row>
    <row r="73" spans="3:20">
      <c r="C73" s="11" t="s">
        <v>15</v>
      </c>
      <c r="D73" s="39">
        <f t="shared" si="34"/>
        <v>591.10212742869066</v>
      </c>
      <c r="E73" s="39">
        <f t="shared" si="35"/>
        <v>82.097517698429257</v>
      </c>
      <c r="F73" s="39">
        <f t="shared" si="36"/>
        <v>35.365084547015677</v>
      </c>
      <c r="G73" s="39">
        <f t="shared" si="37"/>
        <v>13.135602831748681</v>
      </c>
      <c r="H73" s="39">
        <f t="shared" si="38"/>
        <v>22.98730495556018</v>
      </c>
      <c r="I73" s="39">
        <f t="shared" si="39"/>
        <v>22.987304955560198</v>
      </c>
      <c r="J73" s="39">
        <f t="shared" si="40"/>
        <v>9.1949219822240753</v>
      </c>
      <c r="N73" s="40">
        <v>180</v>
      </c>
      <c r="O73" s="43">
        <f>100</f>
        <v>100</v>
      </c>
      <c r="P73" s="43">
        <f>100</f>
        <v>100</v>
      </c>
      <c r="Q73" s="43">
        <f>100</f>
        <v>100</v>
      </c>
      <c r="R73" s="43">
        <f>100</f>
        <v>100</v>
      </c>
      <c r="S73" s="43">
        <f>100</f>
        <v>100</v>
      </c>
      <c r="T73" s="43">
        <f>100</f>
        <v>100</v>
      </c>
    </row>
    <row r="74" spans="3:20">
      <c r="C74" s="11" t="s">
        <v>16</v>
      </c>
      <c r="D74" s="39">
        <f t="shared" si="34"/>
        <v>585.67073449998122</v>
      </c>
      <c r="E74" s="39">
        <f t="shared" si="35"/>
        <v>81.343157569441829</v>
      </c>
      <c r="F74" s="39">
        <f t="shared" si="36"/>
        <v>35.040129414528792</v>
      </c>
      <c r="G74" s="39">
        <f t="shared" si="37"/>
        <v>13.014905211110692</v>
      </c>
      <c r="H74" s="39">
        <f t="shared" si="38"/>
        <v>22.776084119443706</v>
      </c>
      <c r="I74" s="39">
        <f t="shared" si="39"/>
        <v>22.776084119443713</v>
      </c>
      <c r="J74" s="39">
        <f t="shared" si="40"/>
        <v>9.1104336477774837</v>
      </c>
      <c r="N74" s="40">
        <v>180</v>
      </c>
      <c r="O74" s="43">
        <f>100</f>
        <v>100</v>
      </c>
      <c r="P74" s="43">
        <f>100</f>
        <v>100</v>
      </c>
      <c r="Q74" s="43">
        <f>100</f>
        <v>100</v>
      </c>
      <c r="R74" s="43">
        <f>100</f>
        <v>100</v>
      </c>
      <c r="S74" s="43">
        <f>100</f>
        <v>100</v>
      </c>
      <c r="T74" s="43">
        <f>100</f>
        <v>100</v>
      </c>
    </row>
    <row r="75" spans="3:20">
      <c r="C75" s="11" t="s">
        <v>17</v>
      </c>
      <c r="D75" s="39">
        <f t="shared" si="34"/>
        <v>577.84153408413158</v>
      </c>
      <c r="E75" s="39">
        <f t="shared" si="35"/>
        <v>72.230191760516448</v>
      </c>
      <c r="F75" s="39">
        <f t="shared" si="36"/>
        <v>33.019516233378951</v>
      </c>
      <c r="G75" s="39">
        <f t="shared" si="37"/>
        <v>12.165084928086982</v>
      </c>
      <c r="H75" s="39">
        <f t="shared" si="38"/>
        <v>23.113661363365271</v>
      </c>
      <c r="I75" s="39">
        <f t="shared" si="39"/>
        <v>23.113661363365264</v>
      </c>
      <c r="J75" s="39">
        <f t="shared" si="40"/>
        <v>9.2454645453461062</v>
      </c>
      <c r="N75" s="40">
        <v>200</v>
      </c>
      <c r="O75" s="43">
        <f>100</f>
        <v>100</v>
      </c>
      <c r="P75" s="43">
        <f>100</f>
        <v>100</v>
      </c>
      <c r="Q75" s="43">
        <f>100</f>
        <v>100</v>
      </c>
      <c r="R75" s="43">
        <f>100</f>
        <v>100</v>
      </c>
      <c r="S75" s="43">
        <f>100</f>
        <v>100</v>
      </c>
      <c r="T75" s="43">
        <f>100</f>
        <v>100</v>
      </c>
    </row>
    <row r="76" spans="3:20">
      <c r="C76" s="11" t="s">
        <v>18</v>
      </c>
      <c r="D76" s="39">
        <f t="shared" si="34"/>
        <v>551.76780721306011</v>
      </c>
      <c r="E76" s="39">
        <f t="shared" si="35"/>
        <v>68.970975901632514</v>
      </c>
      <c r="F76" s="39">
        <f t="shared" si="36"/>
        <v>31.529588983603436</v>
      </c>
      <c r="G76" s="39">
        <f t="shared" si="37"/>
        <v>11.616164362380212</v>
      </c>
      <c r="H76" s="39">
        <f t="shared" si="38"/>
        <v>22.070712288522401</v>
      </c>
      <c r="I76" s="39">
        <f t="shared" si="39"/>
        <v>22.070712288522401</v>
      </c>
      <c r="J76" s="39">
        <f t="shared" si="40"/>
        <v>8.8282849154089611</v>
      </c>
      <c r="N76" s="40">
        <v>200</v>
      </c>
      <c r="O76" s="43">
        <f>100</f>
        <v>100</v>
      </c>
      <c r="P76" s="43">
        <f>100</f>
        <v>100</v>
      </c>
      <c r="Q76" s="43">
        <f>100</f>
        <v>100</v>
      </c>
      <c r="R76" s="43">
        <f>100</f>
        <v>100</v>
      </c>
      <c r="S76" s="43">
        <f>100</f>
        <v>100</v>
      </c>
      <c r="T76" s="43">
        <f>100</f>
        <v>100</v>
      </c>
    </row>
    <row r="77" spans="3:20">
      <c r="C77" s="12" t="s">
        <v>19</v>
      </c>
      <c r="D77" s="39">
        <f t="shared" si="34"/>
        <v>580.04831403080595</v>
      </c>
      <c r="E77" s="39">
        <f t="shared" si="35"/>
        <v>98.871871709796466</v>
      </c>
      <c r="F77" s="39">
        <f t="shared" si="36"/>
        <v>44.492342269408404</v>
      </c>
      <c r="G77" s="39">
        <f t="shared" si="37"/>
        <v>15.819499473567435</v>
      </c>
      <c r="H77" s="39">
        <f t="shared" si="38"/>
        <v>40.678712932030528</v>
      </c>
      <c r="I77" s="39">
        <f t="shared" si="39"/>
        <v>40.67871293203055</v>
      </c>
      <c r="J77" s="39">
        <f t="shared" si="40"/>
        <v>7.1187747631053462</v>
      </c>
      <c r="N77" s="40">
        <v>220</v>
      </c>
      <c r="O77" s="43">
        <f>150</f>
        <v>150</v>
      </c>
      <c r="P77" s="43">
        <f>150</f>
        <v>150</v>
      </c>
      <c r="Q77" s="43">
        <f>150</f>
        <v>150</v>
      </c>
      <c r="R77" s="43">
        <f>150</f>
        <v>150</v>
      </c>
      <c r="S77" s="43">
        <f>150</f>
        <v>150</v>
      </c>
      <c r="T77" s="43">
        <f>150</f>
        <v>150</v>
      </c>
    </row>
    <row r="78" spans="3:20">
      <c r="C78" s="12" t="s">
        <v>20</v>
      </c>
      <c r="D78" s="39">
        <f t="shared" si="34"/>
        <v>574.6413341804215</v>
      </c>
      <c r="E78" s="39">
        <f t="shared" si="35"/>
        <v>97.950227417117304</v>
      </c>
      <c r="F78" s="39">
        <f t="shared" si="36"/>
        <v>44.077602337702793</v>
      </c>
      <c r="G78" s="39">
        <f t="shared" si="37"/>
        <v>15.672036386738769</v>
      </c>
      <c r="H78" s="39">
        <f t="shared" si="38"/>
        <v>40.299522137328253</v>
      </c>
      <c r="I78" s="39">
        <f t="shared" si="39"/>
        <v>40.299522137328275</v>
      </c>
      <c r="J78" s="39">
        <f t="shared" si="40"/>
        <v>7.0524163740324459</v>
      </c>
      <c r="N78" s="40">
        <v>220</v>
      </c>
      <c r="O78" s="43">
        <f>150</f>
        <v>150</v>
      </c>
      <c r="P78" s="43">
        <f>150</f>
        <v>150</v>
      </c>
      <c r="Q78" s="43">
        <f>150</f>
        <v>150</v>
      </c>
      <c r="R78" s="43">
        <f>150</f>
        <v>150</v>
      </c>
      <c r="S78" s="43">
        <f>150</f>
        <v>150</v>
      </c>
      <c r="T78" s="43">
        <f>150</f>
        <v>150</v>
      </c>
    </row>
    <row r="79" spans="3:20">
      <c r="C79" s="12" t="s">
        <v>21</v>
      </c>
      <c r="D79" s="39">
        <f t="shared" si="34"/>
        <v>483.14471027099501</v>
      </c>
      <c r="E79" s="39">
        <f t="shared" si="35"/>
        <v>75.491360979842966</v>
      </c>
      <c r="F79" s="39">
        <f t="shared" si="36"/>
        <v>30.196544391937188</v>
      </c>
      <c r="G79" s="39">
        <f t="shared" si="37"/>
        <v>13.42068639641653</v>
      </c>
      <c r="H79" s="39">
        <f t="shared" si="38"/>
        <v>34.510336447928189</v>
      </c>
      <c r="I79" s="39">
        <f t="shared" si="39"/>
        <v>34.510336447928218</v>
      </c>
      <c r="J79" s="39">
        <f t="shared" si="40"/>
        <v>6.0393088783874385</v>
      </c>
      <c r="N79" s="40">
        <v>240</v>
      </c>
      <c r="O79" s="43">
        <f>150</f>
        <v>150</v>
      </c>
      <c r="P79" s="43">
        <f>150</f>
        <v>150</v>
      </c>
      <c r="Q79" s="43">
        <f>150</f>
        <v>150</v>
      </c>
      <c r="R79" s="43">
        <f>150</f>
        <v>150</v>
      </c>
      <c r="S79" s="43">
        <f>150</f>
        <v>150</v>
      </c>
      <c r="T79" s="43">
        <f>150</f>
        <v>150</v>
      </c>
    </row>
    <row r="80" spans="3:20">
      <c r="C80" s="12" t="s">
        <v>22</v>
      </c>
      <c r="D80" s="39">
        <f t="shared" si="34"/>
        <v>567.83939907569459</v>
      </c>
      <c r="E80" s="39">
        <f t="shared" si="35"/>
        <v>88.72490610557729</v>
      </c>
      <c r="F80" s="39">
        <f t="shared" si="36"/>
        <v>35.489962442230912</v>
      </c>
      <c r="G80" s="39">
        <f t="shared" si="37"/>
        <v>15.773316640991519</v>
      </c>
      <c r="H80" s="39">
        <f t="shared" si="38"/>
        <v>40.55995707683531</v>
      </c>
      <c r="I80" s="39">
        <f t="shared" si="39"/>
        <v>40.559957076835346</v>
      </c>
      <c r="J80" s="39">
        <f t="shared" si="40"/>
        <v>7.0979924884461827</v>
      </c>
      <c r="N80" s="40">
        <v>240</v>
      </c>
      <c r="O80" s="43">
        <f>150</f>
        <v>150</v>
      </c>
      <c r="P80" s="43">
        <f>150</f>
        <v>150</v>
      </c>
      <c r="Q80" s="43">
        <f>150</f>
        <v>150</v>
      </c>
      <c r="R80" s="43">
        <f>150</f>
        <v>150</v>
      </c>
      <c r="S80" s="43">
        <f>150</f>
        <v>150</v>
      </c>
      <c r="T80" s="43">
        <f>150</f>
        <v>150</v>
      </c>
    </row>
    <row r="81" spans="3:20">
      <c r="C81" s="13" t="s">
        <v>24</v>
      </c>
      <c r="D81" s="39">
        <f t="shared" si="34"/>
        <v>585.20618209272732</v>
      </c>
      <c r="E81" s="39">
        <f t="shared" si="35"/>
        <v>84.404737801835694</v>
      </c>
      <c r="F81" s="39">
        <f t="shared" si="36"/>
        <v>33.761895120734266</v>
      </c>
      <c r="G81" s="39">
        <f t="shared" si="37"/>
        <v>15.803440269279871</v>
      </c>
      <c r="H81" s="39">
        <f t="shared" si="38"/>
        <v>42.443525294637368</v>
      </c>
      <c r="I81" s="39">
        <f t="shared" si="39"/>
        <v>42.443525294637368</v>
      </c>
      <c r="J81" s="39">
        <f t="shared" si="40"/>
        <v>7.427616926561539</v>
      </c>
      <c r="N81" s="40">
        <v>260</v>
      </c>
      <c r="O81" s="43">
        <f>150</f>
        <v>150</v>
      </c>
      <c r="P81" s="43">
        <f>150</f>
        <v>150</v>
      </c>
      <c r="Q81" s="43">
        <f>150</f>
        <v>150</v>
      </c>
      <c r="R81" s="43">
        <f>150</f>
        <v>150</v>
      </c>
      <c r="S81" s="43">
        <f>150</f>
        <v>150</v>
      </c>
      <c r="T81" s="43">
        <f>150</f>
        <v>150</v>
      </c>
    </row>
    <row r="82" spans="3:20">
      <c r="C82" s="13" t="s">
        <v>25</v>
      </c>
      <c r="D82" s="39">
        <f t="shared" si="34"/>
        <v>594.42160584046599</v>
      </c>
      <c r="E82" s="39">
        <f t="shared" si="35"/>
        <v>85.733885457759527</v>
      </c>
      <c r="F82" s="39">
        <f t="shared" si="36"/>
        <v>34.293554183103808</v>
      </c>
      <c r="G82" s="39">
        <f t="shared" si="37"/>
        <v>16.052301958048592</v>
      </c>
      <c r="H82" s="39">
        <f t="shared" si="38"/>
        <v>43.111896687330486</v>
      </c>
      <c r="I82" s="39">
        <f t="shared" si="39"/>
        <v>43.111896687330528</v>
      </c>
      <c r="J82" s="39">
        <f t="shared" si="40"/>
        <v>7.5445819202828366</v>
      </c>
      <c r="N82" s="40">
        <v>260</v>
      </c>
      <c r="O82" s="43">
        <f>150</f>
        <v>150</v>
      </c>
      <c r="P82" s="43">
        <f>150</f>
        <v>150</v>
      </c>
      <c r="Q82" s="43">
        <f>150</f>
        <v>150</v>
      </c>
      <c r="R82" s="43">
        <f>150</f>
        <v>150</v>
      </c>
      <c r="S82" s="43">
        <f>150</f>
        <v>150</v>
      </c>
      <c r="T82" s="43">
        <f>150</f>
        <v>150</v>
      </c>
    </row>
    <row r="83" spans="3:20">
      <c r="C83" s="13" t="s">
        <v>27</v>
      </c>
      <c r="D83" s="39">
        <f t="shared" si="34"/>
        <v>580.64762394418267</v>
      </c>
      <c r="E83" s="39">
        <f t="shared" si="35"/>
        <v>77.765306778238738</v>
      </c>
      <c r="F83" s="39">
        <f t="shared" si="36"/>
        <v>31.106122711295502</v>
      </c>
      <c r="G83" s="39">
        <f t="shared" si="37"/>
        <v>15.235651940226365</v>
      </c>
      <c r="H83" s="39">
        <f t="shared" si="38"/>
        <v>42.659825432633852</v>
      </c>
      <c r="I83" s="39">
        <f t="shared" si="39"/>
        <v>42.659825432633809</v>
      </c>
      <c r="J83" s="39">
        <f t="shared" si="40"/>
        <v>7.4654694507109207</v>
      </c>
      <c r="N83" s="40">
        <v>280</v>
      </c>
      <c r="O83" s="43">
        <f>150</f>
        <v>150</v>
      </c>
      <c r="P83" s="43">
        <f>150</f>
        <v>150</v>
      </c>
      <c r="Q83" s="43">
        <f>150</f>
        <v>150</v>
      </c>
      <c r="R83" s="43">
        <f>150</f>
        <v>150</v>
      </c>
      <c r="S83" s="43">
        <f>150</f>
        <v>150</v>
      </c>
      <c r="T83" s="43">
        <f>150</f>
        <v>150</v>
      </c>
    </row>
    <row r="84" spans="3:20">
      <c r="C84" s="13" t="s">
        <v>28</v>
      </c>
      <c r="D84" s="39">
        <f t="shared" si="34"/>
        <v>574.88841519297648</v>
      </c>
      <c r="E84" s="39">
        <f t="shared" si="35"/>
        <v>76.993984177630779</v>
      </c>
      <c r="F84" s="39">
        <f t="shared" si="36"/>
        <v>30.797593671052311</v>
      </c>
      <c r="G84" s="39">
        <f t="shared" si="37"/>
        <v>15.08453567561746</v>
      </c>
      <c r="H84" s="39">
        <f t="shared" si="38"/>
        <v>26.877899931100202</v>
      </c>
      <c r="I84" s="39">
        <f t="shared" si="39"/>
        <v>98.552299747367499</v>
      </c>
      <c r="J84" s="39">
        <f t="shared" si="40"/>
        <v>7.3914224810525537</v>
      </c>
      <c r="N84" s="40">
        <v>280</v>
      </c>
      <c r="O84" s="43">
        <f>150</f>
        <v>150</v>
      </c>
      <c r="P84" s="43">
        <f>150</f>
        <v>150</v>
      </c>
      <c r="Q84" s="43">
        <f>150</f>
        <v>150</v>
      </c>
      <c r="R84" s="43">
        <f>150</f>
        <v>150</v>
      </c>
      <c r="S84" s="43">
        <f>150</f>
        <v>150</v>
      </c>
      <c r="T84" s="43">
        <f>150</f>
        <v>150</v>
      </c>
    </row>
    <row r="85" spans="3:20">
      <c r="C85" s="14" t="s">
        <v>29</v>
      </c>
      <c r="D85" s="39">
        <f t="shared" si="34"/>
        <v>553.88637417198208</v>
      </c>
      <c r="E85" s="39">
        <f t="shared" si="35"/>
        <v>92.314395695330333</v>
      </c>
      <c r="F85" s="39">
        <f t="shared" si="36"/>
        <v>36.925758278132143</v>
      </c>
      <c r="G85" s="39">
        <f t="shared" si="37"/>
        <v>18.824896377086972</v>
      </c>
      <c r="H85" s="39">
        <f t="shared" si="38"/>
        <v>48.003485761571774</v>
      </c>
      <c r="I85" s="39">
        <f t="shared" si="39"/>
        <v>54.861126584653462</v>
      </c>
      <c r="J85" s="39">
        <f t="shared" si="40"/>
        <v>9.6006971523143534</v>
      </c>
      <c r="N85" s="40">
        <v>300</v>
      </c>
      <c r="O85" s="43">
        <f>200</f>
        <v>200</v>
      </c>
      <c r="P85" s="43">
        <f>200</f>
        <v>200</v>
      </c>
      <c r="Q85" s="43">
        <f>200</f>
        <v>200</v>
      </c>
      <c r="R85" s="43">
        <f>200</f>
        <v>200</v>
      </c>
      <c r="S85" s="43">
        <f>200</f>
        <v>200</v>
      </c>
      <c r="T85" s="43">
        <f>200</f>
        <v>200</v>
      </c>
    </row>
    <row r="86" spans="3:20">
      <c r="C86" s="14" t="s">
        <v>30</v>
      </c>
      <c r="D86" s="39">
        <f t="shared" si="34"/>
        <v>557.46581679999406</v>
      </c>
      <c r="E86" s="39">
        <f t="shared" si="35"/>
        <v>92.910969466665676</v>
      </c>
      <c r="F86" s="39">
        <f t="shared" si="36"/>
        <v>37.164387786666275</v>
      </c>
      <c r="G86" s="39">
        <f t="shared" si="37"/>
        <v>18.946550636339666</v>
      </c>
      <c r="H86" s="39">
        <f t="shared" si="38"/>
        <v>48.313704122666167</v>
      </c>
      <c r="I86" s="39">
        <f t="shared" si="39"/>
        <v>55.215661854475591</v>
      </c>
      <c r="J86" s="39">
        <f t="shared" si="40"/>
        <v>9.6627408245332305</v>
      </c>
      <c r="N86" s="40">
        <v>300</v>
      </c>
      <c r="O86" s="43">
        <f>200</f>
        <v>200</v>
      </c>
      <c r="P86" s="43">
        <f>200</f>
        <v>200</v>
      </c>
      <c r="Q86" s="43">
        <f>200</f>
        <v>200</v>
      </c>
      <c r="R86" s="43">
        <f>200</f>
        <v>200</v>
      </c>
      <c r="S86" s="43">
        <f>200</f>
        <v>200</v>
      </c>
      <c r="T86" s="43">
        <f>200</f>
        <v>200</v>
      </c>
    </row>
    <row r="87" spans="3:20">
      <c r="C87" s="14" t="s">
        <v>31</v>
      </c>
      <c r="D87" s="39">
        <f t="shared" si="34"/>
        <v>568.80040952186903</v>
      </c>
      <c r="E87" s="39">
        <f t="shared" si="35"/>
        <v>94.800068253644824</v>
      </c>
      <c r="F87" s="39">
        <f t="shared" si="36"/>
        <v>37.920027301457935</v>
      </c>
      <c r="G87" s="39">
        <f t="shared" si="37"/>
        <v>19.331778624272669</v>
      </c>
      <c r="H87" s="39">
        <f t="shared" si="38"/>
        <v>49.29603549189531</v>
      </c>
      <c r="I87" s="39">
        <f t="shared" si="39"/>
        <v>56.338326276451824</v>
      </c>
      <c r="J87" s="39">
        <f t="shared" si="40"/>
        <v>9.8592070983790627</v>
      </c>
      <c r="N87" s="40">
        <v>300</v>
      </c>
      <c r="O87" s="43">
        <f>200</f>
        <v>200</v>
      </c>
      <c r="P87" s="43">
        <f>200</f>
        <v>200</v>
      </c>
      <c r="Q87" s="43">
        <f>200</f>
        <v>200</v>
      </c>
      <c r="R87" s="43">
        <f>200</f>
        <v>200</v>
      </c>
      <c r="S87" s="43">
        <f>200</f>
        <v>200</v>
      </c>
      <c r="T87" s="43">
        <f>200</f>
        <v>200</v>
      </c>
    </row>
    <row r="88" spans="3:20">
      <c r="C88" s="14" t="s">
        <v>32</v>
      </c>
      <c r="D88" s="39">
        <f t="shared" si="34"/>
        <v>599.88940390769949</v>
      </c>
      <c r="E88" s="39">
        <f t="shared" si="35"/>
        <v>86.049709576924116</v>
      </c>
      <c r="F88" s="39">
        <f t="shared" si="36"/>
        <v>34.993548561282481</v>
      </c>
      <c r="G88" s="39">
        <f t="shared" si="37"/>
        <v>19.087390124335897</v>
      </c>
      <c r="H88" s="39">
        <f t="shared" si="38"/>
        <v>52.490322841923707</v>
      </c>
      <c r="I88" s="39">
        <f t="shared" si="39"/>
        <v>52.490322841923707</v>
      </c>
      <c r="J88" s="39">
        <f t="shared" si="40"/>
        <v>10.498064568384743</v>
      </c>
      <c r="N88" s="40">
        <v>320</v>
      </c>
      <c r="O88" s="43">
        <f>200</f>
        <v>200</v>
      </c>
      <c r="P88" s="43">
        <f>200</f>
        <v>200</v>
      </c>
      <c r="Q88" s="43">
        <f>200</f>
        <v>200</v>
      </c>
      <c r="R88" s="43">
        <f>200</f>
        <v>200</v>
      </c>
      <c r="S88" s="43">
        <f>200</f>
        <v>200</v>
      </c>
      <c r="T88" s="43">
        <f>200</f>
        <v>200</v>
      </c>
    </row>
    <row r="89" spans="3:20">
      <c r="C89" s="15" t="s">
        <v>34</v>
      </c>
      <c r="D89" s="39">
        <f t="shared" si="34"/>
        <v>573.25611826444253</v>
      </c>
      <c r="E89" s="39">
        <f t="shared" si="35"/>
        <v>81.893731180634646</v>
      </c>
      <c r="F89" s="39">
        <f t="shared" si="36"/>
        <v>35.27729958550416</v>
      </c>
      <c r="G89" s="39">
        <f t="shared" si="37"/>
        <v>19.108537275481414</v>
      </c>
      <c r="H89" s="39">
        <f t="shared" si="38"/>
        <v>57.32561182644428</v>
      </c>
      <c r="I89" s="39">
        <f t="shared" si="39"/>
        <v>57.325611826444224</v>
      </c>
      <c r="J89" s="39">
        <f t="shared" si="40"/>
        <v>11.465122365288849</v>
      </c>
      <c r="N89" s="40">
        <v>350</v>
      </c>
      <c r="O89" s="43">
        <f>200</f>
        <v>200</v>
      </c>
      <c r="P89" s="43">
        <f>200</f>
        <v>200</v>
      </c>
      <c r="Q89" s="43">
        <f>200</f>
        <v>200</v>
      </c>
      <c r="R89" s="43">
        <f>200</f>
        <v>200</v>
      </c>
      <c r="S89" s="43">
        <f>200</f>
        <v>200</v>
      </c>
      <c r="T89" s="43">
        <f>200</f>
        <v>200</v>
      </c>
    </row>
    <row r="90" spans="3:20">
      <c r="C90" s="15" t="s">
        <v>35</v>
      </c>
      <c r="D90" s="39">
        <f t="shared" si="34"/>
        <v>574.86729957751868</v>
      </c>
      <c r="E90" s="39">
        <f t="shared" si="35"/>
        <v>82.123899939645526</v>
      </c>
      <c r="F90" s="39">
        <f t="shared" si="36"/>
        <v>35.376449204770388</v>
      </c>
      <c r="G90" s="39">
        <f t="shared" si="37"/>
        <v>19.162243319250617</v>
      </c>
      <c r="H90" s="39">
        <f t="shared" si="38"/>
        <v>57.486729957751898</v>
      </c>
      <c r="I90" s="39">
        <f t="shared" si="39"/>
        <v>57.486729957751898</v>
      </c>
      <c r="J90" s="39">
        <f t="shared" si="40"/>
        <v>11.497345991550372</v>
      </c>
      <c r="N90" s="40">
        <v>350</v>
      </c>
      <c r="O90" s="43">
        <f>200</f>
        <v>200</v>
      </c>
      <c r="P90" s="43">
        <f>200</f>
        <v>200</v>
      </c>
      <c r="Q90" s="43">
        <f>200</f>
        <v>200</v>
      </c>
      <c r="R90" s="43">
        <f>200</f>
        <v>200</v>
      </c>
      <c r="S90" s="43">
        <f>200</f>
        <v>200</v>
      </c>
      <c r="T90" s="43">
        <f>200</f>
        <v>200</v>
      </c>
    </row>
    <row r="91" spans="3:20">
      <c r="C91" s="15" t="s">
        <v>36</v>
      </c>
      <c r="D91" s="39">
        <f t="shared" si="34"/>
        <v>382.97490583667576</v>
      </c>
      <c r="E91" s="39">
        <f t="shared" si="35"/>
        <v>63.829150972779289</v>
      </c>
      <c r="F91" s="39">
        <f t="shared" si="36"/>
        <v>23.935931614792235</v>
      </c>
      <c r="G91" s="39">
        <f t="shared" si="37"/>
        <v>11.967965807396117</v>
      </c>
      <c r="H91" s="39">
        <f t="shared" si="38"/>
        <v>31.914575486389655</v>
      </c>
      <c r="I91" s="39">
        <f t="shared" si="39"/>
        <v>31.914575486389637</v>
      </c>
      <c r="J91" s="39">
        <f t="shared" si="40"/>
        <v>9.5743726459168954</v>
      </c>
      <c r="N91" s="40">
        <v>400</v>
      </c>
      <c r="O91" s="43">
        <f>200</f>
        <v>200</v>
      </c>
      <c r="P91" s="43">
        <f>200</f>
        <v>200</v>
      </c>
      <c r="Q91" s="43">
        <f>200</f>
        <v>200</v>
      </c>
      <c r="R91" s="43">
        <f>200</f>
        <v>200</v>
      </c>
      <c r="S91" s="43">
        <f>200</f>
        <v>200</v>
      </c>
      <c r="T91" s="43">
        <f>200</f>
        <v>200</v>
      </c>
    </row>
    <row r="95" spans="3:20">
      <c r="C95" s="27" t="s">
        <v>83</v>
      </c>
      <c r="O95" s="27" t="s">
        <v>82</v>
      </c>
    </row>
    <row r="96" spans="3:20">
      <c r="C96" s="3" t="s">
        <v>54</v>
      </c>
      <c r="D96" s="36" t="s">
        <v>74</v>
      </c>
      <c r="E96" s="33" t="s">
        <v>75</v>
      </c>
      <c r="F96" s="33" t="s">
        <v>76</v>
      </c>
      <c r="G96" s="33" t="s">
        <v>77</v>
      </c>
      <c r="H96" s="33" t="s">
        <v>78</v>
      </c>
      <c r="I96" s="34" t="s">
        <v>79</v>
      </c>
      <c r="J96" s="35" t="s">
        <v>80</v>
      </c>
      <c r="N96" s="29" t="s">
        <v>62</v>
      </c>
      <c r="O96" s="30" t="s">
        <v>38</v>
      </c>
      <c r="P96" s="25" t="s">
        <v>39</v>
      </c>
      <c r="Q96" s="25" t="s">
        <v>40</v>
      </c>
      <c r="R96" s="25" t="s">
        <v>41</v>
      </c>
      <c r="S96" s="29" t="s">
        <v>42</v>
      </c>
      <c r="T96" s="29" t="s">
        <v>43</v>
      </c>
    </row>
    <row r="97" spans="3:22">
      <c r="C97" s="6" t="s">
        <v>0</v>
      </c>
      <c r="D97" s="39">
        <f t="shared" ref="D97:D126" si="41">N97/E4</f>
        <v>1780.772431915474</v>
      </c>
      <c r="E97" s="39">
        <f t="shared" ref="E97:E126" si="42">O97/F4</f>
        <v>652.94989170234044</v>
      </c>
      <c r="F97" s="39">
        <f t="shared" ref="F97:F126" si="43">P97/G4</f>
        <v>316.58176567386204</v>
      </c>
      <c r="G97" s="39">
        <f t="shared" ref="G97:G126" si="44">Q97/H4</f>
        <v>138.50452248231466</v>
      </c>
      <c r="H97" s="39">
        <f t="shared" ref="H97:H126" si="45">R97/I4</f>
        <v>96.458506728754841</v>
      </c>
      <c r="I97" s="39">
        <f t="shared" ref="I97:I126" si="46">S97/J4</f>
        <v>73.605260519172916</v>
      </c>
      <c r="J97" s="39">
        <f t="shared" ref="J97:J126" si="47">T97/K4</f>
        <v>28.492358910647585</v>
      </c>
      <c r="N97" s="40">
        <v>60</v>
      </c>
      <c r="O97" s="41">
        <f t="shared" ref="O97:O126" si="48">N62+O62</f>
        <v>110</v>
      </c>
      <c r="P97" s="41">
        <f t="shared" ref="P97:P126" si="49">N62+O62+P62</f>
        <v>160</v>
      </c>
      <c r="Q97" s="41">
        <f t="shared" ref="Q97:Q126" si="50">N62+O62+P62+Q62</f>
        <v>210</v>
      </c>
      <c r="R97" s="41">
        <f t="shared" ref="R97:R126" si="51">N62+O62+P62+Q62+R62</f>
        <v>260</v>
      </c>
      <c r="S97" s="41">
        <f t="shared" ref="S97:S126" si="52">N62+O62+P62+Q62+R62+S62</f>
        <v>310</v>
      </c>
      <c r="T97" s="41">
        <f t="shared" ref="T97:T126" si="53">N62+O62+P62+Q62+R62+S62+T62</f>
        <v>360</v>
      </c>
    </row>
    <row r="98" spans="3:22">
      <c r="C98" s="6" t="s">
        <v>1</v>
      </c>
      <c r="D98" s="39">
        <f t="shared" si="41"/>
        <v>891.21908903755514</v>
      </c>
      <c r="E98" s="39">
        <f t="shared" si="42"/>
        <v>326.78033264710359</v>
      </c>
      <c r="F98" s="39">
        <f t="shared" si="43"/>
        <v>158.43894916223206</v>
      </c>
      <c r="G98" s="39">
        <f t="shared" si="44"/>
        <v>69.31704025847651</v>
      </c>
      <c r="H98" s="39">
        <f t="shared" si="45"/>
        <v>48.274367322867576</v>
      </c>
      <c r="I98" s="39">
        <f t="shared" si="46"/>
        <v>40.930061866909945</v>
      </c>
      <c r="J98" s="39">
        <f t="shared" si="47"/>
        <v>22.515008565159288</v>
      </c>
      <c r="N98" s="40">
        <v>60</v>
      </c>
      <c r="O98" s="41">
        <f t="shared" si="48"/>
        <v>110</v>
      </c>
      <c r="P98" s="41">
        <f t="shared" si="49"/>
        <v>160</v>
      </c>
      <c r="Q98" s="41">
        <f t="shared" si="50"/>
        <v>210</v>
      </c>
      <c r="R98" s="41">
        <f t="shared" si="51"/>
        <v>260</v>
      </c>
      <c r="S98" s="41">
        <f t="shared" si="52"/>
        <v>310</v>
      </c>
      <c r="T98" s="41">
        <f t="shared" si="53"/>
        <v>360</v>
      </c>
    </row>
    <row r="99" spans="3:22">
      <c r="C99" s="6" t="s">
        <v>2</v>
      </c>
      <c r="D99" s="39">
        <f t="shared" si="41"/>
        <v>707.82135174786674</v>
      </c>
      <c r="E99" s="39">
        <f t="shared" si="42"/>
        <v>216.2787463674037</v>
      </c>
      <c r="F99" s="39">
        <f t="shared" si="43"/>
        <v>117.97022529131112</v>
      </c>
      <c r="G99" s="39">
        <f t="shared" si="44"/>
        <v>51.611973564948613</v>
      </c>
      <c r="H99" s="39">
        <f t="shared" si="45"/>
        <v>42.600359132973459</v>
      </c>
      <c r="I99" s="39">
        <f t="shared" si="46"/>
        <v>40.634188711451607</v>
      </c>
      <c r="J99" s="39">
        <f t="shared" si="47"/>
        <v>22.352253213090528</v>
      </c>
      <c r="N99" s="40">
        <v>60</v>
      </c>
      <c r="O99" s="41">
        <f t="shared" si="48"/>
        <v>110</v>
      </c>
      <c r="P99" s="41">
        <f t="shared" si="49"/>
        <v>160</v>
      </c>
      <c r="Q99" s="41">
        <f t="shared" si="50"/>
        <v>210</v>
      </c>
      <c r="R99" s="41">
        <f t="shared" si="51"/>
        <v>260</v>
      </c>
      <c r="S99" s="41">
        <f t="shared" si="52"/>
        <v>310</v>
      </c>
      <c r="T99" s="41">
        <f t="shared" si="53"/>
        <v>360</v>
      </c>
      <c r="V99" s="61"/>
    </row>
    <row r="100" spans="3:22">
      <c r="C100" s="9" t="s">
        <v>4</v>
      </c>
      <c r="D100" s="39">
        <f t="shared" si="41"/>
        <v>560.47401826036014</v>
      </c>
      <c r="E100" s="39">
        <f t="shared" si="42"/>
        <v>205.50714002879869</v>
      </c>
      <c r="F100" s="39">
        <f t="shared" si="43"/>
        <v>99.639825468508462</v>
      </c>
      <c r="G100" s="39">
        <f t="shared" si="44"/>
        <v>43.592423642472454</v>
      </c>
      <c r="H100" s="39">
        <f t="shared" si="45"/>
        <v>36.430811186923407</v>
      </c>
      <c r="I100" s="39">
        <f t="shared" si="46"/>
        <v>31.59035375649302</v>
      </c>
      <c r="J100" s="39">
        <f t="shared" si="47"/>
        <v>19.216252054640918</v>
      </c>
      <c r="N100" s="40">
        <v>60</v>
      </c>
      <c r="O100" s="41">
        <f t="shared" si="48"/>
        <v>110</v>
      </c>
      <c r="P100" s="41">
        <f t="shared" si="49"/>
        <v>160</v>
      </c>
      <c r="Q100" s="41">
        <f t="shared" si="50"/>
        <v>210</v>
      </c>
      <c r="R100" s="41">
        <f t="shared" si="51"/>
        <v>260</v>
      </c>
      <c r="S100" s="41">
        <f t="shared" si="52"/>
        <v>310</v>
      </c>
      <c r="T100" s="41">
        <f t="shared" si="53"/>
        <v>360</v>
      </c>
    </row>
    <row r="101" spans="3:22">
      <c r="C101" s="9" t="s">
        <v>5</v>
      </c>
      <c r="D101" s="39">
        <f t="shared" si="41"/>
        <v>557.25101506838644</v>
      </c>
      <c r="E101" s="39">
        <f t="shared" si="42"/>
        <v>204.32537219174171</v>
      </c>
      <c r="F101" s="39">
        <f t="shared" si="43"/>
        <v>99.066847123268715</v>
      </c>
      <c r="G101" s="39">
        <f t="shared" si="44"/>
        <v>43.34174561643006</v>
      </c>
      <c r="H101" s="39">
        <f t="shared" si="45"/>
        <v>36.221315979445123</v>
      </c>
      <c r="I101" s="39">
        <f t="shared" si="46"/>
        <v>31.408693576581783</v>
      </c>
      <c r="J101" s="39">
        <f t="shared" si="47"/>
        <v>19.105749088058968</v>
      </c>
      <c r="N101" s="40">
        <v>60</v>
      </c>
      <c r="O101" s="41">
        <f t="shared" si="48"/>
        <v>110</v>
      </c>
      <c r="P101" s="41">
        <f t="shared" si="49"/>
        <v>160</v>
      </c>
      <c r="Q101" s="41">
        <f t="shared" si="50"/>
        <v>210</v>
      </c>
      <c r="R101" s="41">
        <f t="shared" si="51"/>
        <v>260</v>
      </c>
      <c r="S101" s="41">
        <f t="shared" si="52"/>
        <v>310</v>
      </c>
      <c r="T101" s="41">
        <f t="shared" si="53"/>
        <v>360</v>
      </c>
    </row>
    <row r="102" spans="3:22">
      <c r="C102" s="9" t="s">
        <v>7</v>
      </c>
      <c r="D102" s="39">
        <f t="shared" si="41"/>
        <v>557.86180843889269</v>
      </c>
      <c r="E102" s="39">
        <f t="shared" si="42"/>
        <v>204.54932976092729</v>
      </c>
      <c r="F102" s="39">
        <f t="shared" si="43"/>
        <v>99.175432611358687</v>
      </c>
      <c r="G102" s="39">
        <f t="shared" si="44"/>
        <v>43.389251767469425</v>
      </c>
      <c r="H102" s="39">
        <f t="shared" si="45"/>
        <v>36.261017548528024</v>
      </c>
      <c r="I102" s="39">
        <f t="shared" si="46"/>
        <v>31.443120112010313</v>
      </c>
      <c r="J102" s="39">
        <f t="shared" si="47"/>
        <v>19.126690575047746</v>
      </c>
      <c r="N102" s="40">
        <v>60</v>
      </c>
      <c r="O102" s="41">
        <f t="shared" si="48"/>
        <v>110</v>
      </c>
      <c r="P102" s="41">
        <f t="shared" si="49"/>
        <v>160</v>
      </c>
      <c r="Q102" s="41">
        <f t="shared" si="50"/>
        <v>210</v>
      </c>
      <c r="R102" s="41">
        <f t="shared" si="51"/>
        <v>260</v>
      </c>
      <c r="S102" s="41">
        <f t="shared" si="52"/>
        <v>310</v>
      </c>
      <c r="T102" s="41">
        <f t="shared" si="53"/>
        <v>360</v>
      </c>
    </row>
    <row r="103" spans="3:22">
      <c r="C103" s="9" t="s">
        <v>8</v>
      </c>
      <c r="D103" s="39">
        <f t="shared" si="41"/>
        <v>420.28294567088545</v>
      </c>
      <c r="E103" s="39">
        <f t="shared" si="42"/>
        <v>154.10374674599134</v>
      </c>
      <c r="F103" s="39">
        <f t="shared" si="43"/>
        <v>89.660361743122237</v>
      </c>
      <c r="G103" s="39">
        <f t="shared" si="44"/>
        <v>39.226408262615969</v>
      </c>
      <c r="H103" s="39">
        <f t="shared" si="45"/>
        <v>32.377352851683028</v>
      </c>
      <c r="I103" s="39">
        <f t="shared" si="46"/>
        <v>28.952825146216551</v>
      </c>
      <c r="J103" s="39">
        <f t="shared" si="47"/>
        <v>18.339619447456819</v>
      </c>
      <c r="N103" s="40">
        <v>60</v>
      </c>
      <c r="O103" s="41">
        <f t="shared" si="48"/>
        <v>110</v>
      </c>
      <c r="P103" s="41">
        <f t="shared" si="49"/>
        <v>160</v>
      </c>
      <c r="Q103" s="41">
        <f t="shared" si="50"/>
        <v>210</v>
      </c>
      <c r="R103" s="41">
        <f t="shared" si="51"/>
        <v>260</v>
      </c>
      <c r="S103" s="41">
        <f t="shared" si="52"/>
        <v>310</v>
      </c>
      <c r="T103" s="41">
        <f t="shared" si="53"/>
        <v>360</v>
      </c>
    </row>
    <row r="104" spans="3:22">
      <c r="C104" s="10" t="s">
        <v>9</v>
      </c>
      <c r="D104" s="39">
        <f t="shared" si="41"/>
        <v>785.60155606747162</v>
      </c>
      <c r="E104" s="39">
        <f t="shared" si="42"/>
        <v>269.34910493741887</v>
      </c>
      <c r="F104" s="39">
        <f t="shared" si="43"/>
        <v>127.19263288711444</v>
      </c>
      <c r="G104" s="39">
        <f t="shared" si="44"/>
        <v>54.867410265029761</v>
      </c>
      <c r="H104" s="39">
        <f t="shared" si="45"/>
        <v>48.482838888735394</v>
      </c>
      <c r="I104" s="39">
        <f t="shared" si="46"/>
        <v>47.884285322207795</v>
      </c>
      <c r="J104" s="39">
        <f t="shared" si="47"/>
        <v>33.219722942281656</v>
      </c>
      <c r="N104" s="40">
        <v>140</v>
      </c>
      <c r="O104" s="41">
        <f t="shared" si="48"/>
        <v>240</v>
      </c>
      <c r="P104" s="41">
        <f t="shared" si="49"/>
        <v>340</v>
      </c>
      <c r="Q104" s="41">
        <f t="shared" si="50"/>
        <v>440</v>
      </c>
      <c r="R104" s="41">
        <f t="shared" si="51"/>
        <v>540</v>
      </c>
      <c r="S104" s="41">
        <f t="shared" si="52"/>
        <v>640</v>
      </c>
      <c r="T104" s="41">
        <f t="shared" si="53"/>
        <v>740</v>
      </c>
    </row>
    <row r="105" spans="3:22">
      <c r="C105" s="10" t="s">
        <v>10</v>
      </c>
      <c r="D105" s="39">
        <f t="shared" si="41"/>
        <v>647.63680387044531</v>
      </c>
      <c r="E105" s="39">
        <f t="shared" si="42"/>
        <v>222.04690418415268</v>
      </c>
      <c r="F105" s="39">
        <f t="shared" si="43"/>
        <v>104.85548253140543</v>
      </c>
      <c r="G105" s="39">
        <f t="shared" si="44"/>
        <v>45.231776778253327</v>
      </c>
      <c r="H105" s="39">
        <f t="shared" si="45"/>
        <v>39.968442753147478</v>
      </c>
      <c r="I105" s="39">
        <f t="shared" si="46"/>
        <v>39.475005188293807</v>
      </c>
      <c r="J105" s="39">
        <f t="shared" si="47"/>
        <v>27.38578484937883</v>
      </c>
      <c r="N105" s="40">
        <v>140</v>
      </c>
      <c r="O105" s="41">
        <f t="shared" si="48"/>
        <v>240</v>
      </c>
      <c r="P105" s="41">
        <f t="shared" si="49"/>
        <v>340</v>
      </c>
      <c r="Q105" s="41">
        <f t="shared" si="50"/>
        <v>440</v>
      </c>
      <c r="R105" s="41">
        <f t="shared" si="51"/>
        <v>540</v>
      </c>
      <c r="S105" s="41">
        <f t="shared" si="52"/>
        <v>640</v>
      </c>
      <c r="T105" s="41">
        <f t="shared" si="53"/>
        <v>740</v>
      </c>
    </row>
    <row r="106" spans="3:22">
      <c r="C106" s="10" t="s">
        <v>12</v>
      </c>
      <c r="D106" s="39">
        <f t="shared" si="41"/>
        <v>719.52822644065361</v>
      </c>
      <c r="E106" s="39">
        <f t="shared" si="42"/>
        <v>246.6953919225098</v>
      </c>
      <c r="F106" s="39">
        <f t="shared" si="43"/>
        <v>116.49504618562963</v>
      </c>
      <c r="G106" s="39">
        <f t="shared" si="44"/>
        <v>50.252765021252003</v>
      </c>
      <c r="H106" s="39">
        <f t="shared" si="45"/>
        <v>44.405170546051764</v>
      </c>
      <c r="I106" s="39">
        <f t="shared" si="46"/>
        <v>43.856958564001744</v>
      </c>
      <c r="J106" s="39">
        <f t="shared" si="47"/>
        <v>30.425765003776206</v>
      </c>
      <c r="N106" s="40">
        <v>140</v>
      </c>
      <c r="O106" s="41">
        <f t="shared" si="48"/>
        <v>240</v>
      </c>
      <c r="P106" s="41">
        <f t="shared" si="49"/>
        <v>340</v>
      </c>
      <c r="Q106" s="41">
        <f t="shared" si="50"/>
        <v>440</v>
      </c>
      <c r="R106" s="41">
        <f t="shared" si="51"/>
        <v>540</v>
      </c>
      <c r="S106" s="41">
        <f t="shared" si="52"/>
        <v>640</v>
      </c>
      <c r="T106" s="41">
        <f t="shared" si="53"/>
        <v>740</v>
      </c>
    </row>
    <row r="107" spans="3:22">
      <c r="C107" s="10" t="s">
        <v>13</v>
      </c>
      <c r="D107" s="39">
        <f t="shared" si="41"/>
        <v>656.08547005845401</v>
      </c>
      <c r="E107" s="39">
        <f t="shared" si="42"/>
        <v>213.22777776899758</v>
      </c>
      <c r="F107" s="39">
        <f t="shared" si="43"/>
        <v>98.412820508768107</v>
      </c>
      <c r="G107" s="39">
        <f t="shared" si="44"/>
        <v>45.269897434033332</v>
      </c>
      <c r="H107" s="39">
        <f t="shared" si="45"/>
        <v>39.365128203507247</v>
      </c>
      <c r="I107" s="39">
        <f t="shared" si="46"/>
        <v>36.084700853214976</v>
      </c>
      <c r="J107" s="39">
        <f t="shared" si="47"/>
        <v>26.712051280951343</v>
      </c>
      <c r="N107" s="40">
        <v>160</v>
      </c>
      <c r="O107" s="41">
        <f t="shared" si="48"/>
        <v>260</v>
      </c>
      <c r="P107" s="41">
        <f t="shared" si="49"/>
        <v>360</v>
      </c>
      <c r="Q107" s="41">
        <f t="shared" si="50"/>
        <v>460</v>
      </c>
      <c r="R107" s="41">
        <f t="shared" si="51"/>
        <v>560</v>
      </c>
      <c r="S107" s="41">
        <f t="shared" si="52"/>
        <v>660</v>
      </c>
      <c r="T107" s="41">
        <f t="shared" si="53"/>
        <v>760</v>
      </c>
    </row>
    <row r="108" spans="3:22">
      <c r="C108" s="11" t="s">
        <v>15</v>
      </c>
      <c r="D108" s="39">
        <f t="shared" si="41"/>
        <v>591.10212742869066</v>
      </c>
      <c r="E108" s="39">
        <f t="shared" si="42"/>
        <v>183.89843964448153</v>
      </c>
      <c r="F108" s="39">
        <f t="shared" si="43"/>
        <v>87.35175883112872</v>
      </c>
      <c r="G108" s="39">
        <f t="shared" si="44"/>
        <v>40.123295922432334</v>
      </c>
      <c r="H108" s="39">
        <f t="shared" si="45"/>
        <v>35.553698331266425</v>
      </c>
      <c r="I108" s="39">
        <f t="shared" si="46"/>
        <v>32.908141831117746</v>
      </c>
      <c r="J108" s="39">
        <f t="shared" si="47"/>
        <v>24.731169469430274</v>
      </c>
      <c r="N108" s="40">
        <v>180</v>
      </c>
      <c r="O108" s="41">
        <f t="shared" si="48"/>
        <v>280</v>
      </c>
      <c r="P108" s="41">
        <f t="shared" si="49"/>
        <v>380</v>
      </c>
      <c r="Q108" s="41">
        <f t="shared" si="50"/>
        <v>480</v>
      </c>
      <c r="R108" s="41">
        <f t="shared" si="51"/>
        <v>580</v>
      </c>
      <c r="S108" s="41">
        <f t="shared" si="52"/>
        <v>680</v>
      </c>
      <c r="T108" s="41">
        <f t="shared" si="53"/>
        <v>780</v>
      </c>
    </row>
    <row r="109" spans="3:22">
      <c r="C109" s="11" t="s">
        <v>16</v>
      </c>
      <c r="D109" s="39">
        <f t="shared" si="41"/>
        <v>585.67073449998122</v>
      </c>
      <c r="E109" s="39">
        <f t="shared" si="42"/>
        <v>182.20867295554967</v>
      </c>
      <c r="F109" s="39">
        <f t="shared" si="43"/>
        <v>86.549119653886109</v>
      </c>
      <c r="G109" s="39">
        <f t="shared" si="44"/>
        <v>39.754619553938113</v>
      </c>
      <c r="H109" s="39">
        <f t="shared" si="45"/>
        <v>35.227010104739605</v>
      </c>
      <c r="I109" s="39">
        <f t="shared" si="46"/>
        <v>32.605762528887837</v>
      </c>
      <c r="J109" s="39">
        <f t="shared" si="47"/>
        <v>24.503924983677372</v>
      </c>
      <c r="N109" s="40">
        <v>180</v>
      </c>
      <c r="O109" s="41">
        <f t="shared" si="48"/>
        <v>280</v>
      </c>
      <c r="P109" s="41">
        <f t="shared" si="49"/>
        <v>380</v>
      </c>
      <c r="Q109" s="41">
        <f t="shared" si="50"/>
        <v>480</v>
      </c>
      <c r="R109" s="41">
        <f t="shared" si="51"/>
        <v>580</v>
      </c>
      <c r="S109" s="41">
        <f t="shared" si="52"/>
        <v>680</v>
      </c>
      <c r="T109" s="41">
        <f t="shared" si="53"/>
        <v>780</v>
      </c>
    </row>
    <row r="110" spans="3:22">
      <c r="C110" s="11" t="s">
        <v>17</v>
      </c>
      <c r="D110" s="39">
        <f t="shared" si="41"/>
        <v>577.84153408413158</v>
      </c>
      <c r="E110" s="39">
        <f t="shared" si="42"/>
        <v>173.3524602252395</v>
      </c>
      <c r="F110" s="39">
        <f t="shared" si="43"/>
        <v>84.049677684964607</v>
      </c>
      <c r="G110" s="39">
        <f t="shared" si="44"/>
        <v>38.522768938942107</v>
      </c>
      <c r="H110" s="39">
        <f t="shared" si="45"/>
        <v>34.670492045047901</v>
      </c>
      <c r="I110" s="39">
        <f t="shared" si="46"/>
        <v>32.35912590871137</v>
      </c>
      <c r="J110" s="39">
        <f t="shared" si="47"/>
        <v>24.65457212092295</v>
      </c>
      <c r="N110" s="40">
        <v>200</v>
      </c>
      <c r="O110" s="41">
        <f t="shared" si="48"/>
        <v>300</v>
      </c>
      <c r="P110" s="41">
        <f t="shared" si="49"/>
        <v>400</v>
      </c>
      <c r="Q110" s="41">
        <f t="shared" si="50"/>
        <v>500</v>
      </c>
      <c r="R110" s="41">
        <f t="shared" si="51"/>
        <v>600</v>
      </c>
      <c r="S110" s="41">
        <f t="shared" si="52"/>
        <v>700</v>
      </c>
      <c r="T110" s="41">
        <f t="shared" si="53"/>
        <v>800</v>
      </c>
    </row>
    <row r="111" spans="3:22">
      <c r="C111" s="11" t="s">
        <v>18</v>
      </c>
      <c r="D111" s="39">
        <f t="shared" si="41"/>
        <v>551.76780721306011</v>
      </c>
      <c r="E111" s="39">
        <f t="shared" si="42"/>
        <v>165.53034216391802</v>
      </c>
      <c r="F111" s="39">
        <f t="shared" si="43"/>
        <v>80.257135594626916</v>
      </c>
      <c r="G111" s="39">
        <f t="shared" si="44"/>
        <v>36.784520480870668</v>
      </c>
      <c r="H111" s="39">
        <f t="shared" si="45"/>
        <v>33.106068432783601</v>
      </c>
      <c r="I111" s="39">
        <f t="shared" si="46"/>
        <v>30.898997203931362</v>
      </c>
      <c r="J111" s="39">
        <f t="shared" si="47"/>
        <v>23.542093107757228</v>
      </c>
      <c r="N111" s="40">
        <v>200</v>
      </c>
      <c r="O111" s="41">
        <f t="shared" si="48"/>
        <v>300</v>
      </c>
      <c r="P111" s="41">
        <f t="shared" si="49"/>
        <v>400</v>
      </c>
      <c r="Q111" s="41">
        <f t="shared" si="50"/>
        <v>500</v>
      </c>
      <c r="R111" s="41">
        <f t="shared" si="51"/>
        <v>600</v>
      </c>
      <c r="S111" s="41">
        <f t="shared" si="52"/>
        <v>700</v>
      </c>
      <c r="T111" s="41">
        <f t="shared" si="53"/>
        <v>800</v>
      </c>
    </row>
    <row r="112" spans="3:22">
      <c r="C112" s="12" t="s">
        <v>19</v>
      </c>
      <c r="D112" s="39">
        <f t="shared" si="41"/>
        <v>580.04831403080595</v>
      </c>
      <c r="E112" s="39">
        <f t="shared" si="42"/>
        <v>195.10716017399835</v>
      </c>
      <c r="F112" s="39">
        <f t="shared" si="43"/>
        <v>98.713676715060785</v>
      </c>
      <c r="G112" s="39">
        <f t="shared" si="44"/>
        <v>45.424562774100771</v>
      </c>
      <c r="H112" s="39">
        <f t="shared" si="45"/>
        <v>44.475392805686724</v>
      </c>
      <c r="I112" s="39">
        <f t="shared" si="46"/>
        <v>43.84261282674403</v>
      </c>
      <c r="J112" s="39">
        <f t="shared" si="47"/>
        <v>25.928545478627598</v>
      </c>
      <c r="N112" s="40">
        <v>220</v>
      </c>
      <c r="O112" s="41">
        <f t="shared" si="48"/>
        <v>370</v>
      </c>
      <c r="P112" s="41">
        <f t="shared" si="49"/>
        <v>520</v>
      </c>
      <c r="Q112" s="41">
        <f t="shared" si="50"/>
        <v>670</v>
      </c>
      <c r="R112" s="41">
        <f t="shared" si="51"/>
        <v>820</v>
      </c>
      <c r="S112" s="41">
        <f t="shared" si="52"/>
        <v>970</v>
      </c>
      <c r="T112" s="41">
        <f t="shared" si="53"/>
        <v>1120</v>
      </c>
    </row>
    <row r="113" spans="3:20">
      <c r="C113" s="12" t="s">
        <v>20</v>
      </c>
      <c r="D113" s="39">
        <f t="shared" si="41"/>
        <v>574.6413341804215</v>
      </c>
      <c r="E113" s="39">
        <f t="shared" si="42"/>
        <v>193.28844876977814</v>
      </c>
      <c r="F113" s="39">
        <f t="shared" si="43"/>
        <v>97.793507053249925</v>
      </c>
      <c r="G113" s="39">
        <f t="shared" si="44"/>
        <v>45.001133053349896</v>
      </c>
      <c r="H113" s="39">
        <f t="shared" si="45"/>
        <v>44.060810870145566</v>
      </c>
      <c r="I113" s="39">
        <f t="shared" si="46"/>
        <v>43.433929414676022</v>
      </c>
      <c r="J113" s="39">
        <f t="shared" si="47"/>
        <v>25.686849882654762</v>
      </c>
      <c r="N113" s="40">
        <v>220</v>
      </c>
      <c r="O113" s="41">
        <f t="shared" si="48"/>
        <v>370</v>
      </c>
      <c r="P113" s="41">
        <f t="shared" si="49"/>
        <v>520</v>
      </c>
      <c r="Q113" s="41">
        <f t="shared" si="50"/>
        <v>670</v>
      </c>
      <c r="R113" s="41">
        <f t="shared" si="51"/>
        <v>820</v>
      </c>
      <c r="S113" s="41">
        <f t="shared" si="52"/>
        <v>970</v>
      </c>
      <c r="T113" s="41">
        <f t="shared" si="53"/>
        <v>1120</v>
      </c>
    </row>
    <row r="114" spans="3:20">
      <c r="C114" s="12" t="s">
        <v>21</v>
      </c>
      <c r="D114" s="39">
        <f t="shared" si="41"/>
        <v>483.14471027099501</v>
      </c>
      <c r="E114" s="39">
        <f t="shared" si="42"/>
        <v>157.02203083807336</v>
      </c>
      <c r="F114" s="39">
        <f t="shared" si="43"/>
        <v>72.471706540649251</v>
      </c>
      <c r="G114" s="39">
        <f t="shared" si="44"/>
        <v>37.041094454109619</v>
      </c>
      <c r="H114" s="39">
        <f t="shared" si="45"/>
        <v>36.562302398886104</v>
      </c>
      <c r="I114" s="39">
        <f t="shared" si="46"/>
        <v>36.235853270324625</v>
      </c>
      <c r="J114" s="39">
        <f t="shared" si="47"/>
        <v>21.856546417021203</v>
      </c>
      <c r="N114" s="40">
        <v>240</v>
      </c>
      <c r="O114" s="41">
        <f t="shared" si="48"/>
        <v>390</v>
      </c>
      <c r="P114" s="41">
        <f t="shared" si="49"/>
        <v>540</v>
      </c>
      <c r="Q114" s="41">
        <f t="shared" si="50"/>
        <v>690</v>
      </c>
      <c r="R114" s="41">
        <f t="shared" si="51"/>
        <v>840</v>
      </c>
      <c r="S114" s="41">
        <f t="shared" si="52"/>
        <v>990</v>
      </c>
      <c r="T114" s="41">
        <f t="shared" si="53"/>
        <v>1140</v>
      </c>
    </row>
    <row r="115" spans="3:20">
      <c r="C115" s="12" t="s">
        <v>22</v>
      </c>
      <c r="D115" s="39">
        <f t="shared" si="41"/>
        <v>567.83939907569459</v>
      </c>
      <c r="E115" s="39">
        <f t="shared" si="42"/>
        <v>184.54780469960076</v>
      </c>
      <c r="F115" s="39">
        <f t="shared" si="43"/>
        <v>85.175909861354199</v>
      </c>
      <c r="G115" s="39">
        <f t="shared" si="44"/>
        <v>43.534353929136586</v>
      </c>
      <c r="H115" s="39">
        <f t="shared" si="45"/>
        <v>42.971630200322835</v>
      </c>
      <c r="I115" s="39">
        <f t="shared" si="46"/>
        <v>42.587954930677093</v>
      </c>
      <c r="J115" s="39">
        <f t="shared" si="47"/>
        <v>25.68797281532904</v>
      </c>
      <c r="N115" s="40">
        <v>240</v>
      </c>
      <c r="O115" s="41">
        <f t="shared" si="48"/>
        <v>390</v>
      </c>
      <c r="P115" s="41">
        <f t="shared" si="49"/>
        <v>540</v>
      </c>
      <c r="Q115" s="41">
        <f t="shared" si="50"/>
        <v>690</v>
      </c>
      <c r="R115" s="41">
        <f t="shared" si="51"/>
        <v>840</v>
      </c>
      <c r="S115" s="41">
        <f t="shared" si="52"/>
        <v>990</v>
      </c>
      <c r="T115" s="41">
        <f t="shared" si="53"/>
        <v>1140</v>
      </c>
    </row>
    <row r="116" spans="3:20">
      <c r="C116" s="13" t="s">
        <v>24</v>
      </c>
      <c r="D116" s="39">
        <f t="shared" si="41"/>
        <v>585.20618209272732</v>
      </c>
      <c r="E116" s="39">
        <f t="shared" si="42"/>
        <v>184.56502666001404</v>
      </c>
      <c r="F116" s="39">
        <f t="shared" si="43"/>
        <v>84.029605633827515</v>
      </c>
      <c r="G116" s="39">
        <f t="shared" si="44"/>
        <v>43.946733482155778</v>
      </c>
      <c r="H116" s="39">
        <f t="shared" si="45"/>
        <v>43.67692688439606</v>
      </c>
      <c r="I116" s="39">
        <f t="shared" si="46"/>
        <v>43.489235338128438</v>
      </c>
      <c r="J116" s="39">
        <f t="shared" si="47"/>
        <v>26.716389565306624</v>
      </c>
      <c r="N116" s="40">
        <v>260</v>
      </c>
      <c r="O116" s="41">
        <f t="shared" si="48"/>
        <v>410</v>
      </c>
      <c r="P116" s="41">
        <f t="shared" si="49"/>
        <v>560</v>
      </c>
      <c r="Q116" s="41">
        <f t="shared" si="50"/>
        <v>710</v>
      </c>
      <c r="R116" s="41">
        <f t="shared" si="51"/>
        <v>860</v>
      </c>
      <c r="S116" s="41">
        <f t="shared" si="52"/>
        <v>1010</v>
      </c>
      <c r="T116" s="41">
        <f t="shared" si="53"/>
        <v>1160</v>
      </c>
    </row>
    <row r="117" spans="3:20">
      <c r="C117" s="13" t="s">
        <v>25</v>
      </c>
      <c r="D117" s="39">
        <f t="shared" si="41"/>
        <v>594.42160584046599</v>
      </c>
      <c r="E117" s="39">
        <f t="shared" si="42"/>
        <v>187.47142953430082</v>
      </c>
      <c r="F117" s="39">
        <f t="shared" si="43"/>
        <v>85.352845966836142</v>
      </c>
      <c r="G117" s="39">
        <f t="shared" si="44"/>
        <v>44.638776361673457</v>
      </c>
      <c r="H117" s="39">
        <f t="shared" si="45"/>
        <v>44.364721035509334</v>
      </c>
      <c r="I117" s="39">
        <f t="shared" si="46"/>
        <v>44.174073852090821</v>
      </c>
      <c r="J117" s="39">
        <f t="shared" si="47"/>
        <v>27.13710086055222</v>
      </c>
      <c r="N117" s="40">
        <v>260</v>
      </c>
      <c r="O117" s="41">
        <f t="shared" si="48"/>
        <v>410</v>
      </c>
      <c r="P117" s="41">
        <f t="shared" si="49"/>
        <v>560</v>
      </c>
      <c r="Q117" s="41">
        <f t="shared" si="50"/>
        <v>710</v>
      </c>
      <c r="R117" s="41">
        <f t="shared" si="51"/>
        <v>860</v>
      </c>
      <c r="S117" s="41">
        <f t="shared" si="52"/>
        <v>1010</v>
      </c>
      <c r="T117" s="41">
        <f t="shared" si="53"/>
        <v>1160</v>
      </c>
    </row>
    <row r="118" spans="3:20">
      <c r="C118" s="13" t="s">
        <v>27</v>
      </c>
      <c r="D118" s="39">
        <f t="shared" si="41"/>
        <v>580.64762394418267</v>
      </c>
      <c r="E118" s="39">
        <f t="shared" si="42"/>
        <v>178.3417702114275</v>
      </c>
      <c r="F118" s="39">
        <f t="shared" si="43"/>
        <v>80.184671878006171</v>
      </c>
      <c r="G118" s="39">
        <f t="shared" si="44"/>
        <v>42.743472149168397</v>
      </c>
      <c r="H118" s="39">
        <f t="shared" si="45"/>
        <v>42.729191002442988</v>
      </c>
      <c r="I118" s="39">
        <f t="shared" si="46"/>
        <v>42.719075190179147</v>
      </c>
      <c r="J118" s="39">
        <f t="shared" si="47"/>
        <v>26.694708944966319</v>
      </c>
      <c r="N118" s="40">
        <v>280</v>
      </c>
      <c r="O118" s="41">
        <f t="shared" si="48"/>
        <v>430</v>
      </c>
      <c r="P118" s="41">
        <f t="shared" si="49"/>
        <v>580</v>
      </c>
      <c r="Q118" s="41">
        <f t="shared" si="50"/>
        <v>730</v>
      </c>
      <c r="R118" s="41">
        <f t="shared" si="51"/>
        <v>880</v>
      </c>
      <c r="S118" s="41">
        <f t="shared" si="52"/>
        <v>1030</v>
      </c>
      <c r="T118" s="41">
        <f t="shared" si="53"/>
        <v>1180</v>
      </c>
    </row>
    <row r="119" spans="3:20">
      <c r="C119" s="13" t="s">
        <v>28</v>
      </c>
      <c r="D119" s="39">
        <f t="shared" si="41"/>
        <v>574.88841519297648</v>
      </c>
      <c r="E119" s="39">
        <f t="shared" si="42"/>
        <v>176.57287038069992</v>
      </c>
      <c r="F119" s="39">
        <f t="shared" si="43"/>
        <v>79.389352574268187</v>
      </c>
      <c r="G119" s="39">
        <f t="shared" si="44"/>
        <v>42.319516950340116</v>
      </c>
      <c r="H119" s="39">
        <f t="shared" si="45"/>
        <v>38.544899456748141</v>
      </c>
      <c r="I119" s="39">
        <f t="shared" si="46"/>
        <v>42.295361974911849</v>
      </c>
      <c r="J119" s="39">
        <f t="shared" si="47"/>
        <v>26.429934932248528</v>
      </c>
      <c r="N119" s="40">
        <v>280</v>
      </c>
      <c r="O119" s="41">
        <f t="shared" si="48"/>
        <v>430</v>
      </c>
      <c r="P119" s="41">
        <f t="shared" si="49"/>
        <v>580</v>
      </c>
      <c r="Q119" s="41">
        <f t="shared" si="50"/>
        <v>730</v>
      </c>
      <c r="R119" s="41">
        <f t="shared" si="51"/>
        <v>880</v>
      </c>
      <c r="S119" s="41">
        <f t="shared" si="52"/>
        <v>1030</v>
      </c>
      <c r="T119" s="41">
        <f t="shared" si="53"/>
        <v>1180</v>
      </c>
    </row>
    <row r="120" spans="3:20">
      <c r="C120" s="14" t="s">
        <v>29</v>
      </c>
      <c r="D120" s="39">
        <f t="shared" si="41"/>
        <v>553.88637417198208</v>
      </c>
      <c r="E120" s="39">
        <f t="shared" si="42"/>
        <v>184.62879139066067</v>
      </c>
      <c r="F120" s="39">
        <f t="shared" si="43"/>
        <v>86.160102648974984</v>
      </c>
      <c r="G120" s="39">
        <f t="shared" si="44"/>
        <v>48.003485761571781</v>
      </c>
      <c r="H120" s="39">
        <f t="shared" si="45"/>
        <v>48.003485761571781</v>
      </c>
      <c r="I120" s="39">
        <f t="shared" si="46"/>
        <v>48.944730580426125</v>
      </c>
      <c r="J120" s="39">
        <f t="shared" si="47"/>
        <v>31.650649952684685</v>
      </c>
      <c r="N120" s="40">
        <v>300</v>
      </c>
      <c r="O120" s="41">
        <f t="shared" si="48"/>
        <v>500</v>
      </c>
      <c r="P120" s="41">
        <f t="shared" si="49"/>
        <v>700</v>
      </c>
      <c r="Q120" s="41">
        <f t="shared" si="50"/>
        <v>900</v>
      </c>
      <c r="R120" s="41">
        <f t="shared" si="51"/>
        <v>1100</v>
      </c>
      <c r="S120" s="41">
        <f t="shared" si="52"/>
        <v>1300</v>
      </c>
      <c r="T120" s="41">
        <f t="shared" si="53"/>
        <v>1500</v>
      </c>
    </row>
    <row r="121" spans="3:20">
      <c r="C121" s="14" t="s">
        <v>30</v>
      </c>
      <c r="D121" s="39">
        <f t="shared" si="41"/>
        <v>557.46581679999406</v>
      </c>
      <c r="E121" s="39">
        <f t="shared" si="42"/>
        <v>185.82193893333135</v>
      </c>
      <c r="F121" s="39">
        <f t="shared" si="43"/>
        <v>86.716904835554644</v>
      </c>
      <c r="G121" s="39">
        <f t="shared" si="44"/>
        <v>48.313704122666152</v>
      </c>
      <c r="H121" s="39">
        <f t="shared" si="45"/>
        <v>48.313704122666152</v>
      </c>
      <c r="I121" s="39">
        <f t="shared" si="46"/>
        <v>49.261031654483133</v>
      </c>
      <c r="J121" s="39">
        <f t="shared" si="47"/>
        <v>31.855189531428234</v>
      </c>
      <c r="N121" s="40">
        <v>300</v>
      </c>
      <c r="O121" s="41">
        <f t="shared" si="48"/>
        <v>500</v>
      </c>
      <c r="P121" s="41">
        <f t="shared" si="49"/>
        <v>700</v>
      </c>
      <c r="Q121" s="41">
        <f t="shared" si="50"/>
        <v>900</v>
      </c>
      <c r="R121" s="41">
        <f t="shared" si="51"/>
        <v>1100</v>
      </c>
      <c r="S121" s="41">
        <f t="shared" si="52"/>
        <v>1300</v>
      </c>
      <c r="T121" s="41">
        <f t="shared" si="53"/>
        <v>1500</v>
      </c>
    </row>
    <row r="122" spans="3:20">
      <c r="C122" s="14" t="s">
        <v>31</v>
      </c>
      <c r="D122" s="39">
        <f t="shared" si="41"/>
        <v>568.80040952186903</v>
      </c>
      <c r="E122" s="39">
        <f t="shared" si="42"/>
        <v>189.60013650728965</v>
      </c>
      <c r="F122" s="39">
        <f t="shared" si="43"/>
        <v>88.480063703401854</v>
      </c>
      <c r="G122" s="39">
        <f t="shared" si="44"/>
        <v>49.29603549189531</v>
      </c>
      <c r="H122" s="39">
        <f t="shared" si="45"/>
        <v>49.29603549189531</v>
      </c>
      <c r="I122" s="39">
        <f t="shared" si="46"/>
        <v>50.262624423108946</v>
      </c>
      <c r="J122" s="39">
        <f t="shared" si="47"/>
        <v>32.502880544106802</v>
      </c>
      <c r="N122" s="40">
        <v>300</v>
      </c>
      <c r="O122" s="41">
        <f t="shared" si="48"/>
        <v>500</v>
      </c>
      <c r="P122" s="41">
        <f t="shared" si="49"/>
        <v>700</v>
      </c>
      <c r="Q122" s="41">
        <f t="shared" si="50"/>
        <v>900</v>
      </c>
      <c r="R122" s="41">
        <f t="shared" si="51"/>
        <v>1100</v>
      </c>
      <c r="S122" s="41">
        <f t="shared" si="52"/>
        <v>1300</v>
      </c>
      <c r="T122" s="41">
        <f t="shared" si="53"/>
        <v>1500</v>
      </c>
    </row>
    <row r="123" spans="3:20">
      <c r="C123" s="14" t="s">
        <v>32</v>
      </c>
      <c r="D123" s="39">
        <f t="shared" si="41"/>
        <v>599.88940390769949</v>
      </c>
      <c r="E123" s="39">
        <f t="shared" si="42"/>
        <v>181.96645251866886</v>
      </c>
      <c r="F123" s="39">
        <f t="shared" si="43"/>
        <v>83.984516547077945</v>
      </c>
      <c r="G123" s="39">
        <f t="shared" si="44"/>
        <v>48.291097014569814</v>
      </c>
      <c r="H123" s="39">
        <f t="shared" si="45"/>
        <v>48.990967985795464</v>
      </c>
      <c r="I123" s="39">
        <f t="shared" si="46"/>
        <v>49.490875822385213</v>
      </c>
      <c r="J123" s="39">
        <f t="shared" si="47"/>
        <v>33.243871133218349</v>
      </c>
      <c r="N123" s="40">
        <v>320</v>
      </c>
      <c r="O123" s="41">
        <f t="shared" si="48"/>
        <v>520</v>
      </c>
      <c r="P123" s="41">
        <f t="shared" si="49"/>
        <v>720</v>
      </c>
      <c r="Q123" s="41">
        <f t="shared" si="50"/>
        <v>920</v>
      </c>
      <c r="R123" s="41">
        <f t="shared" si="51"/>
        <v>1120</v>
      </c>
      <c r="S123" s="41">
        <f t="shared" si="52"/>
        <v>1320</v>
      </c>
      <c r="T123" s="41">
        <f t="shared" si="53"/>
        <v>1520</v>
      </c>
    </row>
    <row r="124" spans="3:20">
      <c r="C124" s="15" t="s">
        <v>34</v>
      </c>
      <c r="D124" s="39">
        <f t="shared" si="41"/>
        <v>573.25611826444253</v>
      </c>
      <c r="E124" s="39">
        <f t="shared" si="42"/>
        <v>180.16620859739621</v>
      </c>
      <c r="F124" s="39">
        <f t="shared" si="43"/>
        <v>85.988417739666389</v>
      </c>
      <c r="G124" s="39">
        <f t="shared" si="44"/>
        <v>49.508482941020034</v>
      </c>
      <c r="H124" s="39">
        <f t="shared" si="45"/>
        <v>50.711118154162222</v>
      </c>
      <c r="I124" s="39">
        <f t="shared" si="46"/>
        <v>51.593050643799828</v>
      </c>
      <c r="J124" s="39">
        <f t="shared" si="47"/>
        <v>35.541879332395432</v>
      </c>
      <c r="N124" s="40">
        <v>350</v>
      </c>
      <c r="O124" s="41">
        <f t="shared" si="48"/>
        <v>550</v>
      </c>
      <c r="P124" s="41">
        <f t="shared" si="49"/>
        <v>750</v>
      </c>
      <c r="Q124" s="41">
        <f t="shared" si="50"/>
        <v>950</v>
      </c>
      <c r="R124" s="41">
        <f t="shared" si="51"/>
        <v>1150</v>
      </c>
      <c r="S124" s="41">
        <f t="shared" si="52"/>
        <v>1350</v>
      </c>
      <c r="T124" s="41">
        <f t="shared" si="53"/>
        <v>1550</v>
      </c>
    </row>
    <row r="125" spans="3:20">
      <c r="C125" s="15" t="s">
        <v>35</v>
      </c>
      <c r="D125" s="39">
        <f t="shared" si="41"/>
        <v>574.86729957751868</v>
      </c>
      <c r="E125" s="39">
        <f t="shared" si="42"/>
        <v>180.67257986722018</v>
      </c>
      <c r="F125" s="39">
        <f t="shared" si="43"/>
        <v>86.230094936627808</v>
      </c>
      <c r="G125" s="39">
        <f t="shared" si="44"/>
        <v>49.647630418058426</v>
      </c>
      <c r="H125" s="39">
        <f t="shared" si="45"/>
        <v>50.853645731857419</v>
      </c>
      <c r="I125" s="39">
        <f t="shared" si="46"/>
        <v>51.738056961976689</v>
      </c>
      <c r="J125" s="39">
        <f t="shared" si="47"/>
        <v>35.641772573806158</v>
      </c>
      <c r="N125" s="40">
        <v>350</v>
      </c>
      <c r="O125" s="41">
        <f t="shared" si="48"/>
        <v>550</v>
      </c>
      <c r="P125" s="41">
        <f t="shared" si="49"/>
        <v>750</v>
      </c>
      <c r="Q125" s="41">
        <f t="shared" si="50"/>
        <v>950</v>
      </c>
      <c r="R125" s="41">
        <f t="shared" si="51"/>
        <v>1150</v>
      </c>
      <c r="S125" s="41">
        <f t="shared" si="52"/>
        <v>1350</v>
      </c>
      <c r="T125" s="41">
        <f t="shared" si="53"/>
        <v>1550</v>
      </c>
    </row>
    <row r="126" spans="3:20">
      <c r="C126" s="15" t="s">
        <v>36</v>
      </c>
      <c r="D126" s="39">
        <f t="shared" si="41"/>
        <v>382.97490583667576</v>
      </c>
      <c r="E126" s="39">
        <f t="shared" si="42"/>
        <v>143.6155896887534</v>
      </c>
      <c r="F126" s="39">
        <f t="shared" si="43"/>
        <v>63.829150972779289</v>
      </c>
      <c r="G126" s="39">
        <f t="shared" si="44"/>
        <v>34.194188021131765</v>
      </c>
      <c r="H126" s="39">
        <f t="shared" si="45"/>
        <v>33.791903456177273</v>
      </c>
      <c r="I126" s="39">
        <f t="shared" si="46"/>
        <v>33.510304260709127</v>
      </c>
      <c r="J126" s="39">
        <f t="shared" si="47"/>
        <v>25.531660389111718</v>
      </c>
      <c r="N126" s="40">
        <v>400</v>
      </c>
      <c r="O126" s="41">
        <f t="shared" si="48"/>
        <v>600</v>
      </c>
      <c r="P126" s="41">
        <f t="shared" si="49"/>
        <v>800</v>
      </c>
      <c r="Q126" s="41">
        <f t="shared" si="50"/>
        <v>1000</v>
      </c>
      <c r="R126" s="41">
        <f t="shared" si="51"/>
        <v>1200</v>
      </c>
      <c r="S126" s="41">
        <f t="shared" si="52"/>
        <v>1400</v>
      </c>
      <c r="T126" s="41">
        <f t="shared" si="53"/>
        <v>1600</v>
      </c>
    </row>
  </sheetData>
  <mergeCells count="2">
    <mergeCell ref="D2:L2"/>
    <mergeCell ref="D43:L43"/>
  </mergeCells>
  <pageMargins left="0.75" right="0.75" top="1" bottom="1" header="0.5" footer="0.5"/>
  <pageSetup orientation="portrait" horizontalDpi="4294967292" verticalDpi="4294967292"/>
  <ignoredErrors>
    <ignoredError sqref="E5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Per Roll</vt:lpstr>
      <vt:lpstr>Recoup Incremental Cost</vt:lpstr>
      <vt:lpstr>Recoup Total Investment</vt:lpstr>
      <vt:lpstr>Cumulative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2015-02-04T02:16:18Z</dcterms:created>
  <dcterms:modified xsi:type="dcterms:W3CDTF">2015-02-24T23:04:24Z</dcterms:modified>
</cp:coreProperties>
</file>