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mal\OneDrive\Documents\MEGAsync\SyncData\Documents\PhD\PhD Literature Review\IME609\GAMS\GAMS Class Assignments\"/>
    </mc:Choice>
  </mc:AlternateContent>
  <xr:revisionPtr revIDLastSave="0" documentId="13_ncr:1_{65BF679E-FCD5-4F3A-B76C-223961BB594B}" xr6:coauthVersionLast="47" xr6:coauthVersionMax="47" xr10:uidLastSave="{00000000-0000-0000-0000-000000000000}"/>
  <bookViews>
    <workbookView xWindow="-98" yWindow="-98" windowWidth="21795" windowHeight="13695" firstSheet="7" activeTab="7" xr2:uid="{00000000-000D-0000-FFFF-FFFF00000000}"/>
  </bookViews>
  <sheets>
    <sheet name="COMPARISION" sheetId="25" r:id="rId1"/>
    <sheet name="COEFFOUT_INPUT" sheetId="14" r:id="rId2"/>
    <sheet name="TOTDEMAND_INPUTV" sheetId="32" r:id="rId3"/>
    <sheet name="TOTDEMAND_INPUT" sheetId="21" r:id="rId4"/>
    <sheet name="DOMDEMAND_INPUT" sheetId="18" r:id="rId5"/>
    <sheet name="EMISSIONINTUSD_INPUT" sheetId="30" r:id="rId6"/>
    <sheet name="EMISSION_INPUT" sheetId="19" r:id="rId7"/>
    <sheet name="Carbon Tax" sheetId="33" r:id="rId8"/>
    <sheet name="Net Zero" sheetId="34" r:id="rId9"/>
    <sheet name="EMISSION MATRIX MODEL 5" sheetId="31" r:id="rId10"/>
    <sheet name="EMISSION MATRIX METHOD 5" sheetId="29" r:id="rId11"/>
    <sheet name="EMISSION MATRIX METHOD 2" sheetId="24" r:id="rId12"/>
    <sheet name="EMISSION MATRIX" sheetId="22" r:id="rId13"/>
    <sheet name="EMISSION RESULT" sheetId="20" r:id="rId14"/>
    <sheet name="EMISSION SECTOR" sheetId="17" r:id="rId15"/>
    <sheet name="DEMAND" sheetId="16" r:id="rId16"/>
    <sheet name="COEFFOUT" sheetId="4" r:id="rId17"/>
    <sheet name="INPUTDATA" sheetId="13" r:id="rId18"/>
    <sheet name="MODEL_OUTPUT" sheetId="15" r:id="rId19"/>
    <sheet name="LEONTIF 20 SECTORS" sheetId="11" r:id="rId20"/>
    <sheet name="EMISSION INTENSITY TCO2USD" sheetId="28" r:id="rId21"/>
    <sheet name="LEONTIF 44 SECTORS" sheetId="12" r:id="rId22"/>
    <sheet name="DATA" sheetId="5" r:id="rId23"/>
    <sheet name="SECTORS" sheetId="6" r:id="rId24"/>
    <sheet name="OECD" sheetId="1" r:id="rId25"/>
    <sheet name="OECD (2)" sheetId="9" r:id="rId26"/>
    <sheet name="OECD (3)" sheetId="27" r:id="rId27"/>
    <sheet name="tCO2 Actual" sheetId="26" r:id="rId28"/>
    <sheet name="OUPUT(DEMAND)" sheetId="8" r:id="rId29"/>
    <sheet name="MERGE" sheetId="2" r:id="rId30"/>
    <sheet name="MERGE LEONTIF" sheetId="10" r:id="rId31"/>
    <sheet name="EMISSION" sheetId="7" r:id="rId32"/>
    <sheet name="COEFF" sheetId="3" r:id="rId3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3" l="1"/>
  <c r="C22" i="33"/>
  <c r="D22" i="33"/>
  <c r="E22" i="33"/>
  <c r="B22" i="33"/>
  <c r="G22" i="31"/>
  <c r="G10" i="32" a="1"/>
  <c r="G10" i="32"/>
  <c r="I10" i="32" a="1"/>
  <c r="I10" i="32"/>
  <c r="G11" i="32" a="1"/>
  <c r="G11" i="32"/>
  <c r="I11" i="32" a="1"/>
  <c r="I11" i="32"/>
  <c r="G12" i="32" a="1"/>
  <c r="G12" i="32"/>
  <c r="I12" i="32" a="1"/>
  <c r="I12" i="32"/>
  <c r="G13" i="32" a="1"/>
  <c r="G13" i="32"/>
  <c r="I13" i="32" a="1"/>
  <c r="I13" i="32"/>
  <c r="G14" i="32" a="1"/>
  <c r="G14" i="32"/>
  <c r="I14" i="32" a="1"/>
  <c r="I14" i="32"/>
  <c r="G15" i="32" a="1"/>
  <c r="G15" i="32"/>
  <c r="I15" i="32" a="1"/>
  <c r="I15" i="32"/>
  <c r="G16" i="32" a="1"/>
  <c r="G16" i="32"/>
  <c r="I16" i="32" a="1"/>
  <c r="I16" i="32"/>
  <c r="G17" i="32" a="1"/>
  <c r="G17" i="32"/>
  <c r="I17" i="32" a="1"/>
  <c r="I17" i="32"/>
  <c r="G18" i="32" a="1"/>
  <c r="G18" i="32"/>
  <c r="I18" i="32" a="1"/>
  <c r="I18" i="32"/>
  <c r="G19" i="32" a="1"/>
  <c r="G19" i="32"/>
  <c r="I19" i="32" a="1"/>
  <c r="I19" i="32"/>
  <c r="G20" i="32" a="1"/>
  <c r="G20" i="32"/>
  <c r="I20" i="32" a="1"/>
  <c r="I20" i="32"/>
  <c r="G21" i="32" a="1"/>
  <c r="G21" i="32"/>
  <c r="I21" i="32" a="1"/>
  <c r="I21" i="32"/>
  <c r="G22" i="32" a="1"/>
  <c r="G22" i="32"/>
  <c r="I22" i="32" a="1"/>
  <c r="I22" i="32"/>
  <c r="G23" i="32" a="1"/>
  <c r="G23" i="32"/>
  <c r="I23" i="32" a="1"/>
  <c r="I23" i="32"/>
  <c r="G24" i="32" a="1"/>
  <c r="G24" i="32"/>
  <c r="I24" i="32" a="1"/>
  <c r="I24" i="32"/>
  <c r="G25" i="32" a="1"/>
  <c r="G25" i="32"/>
  <c r="I25" i="32" a="1"/>
  <c r="I25" i="32"/>
  <c r="G26" i="32" a="1"/>
  <c r="G26" i="32"/>
  <c r="I26" i="32" a="1"/>
  <c r="I26" i="32"/>
  <c r="G27" i="32" a="1"/>
  <c r="G27" i="32"/>
  <c r="I27" i="32" a="1"/>
  <c r="I27" i="32"/>
  <c r="G28" i="32" a="1"/>
  <c r="G28" i="32"/>
  <c r="I28" i="32" a="1"/>
  <c r="I28" i="32"/>
  <c r="G29" i="32" a="1"/>
  <c r="G29" i="32"/>
  <c r="I29" i="32" a="1"/>
  <c r="I29" i="32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" i="32"/>
  <c r="F22" i="31"/>
  <c r="E22" i="3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" i="31"/>
  <c r="F2" i="31"/>
  <c r="I6" i="31" a="1"/>
  <c r="I6" i="31"/>
  <c r="I7" i="31" a="1"/>
  <c r="I7" i="31"/>
  <c r="I8" i="31" a="1"/>
  <c r="I8" i="31" s="1"/>
  <c r="I9" i="31" a="1"/>
  <c r="I9" i="31" s="1"/>
  <c r="I10" i="31" a="1"/>
  <c r="I10" i="31"/>
  <c r="I11" i="31" a="1"/>
  <c r="I11" i="31" s="1"/>
  <c r="I12" i="31" a="1"/>
  <c r="I12" i="31"/>
  <c r="I13" i="31" a="1"/>
  <c r="I13" i="31"/>
  <c r="I14" i="31" a="1"/>
  <c r="I14" i="31" s="1"/>
  <c r="I15" i="31" a="1"/>
  <c r="I15" i="31"/>
  <c r="I16" i="31" a="1"/>
  <c r="I16" i="31" s="1"/>
  <c r="I17" i="31" a="1"/>
  <c r="I17" i="31"/>
  <c r="I18" i="31" a="1"/>
  <c r="I18" i="31" s="1"/>
  <c r="I19" i="31" a="1"/>
  <c r="I19" i="31" s="1"/>
  <c r="I20" i="31" a="1"/>
  <c r="I20" i="31"/>
  <c r="I21" i="31" a="1"/>
  <c r="I21" i="31"/>
  <c r="I22" i="31" a="1"/>
  <c r="I22" i="31" s="1"/>
  <c r="I23" i="31" a="1"/>
  <c r="I23" i="31"/>
  <c r="F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B4" i="28"/>
  <c r="BW115" i="27"/>
  <c r="BV115" i="27"/>
  <c r="BU115" i="27"/>
  <c r="BT115" i="27"/>
  <c r="BS115" i="27"/>
  <c r="BR115" i="27"/>
  <c r="BQ115" i="27"/>
  <c r="BP115" i="27"/>
  <c r="BO115" i="27"/>
  <c r="BN115" i="27"/>
  <c r="BM115" i="27"/>
  <c r="BL115" i="27"/>
  <c r="BK115" i="27"/>
  <c r="BJ115" i="27"/>
  <c r="BI115" i="27"/>
  <c r="BH115" i="27"/>
  <c r="BG115" i="27"/>
  <c r="BF115" i="27"/>
  <c r="BE115" i="27"/>
  <c r="BD115" i="27"/>
  <c r="BW114" i="27"/>
  <c r="BV114" i="27"/>
  <c r="BU114" i="27"/>
  <c r="BT114" i="27"/>
  <c r="BS114" i="27"/>
  <c r="BR114" i="27"/>
  <c r="BQ114" i="27"/>
  <c r="BP114" i="27"/>
  <c r="BO114" i="27"/>
  <c r="BN114" i="27"/>
  <c r="BM114" i="27"/>
  <c r="BL114" i="27"/>
  <c r="BK114" i="27"/>
  <c r="BJ114" i="27"/>
  <c r="BI114" i="27"/>
  <c r="BH114" i="27"/>
  <c r="BG114" i="27"/>
  <c r="BF114" i="27"/>
  <c r="BE114" i="27"/>
  <c r="BD114" i="27"/>
  <c r="BW113" i="27"/>
  <c r="BV113" i="27"/>
  <c r="BU113" i="27"/>
  <c r="BT113" i="27"/>
  <c r="BS113" i="27"/>
  <c r="BR113" i="27"/>
  <c r="BQ113" i="27"/>
  <c r="BP113" i="27"/>
  <c r="BO113" i="27"/>
  <c r="BN113" i="27"/>
  <c r="BM113" i="27"/>
  <c r="BL113" i="27"/>
  <c r="BK113" i="27"/>
  <c r="BJ113" i="27"/>
  <c r="BI113" i="27"/>
  <c r="BH113" i="27"/>
  <c r="BG113" i="27"/>
  <c r="BF113" i="27"/>
  <c r="BE113" i="27"/>
  <c r="BD113" i="27"/>
  <c r="BW112" i="27"/>
  <c r="BV112" i="27"/>
  <c r="BU112" i="27"/>
  <c r="BT112" i="27"/>
  <c r="BS112" i="27"/>
  <c r="BR112" i="27"/>
  <c r="BQ112" i="27"/>
  <c r="BP112" i="27"/>
  <c r="BO112" i="27"/>
  <c r="BN112" i="27"/>
  <c r="BM112" i="27"/>
  <c r="BL112" i="27"/>
  <c r="BK112" i="27"/>
  <c r="BJ112" i="27"/>
  <c r="BI112" i="27"/>
  <c r="BH112" i="27"/>
  <c r="BG112" i="27"/>
  <c r="BF112" i="27"/>
  <c r="BE112" i="27"/>
  <c r="BD112" i="27"/>
  <c r="BW111" i="27"/>
  <c r="BV111" i="27"/>
  <c r="BU111" i="27"/>
  <c r="BT111" i="27"/>
  <c r="BS111" i="27"/>
  <c r="BR111" i="27"/>
  <c r="BQ111" i="27"/>
  <c r="BP111" i="27"/>
  <c r="BO111" i="27"/>
  <c r="BN111" i="27"/>
  <c r="BM111" i="27"/>
  <c r="BL111" i="27"/>
  <c r="BK111" i="27"/>
  <c r="BJ111" i="27"/>
  <c r="BI111" i="27"/>
  <c r="BH111" i="27"/>
  <c r="BG111" i="27"/>
  <c r="BF111" i="27"/>
  <c r="BE111" i="27"/>
  <c r="BD111" i="27"/>
  <c r="BW110" i="27"/>
  <c r="BV110" i="27"/>
  <c r="BU110" i="27"/>
  <c r="BT110" i="27"/>
  <c r="BS110" i="27"/>
  <c r="BR110" i="27"/>
  <c r="BQ110" i="27"/>
  <c r="BP110" i="27"/>
  <c r="BO110" i="27"/>
  <c r="BN110" i="27"/>
  <c r="BM110" i="27"/>
  <c r="BL110" i="27"/>
  <c r="BK110" i="27"/>
  <c r="BJ110" i="27"/>
  <c r="BI110" i="27"/>
  <c r="BH110" i="27"/>
  <c r="BG110" i="27"/>
  <c r="BF110" i="27"/>
  <c r="BE110" i="27"/>
  <c r="BD110" i="27"/>
  <c r="BW109" i="27"/>
  <c r="BV109" i="27"/>
  <c r="BU109" i="27"/>
  <c r="BT109" i="27"/>
  <c r="BS109" i="27"/>
  <c r="BR109" i="27"/>
  <c r="BQ109" i="27"/>
  <c r="BP109" i="27"/>
  <c r="BO109" i="27"/>
  <c r="BN109" i="27"/>
  <c r="BM109" i="27"/>
  <c r="BL109" i="27"/>
  <c r="BK109" i="27"/>
  <c r="BJ109" i="27"/>
  <c r="BI109" i="27"/>
  <c r="BH109" i="27"/>
  <c r="BG109" i="27"/>
  <c r="BF109" i="27"/>
  <c r="BE109" i="27"/>
  <c r="BD109" i="27"/>
  <c r="BW108" i="27"/>
  <c r="BV108" i="27"/>
  <c r="BU108" i="27"/>
  <c r="BT108" i="27"/>
  <c r="BS108" i="27"/>
  <c r="BR108" i="27"/>
  <c r="BQ108" i="27"/>
  <c r="BP108" i="27"/>
  <c r="BO108" i="27"/>
  <c r="BN108" i="27"/>
  <c r="BM108" i="27"/>
  <c r="BL108" i="27"/>
  <c r="BK108" i="27"/>
  <c r="BJ108" i="27"/>
  <c r="BI108" i="27"/>
  <c r="BH108" i="27"/>
  <c r="BG108" i="27"/>
  <c r="BF108" i="27"/>
  <c r="BE108" i="27"/>
  <c r="BD108" i="27"/>
  <c r="BW107" i="27"/>
  <c r="BV107" i="27"/>
  <c r="BU107" i="27"/>
  <c r="BT107" i="27"/>
  <c r="BS107" i="27"/>
  <c r="BR107" i="27"/>
  <c r="BQ107" i="27"/>
  <c r="BP107" i="27"/>
  <c r="BO107" i="27"/>
  <c r="BN107" i="27"/>
  <c r="BM107" i="27"/>
  <c r="BL107" i="27"/>
  <c r="BK107" i="27"/>
  <c r="BJ107" i="27"/>
  <c r="BI107" i="27"/>
  <c r="BH107" i="27"/>
  <c r="BG107" i="27"/>
  <c r="BF107" i="27"/>
  <c r="BE107" i="27"/>
  <c r="BD107" i="27"/>
  <c r="BW106" i="27"/>
  <c r="BV106" i="27"/>
  <c r="BU106" i="27"/>
  <c r="BT106" i="27"/>
  <c r="BS106" i="27"/>
  <c r="BR106" i="27"/>
  <c r="BQ106" i="27"/>
  <c r="BP106" i="27"/>
  <c r="BO106" i="27"/>
  <c r="BN106" i="27"/>
  <c r="BM106" i="27"/>
  <c r="BL106" i="27"/>
  <c r="BK106" i="27"/>
  <c r="BJ106" i="27"/>
  <c r="BI106" i="27"/>
  <c r="BH106" i="27"/>
  <c r="BG106" i="27"/>
  <c r="BF106" i="27"/>
  <c r="BE106" i="27"/>
  <c r="BD106" i="27"/>
  <c r="BW105" i="27"/>
  <c r="BV105" i="27"/>
  <c r="BU105" i="27"/>
  <c r="BT105" i="27"/>
  <c r="BS105" i="27"/>
  <c r="BR105" i="27"/>
  <c r="BQ105" i="27"/>
  <c r="BP105" i="27"/>
  <c r="BO105" i="27"/>
  <c r="BN105" i="27"/>
  <c r="BM105" i="27"/>
  <c r="BL105" i="27"/>
  <c r="BK105" i="27"/>
  <c r="BJ105" i="27"/>
  <c r="BI105" i="27"/>
  <c r="BH105" i="27"/>
  <c r="BG105" i="27"/>
  <c r="BF105" i="27"/>
  <c r="BE105" i="27"/>
  <c r="BD105" i="27"/>
  <c r="BW104" i="27"/>
  <c r="BV104" i="27"/>
  <c r="BU104" i="27"/>
  <c r="BT104" i="27"/>
  <c r="BS104" i="27"/>
  <c r="BR104" i="27"/>
  <c r="BQ104" i="27"/>
  <c r="BP104" i="27"/>
  <c r="BO104" i="27"/>
  <c r="BN104" i="27"/>
  <c r="BM104" i="27"/>
  <c r="BL104" i="27"/>
  <c r="BK104" i="27"/>
  <c r="BJ104" i="27"/>
  <c r="BI104" i="27"/>
  <c r="BH104" i="27"/>
  <c r="BG104" i="27"/>
  <c r="BF104" i="27"/>
  <c r="BE104" i="27"/>
  <c r="BD104" i="27"/>
  <c r="BW103" i="27"/>
  <c r="BV103" i="27"/>
  <c r="BU103" i="27"/>
  <c r="BT103" i="27"/>
  <c r="BS103" i="27"/>
  <c r="BR103" i="27"/>
  <c r="BQ103" i="27"/>
  <c r="BP103" i="27"/>
  <c r="BO103" i="27"/>
  <c r="BN103" i="27"/>
  <c r="BM103" i="27"/>
  <c r="BL103" i="27"/>
  <c r="BK103" i="27"/>
  <c r="BJ103" i="27"/>
  <c r="BI103" i="27"/>
  <c r="BH103" i="27"/>
  <c r="BG103" i="27"/>
  <c r="BF103" i="27"/>
  <c r="BE103" i="27"/>
  <c r="BD103" i="27"/>
  <c r="BW102" i="27"/>
  <c r="BV102" i="27"/>
  <c r="BU102" i="27"/>
  <c r="BT102" i="27"/>
  <c r="BS102" i="27"/>
  <c r="BR102" i="27"/>
  <c r="BQ102" i="27"/>
  <c r="BP102" i="27"/>
  <c r="BO102" i="27"/>
  <c r="BN102" i="27"/>
  <c r="BM102" i="27"/>
  <c r="BL102" i="27"/>
  <c r="BK102" i="27"/>
  <c r="BJ102" i="27"/>
  <c r="BI102" i="27"/>
  <c r="BH102" i="27"/>
  <c r="BG102" i="27"/>
  <c r="BF102" i="27"/>
  <c r="BE102" i="27"/>
  <c r="BD102" i="27"/>
  <c r="BW101" i="27"/>
  <c r="BV101" i="27"/>
  <c r="BU101" i="27"/>
  <c r="BT101" i="27"/>
  <c r="BS101" i="27"/>
  <c r="BR101" i="27"/>
  <c r="BQ101" i="27"/>
  <c r="BP101" i="27"/>
  <c r="BO101" i="27"/>
  <c r="BN101" i="27"/>
  <c r="BM101" i="27"/>
  <c r="BL101" i="27"/>
  <c r="BK101" i="27"/>
  <c r="BJ101" i="27"/>
  <c r="BI101" i="27"/>
  <c r="BH101" i="27"/>
  <c r="BG101" i="27"/>
  <c r="BF101" i="27"/>
  <c r="BE101" i="27"/>
  <c r="BD101" i="27"/>
  <c r="BW100" i="27"/>
  <c r="BV100" i="27"/>
  <c r="BU100" i="27"/>
  <c r="BT100" i="27"/>
  <c r="BS100" i="27"/>
  <c r="BR100" i="27"/>
  <c r="BQ100" i="27"/>
  <c r="BP100" i="27"/>
  <c r="BO100" i="27"/>
  <c r="BN100" i="27"/>
  <c r="BM100" i="27"/>
  <c r="BL100" i="27"/>
  <c r="BK100" i="27"/>
  <c r="BJ100" i="27"/>
  <c r="BI100" i="27"/>
  <c r="BH100" i="27"/>
  <c r="BG100" i="27"/>
  <c r="BF100" i="27"/>
  <c r="BE100" i="27"/>
  <c r="BD100" i="27"/>
  <c r="BW99" i="27"/>
  <c r="BV99" i="27"/>
  <c r="BU99" i="27"/>
  <c r="BT99" i="27"/>
  <c r="BS99" i="27"/>
  <c r="BR99" i="27"/>
  <c r="BQ99" i="27"/>
  <c r="BP99" i="27"/>
  <c r="BO99" i="27"/>
  <c r="BN99" i="27"/>
  <c r="BM99" i="27"/>
  <c r="BL99" i="27"/>
  <c r="BK99" i="27"/>
  <c r="BJ99" i="27"/>
  <c r="BI99" i="27"/>
  <c r="BH99" i="27"/>
  <c r="BG99" i="27"/>
  <c r="BF99" i="27"/>
  <c r="BE99" i="27"/>
  <c r="BD99" i="27"/>
  <c r="BW98" i="27"/>
  <c r="BV98" i="27"/>
  <c r="BU98" i="27"/>
  <c r="BT98" i="27"/>
  <c r="BS98" i="27"/>
  <c r="BR98" i="27"/>
  <c r="BQ98" i="27"/>
  <c r="BP98" i="27"/>
  <c r="BO98" i="27"/>
  <c r="BN98" i="27"/>
  <c r="BM98" i="27"/>
  <c r="BL98" i="27"/>
  <c r="BK98" i="27"/>
  <c r="BJ98" i="27"/>
  <c r="BI98" i="27"/>
  <c r="BH98" i="27"/>
  <c r="BG98" i="27"/>
  <c r="BF98" i="27"/>
  <c r="BE98" i="27"/>
  <c r="BD98" i="27"/>
  <c r="BW97" i="27"/>
  <c r="BV97" i="27"/>
  <c r="BU97" i="27"/>
  <c r="BT97" i="27"/>
  <c r="BS97" i="27"/>
  <c r="BR97" i="27"/>
  <c r="BQ97" i="27"/>
  <c r="BP97" i="27"/>
  <c r="BO97" i="27"/>
  <c r="BN97" i="27"/>
  <c r="BM97" i="27"/>
  <c r="BL97" i="27"/>
  <c r="BK97" i="27"/>
  <c r="BJ97" i="27"/>
  <c r="BI97" i="27"/>
  <c r="BH97" i="27"/>
  <c r="BG97" i="27"/>
  <c r="BF97" i="27"/>
  <c r="BE97" i="27"/>
  <c r="BD97" i="27"/>
  <c r="BW96" i="27"/>
  <c r="BV96" i="27"/>
  <c r="BU96" i="27"/>
  <c r="BT96" i="27"/>
  <c r="BS96" i="27"/>
  <c r="BR96" i="27"/>
  <c r="BQ96" i="27"/>
  <c r="BP96" i="27"/>
  <c r="BO96" i="27"/>
  <c r="BN96" i="27"/>
  <c r="BM96" i="27"/>
  <c r="BL96" i="27"/>
  <c r="BK96" i="27"/>
  <c r="BJ96" i="27"/>
  <c r="BI96" i="27"/>
  <c r="BH96" i="27"/>
  <c r="BG96" i="27"/>
  <c r="BF96" i="27"/>
  <c r="BE96" i="27"/>
  <c r="BD96" i="27"/>
  <c r="BW95" i="27"/>
  <c r="BV95" i="27"/>
  <c r="BU95" i="27"/>
  <c r="BT95" i="27"/>
  <c r="BS95" i="27"/>
  <c r="BR95" i="27"/>
  <c r="BQ95" i="27"/>
  <c r="BP95" i="27"/>
  <c r="BO95" i="27"/>
  <c r="BN95" i="27"/>
  <c r="BM95" i="27"/>
  <c r="BL95" i="27"/>
  <c r="BK95" i="27"/>
  <c r="BJ95" i="27"/>
  <c r="BI95" i="27"/>
  <c r="BH95" i="27"/>
  <c r="BG95" i="27"/>
  <c r="BF95" i="27"/>
  <c r="BE95" i="27"/>
  <c r="BD95" i="27"/>
  <c r="BW94" i="27"/>
  <c r="BV94" i="27"/>
  <c r="BU94" i="27"/>
  <c r="BT94" i="27"/>
  <c r="BS94" i="27"/>
  <c r="BR94" i="27"/>
  <c r="BQ94" i="27"/>
  <c r="BP94" i="27"/>
  <c r="BO94" i="27"/>
  <c r="BN94" i="27"/>
  <c r="BM94" i="27"/>
  <c r="BL94" i="27"/>
  <c r="BK94" i="27"/>
  <c r="BJ94" i="27"/>
  <c r="BI94" i="27"/>
  <c r="BH94" i="27"/>
  <c r="BG94" i="27"/>
  <c r="BF94" i="27"/>
  <c r="BE94" i="27"/>
  <c r="BD94" i="27"/>
  <c r="BW93" i="27"/>
  <c r="BV93" i="27"/>
  <c r="BU93" i="27"/>
  <c r="BT93" i="27"/>
  <c r="BS93" i="27"/>
  <c r="BR93" i="27"/>
  <c r="BQ93" i="27"/>
  <c r="BP93" i="27"/>
  <c r="BO93" i="27"/>
  <c r="BN93" i="27"/>
  <c r="BM93" i="27"/>
  <c r="BL93" i="27"/>
  <c r="BK93" i="27"/>
  <c r="BJ93" i="27"/>
  <c r="BI93" i="27"/>
  <c r="BH93" i="27"/>
  <c r="BG93" i="27"/>
  <c r="BF93" i="27"/>
  <c r="BE93" i="27"/>
  <c r="BD93" i="27"/>
  <c r="BW92" i="27"/>
  <c r="BV92" i="27"/>
  <c r="BU92" i="27"/>
  <c r="BT92" i="27"/>
  <c r="BS92" i="27"/>
  <c r="BR92" i="27"/>
  <c r="BQ92" i="27"/>
  <c r="BP92" i="27"/>
  <c r="BO92" i="27"/>
  <c r="BN92" i="27"/>
  <c r="BM92" i="27"/>
  <c r="BL92" i="27"/>
  <c r="BK92" i="27"/>
  <c r="BJ92" i="27"/>
  <c r="BI92" i="27"/>
  <c r="BH92" i="27"/>
  <c r="BG92" i="27"/>
  <c r="BF92" i="27"/>
  <c r="BE92" i="27"/>
  <c r="BD92" i="27"/>
  <c r="BW91" i="27"/>
  <c r="BV91" i="27"/>
  <c r="BU91" i="27"/>
  <c r="BT91" i="27"/>
  <c r="BS91" i="27"/>
  <c r="BR91" i="27"/>
  <c r="BQ91" i="27"/>
  <c r="BP91" i="27"/>
  <c r="BO91" i="27"/>
  <c r="BN91" i="27"/>
  <c r="BM91" i="27"/>
  <c r="BL91" i="27"/>
  <c r="BK91" i="27"/>
  <c r="BJ91" i="27"/>
  <c r="BI91" i="27"/>
  <c r="BH91" i="27"/>
  <c r="BG91" i="27"/>
  <c r="BF91" i="27"/>
  <c r="BE91" i="27"/>
  <c r="BD91" i="27"/>
  <c r="BW90" i="27"/>
  <c r="BV90" i="27"/>
  <c r="BU90" i="27"/>
  <c r="BT90" i="27"/>
  <c r="BS90" i="27"/>
  <c r="BR90" i="27"/>
  <c r="BQ90" i="27"/>
  <c r="BP90" i="27"/>
  <c r="BO90" i="27"/>
  <c r="BN90" i="27"/>
  <c r="BM90" i="27"/>
  <c r="BL90" i="27"/>
  <c r="BK90" i="27"/>
  <c r="BJ90" i="27"/>
  <c r="BI90" i="27"/>
  <c r="BH90" i="27"/>
  <c r="BG90" i="27"/>
  <c r="BF90" i="27"/>
  <c r="BE90" i="27"/>
  <c r="BD90" i="27"/>
  <c r="BW89" i="27"/>
  <c r="BV89" i="27"/>
  <c r="BU89" i="27"/>
  <c r="BT89" i="27"/>
  <c r="BS89" i="27"/>
  <c r="BR89" i="27"/>
  <c r="BQ89" i="27"/>
  <c r="BP89" i="27"/>
  <c r="BO89" i="27"/>
  <c r="BN89" i="27"/>
  <c r="BM89" i="27"/>
  <c r="BL89" i="27"/>
  <c r="BK89" i="27"/>
  <c r="BJ89" i="27"/>
  <c r="BI89" i="27"/>
  <c r="BH89" i="27"/>
  <c r="BG89" i="27"/>
  <c r="BF89" i="27"/>
  <c r="BE89" i="27"/>
  <c r="BD89" i="27"/>
  <c r="BW88" i="27"/>
  <c r="BV88" i="27"/>
  <c r="BU88" i="27"/>
  <c r="BT88" i="27"/>
  <c r="BS88" i="27"/>
  <c r="BR88" i="27"/>
  <c r="BQ88" i="27"/>
  <c r="BP88" i="27"/>
  <c r="BO88" i="27"/>
  <c r="BN88" i="27"/>
  <c r="BM88" i="27"/>
  <c r="BL88" i="27"/>
  <c r="BK88" i="27"/>
  <c r="BJ88" i="27"/>
  <c r="BI88" i="27"/>
  <c r="BH88" i="27"/>
  <c r="BG88" i="27"/>
  <c r="BF88" i="27"/>
  <c r="BE88" i="27"/>
  <c r="BD88" i="27"/>
  <c r="BW87" i="27"/>
  <c r="BV87" i="27"/>
  <c r="BU87" i="27"/>
  <c r="BT87" i="27"/>
  <c r="BS87" i="27"/>
  <c r="BR87" i="27"/>
  <c r="BQ87" i="27"/>
  <c r="BP87" i="27"/>
  <c r="BO87" i="27"/>
  <c r="BN87" i="27"/>
  <c r="BM87" i="27"/>
  <c r="BL87" i="27"/>
  <c r="BK87" i="27"/>
  <c r="BJ87" i="27"/>
  <c r="BI87" i="27"/>
  <c r="BH87" i="27"/>
  <c r="BG87" i="27"/>
  <c r="BF87" i="27"/>
  <c r="BE87" i="27"/>
  <c r="BD87" i="27"/>
  <c r="BW86" i="27"/>
  <c r="BV86" i="27"/>
  <c r="BU86" i="27"/>
  <c r="BT86" i="27"/>
  <c r="BS86" i="27"/>
  <c r="BR86" i="27"/>
  <c r="BQ86" i="27"/>
  <c r="BP86" i="27"/>
  <c r="BO86" i="27"/>
  <c r="BN86" i="27"/>
  <c r="BM86" i="27"/>
  <c r="BL86" i="27"/>
  <c r="BK86" i="27"/>
  <c r="BJ86" i="27"/>
  <c r="BI86" i="27"/>
  <c r="BH86" i="27"/>
  <c r="BG86" i="27"/>
  <c r="BF86" i="27"/>
  <c r="BE86" i="27"/>
  <c r="BD86" i="27"/>
  <c r="BW85" i="27"/>
  <c r="BV85" i="27"/>
  <c r="BU85" i="27"/>
  <c r="BT85" i="27"/>
  <c r="BS85" i="27"/>
  <c r="BR85" i="27"/>
  <c r="BQ85" i="27"/>
  <c r="BP85" i="27"/>
  <c r="BO85" i="27"/>
  <c r="BN85" i="27"/>
  <c r="BM85" i="27"/>
  <c r="BL85" i="27"/>
  <c r="BK85" i="27"/>
  <c r="BJ85" i="27"/>
  <c r="BI85" i="27"/>
  <c r="BH85" i="27"/>
  <c r="BG85" i="27"/>
  <c r="BF85" i="27"/>
  <c r="BE85" i="27"/>
  <c r="BD85" i="27"/>
  <c r="BW84" i="27"/>
  <c r="BV84" i="27"/>
  <c r="BU84" i="27"/>
  <c r="BT84" i="27"/>
  <c r="BS84" i="27"/>
  <c r="BR84" i="27"/>
  <c r="BQ84" i="27"/>
  <c r="BP84" i="27"/>
  <c r="BO84" i="27"/>
  <c r="BN84" i="27"/>
  <c r="BM84" i="27"/>
  <c r="BL84" i="27"/>
  <c r="BK84" i="27"/>
  <c r="BJ84" i="27"/>
  <c r="BI84" i="27"/>
  <c r="BH84" i="27"/>
  <c r="BG84" i="27"/>
  <c r="BF84" i="27"/>
  <c r="BE84" i="27"/>
  <c r="BD84" i="27"/>
  <c r="BW83" i="27"/>
  <c r="BV83" i="27"/>
  <c r="BU83" i="27"/>
  <c r="BT83" i="27"/>
  <c r="BS83" i="27"/>
  <c r="BR83" i="27"/>
  <c r="BQ83" i="27"/>
  <c r="BP83" i="27"/>
  <c r="BO83" i="27"/>
  <c r="BN83" i="27"/>
  <c r="BM83" i="27"/>
  <c r="BL83" i="27"/>
  <c r="BK83" i="27"/>
  <c r="BJ83" i="27"/>
  <c r="BI83" i="27"/>
  <c r="BH83" i="27"/>
  <c r="BG83" i="27"/>
  <c r="BF83" i="27"/>
  <c r="BE83" i="27"/>
  <c r="BD83" i="27"/>
  <c r="CN82" i="27"/>
  <c r="BW82" i="27"/>
  <c r="BV82" i="27"/>
  <c r="BU82" i="27"/>
  <c r="BT82" i="27"/>
  <c r="BS82" i="27"/>
  <c r="BR82" i="27"/>
  <c r="BQ82" i="27"/>
  <c r="BP82" i="27"/>
  <c r="BO82" i="27"/>
  <c r="BN82" i="27"/>
  <c r="BM82" i="27"/>
  <c r="BL82" i="27"/>
  <c r="BK82" i="27"/>
  <c r="BJ82" i="27"/>
  <c r="BI82" i="27"/>
  <c r="BH82" i="27"/>
  <c r="BG82" i="27"/>
  <c r="BF82" i="27"/>
  <c r="BE82" i="27"/>
  <c r="BD82" i="27"/>
  <c r="BV81" i="27"/>
  <c r="BC81" i="27"/>
  <c r="BB81" i="27"/>
  <c r="BA81" i="27"/>
  <c r="AZ81" i="27"/>
  <c r="AY81" i="27"/>
  <c r="AX81" i="27"/>
  <c r="AW81" i="27"/>
  <c r="AV81" i="27"/>
  <c r="AU81" i="27"/>
  <c r="AT81" i="27"/>
  <c r="AS81" i="27"/>
  <c r="AR81" i="27"/>
  <c r="AQ81" i="27"/>
  <c r="AP81" i="27"/>
  <c r="AO81" i="27"/>
  <c r="BW81" i="27" s="1"/>
  <c r="AN81" i="27"/>
  <c r="AM81" i="27"/>
  <c r="AL81" i="27"/>
  <c r="AK81" i="27"/>
  <c r="AJ81" i="27"/>
  <c r="AI81" i="27"/>
  <c r="AH81" i="27"/>
  <c r="AG81" i="27"/>
  <c r="AF81" i="27"/>
  <c r="AE81" i="27"/>
  <c r="AD81" i="27"/>
  <c r="AC81" i="27"/>
  <c r="AB81" i="27"/>
  <c r="BU81" i="27" s="1"/>
  <c r="AA81" i="27"/>
  <c r="Z81" i="27"/>
  <c r="BT81" i="27" s="1"/>
  <c r="Y81" i="27"/>
  <c r="BS81" i="27" s="1"/>
  <c r="X81" i="27"/>
  <c r="BR81" i="27" s="1"/>
  <c r="W81" i="27"/>
  <c r="V81" i="27"/>
  <c r="U81" i="27"/>
  <c r="T81" i="27"/>
  <c r="S81" i="27"/>
  <c r="BP81" i="27" s="1"/>
  <c r="R81" i="27"/>
  <c r="Q81" i="27"/>
  <c r="P81" i="27"/>
  <c r="BN81" i="27" s="1"/>
  <c r="O81" i="27"/>
  <c r="BM81" i="27" s="1"/>
  <c r="N81" i="27"/>
  <c r="M81" i="27"/>
  <c r="L81" i="27"/>
  <c r="BL81" i="27" s="1"/>
  <c r="K81" i="27"/>
  <c r="BK81" i="27" s="1"/>
  <c r="J81" i="27"/>
  <c r="BJ81" i="27" s="1"/>
  <c r="I81" i="27"/>
  <c r="BI81" i="27" s="1"/>
  <c r="H81" i="27"/>
  <c r="BH81" i="27" s="1"/>
  <c r="G81" i="27"/>
  <c r="BG81" i="27" s="1"/>
  <c r="F81" i="27"/>
  <c r="E81" i="27"/>
  <c r="D81" i="27"/>
  <c r="BE81" i="27" s="1"/>
  <c r="C81" i="27"/>
  <c r="B81" i="27"/>
  <c r="BC80" i="27"/>
  <c r="BB80" i="27"/>
  <c r="BA80" i="27"/>
  <c r="AZ80" i="27"/>
  <c r="AY80" i="27"/>
  <c r="AX80" i="27"/>
  <c r="AW80" i="27"/>
  <c r="AV80" i="27"/>
  <c r="AU80" i="27"/>
  <c r="AT80" i="27"/>
  <c r="AS80" i="27"/>
  <c r="AR80" i="27"/>
  <c r="AQ80" i="27"/>
  <c r="AP80" i="27"/>
  <c r="AO80" i="27"/>
  <c r="BW80" i="27" s="1"/>
  <c r="AN80" i="27"/>
  <c r="AM80" i="27"/>
  <c r="AL80" i="27"/>
  <c r="AK80" i="27"/>
  <c r="AJ80" i="27"/>
  <c r="AI80" i="27"/>
  <c r="AH80" i="27"/>
  <c r="AG80" i="27"/>
  <c r="AF80" i="27"/>
  <c r="AE80" i="27"/>
  <c r="AD80" i="27"/>
  <c r="AC80" i="27"/>
  <c r="BV80" i="27" s="1"/>
  <c r="AB80" i="27"/>
  <c r="BU80" i="27" s="1"/>
  <c r="AA80" i="27"/>
  <c r="Z80" i="27"/>
  <c r="BT80" i="27" s="1"/>
  <c r="Y80" i="27"/>
  <c r="BS80" i="27" s="1"/>
  <c r="X80" i="27"/>
  <c r="BR80" i="27" s="1"/>
  <c r="W80" i="27"/>
  <c r="V80" i="27"/>
  <c r="U80" i="27"/>
  <c r="T80" i="27"/>
  <c r="S80" i="27"/>
  <c r="BP80" i="27" s="1"/>
  <c r="R80" i="27"/>
  <c r="Q80" i="27"/>
  <c r="P80" i="27"/>
  <c r="BN80" i="27" s="1"/>
  <c r="O80" i="27"/>
  <c r="BM80" i="27" s="1"/>
  <c r="N80" i="27"/>
  <c r="M80" i="27"/>
  <c r="L80" i="27"/>
  <c r="K80" i="27"/>
  <c r="BK80" i="27" s="1"/>
  <c r="J80" i="27"/>
  <c r="BJ80" i="27" s="1"/>
  <c r="I80" i="27"/>
  <c r="BI80" i="27" s="1"/>
  <c r="H80" i="27"/>
  <c r="BH80" i="27" s="1"/>
  <c r="G80" i="27"/>
  <c r="BG80" i="27" s="1"/>
  <c r="F80" i="27"/>
  <c r="E80" i="27"/>
  <c r="D80" i="27"/>
  <c r="C80" i="27"/>
  <c r="B80" i="27"/>
  <c r="BD80" i="27" s="1"/>
  <c r="BC79" i="27"/>
  <c r="BB79" i="27"/>
  <c r="BA79" i="27"/>
  <c r="AZ79" i="27"/>
  <c r="AY79" i="27"/>
  <c r="AX79" i="27"/>
  <c r="AW79" i="27"/>
  <c r="AV79" i="27"/>
  <c r="AU79" i="27"/>
  <c r="AT79" i="27"/>
  <c r="AS79" i="27"/>
  <c r="AR79" i="27"/>
  <c r="AQ79" i="27"/>
  <c r="AP79" i="27"/>
  <c r="AO79" i="27"/>
  <c r="BW79" i="27" s="1"/>
  <c r="AN79" i="27"/>
  <c r="AM79" i="27"/>
  <c r="AL79" i="27"/>
  <c r="AK79" i="27"/>
  <c r="AJ79" i="27"/>
  <c r="AI79" i="27"/>
  <c r="AH79" i="27"/>
  <c r="AG79" i="27"/>
  <c r="AF79" i="27"/>
  <c r="AE79" i="27"/>
  <c r="AD79" i="27"/>
  <c r="AC79" i="27"/>
  <c r="AB79" i="27"/>
  <c r="BU79" i="27" s="1"/>
  <c r="AA79" i="27"/>
  <c r="Z79" i="27"/>
  <c r="BT79" i="27" s="1"/>
  <c r="Y79" i="27"/>
  <c r="BS79" i="27" s="1"/>
  <c r="X79" i="27"/>
  <c r="BR79" i="27" s="1"/>
  <c r="W79" i="27"/>
  <c r="V79" i="27"/>
  <c r="U79" i="27"/>
  <c r="T79" i="27"/>
  <c r="S79" i="27"/>
  <c r="BP79" i="27" s="1"/>
  <c r="R79" i="27"/>
  <c r="Q79" i="27"/>
  <c r="P79" i="27"/>
  <c r="BN79" i="27" s="1"/>
  <c r="O79" i="27"/>
  <c r="BM79" i="27" s="1"/>
  <c r="N79" i="27"/>
  <c r="M79" i="27"/>
  <c r="L79" i="27"/>
  <c r="K79" i="27"/>
  <c r="BK79" i="27" s="1"/>
  <c r="J79" i="27"/>
  <c r="BJ79" i="27" s="1"/>
  <c r="I79" i="27"/>
  <c r="BI79" i="27" s="1"/>
  <c r="H79" i="27"/>
  <c r="BH79" i="27" s="1"/>
  <c r="G79" i="27"/>
  <c r="BG79" i="27" s="1"/>
  <c r="F79" i="27"/>
  <c r="E79" i="27"/>
  <c r="D79" i="27"/>
  <c r="C79" i="27"/>
  <c r="B79" i="27"/>
  <c r="BC78" i="27"/>
  <c r="BB78" i="27"/>
  <c r="BA78" i="27"/>
  <c r="AZ78" i="27"/>
  <c r="AY78" i="27"/>
  <c r="AX78" i="27"/>
  <c r="AW78" i="27"/>
  <c r="AV78" i="27"/>
  <c r="AU78" i="27"/>
  <c r="AT78" i="27"/>
  <c r="AS78" i="27"/>
  <c r="AR78" i="27"/>
  <c r="AQ78" i="27"/>
  <c r="AP78" i="27"/>
  <c r="AO78" i="27"/>
  <c r="BW78" i="27" s="1"/>
  <c r="AN78" i="27"/>
  <c r="AM78" i="27"/>
  <c r="AL78" i="27"/>
  <c r="AK78" i="27"/>
  <c r="AJ78" i="27"/>
  <c r="AI78" i="27"/>
  <c r="AH78" i="27"/>
  <c r="AG78" i="27"/>
  <c r="AF78" i="27"/>
  <c r="AE78" i="27"/>
  <c r="AD78" i="27"/>
  <c r="AC78" i="27"/>
  <c r="BV78" i="27" s="1"/>
  <c r="AB78" i="27"/>
  <c r="BU78" i="27" s="1"/>
  <c r="AA78" i="27"/>
  <c r="Z78" i="27"/>
  <c r="BT78" i="27" s="1"/>
  <c r="Y78" i="27"/>
  <c r="BS78" i="27" s="1"/>
  <c r="X78" i="27"/>
  <c r="BR78" i="27" s="1"/>
  <c r="W78" i="27"/>
  <c r="V78" i="27"/>
  <c r="U78" i="27"/>
  <c r="BQ78" i="27" s="1"/>
  <c r="T78" i="27"/>
  <c r="S78" i="27"/>
  <c r="BP78" i="27" s="1"/>
  <c r="R78" i="27"/>
  <c r="Q78" i="27"/>
  <c r="P78" i="27"/>
  <c r="BN78" i="27" s="1"/>
  <c r="O78" i="27"/>
  <c r="BM78" i="27" s="1"/>
  <c r="N78" i="27"/>
  <c r="M78" i="27"/>
  <c r="L78" i="27"/>
  <c r="K78" i="27"/>
  <c r="BK78" i="27" s="1"/>
  <c r="J78" i="27"/>
  <c r="BJ78" i="27" s="1"/>
  <c r="I78" i="27"/>
  <c r="BI78" i="27" s="1"/>
  <c r="H78" i="27"/>
  <c r="BH78" i="27" s="1"/>
  <c r="G78" i="27"/>
  <c r="BG78" i="27" s="1"/>
  <c r="F78" i="27"/>
  <c r="E78" i="27"/>
  <c r="D78" i="27"/>
  <c r="C78" i="27"/>
  <c r="B78" i="27"/>
  <c r="BC77" i="27"/>
  <c r="BB77" i="27"/>
  <c r="BA77" i="27"/>
  <c r="AZ77" i="27"/>
  <c r="AY77" i="27"/>
  <c r="AX77" i="27"/>
  <c r="AW77" i="27"/>
  <c r="AV77" i="27"/>
  <c r="AU77" i="27"/>
  <c r="AT77" i="27"/>
  <c r="AS77" i="27"/>
  <c r="AR77" i="27"/>
  <c r="AQ77" i="27"/>
  <c r="AP77" i="27"/>
  <c r="AO77" i="27"/>
  <c r="BW77" i="27" s="1"/>
  <c r="AN77" i="27"/>
  <c r="AM77" i="27"/>
  <c r="AL77" i="27"/>
  <c r="AK77" i="27"/>
  <c r="AJ77" i="27"/>
  <c r="AI77" i="27"/>
  <c r="AH77" i="27"/>
  <c r="AG77" i="27"/>
  <c r="AF77" i="27"/>
  <c r="AE77" i="27"/>
  <c r="AD77" i="27"/>
  <c r="AC77" i="27"/>
  <c r="AB77" i="27"/>
  <c r="BU77" i="27" s="1"/>
  <c r="AA77" i="27"/>
  <c r="Z77" i="27"/>
  <c r="BT77" i="27" s="1"/>
  <c r="Y77" i="27"/>
  <c r="BS77" i="27" s="1"/>
  <c r="X77" i="27"/>
  <c r="BR77" i="27" s="1"/>
  <c r="W77" i="27"/>
  <c r="V77" i="27"/>
  <c r="U77" i="27"/>
  <c r="BQ77" i="27" s="1"/>
  <c r="T77" i="27"/>
  <c r="S77" i="27"/>
  <c r="BP77" i="27" s="1"/>
  <c r="R77" i="27"/>
  <c r="Q77" i="27"/>
  <c r="P77" i="27"/>
  <c r="BN77" i="27" s="1"/>
  <c r="O77" i="27"/>
  <c r="BM77" i="27" s="1"/>
  <c r="N77" i="27"/>
  <c r="M77" i="27"/>
  <c r="L77" i="27"/>
  <c r="K77" i="27"/>
  <c r="BK77" i="27" s="1"/>
  <c r="J77" i="27"/>
  <c r="BJ77" i="27" s="1"/>
  <c r="I77" i="27"/>
  <c r="BI77" i="27" s="1"/>
  <c r="H77" i="27"/>
  <c r="BH77" i="27" s="1"/>
  <c r="G77" i="27"/>
  <c r="BG77" i="27" s="1"/>
  <c r="F77" i="27"/>
  <c r="E77" i="27"/>
  <c r="D77" i="27"/>
  <c r="BE77" i="27" s="1"/>
  <c r="C77" i="27"/>
  <c r="B77" i="27"/>
  <c r="BC76" i="27"/>
  <c r="BB76" i="27"/>
  <c r="BA76" i="27"/>
  <c r="AZ76" i="27"/>
  <c r="AY76" i="27"/>
  <c r="AX76" i="27"/>
  <c r="AW76" i="27"/>
  <c r="AV76" i="27"/>
  <c r="AU76" i="27"/>
  <c r="AT76" i="27"/>
  <c r="AS76" i="27"/>
  <c r="AR76" i="27"/>
  <c r="AQ76" i="27"/>
  <c r="AP76" i="27"/>
  <c r="AO76" i="27"/>
  <c r="BW76" i="27" s="1"/>
  <c r="AN76" i="27"/>
  <c r="AM76" i="27"/>
  <c r="AL76" i="27"/>
  <c r="AK76" i="27"/>
  <c r="AJ76" i="27"/>
  <c r="AI76" i="27"/>
  <c r="AH76" i="27"/>
  <c r="AG76" i="27"/>
  <c r="AF76" i="27"/>
  <c r="AE76" i="27"/>
  <c r="AD76" i="27"/>
  <c r="AC76" i="27"/>
  <c r="BV76" i="27" s="1"/>
  <c r="AB76" i="27"/>
  <c r="BU76" i="27" s="1"/>
  <c r="AA76" i="27"/>
  <c r="Z76" i="27"/>
  <c r="BT76" i="27" s="1"/>
  <c r="Y76" i="27"/>
  <c r="BS76" i="27" s="1"/>
  <c r="X76" i="27"/>
  <c r="BR76" i="27" s="1"/>
  <c r="W76" i="27"/>
  <c r="V76" i="27"/>
  <c r="U76" i="27"/>
  <c r="T76" i="27"/>
  <c r="S76" i="27"/>
  <c r="BP76" i="27" s="1"/>
  <c r="R76" i="27"/>
  <c r="Q76" i="27"/>
  <c r="P76" i="27"/>
  <c r="O76" i="27"/>
  <c r="BM76" i="27" s="1"/>
  <c r="N76" i="27"/>
  <c r="M76" i="27"/>
  <c r="L76" i="27"/>
  <c r="BL76" i="27" s="1"/>
  <c r="K76" i="27"/>
  <c r="BK76" i="27" s="1"/>
  <c r="J76" i="27"/>
  <c r="BJ76" i="27" s="1"/>
  <c r="I76" i="27"/>
  <c r="BI76" i="27" s="1"/>
  <c r="H76" i="27"/>
  <c r="BH76" i="27" s="1"/>
  <c r="G76" i="27"/>
  <c r="BG76" i="27" s="1"/>
  <c r="F76" i="27"/>
  <c r="E76" i="27"/>
  <c r="D76" i="27"/>
  <c r="C76" i="27"/>
  <c r="B76" i="27"/>
  <c r="BD76" i="27" s="1"/>
  <c r="BC75" i="27"/>
  <c r="BB75" i="27"/>
  <c r="BA75" i="27"/>
  <c r="AZ75" i="27"/>
  <c r="AY75" i="27"/>
  <c r="AX75" i="27"/>
  <c r="AW75" i="27"/>
  <c r="AV75" i="27"/>
  <c r="AU75" i="27"/>
  <c r="AT75" i="27"/>
  <c r="AS75" i="27"/>
  <c r="AR75" i="27"/>
  <c r="AQ75" i="27"/>
  <c r="AP75" i="27"/>
  <c r="AO75" i="27"/>
  <c r="BW75" i="27" s="1"/>
  <c r="AN75" i="27"/>
  <c r="AM75" i="27"/>
  <c r="AL75" i="27"/>
  <c r="AK75" i="27"/>
  <c r="AJ75" i="27"/>
  <c r="AI75" i="27"/>
  <c r="AH75" i="27"/>
  <c r="AG75" i="27"/>
  <c r="AF75" i="27"/>
  <c r="AE75" i="27"/>
  <c r="AD75" i="27"/>
  <c r="AC75" i="27"/>
  <c r="BV75" i="27" s="1"/>
  <c r="AB75" i="27"/>
  <c r="BU75" i="27" s="1"/>
  <c r="AA75" i="27"/>
  <c r="Z75" i="27"/>
  <c r="BT75" i="27" s="1"/>
  <c r="Y75" i="27"/>
  <c r="BS75" i="27" s="1"/>
  <c r="X75" i="27"/>
  <c r="BR75" i="27" s="1"/>
  <c r="W75" i="27"/>
  <c r="V75" i="27"/>
  <c r="U75" i="27"/>
  <c r="T75" i="27"/>
  <c r="S75" i="27"/>
  <c r="BP75" i="27" s="1"/>
  <c r="R75" i="27"/>
  <c r="Q75" i="27"/>
  <c r="P75" i="27"/>
  <c r="O75" i="27"/>
  <c r="BM75" i="27" s="1"/>
  <c r="N75" i="27"/>
  <c r="M75" i="27"/>
  <c r="L75" i="27"/>
  <c r="K75" i="27"/>
  <c r="BK75" i="27" s="1"/>
  <c r="J75" i="27"/>
  <c r="BJ75" i="27" s="1"/>
  <c r="I75" i="27"/>
  <c r="BI75" i="27" s="1"/>
  <c r="H75" i="27"/>
  <c r="BH75" i="27" s="1"/>
  <c r="G75" i="27"/>
  <c r="BG75" i="27" s="1"/>
  <c r="F75" i="27"/>
  <c r="E75" i="27"/>
  <c r="D75" i="27"/>
  <c r="C75" i="27"/>
  <c r="B75" i="27"/>
  <c r="BD75" i="27" s="1"/>
  <c r="BK74" i="27"/>
  <c r="BC74" i="27"/>
  <c r="BB74" i="27"/>
  <c r="BA74" i="27"/>
  <c r="AZ74" i="27"/>
  <c r="AY74" i="27"/>
  <c r="AX74" i="27"/>
  <c r="AW74" i="27"/>
  <c r="AV74" i="27"/>
  <c r="AU74" i="27"/>
  <c r="AT74" i="27"/>
  <c r="AS74" i="27"/>
  <c r="AR74" i="27"/>
  <c r="AQ74" i="27"/>
  <c r="AP74" i="27"/>
  <c r="AO74" i="27"/>
  <c r="BW74" i="27" s="1"/>
  <c r="AN74" i="27"/>
  <c r="AM74" i="27"/>
  <c r="AL74" i="27"/>
  <c r="AK74" i="27"/>
  <c r="AJ74" i="27"/>
  <c r="AI74" i="27"/>
  <c r="AH74" i="27"/>
  <c r="AG74" i="27"/>
  <c r="AF74" i="27"/>
  <c r="AE74" i="27"/>
  <c r="AD74" i="27"/>
  <c r="AC74" i="27"/>
  <c r="AB74" i="27"/>
  <c r="BU74" i="27" s="1"/>
  <c r="AA74" i="27"/>
  <c r="Z74" i="27"/>
  <c r="BT74" i="27" s="1"/>
  <c r="Y74" i="27"/>
  <c r="BS74" i="27" s="1"/>
  <c r="X74" i="27"/>
  <c r="BR74" i="27" s="1"/>
  <c r="W74" i="27"/>
  <c r="V74" i="27"/>
  <c r="U74" i="27"/>
  <c r="BQ74" i="27" s="1"/>
  <c r="T74" i="27"/>
  <c r="S74" i="27"/>
  <c r="BP74" i="27" s="1"/>
  <c r="R74" i="27"/>
  <c r="Q74" i="27"/>
  <c r="P74" i="27"/>
  <c r="O74" i="27"/>
  <c r="BM74" i="27" s="1"/>
  <c r="N74" i="27"/>
  <c r="M74" i="27"/>
  <c r="L74" i="27"/>
  <c r="K74" i="27"/>
  <c r="J74" i="27"/>
  <c r="BJ74" i="27" s="1"/>
  <c r="I74" i="27"/>
  <c r="BI74" i="27" s="1"/>
  <c r="H74" i="27"/>
  <c r="BH74" i="27" s="1"/>
  <c r="G74" i="27"/>
  <c r="BG74" i="27" s="1"/>
  <c r="F74" i="27"/>
  <c r="E74" i="27"/>
  <c r="D74" i="27"/>
  <c r="C74" i="27"/>
  <c r="B74" i="27"/>
  <c r="BC73" i="27"/>
  <c r="BB73" i="27"/>
  <c r="BA73" i="27"/>
  <c r="AZ73" i="27"/>
  <c r="AY73" i="27"/>
  <c r="AX73" i="27"/>
  <c r="AW73" i="27"/>
  <c r="AV73" i="27"/>
  <c r="AU73" i="27"/>
  <c r="AT73" i="27"/>
  <c r="AS73" i="27"/>
  <c r="AR73" i="27"/>
  <c r="AQ73" i="27"/>
  <c r="AP73" i="27"/>
  <c r="AO73" i="27"/>
  <c r="BW73" i="27" s="1"/>
  <c r="AN73" i="27"/>
  <c r="AM73" i="27"/>
  <c r="AL73" i="27"/>
  <c r="AK73" i="27"/>
  <c r="AJ73" i="27"/>
  <c r="AI73" i="27"/>
  <c r="AH73" i="27"/>
  <c r="AG73" i="27"/>
  <c r="AF73" i="27"/>
  <c r="AE73" i="27"/>
  <c r="AD73" i="27"/>
  <c r="AC73" i="27"/>
  <c r="AB73" i="27"/>
  <c r="BU73" i="27" s="1"/>
  <c r="AA73" i="27"/>
  <c r="Z73" i="27"/>
  <c r="BT73" i="27" s="1"/>
  <c r="Y73" i="27"/>
  <c r="BS73" i="27" s="1"/>
  <c r="X73" i="27"/>
  <c r="BR73" i="27" s="1"/>
  <c r="W73" i="27"/>
  <c r="V73" i="27"/>
  <c r="U73" i="27"/>
  <c r="BQ73" i="27" s="1"/>
  <c r="T73" i="27"/>
  <c r="S73" i="27"/>
  <c r="BP73" i="27" s="1"/>
  <c r="R73" i="27"/>
  <c r="Q73" i="27"/>
  <c r="P73" i="27"/>
  <c r="O73" i="27"/>
  <c r="BM73" i="27" s="1"/>
  <c r="N73" i="27"/>
  <c r="M73" i="27"/>
  <c r="L73" i="27"/>
  <c r="K73" i="27"/>
  <c r="BK73" i="27" s="1"/>
  <c r="J73" i="27"/>
  <c r="BJ73" i="27" s="1"/>
  <c r="I73" i="27"/>
  <c r="BI73" i="27" s="1"/>
  <c r="H73" i="27"/>
  <c r="BH73" i="27" s="1"/>
  <c r="G73" i="27"/>
  <c r="BG73" i="27" s="1"/>
  <c r="F73" i="27"/>
  <c r="E73" i="27"/>
  <c r="D73" i="27"/>
  <c r="BE73" i="27" s="1"/>
  <c r="C73" i="27"/>
  <c r="B73" i="27"/>
  <c r="BC72" i="27"/>
  <c r="BB72" i="27"/>
  <c r="BA72" i="27"/>
  <c r="AZ72" i="27"/>
  <c r="AY72" i="27"/>
  <c r="AX72" i="27"/>
  <c r="AW72" i="27"/>
  <c r="AV72" i="27"/>
  <c r="AU72" i="27"/>
  <c r="AT72" i="27"/>
  <c r="AS72" i="27"/>
  <c r="AR72" i="27"/>
  <c r="AQ72" i="27"/>
  <c r="AP72" i="27"/>
  <c r="AO72" i="27"/>
  <c r="BW72" i="27" s="1"/>
  <c r="AN72" i="27"/>
  <c r="AM72" i="27"/>
  <c r="AL72" i="27"/>
  <c r="AK72" i="27"/>
  <c r="AJ72" i="27"/>
  <c r="AI72" i="27"/>
  <c r="AH72" i="27"/>
  <c r="AG72" i="27"/>
  <c r="AF72" i="27"/>
  <c r="AE72" i="27"/>
  <c r="AD72" i="27"/>
  <c r="AC72" i="27"/>
  <c r="AB72" i="27"/>
  <c r="BU72" i="27" s="1"/>
  <c r="AA72" i="27"/>
  <c r="Z72" i="27"/>
  <c r="BT72" i="27" s="1"/>
  <c r="Y72" i="27"/>
  <c r="BS72" i="27" s="1"/>
  <c r="X72" i="27"/>
  <c r="BR72" i="27" s="1"/>
  <c r="W72" i="27"/>
  <c r="V72" i="27"/>
  <c r="U72" i="27"/>
  <c r="T72" i="27"/>
  <c r="S72" i="27"/>
  <c r="BP72" i="27" s="1"/>
  <c r="R72" i="27"/>
  <c r="Q72" i="27"/>
  <c r="P72" i="27"/>
  <c r="O72" i="27"/>
  <c r="BM72" i="27" s="1"/>
  <c r="N72" i="27"/>
  <c r="M72" i="27"/>
  <c r="L72" i="27"/>
  <c r="K72" i="27"/>
  <c r="BK72" i="27" s="1"/>
  <c r="J72" i="27"/>
  <c r="BJ72" i="27" s="1"/>
  <c r="I72" i="27"/>
  <c r="BI72" i="27" s="1"/>
  <c r="H72" i="27"/>
  <c r="BH72" i="27" s="1"/>
  <c r="G72" i="27"/>
  <c r="BG72" i="27" s="1"/>
  <c r="F72" i="27"/>
  <c r="E72" i="27"/>
  <c r="D72" i="27"/>
  <c r="C72" i="27"/>
  <c r="B72" i="27"/>
  <c r="BD72" i="27" s="1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O71" i="27"/>
  <c r="BW71" i="27" s="1"/>
  <c r="AN71" i="27"/>
  <c r="AM71" i="27"/>
  <c r="AL71" i="27"/>
  <c r="AK71" i="27"/>
  <c r="AJ71" i="27"/>
  <c r="AI71" i="27"/>
  <c r="AH71" i="27"/>
  <c r="AG71" i="27"/>
  <c r="AF71" i="27"/>
  <c r="AE71" i="27"/>
  <c r="AD71" i="27"/>
  <c r="AC71" i="27"/>
  <c r="BV71" i="27" s="1"/>
  <c r="AB71" i="27"/>
  <c r="BU71" i="27" s="1"/>
  <c r="AA71" i="27"/>
  <c r="Z71" i="27"/>
  <c r="BT71" i="27" s="1"/>
  <c r="Y71" i="27"/>
  <c r="BS71" i="27" s="1"/>
  <c r="X71" i="27"/>
  <c r="BR71" i="27" s="1"/>
  <c r="W71" i="27"/>
  <c r="V71" i="27"/>
  <c r="U71" i="27"/>
  <c r="BQ71" i="27" s="1"/>
  <c r="T71" i="27"/>
  <c r="S71" i="27"/>
  <c r="BP71" i="27" s="1"/>
  <c r="R71" i="27"/>
  <c r="Q71" i="27"/>
  <c r="P71" i="27"/>
  <c r="BN71" i="27" s="1"/>
  <c r="O71" i="27"/>
  <c r="BM71" i="27" s="1"/>
  <c r="N71" i="27"/>
  <c r="M71" i="27"/>
  <c r="L71" i="27"/>
  <c r="K71" i="27"/>
  <c r="BK71" i="27" s="1"/>
  <c r="J71" i="27"/>
  <c r="BJ71" i="27" s="1"/>
  <c r="I71" i="27"/>
  <c r="BI71" i="27" s="1"/>
  <c r="H71" i="27"/>
  <c r="BH71" i="27" s="1"/>
  <c r="G71" i="27"/>
  <c r="BG71" i="27" s="1"/>
  <c r="F71" i="27"/>
  <c r="E71" i="27"/>
  <c r="D71" i="27"/>
  <c r="BE71" i="27" s="1"/>
  <c r="C71" i="27"/>
  <c r="B71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O70" i="27"/>
  <c r="BW70" i="27" s="1"/>
  <c r="AN70" i="27"/>
  <c r="AM70" i="27"/>
  <c r="AL70" i="27"/>
  <c r="AK70" i="27"/>
  <c r="AJ70" i="27"/>
  <c r="AI70" i="27"/>
  <c r="AH70" i="27"/>
  <c r="AG70" i="27"/>
  <c r="AF70" i="27"/>
  <c r="AE70" i="27"/>
  <c r="AD70" i="27"/>
  <c r="AC70" i="27"/>
  <c r="BV70" i="27" s="1"/>
  <c r="AB70" i="27"/>
  <c r="BU70" i="27" s="1"/>
  <c r="AA70" i="27"/>
  <c r="Z70" i="27"/>
  <c r="BT70" i="27" s="1"/>
  <c r="Y70" i="27"/>
  <c r="BS70" i="27" s="1"/>
  <c r="X70" i="27"/>
  <c r="BR70" i="27" s="1"/>
  <c r="W70" i="27"/>
  <c r="V70" i="27"/>
  <c r="U70" i="27"/>
  <c r="T70" i="27"/>
  <c r="S70" i="27"/>
  <c r="BP70" i="27" s="1"/>
  <c r="R70" i="27"/>
  <c r="Q70" i="27"/>
  <c r="P70" i="27"/>
  <c r="O70" i="27"/>
  <c r="BM70" i="27" s="1"/>
  <c r="N70" i="27"/>
  <c r="M70" i="27"/>
  <c r="L70" i="27"/>
  <c r="K70" i="27"/>
  <c r="BK70" i="27" s="1"/>
  <c r="J70" i="27"/>
  <c r="BJ70" i="27" s="1"/>
  <c r="I70" i="27"/>
  <c r="BI70" i="27" s="1"/>
  <c r="H70" i="27"/>
  <c r="BH70" i="27" s="1"/>
  <c r="G70" i="27"/>
  <c r="BG70" i="27" s="1"/>
  <c r="F70" i="27"/>
  <c r="E70" i="27"/>
  <c r="D70" i="27"/>
  <c r="C70" i="27"/>
  <c r="B70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O69" i="27"/>
  <c r="BW69" i="27" s="1"/>
  <c r="AN69" i="27"/>
  <c r="AM69" i="27"/>
  <c r="AL69" i="27"/>
  <c r="AK69" i="27"/>
  <c r="AJ69" i="27"/>
  <c r="AI69" i="27"/>
  <c r="AH69" i="27"/>
  <c r="AG69" i="27"/>
  <c r="AF69" i="27"/>
  <c r="AE69" i="27"/>
  <c r="AD69" i="27"/>
  <c r="AC69" i="27"/>
  <c r="AB69" i="27"/>
  <c r="BU69" i="27" s="1"/>
  <c r="AA69" i="27"/>
  <c r="Z69" i="27"/>
  <c r="BT69" i="27" s="1"/>
  <c r="Y69" i="27"/>
  <c r="BS69" i="27" s="1"/>
  <c r="X69" i="27"/>
  <c r="BR69" i="27" s="1"/>
  <c r="W69" i="27"/>
  <c r="V69" i="27"/>
  <c r="U69" i="27"/>
  <c r="BQ69" i="27" s="1"/>
  <c r="T69" i="27"/>
  <c r="S69" i="27"/>
  <c r="BP69" i="27" s="1"/>
  <c r="R69" i="27"/>
  <c r="Q69" i="27"/>
  <c r="P69" i="27"/>
  <c r="BN69" i="27" s="1"/>
  <c r="O69" i="27"/>
  <c r="BM69" i="27" s="1"/>
  <c r="N69" i="27"/>
  <c r="M69" i="27"/>
  <c r="L69" i="27"/>
  <c r="K69" i="27"/>
  <c r="BK69" i="27" s="1"/>
  <c r="J69" i="27"/>
  <c r="BJ69" i="27" s="1"/>
  <c r="I69" i="27"/>
  <c r="BI69" i="27" s="1"/>
  <c r="H69" i="27"/>
  <c r="BH69" i="27" s="1"/>
  <c r="G69" i="27"/>
  <c r="BG69" i="27" s="1"/>
  <c r="F69" i="27"/>
  <c r="E69" i="27"/>
  <c r="D69" i="27"/>
  <c r="BE69" i="27" s="1"/>
  <c r="C69" i="27"/>
  <c r="B69" i="27"/>
  <c r="BD69" i="27" s="1"/>
  <c r="BI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O68" i="27"/>
  <c r="BW68" i="27" s="1"/>
  <c r="AN68" i="27"/>
  <c r="AM68" i="27"/>
  <c r="AL68" i="27"/>
  <c r="AK68" i="27"/>
  <c r="AJ68" i="27"/>
  <c r="AI68" i="27"/>
  <c r="AH68" i="27"/>
  <c r="AG68" i="27"/>
  <c r="AF68" i="27"/>
  <c r="AE68" i="27"/>
  <c r="AD68" i="27"/>
  <c r="AC68" i="27"/>
  <c r="AB68" i="27"/>
  <c r="BU68" i="27" s="1"/>
  <c r="AA68" i="27"/>
  <c r="Z68" i="27"/>
  <c r="BT68" i="27" s="1"/>
  <c r="Y68" i="27"/>
  <c r="BS68" i="27" s="1"/>
  <c r="X68" i="27"/>
  <c r="BR68" i="27" s="1"/>
  <c r="W68" i="27"/>
  <c r="V68" i="27"/>
  <c r="U68" i="27"/>
  <c r="BQ68" i="27" s="1"/>
  <c r="T68" i="27"/>
  <c r="S68" i="27"/>
  <c r="BP68" i="27" s="1"/>
  <c r="R68" i="27"/>
  <c r="Q68" i="27"/>
  <c r="P68" i="27"/>
  <c r="BN68" i="27" s="1"/>
  <c r="O68" i="27"/>
  <c r="BM68" i="27" s="1"/>
  <c r="N68" i="27"/>
  <c r="M68" i="27"/>
  <c r="L68" i="27"/>
  <c r="K68" i="27"/>
  <c r="BK68" i="27" s="1"/>
  <c r="J68" i="27"/>
  <c r="BJ68" i="27" s="1"/>
  <c r="I68" i="27"/>
  <c r="H68" i="27"/>
  <c r="BH68" i="27" s="1"/>
  <c r="G68" i="27"/>
  <c r="BG68" i="27" s="1"/>
  <c r="F68" i="27"/>
  <c r="E68" i="27"/>
  <c r="D68" i="27"/>
  <c r="BE68" i="27" s="1"/>
  <c r="C68" i="27"/>
  <c r="B68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BW67" i="27" s="1"/>
  <c r="AN67" i="27"/>
  <c r="AM67" i="27"/>
  <c r="AL67" i="27"/>
  <c r="AK67" i="27"/>
  <c r="AJ67" i="27"/>
  <c r="AI67" i="27"/>
  <c r="AH67" i="27"/>
  <c r="AG67" i="27"/>
  <c r="AF67" i="27"/>
  <c r="AE67" i="27"/>
  <c r="AD67" i="27"/>
  <c r="AC67" i="27"/>
  <c r="BV67" i="27" s="1"/>
  <c r="AB67" i="27"/>
  <c r="BU67" i="27" s="1"/>
  <c r="AA67" i="27"/>
  <c r="Z67" i="27"/>
  <c r="BT67" i="27" s="1"/>
  <c r="Y67" i="27"/>
  <c r="BS67" i="27" s="1"/>
  <c r="X67" i="27"/>
  <c r="BR67" i="27" s="1"/>
  <c r="W67" i="27"/>
  <c r="V67" i="27"/>
  <c r="U67" i="27"/>
  <c r="T67" i="27"/>
  <c r="S67" i="27"/>
  <c r="BP67" i="27" s="1"/>
  <c r="R67" i="27"/>
  <c r="Q67" i="27"/>
  <c r="P67" i="27"/>
  <c r="O67" i="27"/>
  <c r="BM67" i="27" s="1"/>
  <c r="N67" i="27"/>
  <c r="M67" i="27"/>
  <c r="L67" i="27"/>
  <c r="K67" i="27"/>
  <c r="BK67" i="27" s="1"/>
  <c r="J67" i="27"/>
  <c r="BJ67" i="27" s="1"/>
  <c r="I67" i="27"/>
  <c r="BI67" i="27" s="1"/>
  <c r="H67" i="27"/>
  <c r="BH67" i="27" s="1"/>
  <c r="G67" i="27"/>
  <c r="BG67" i="27" s="1"/>
  <c r="F67" i="27"/>
  <c r="E67" i="27"/>
  <c r="D67" i="27"/>
  <c r="BE67" i="27" s="1"/>
  <c r="C67" i="27"/>
  <c r="B67" i="27"/>
  <c r="BD67" i="27" s="1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BW66" i="27" s="1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BU66" i="27" s="1"/>
  <c r="AA66" i="27"/>
  <c r="Z66" i="27"/>
  <c r="BT66" i="27" s="1"/>
  <c r="Y66" i="27"/>
  <c r="BS66" i="27" s="1"/>
  <c r="X66" i="27"/>
  <c r="BR66" i="27" s="1"/>
  <c r="W66" i="27"/>
  <c r="V66" i="27"/>
  <c r="U66" i="27"/>
  <c r="BQ66" i="27" s="1"/>
  <c r="T66" i="27"/>
  <c r="S66" i="27"/>
  <c r="BP66" i="27" s="1"/>
  <c r="R66" i="27"/>
  <c r="Q66" i="27"/>
  <c r="P66" i="27"/>
  <c r="O66" i="27"/>
  <c r="BM66" i="27" s="1"/>
  <c r="N66" i="27"/>
  <c r="M66" i="27"/>
  <c r="L66" i="27"/>
  <c r="K66" i="27"/>
  <c r="BK66" i="27" s="1"/>
  <c r="J66" i="27"/>
  <c r="BJ66" i="27" s="1"/>
  <c r="I66" i="27"/>
  <c r="BI66" i="27" s="1"/>
  <c r="H66" i="27"/>
  <c r="BH66" i="27" s="1"/>
  <c r="G66" i="27"/>
  <c r="BG66" i="27" s="1"/>
  <c r="F66" i="27"/>
  <c r="E66" i="27"/>
  <c r="D66" i="27"/>
  <c r="C66" i="27"/>
  <c r="B66" i="27"/>
  <c r="BD66" i="27" s="1"/>
  <c r="BJ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O65" i="27"/>
  <c r="BW65" i="27" s="1"/>
  <c r="AN65" i="27"/>
  <c r="AM65" i="27"/>
  <c r="AL65" i="27"/>
  <c r="AK65" i="27"/>
  <c r="AJ65" i="27"/>
  <c r="AI65" i="27"/>
  <c r="AH65" i="27"/>
  <c r="AG65" i="27"/>
  <c r="AF65" i="27"/>
  <c r="AE65" i="27"/>
  <c r="AD65" i="27"/>
  <c r="AC65" i="27"/>
  <c r="BV65" i="27" s="1"/>
  <c r="AB65" i="27"/>
  <c r="BU65" i="27" s="1"/>
  <c r="AA65" i="27"/>
  <c r="Z65" i="27"/>
  <c r="BT65" i="27" s="1"/>
  <c r="Y65" i="27"/>
  <c r="BS65" i="27" s="1"/>
  <c r="X65" i="27"/>
  <c r="BR65" i="27" s="1"/>
  <c r="W65" i="27"/>
  <c r="V65" i="27"/>
  <c r="U65" i="27"/>
  <c r="T65" i="27"/>
  <c r="S65" i="27"/>
  <c r="BP65" i="27" s="1"/>
  <c r="R65" i="27"/>
  <c r="Q65" i="27"/>
  <c r="P65" i="27"/>
  <c r="O65" i="27"/>
  <c r="BM65" i="27" s="1"/>
  <c r="N65" i="27"/>
  <c r="M65" i="27"/>
  <c r="L65" i="27"/>
  <c r="K65" i="27"/>
  <c r="BK65" i="27" s="1"/>
  <c r="J65" i="27"/>
  <c r="I65" i="27"/>
  <c r="BI65" i="27" s="1"/>
  <c r="H65" i="27"/>
  <c r="BH65" i="27" s="1"/>
  <c r="G65" i="27"/>
  <c r="BG65" i="27" s="1"/>
  <c r="F65" i="27"/>
  <c r="E65" i="27"/>
  <c r="D65" i="27"/>
  <c r="C65" i="27"/>
  <c r="B65" i="27"/>
  <c r="BW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O64" i="27"/>
  <c r="AN64" i="27"/>
  <c r="AM64" i="27"/>
  <c r="AL64" i="27"/>
  <c r="AK64" i="27"/>
  <c r="AJ64" i="27"/>
  <c r="AI64" i="27"/>
  <c r="AH64" i="27"/>
  <c r="AG64" i="27"/>
  <c r="AF64" i="27"/>
  <c r="AE64" i="27"/>
  <c r="AD64" i="27"/>
  <c r="AC64" i="27"/>
  <c r="BV64" i="27" s="1"/>
  <c r="AB64" i="27"/>
  <c r="BU64" i="27" s="1"/>
  <c r="AA64" i="27"/>
  <c r="Z64" i="27"/>
  <c r="BT64" i="27" s="1"/>
  <c r="Y64" i="27"/>
  <c r="BS64" i="27" s="1"/>
  <c r="X64" i="27"/>
  <c r="BR64" i="27" s="1"/>
  <c r="W64" i="27"/>
  <c r="V64" i="27"/>
  <c r="U64" i="27"/>
  <c r="BQ64" i="27" s="1"/>
  <c r="T64" i="27"/>
  <c r="S64" i="27"/>
  <c r="BP64" i="27" s="1"/>
  <c r="R64" i="27"/>
  <c r="Q64" i="27"/>
  <c r="P64" i="27"/>
  <c r="BN64" i="27" s="1"/>
  <c r="O64" i="27"/>
  <c r="BM64" i="27" s="1"/>
  <c r="N64" i="27"/>
  <c r="M64" i="27"/>
  <c r="L64" i="27"/>
  <c r="K64" i="27"/>
  <c r="BK64" i="27" s="1"/>
  <c r="J64" i="27"/>
  <c r="BJ64" i="27" s="1"/>
  <c r="I64" i="27"/>
  <c r="BI64" i="27" s="1"/>
  <c r="H64" i="27"/>
  <c r="BH64" i="27" s="1"/>
  <c r="G64" i="27"/>
  <c r="BG64" i="27" s="1"/>
  <c r="F64" i="27"/>
  <c r="E64" i="27"/>
  <c r="D64" i="27"/>
  <c r="C64" i="27"/>
  <c r="B64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O63" i="27"/>
  <c r="BW63" i="27" s="1"/>
  <c r="AN63" i="27"/>
  <c r="AM63" i="27"/>
  <c r="AL63" i="27"/>
  <c r="AK63" i="27"/>
  <c r="AJ63" i="27"/>
  <c r="AI63" i="27"/>
  <c r="AH63" i="27"/>
  <c r="AG63" i="27"/>
  <c r="AF63" i="27"/>
  <c r="AE63" i="27"/>
  <c r="AD63" i="27"/>
  <c r="AC63" i="27"/>
  <c r="AB63" i="27"/>
  <c r="BU63" i="27" s="1"/>
  <c r="AA63" i="27"/>
  <c r="Z63" i="27"/>
  <c r="BT63" i="27" s="1"/>
  <c r="Y63" i="27"/>
  <c r="BS63" i="27" s="1"/>
  <c r="X63" i="27"/>
  <c r="BR63" i="27" s="1"/>
  <c r="W63" i="27"/>
  <c r="V63" i="27"/>
  <c r="U63" i="27"/>
  <c r="T63" i="27"/>
  <c r="S63" i="27"/>
  <c r="BP63" i="27" s="1"/>
  <c r="R63" i="27"/>
  <c r="Q63" i="27"/>
  <c r="P63" i="27"/>
  <c r="BN63" i="27" s="1"/>
  <c r="O63" i="27"/>
  <c r="BM63" i="27" s="1"/>
  <c r="N63" i="27"/>
  <c r="M63" i="27"/>
  <c r="L63" i="27"/>
  <c r="K63" i="27"/>
  <c r="BK63" i="27" s="1"/>
  <c r="J63" i="27"/>
  <c r="BJ63" i="27" s="1"/>
  <c r="I63" i="27"/>
  <c r="BI63" i="27" s="1"/>
  <c r="H63" i="27"/>
  <c r="BH63" i="27" s="1"/>
  <c r="G63" i="27"/>
  <c r="BG63" i="27" s="1"/>
  <c r="F63" i="27"/>
  <c r="E63" i="27"/>
  <c r="D63" i="27"/>
  <c r="C63" i="27"/>
  <c r="B63" i="27"/>
  <c r="BD63" i="27" s="1"/>
  <c r="BC62" i="27"/>
  <c r="BB62" i="27"/>
  <c r="BA62" i="27"/>
  <c r="AZ62" i="27"/>
  <c r="AY62" i="27"/>
  <c r="AX62" i="27"/>
  <c r="AW62" i="27"/>
  <c r="AV62" i="27"/>
  <c r="AU62" i="27"/>
  <c r="AT62" i="27"/>
  <c r="BW62" i="27"/>
  <c r="BV62" i="27"/>
  <c r="BU62" i="27"/>
  <c r="BT62" i="27"/>
  <c r="BS62" i="27"/>
  <c r="BR62" i="27"/>
  <c r="BQ62" i="27"/>
  <c r="BP62" i="27"/>
  <c r="BM62" i="27"/>
  <c r="BK62" i="27"/>
  <c r="BJ62" i="27"/>
  <c r="BI62" i="27"/>
  <c r="BH62" i="27"/>
  <c r="BG62" i="27"/>
  <c r="BD62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CR57" i="27"/>
  <c r="CL57" i="27"/>
  <c r="CK57" i="27"/>
  <c r="CM57" i="27" s="1"/>
  <c r="CJ57" i="27"/>
  <c r="CI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CX57" i="27" s="1"/>
  <c r="BM57" i="27"/>
  <c r="CW57" i="27" s="1"/>
  <c r="BL57" i="27"/>
  <c r="CV57" i="27" s="1"/>
  <c r="BK57" i="27"/>
  <c r="CU57" i="27" s="1"/>
  <c r="BJ57" i="27"/>
  <c r="CT57" i="27" s="1"/>
  <c r="BI57" i="27"/>
  <c r="CS57" i="27" s="1"/>
  <c r="BH57" i="27"/>
  <c r="BG57" i="27"/>
  <c r="CQ57" i="27" s="1"/>
  <c r="BF57" i="27"/>
  <c r="CP57" i="27" s="1"/>
  <c r="BE57" i="27"/>
  <c r="CO57" i="27" s="1"/>
  <c r="BD57" i="27"/>
  <c r="CN57" i="27" s="1"/>
  <c r="CL56" i="27"/>
  <c r="CK56" i="27"/>
  <c r="CJ56" i="27"/>
  <c r="CI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CX56" i="27" s="1"/>
  <c r="BM56" i="27"/>
  <c r="CW56" i="27" s="1"/>
  <c r="BL56" i="27"/>
  <c r="CV56" i="27" s="1"/>
  <c r="BK56" i="27"/>
  <c r="CU56" i="27" s="1"/>
  <c r="BJ56" i="27"/>
  <c r="CT56" i="27" s="1"/>
  <c r="BI56" i="27"/>
  <c r="CS56" i="27" s="1"/>
  <c r="BH56" i="27"/>
  <c r="CR56" i="27" s="1"/>
  <c r="BG56" i="27"/>
  <c r="CQ56" i="27" s="1"/>
  <c r="BF56" i="27"/>
  <c r="CP56" i="27" s="1"/>
  <c r="BE56" i="27"/>
  <c r="CO56" i="27" s="1"/>
  <c r="BD56" i="27"/>
  <c r="CN56" i="27" s="1"/>
  <c r="CL55" i="27"/>
  <c r="CK55" i="27"/>
  <c r="CJ55" i="27"/>
  <c r="CI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CX55" i="27" s="1"/>
  <c r="BM55" i="27"/>
  <c r="CW55" i="27" s="1"/>
  <c r="BL55" i="27"/>
  <c r="CV55" i="27" s="1"/>
  <c r="BK55" i="27"/>
  <c r="CU55" i="27" s="1"/>
  <c r="BJ55" i="27"/>
  <c r="CT55" i="27" s="1"/>
  <c r="BI55" i="27"/>
  <c r="CS55" i="27" s="1"/>
  <c r="BH55" i="27"/>
  <c r="CR55" i="27" s="1"/>
  <c r="BG55" i="27"/>
  <c r="CQ55" i="27" s="1"/>
  <c r="BF55" i="27"/>
  <c r="CP55" i="27" s="1"/>
  <c r="BE55" i="27"/>
  <c r="CO55" i="27" s="1"/>
  <c r="BD55" i="27"/>
  <c r="CN55" i="27" s="1"/>
  <c r="CL54" i="27"/>
  <c r="CK54" i="27"/>
  <c r="CM54" i="27" s="1"/>
  <c r="CJ54" i="27"/>
  <c r="CI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CX54" i="27" s="1"/>
  <c r="BM54" i="27"/>
  <c r="CW54" i="27" s="1"/>
  <c r="BL54" i="27"/>
  <c r="CV54" i="27" s="1"/>
  <c r="BK54" i="27"/>
  <c r="CU54" i="27" s="1"/>
  <c r="BJ54" i="27"/>
  <c r="CT54" i="27" s="1"/>
  <c r="BI54" i="27"/>
  <c r="CS54" i="27" s="1"/>
  <c r="BH54" i="27"/>
  <c r="CR54" i="27" s="1"/>
  <c r="BG54" i="27"/>
  <c r="CQ54" i="27" s="1"/>
  <c r="BF54" i="27"/>
  <c r="CP54" i="27" s="1"/>
  <c r="BE54" i="27"/>
  <c r="CO54" i="27" s="1"/>
  <c r="BD54" i="27"/>
  <c r="CN54" i="27" s="1"/>
  <c r="CL53" i="27"/>
  <c r="CK53" i="27"/>
  <c r="CJ53" i="27"/>
  <c r="CI53" i="27"/>
  <c r="CG53" i="27"/>
  <c r="CF53" i="27"/>
  <c r="CE53" i="27"/>
  <c r="CD53" i="27"/>
  <c r="CC53" i="27"/>
  <c r="CH53" i="27" s="1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CX53" i="27" s="1"/>
  <c r="BM53" i="27"/>
  <c r="CW53" i="27" s="1"/>
  <c r="BL53" i="27"/>
  <c r="CV53" i="27" s="1"/>
  <c r="BK53" i="27"/>
  <c r="CU53" i="27" s="1"/>
  <c r="BJ53" i="27"/>
  <c r="CT53" i="27" s="1"/>
  <c r="BI53" i="27"/>
  <c r="CS53" i="27" s="1"/>
  <c r="BH53" i="27"/>
  <c r="CR53" i="27" s="1"/>
  <c r="BG53" i="27"/>
  <c r="CQ53" i="27" s="1"/>
  <c r="BF53" i="27"/>
  <c r="CP53" i="27" s="1"/>
  <c r="BE53" i="27"/>
  <c r="CO53" i="27" s="1"/>
  <c r="BD53" i="27"/>
  <c r="CN53" i="27" s="1"/>
  <c r="CT52" i="27"/>
  <c r="CS52" i="27"/>
  <c r="CR52" i="27"/>
  <c r="CL52" i="27"/>
  <c r="CK52" i="27"/>
  <c r="CJ52" i="27"/>
  <c r="CI52" i="27"/>
  <c r="CG52" i="27"/>
  <c r="CF52" i="27"/>
  <c r="CE52" i="27"/>
  <c r="CD52" i="27"/>
  <c r="CC52" i="27"/>
  <c r="CB52" i="27"/>
  <c r="CA52" i="27"/>
  <c r="BZ52" i="27"/>
  <c r="BY52" i="27"/>
  <c r="BX52" i="27"/>
  <c r="BW52" i="27"/>
  <c r="BV52" i="27"/>
  <c r="BU52" i="27"/>
  <c r="BT52" i="27"/>
  <c r="BS52" i="27"/>
  <c r="BR52" i="27"/>
  <c r="BQ52" i="27"/>
  <c r="BP52" i="27"/>
  <c r="BO52" i="27"/>
  <c r="BN52" i="27"/>
  <c r="CX52" i="27" s="1"/>
  <c r="BM52" i="27"/>
  <c r="CW52" i="27" s="1"/>
  <c r="BL52" i="27"/>
  <c r="CV52" i="27" s="1"/>
  <c r="BK52" i="27"/>
  <c r="CU52" i="27" s="1"/>
  <c r="BJ52" i="27"/>
  <c r="BI52" i="27"/>
  <c r="BH52" i="27"/>
  <c r="BG52" i="27"/>
  <c r="CQ52" i="27" s="1"/>
  <c r="BF52" i="27"/>
  <c r="CP52" i="27" s="1"/>
  <c r="BE52" i="27"/>
  <c r="CO52" i="27" s="1"/>
  <c r="BD52" i="27"/>
  <c r="CN52" i="27" s="1"/>
  <c r="CL51" i="27"/>
  <c r="CK51" i="27"/>
  <c r="CJ51" i="27"/>
  <c r="CI51" i="27"/>
  <c r="CG51" i="27"/>
  <c r="CF51" i="27"/>
  <c r="CE51" i="27"/>
  <c r="CD51" i="27"/>
  <c r="CC51" i="27"/>
  <c r="CB51" i="27"/>
  <c r="CA51" i="27"/>
  <c r="BZ51" i="27"/>
  <c r="BY51" i="27"/>
  <c r="BX51" i="27"/>
  <c r="BW51" i="27"/>
  <c r="BV51" i="27"/>
  <c r="BU51" i="27"/>
  <c r="BT51" i="27"/>
  <c r="BS51" i="27"/>
  <c r="BR51" i="27"/>
  <c r="BQ51" i="27"/>
  <c r="BP51" i="27"/>
  <c r="BO51" i="27"/>
  <c r="BN51" i="27"/>
  <c r="CX51" i="27" s="1"/>
  <c r="BM51" i="27"/>
  <c r="CW51" i="27" s="1"/>
  <c r="BL51" i="27"/>
  <c r="CV51" i="27" s="1"/>
  <c r="BK51" i="27"/>
  <c r="CU51" i="27" s="1"/>
  <c r="BJ51" i="27"/>
  <c r="CT51" i="27" s="1"/>
  <c r="BI51" i="27"/>
  <c r="CS51" i="27" s="1"/>
  <c r="BH51" i="27"/>
  <c r="CR51" i="27" s="1"/>
  <c r="BG51" i="27"/>
  <c r="CQ51" i="27" s="1"/>
  <c r="BF51" i="27"/>
  <c r="CP51" i="27" s="1"/>
  <c r="BE51" i="27"/>
  <c r="CO51" i="27" s="1"/>
  <c r="BD51" i="27"/>
  <c r="CN51" i="27" s="1"/>
  <c r="CQ50" i="27"/>
  <c r="CL50" i="27"/>
  <c r="CK50" i="27"/>
  <c r="CM50" i="27" s="1"/>
  <c r="CJ50" i="27"/>
  <c r="CI50" i="27"/>
  <c r="CG50" i="27"/>
  <c r="CF50" i="27"/>
  <c r="CE50" i="27"/>
  <c r="CD50" i="27"/>
  <c r="CC50" i="27"/>
  <c r="CB50" i="27"/>
  <c r="CA50" i="27"/>
  <c r="BZ50" i="27"/>
  <c r="BY50" i="27"/>
  <c r="BX50" i="27"/>
  <c r="BW50" i="27"/>
  <c r="BV50" i="27"/>
  <c r="BU50" i="27"/>
  <c r="BT50" i="27"/>
  <c r="BS50" i="27"/>
  <c r="BR50" i="27"/>
  <c r="BQ50" i="27"/>
  <c r="BP50" i="27"/>
  <c r="BO50" i="27"/>
  <c r="BN50" i="27"/>
  <c r="CX50" i="27" s="1"/>
  <c r="BM50" i="27"/>
  <c r="CW50" i="27" s="1"/>
  <c r="BL50" i="27"/>
  <c r="CV50" i="27" s="1"/>
  <c r="BK50" i="27"/>
  <c r="CU50" i="27" s="1"/>
  <c r="BJ50" i="27"/>
  <c r="CT50" i="27" s="1"/>
  <c r="BI50" i="27"/>
  <c r="CS50" i="27" s="1"/>
  <c r="BH50" i="27"/>
  <c r="CR50" i="27" s="1"/>
  <c r="BG50" i="27"/>
  <c r="BF50" i="27"/>
  <c r="CP50" i="27" s="1"/>
  <c r="BE50" i="27"/>
  <c r="CO50" i="27" s="1"/>
  <c r="BD50" i="27"/>
  <c r="CN50" i="27" s="1"/>
  <c r="CR49" i="27"/>
  <c r="CQ49" i="27"/>
  <c r="CL49" i="27"/>
  <c r="CK49" i="27"/>
  <c r="CJ49" i="27"/>
  <c r="CI49" i="27"/>
  <c r="CG49" i="27"/>
  <c r="CF49" i="27"/>
  <c r="CE49" i="27"/>
  <c r="CD49" i="27"/>
  <c r="CC49" i="27"/>
  <c r="CB49" i="27"/>
  <c r="CA49" i="27"/>
  <c r="BZ49" i="27"/>
  <c r="BY49" i="27"/>
  <c r="BX49" i="27"/>
  <c r="BW49" i="27"/>
  <c r="BV49" i="27"/>
  <c r="BU49" i="27"/>
  <c r="BT49" i="27"/>
  <c r="BS49" i="27"/>
  <c r="BR49" i="27"/>
  <c r="BQ49" i="27"/>
  <c r="BP49" i="27"/>
  <c r="BO49" i="27"/>
  <c r="BN49" i="27"/>
  <c r="CX49" i="27" s="1"/>
  <c r="BM49" i="27"/>
  <c r="CW49" i="27" s="1"/>
  <c r="BL49" i="27"/>
  <c r="CV49" i="27" s="1"/>
  <c r="BK49" i="27"/>
  <c r="CU49" i="27" s="1"/>
  <c r="BJ49" i="27"/>
  <c r="CT49" i="27" s="1"/>
  <c r="BI49" i="27"/>
  <c r="CS49" i="27" s="1"/>
  <c r="BH49" i="27"/>
  <c r="BG49" i="27"/>
  <c r="BF49" i="27"/>
  <c r="CP49" i="27" s="1"/>
  <c r="BE49" i="27"/>
  <c r="CO49" i="27" s="1"/>
  <c r="BD49" i="27"/>
  <c r="CN49" i="27" s="1"/>
  <c r="CL48" i="27"/>
  <c r="CK48" i="27"/>
  <c r="CJ48" i="27"/>
  <c r="CI48" i="27"/>
  <c r="CG48" i="27"/>
  <c r="CF48" i="27"/>
  <c r="CE48" i="27"/>
  <c r="CD48" i="27"/>
  <c r="CC48" i="27"/>
  <c r="CB48" i="27"/>
  <c r="CA48" i="27"/>
  <c r="BZ48" i="27"/>
  <c r="BY48" i="27"/>
  <c r="BX48" i="27"/>
  <c r="BW48" i="27"/>
  <c r="BV48" i="27"/>
  <c r="BU48" i="27"/>
  <c r="BT48" i="27"/>
  <c r="BS48" i="27"/>
  <c r="BR48" i="27"/>
  <c r="BQ48" i="27"/>
  <c r="BP48" i="27"/>
  <c r="BO48" i="27"/>
  <c r="BN48" i="27"/>
  <c r="CX48" i="27" s="1"/>
  <c r="BM48" i="27"/>
  <c r="CW48" i="27" s="1"/>
  <c r="BL48" i="27"/>
  <c r="CV48" i="27" s="1"/>
  <c r="BK48" i="27"/>
  <c r="CU48" i="27" s="1"/>
  <c r="BJ48" i="27"/>
  <c r="CT48" i="27" s="1"/>
  <c r="BI48" i="27"/>
  <c r="CS48" i="27" s="1"/>
  <c r="BH48" i="27"/>
  <c r="CR48" i="27" s="1"/>
  <c r="BG48" i="27"/>
  <c r="CQ48" i="27" s="1"/>
  <c r="BF48" i="27"/>
  <c r="CP48" i="27" s="1"/>
  <c r="BE48" i="27"/>
  <c r="CO48" i="27" s="1"/>
  <c r="BD48" i="27"/>
  <c r="CN48" i="27" s="1"/>
  <c r="CL47" i="27"/>
  <c r="CK47" i="27"/>
  <c r="CJ47" i="27"/>
  <c r="CI47" i="27"/>
  <c r="CG47" i="27"/>
  <c r="CF47" i="27"/>
  <c r="CE47" i="27"/>
  <c r="CD47" i="27"/>
  <c r="CC47" i="27"/>
  <c r="CB47" i="27"/>
  <c r="CA47" i="27"/>
  <c r="BZ47" i="27"/>
  <c r="BY47" i="27"/>
  <c r="BX47" i="27"/>
  <c r="BW47" i="27"/>
  <c r="BV47" i="27"/>
  <c r="BU47" i="27"/>
  <c r="BT47" i="27"/>
  <c r="BS47" i="27"/>
  <c r="BR47" i="27"/>
  <c r="BQ47" i="27"/>
  <c r="BP47" i="27"/>
  <c r="BO47" i="27"/>
  <c r="BN47" i="27"/>
  <c r="CX47" i="27" s="1"/>
  <c r="BM47" i="27"/>
  <c r="CW47" i="27" s="1"/>
  <c r="BL47" i="27"/>
  <c r="CV47" i="27" s="1"/>
  <c r="BK47" i="27"/>
  <c r="CU47" i="27" s="1"/>
  <c r="BJ47" i="27"/>
  <c r="CT47" i="27" s="1"/>
  <c r="BI47" i="27"/>
  <c r="CS47" i="27" s="1"/>
  <c r="BH47" i="27"/>
  <c r="CR47" i="27" s="1"/>
  <c r="BG47" i="27"/>
  <c r="CQ47" i="27" s="1"/>
  <c r="BF47" i="27"/>
  <c r="CP47" i="27" s="1"/>
  <c r="BE47" i="27"/>
  <c r="CO47" i="27" s="1"/>
  <c r="BD47" i="27"/>
  <c r="CN47" i="27" s="1"/>
  <c r="CL46" i="27"/>
  <c r="CK46" i="27"/>
  <c r="CJ46" i="27"/>
  <c r="CI46" i="27"/>
  <c r="CG46" i="27"/>
  <c r="CF46" i="27"/>
  <c r="CE46" i="27"/>
  <c r="CD46" i="27"/>
  <c r="CC46" i="27"/>
  <c r="CB46" i="27"/>
  <c r="CA46" i="27"/>
  <c r="BZ46" i="27"/>
  <c r="BY46" i="27"/>
  <c r="BX46" i="27"/>
  <c r="BW46" i="27"/>
  <c r="BV46" i="27"/>
  <c r="BU46" i="27"/>
  <c r="BT46" i="27"/>
  <c r="BS46" i="27"/>
  <c r="BR46" i="27"/>
  <c r="BQ46" i="27"/>
  <c r="BP46" i="27"/>
  <c r="BO46" i="27"/>
  <c r="BN46" i="27"/>
  <c r="CX46" i="27" s="1"/>
  <c r="BM46" i="27"/>
  <c r="CW46" i="27" s="1"/>
  <c r="BL46" i="27"/>
  <c r="CV46" i="27" s="1"/>
  <c r="BK46" i="27"/>
  <c r="CU46" i="27" s="1"/>
  <c r="BJ46" i="27"/>
  <c r="CT46" i="27" s="1"/>
  <c r="BI46" i="27"/>
  <c r="CS46" i="27" s="1"/>
  <c r="BH46" i="27"/>
  <c r="CR46" i="27" s="1"/>
  <c r="BG46" i="27"/>
  <c r="CQ46" i="27" s="1"/>
  <c r="BF46" i="27"/>
  <c r="CP46" i="27" s="1"/>
  <c r="BE46" i="27"/>
  <c r="CO46" i="27" s="1"/>
  <c r="BD46" i="27"/>
  <c r="CN46" i="27" s="1"/>
  <c r="CT45" i="27"/>
  <c r="CS45" i="27"/>
  <c r="CL45" i="27"/>
  <c r="CK45" i="27"/>
  <c r="CJ45" i="27"/>
  <c r="CI45" i="27"/>
  <c r="CG45" i="27"/>
  <c r="CF45" i="27"/>
  <c r="CE45" i="27"/>
  <c r="CD45" i="27"/>
  <c r="CC45" i="27"/>
  <c r="CB45" i="27"/>
  <c r="CA45" i="27"/>
  <c r="BZ45" i="27"/>
  <c r="BY45" i="27"/>
  <c r="BX45" i="27"/>
  <c r="BW45" i="27"/>
  <c r="BV45" i="27"/>
  <c r="BU45" i="27"/>
  <c r="BT45" i="27"/>
  <c r="BS45" i="27"/>
  <c r="BR45" i="27"/>
  <c r="BQ45" i="27"/>
  <c r="BP45" i="27"/>
  <c r="BO45" i="27"/>
  <c r="BN45" i="27"/>
  <c r="CX45" i="27" s="1"/>
  <c r="BM45" i="27"/>
  <c r="CW45" i="27" s="1"/>
  <c r="BL45" i="27"/>
  <c r="CV45" i="27" s="1"/>
  <c r="BK45" i="27"/>
  <c r="CU45" i="27" s="1"/>
  <c r="BJ45" i="27"/>
  <c r="BI45" i="27"/>
  <c r="BH45" i="27"/>
  <c r="CR45" i="27" s="1"/>
  <c r="BG45" i="27"/>
  <c r="CQ45" i="27" s="1"/>
  <c r="BF45" i="27"/>
  <c r="CP45" i="27" s="1"/>
  <c r="BE45" i="27"/>
  <c r="CO45" i="27" s="1"/>
  <c r="BD45" i="27"/>
  <c r="CN45" i="27" s="1"/>
  <c r="CL44" i="27"/>
  <c r="CK44" i="27"/>
  <c r="CJ44" i="27"/>
  <c r="CI44" i="27"/>
  <c r="CG44" i="27"/>
  <c r="CF44" i="27"/>
  <c r="CE44" i="27"/>
  <c r="CD44" i="27"/>
  <c r="CC44" i="27"/>
  <c r="CB44" i="27"/>
  <c r="CA44" i="27"/>
  <c r="BZ44" i="27"/>
  <c r="BY44" i="27"/>
  <c r="BX44" i="27"/>
  <c r="BW44" i="27"/>
  <c r="BV44" i="27"/>
  <c r="BU44" i="27"/>
  <c r="BT44" i="27"/>
  <c r="BS44" i="27"/>
  <c r="BR44" i="27"/>
  <c r="BQ44" i="27"/>
  <c r="BP44" i="27"/>
  <c r="BO44" i="27"/>
  <c r="BN44" i="27"/>
  <c r="CX44" i="27" s="1"/>
  <c r="BM44" i="27"/>
  <c r="CW44" i="27" s="1"/>
  <c r="BL44" i="27"/>
  <c r="CV44" i="27" s="1"/>
  <c r="BK44" i="27"/>
  <c r="CU44" i="27" s="1"/>
  <c r="BJ44" i="27"/>
  <c r="CT44" i="27" s="1"/>
  <c r="BI44" i="27"/>
  <c r="CS44" i="27" s="1"/>
  <c r="BH44" i="27"/>
  <c r="CR44" i="27" s="1"/>
  <c r="BG44" i="27"/>
  <c r="CQ44" i="27" s="1"/>
  <c r="BF44" i="27"/>
  <c r="CP44" i="27" s="1"/>
  <c r="BE44" i="27"/>
  <c r="CO44" i="27" s="1"/>
  <c r="BD44" i="27"/>
  <c r="CN44" i="27" s="1"/>
  <c r="CL43" i="27"/>
  <c r="CK43" i="27"/>
  <c r="CJ43" i="27"/>
  <c r="CI43" i="27"/>
  <c r="CG43" i="27"/>
  <c r="CF43" i="27"/>
  <c r="CE43" i="27"/>
  <c r="CD43" i="27"/>
  <c r="CC43" i="27"/>
  <c r="CB43" i="27"/>
  <c r="CA43" i="27"/>
  <c r="BZ43" i="27"/>
  <c r="BY43" i="27"/>
  <c r="BX43" i="27"/>
  <c r="BW43" i="27"/>
  <c r="BV43" i="27"/>
  <c r="BU43" i="27"/>
  <c r="BT43" i="27"/>
  <c r="BS43" i="27"/>
  <c r="BR43" i="27"/>
  <c r="BQ43" i="27"/>
  <c r="BP43" i="27"/>
  <c r="BO43" i="27"/>
  <c r="BN43" i="27"/>
  <c r="CX43" i="27" s="1"/>
  <c r="BM43" i="27"/>
  <c r="CW43" i="27" s="1"/>
  <c r="BL43" i="27"/>
  <c r="CV43" i="27" s="1"/>
  <c r="BK43" i="27"/>
  <c r="CU43" i="27" s="1"/>
  <c r="BJ43" i="27"/>
  <c r="CT43" i="27" s="1"/>
  <c r="BI43" i="27"/>
  <c r="CS43" i="27" s="1"/>
  <c r="BH43" i="27"/>
  <c r="CR43" i="27" s="1"/>
  <c r="BG43" i="27"/>
  <c r="CQ43" i="27" s="1"/>
  <c r="BF43" i="27"/>
  <c r="CP43" i="27" s="1"/>
  <c r="BE43" i="27"/>
  <c r="CO43" i="27" s="1"/>
  <c r="BD43" i="27"/>
  <c r="CN43" i="27" s="1"/>
  <c r="CL42" i="27"/>
  <c r="CK42" i="27"/>
  <c r="CM42" i="27" s="1"/>
  <c r="CJ42" i="27"/>
  <c r="CI42" i="27"/>
  <c r="CG42" i="27"/>
  <c r="CF42" i="27"/>
  <c r="CE42" i="27"/>
  <c r="CD42" i="27"/>
  <c r="CC42" i="27"/>
  <c r="CB42" i="27"/>
  <c r="CA42" i="27"/>
  <c r="BZ42" i="27"/>
  <c r="BY42" i="27"/>
  <c r="BX42" i="27"/>
  <c r="BW42" i="27"/>
  <c r="BV42" i="27"/>
  <c r="BU42" i="27"/>
  <c r="BT42" i="27"/>
  <c r="BS42" i="27"/>
  <c r="BR42" i="27"/>
  <c r="BQ42" i="27"/>
  <c r="BP42" i="27"/>
  <c r="BO42" i="27"/>
  <c r="BN42" i="27"/>
  <c r="CX42" i="27" s="1"/>
  <c r="BM42" i="27"/>
  <c r="CW42" i="27" s="1"/>
  <c r="BL42" i="27"/>
  <c r="CV42" i="27" s="1"/>
  <c r="BK42" i="27"/>
  <c r="CU42" i="27" s="1"/>
  <c r="BJ42" i="27"/>
  <c r="CT42" i="27" s="1"/>
  <c r="BI42" i="27"/>
  <c r="CS42" i="27" s="1"/>
  <c r="BH42" i="27"/>
  <c r="CR42" i="27" s="1"/>
  <c r="BG42" i="27"/>
  <c r="CQ42" i="27" s="1"/>
  <c r="BF42" i="27"/>
  <c r="CP42" i="27" s="1"/>
  <c r="BE42" i="27"/>
  <c r="CO42" i="27" s="1"/>
  <c r="BD42" i="27"/>
  <c r="CN42" i="27" s="1"/>
  <c r="CL41" i="27"/>
  <c r="CK41" i="27"/>
  <c r="CM41" i="27" s="1"/>
  <c r="CJ41" i="27"/>
  <c r="CI41" i="27"/>
  <c r="CG41" i="27"/>
  <c r="CF41" i="27"/>
  <c r="CE41" i="27"/>
  <c r="CD41" i="27"/>
  <c r="CC41" i="27"/>
  <c r="CB41" i="27"/>
  <c r="CA41" i="27"/>
  <c r="BZ41" i="27"/>
  <c r="BY41" i="27"/>
  <c r="BX41" i="27"/>
  <c r="BW41" i="27"/>
  <c r="BV41" i="27"/>
  <c r="BU41" i="27"/>
  <c r="BT41" i="27"/>
  <c r="BS41" i="27"/>
  <c r="BR41" i="27"/>
  <c r="BQ41" i="27"/>
  <c r="BP41" i="27"/>
  <c r="BO41" i="27"/>
  <c r="BN41" i="27"/>
  <c r="CX41" i="27" s="1"/>
  <c r="BM41" i="27"/>
  <c r="CW41" i="27" s="1"/>
  <c r="BL41" i="27"/>
  <c r="CV41" i="27" s="1"/>
  <c r="BK41" i="27"/>
  <c r="CU41" i="27" s="1"/>
  <c r="BJ41" i="27"/>
  <c r="CT41" i="27" s="1"/>
  <c r="BI41" i="27"/>
  <c r="CS41" i="27" s="1"/>
  <c r="BH41" i="27"/>
  <c r="CR41" i="27" s="1"/>
  <c r="BG41" i="27"/>
  <c r="CQ41" i="27" s="1"/>
  <c r="BF41" i="27"/>
  <c r="CP41" i="27" s="1"/>
  <c r="BE41" i="27"/>
  <c r="CO41" i="27" s="1"/>
  <c r="BD41" i="27"/>
  <c r="CN41" i="27" s="1"/>
  <c r="CL40" i="27"/>
  <c r="CK40" i="27"/>
  <c r="CJ40" i="27"/>
  <c r="CI40" i="27"/>
  <c r="CG40" i="27"/>
  <c r="CF40" i="27"/>
  <c r="CE40" i="27"/>
  <c r="CD40" i="27"/>
  <c r="CC40" i="27"/>
  <c r="CB40" i="27"/>
  <c r="CA40" i="27"/>
  <c r="BZ40" i="27"/>
  <c r="BY40" i="27"/>
  <c r="BX40" i="27"/>
  <c r="BW40" i="27"/>
  <c r="BV40" i="27"/>
  <c r="BU40" i="27"/>
  <c r="BT40" i="27"/>
  <c r="BS40" i="27"/>
  <c r="BR40" i="27"/>
  <c r="BQ40" i="27"/>
  <c r="BP40" i="27"/>
  <c r="BO40" i="27"/>
  <c r="BN40" i="27"/>
  <c r="CX40" i="27" s="1"/>
  <c r="BM40" i="27"/>
  <c r="CW40" i="27" s="1"/>
  <c r="BL40" i="27"/>
  <c r="CV40" i="27" s="1"/>
  <c r="BK40" i="27"/>
  <c r="CU40" i="27" s="1"/>
  <c r="BJ40" i="27"/>
  <c r="CT40" i="27" s="1"/>
  <c r="BI40" i="27"/>
  <c r="CS40" i="27" s="1"/>
  <c r="BH40" i="27"/>
  <c r="CR40" i="27" s="1"/>
  <c r="BG40" i="27"/>
  <c r="CQ40" i="27" s="1"/>
  <c r="BF40" i="27"/>
  <c r="CP40" i="27" s="1"/>
  <c r="BE40" i="27"/>
  <c r="CO40" i="27" s="1"/>
  <c r="BD40" i="27"/>
  <c r="CN40" i="27" s="1"/>
  <c r="CL39" i="27"/>
  <c r="CK39" i="27"/>
  <c r="CM39" i="27" s="1"/>
  <c r="CJ39" i="27"/>
  <c r="CI39" i="27"/>
  <c r="CG39" i="27"/>
  <c r="CF39" i="27"/>
  <c r="CE39" i="27"/>
  <c r="CD39" i="27"/>
  <c r="CC39" i="27"/>
  <c r="CB39" i="27"/>
  <c r="CA39" i="27"/>
  <c r="BZ39" i="27"/>
  <c r="BY39" i="27"/>
  <c r="BX39" i="27"/>
  <c r="BW39" i="27"/>
  <c r="BV39" i="27"/>
  <c r="BU39" i="27"/>
  <c r="BT39" i="27"/>
  <c r="BS39" i="27"/>
  <c r="BR39" i="27"/>
  <c r="BQ39" i="27"/>
  <c r="BP39" i="27"/>
  <c r="BO39" i="27"/>
  <c r="BN39" i="27"/>
  <c r="CX39" i="27" s="1"/>
  <c r="BM39" i="27"/>
  <c r="CW39" i="27" s="1"/>
  <c r="BL39" i="27"/>
  <c r="CV39" i="27" s="1"/>
  <c r="BK39" i="27"/>
  <c r="CU39" i="27" s="1"/>
  <c r="BJ39" i="27"/>
  <c r="CT39" i="27" s="1"/>
  <c r="BI39" i="27"/>
  <c r="CS39" i="27" s="1"/>
  <c r="BH39" i="27"/>
  <c r="CR39" i="27" s="1"/>
  <c r="BG39" i="27"/>
  <c r="CQ39" i="27" s="1"/>
  <c r="BF39" i="27"/>
  <c r="CP39" i="27" s="1"/>
  <c r="BE39" i="27"/>
  <c r="CO39" i="27" s="1"/>
  <c r="BD39" i="27"/>
  <c r="CN39" i="27" s="1"/>
  <c r="CL38" i="27"/>
  <c r="CK38" i="27"/>
  <c r="CJ38" i="27"/>
  <c r="CI38" i="27"/>
  <c r="CG38" i="27"/>
  <c r="CF38" i="27"/>
  <c r="CE38" i="27"/>
  <c r="CD38" i="27"/>
  <c r="CC38" i="27"/>
  <c r="CB38" i="27"/>
  <c r="CA38" i="27"/>
  <c r="BZ38" i="27"/>
  <c r="BY38" i="27"/>
  <c r="BX38" i="27"/>
  <c r="BW38" i="27"/>
  <c r="BV38" i="27"/>
  <c r="BU38" i="27"/>
  <c r="BT38" i="27"/>
  <c r="BS38" i="27"/>
  <c r="BR38" i="27"/>
  <c r="BQ38" i="27"/>
  <c r="BP38" i="27"/>
  <c r="BO38" i="27"/>
  <c r="BN38" i="27"/>
  <c r="CX38" i="27" s="1"/>
  <c r="BM38" i="27"/>
  <c r="CW38" i="27" s="1"/>
  <c r="BL38" i="27"/>
  <c r="CV38" i="27" s="1"/>
  <c r="BK38" i="27"/>
  <c r="CU38" i="27" s="1"/>
  <c r="BJ38" i="27"/>
  <c r="CT38" i="27" s="1"/>
  <c r="BI38" i="27"/>
  <c r="CS38" i="27" s="1"/>
  <c r="BH38" i="27"/>
  <c r="CR38" i="27" s="1"/>
  <c r="BG38" i="27"/>
  <c r="CQ38" i="27" s="1"/>
  <c r="BF38" i="27"/>
  <c r="CP38" i="27" s="1"/>
  <c r="BE38" i="27"/>
  <c r="CO38" i="27" s="1"/>
  <c r="BD38" i="27"/>
  <c r="CN38" i="27" s="1"/>
  <c r="CL37" i="27"/>
  <c r="CK37" i="27"/>
  <c r="CM37" i="27" s="1"/>
  <c r="CJ37" i="27"/>
  <c r="CI37" i="27"/>
  <c r="CG37" i="27"/>
  <c r="CF37" i="27"/>
  <c r="CE37" i="27"/>
  <c r="CD37" i="27"/>
  <c r="CC37" i="27"/>
  <c r="CB37" i="27"/>
  <c r="CA37" i="27"/>
  <c r="BZ37" i="27"/>
  <c r="BY37" i="27"/>
  <c r="BX37" i="27"/>
  <c r="BW37" i="27"/>
  <c r="BV37" i="27"/>
  <c r="BU37" i="27"/>
  <c r="BT37" i="27"/>
  <c r="BS37" i="27"/>
  <c r="BR37" i="27"/>
  <c r="BQ37" i="27"/>
  <c r="BP37" i="27"/>
  <c r="BO37" i="27"/>
  <c r="BN37" i="27"/>
  <c r="CX37" i="27" s="1"/>
  <c r="BM37" i="27"/>
  <c r="CW37" i="27" s="1"/>
  <c r="BL37" i="27"/>
  <c r="CV37" i="27" s="1"/>
  <c r="BK37" i="27"/>
  <c r="CU37" i="27" s="1"/>
  <c r="BJ37" i="27"/>
  <c r="CT37" i="27" s="1"/>
  <c r="BI37" i="27"/>
  <c r="CS37" i="27" s="1"/>
  <c r="BH37" i="27"/>
  <c r="CR37" i="27" s="1"/>
  <c r="BG37" i="27"/>
  <c r="CQ37" i="27" s="1"/>
  <c r="BF37" i="27"/>
  <c r="CP37" i="27" s="1"/>
  <c r="BE37" i="27"/>
  <c r="CO37" i="27" s="1"/>
  <c r="BD37" i="27"/>
  <c r="CN37" i="27" s="1"/>
  <c r="CL36" i="27"/>
  <c r="CK36" i="27"/>
  <c r="CJ36" i="27"/>
  <c r="CI36" i="27"/>
  <c r="CG36" i="27"/>
  <c r="CF36" i="27"/>
  <c r="CE36" i="27"/>
  <c r="CD36" i="27"/>
  <c r="CC36" i="27"/>
  <c r="CB36" i="27"/>
  <c r="CA36" i="27"/>
  <c r="BZ36" i="27"/>
  <c r="BY36" i="27"/>
  <c r="BX36" i="27"/>
  <c r="BW36" i="27"/>
  <c r="BV36" i="27"/>
  <c r="BU36" i="27"/>
  <c r="BT36" i="27"/>
  <c r="BS36" i="27"/>
  <c r="BR36" i="27"/>
  <c r="BQ36" i="27"/>
  <c r="BP36" i="27"/>
  <c r="BO36" i="27"/>
  <c r="BN36" i="27"/>
  <c r="CX36" i="27" s="1"/>
  <c r="BM36" i="27"/>
  <c r="CW36" i="27" s="1"/>
  <c r="BL36" i="27"/>
  <c r="CV36" i="27" s="1"/>
  <c r="BK36" i="27"/>
  <c r="CU36" i="27" s="1"/>
  <c r="BJ36" i="27"/>
  <c r="CT36" i="27" s="1"/>
  <c r="BI36" i="27"/>
  <c r="CS36" i="27" s="1"/>
  <c r="BH36" i="27"/>
  <c r="CR36" i="27" s="1"/>
  <c r="BG36" i="27"/>
  <c r="CQ36" i="27" s="1"/>
  <c r="BF36" i="27"/>
  <c r="CP36" i="27" s="1"/>
  <c r="BE36" i="27"/>
  <c r="CO36" i="27" s="1"/>
  <c r="BD36" i="27"/>
  <c r="CN36" i="27" s="1"/>
  <c r="CL35" i="27"/>
  <c r="CK35" i="27"/>
  <c r="CJ35" i="27"/>
  <c r="CI35" i="27"/>
  <c r="CG35" i="27"/>
  <c r="CF35" i="27"/>
  <c r="CE35" i="27"/>
  <c r="CD35" i="27"/>
  <c r="CC35" i="27"/>
  <c r="CB35" i="27"/>
  <c r="CA35" i="27"/>
  <c r="BZ35" i="27"/>
  <c r="BY35" i="27"/>
  <c r="BX35" i="27"/>
  <c r="BW35" i="27"/>
  <c r="BV35" i="27"/>
  <c r="BU35" i="27"/>
  <c r="BT35" i="27"/>
  <c r="BS35" i="27"/>
  <c r="BR35" i="27"/>
  <c r="BQ35" i="27"/>
  <c r="BP35" i="27"/>
  <c r="BO35" i="27"/>
  <c r="BN35" i="27"/>
  <c r="CX35" i="27" s="1"/>
  <c r="BM35" i="27"/>
  <c r="CW35" i="27" s="1"/>
  <c r="BL35" i="27"/>
  <c r="CV35" i="27" s="1"/>
  <c r="BK35" i="27"/>
  <c r="CU35" i="27" s="1"/>
  <c r="BJ35" i="27"/>
  <c r="CT35" i="27" s="1"/>
  <c r="BI35" i="27"/>
  <c r="CS35" i="27" s="1"/>
  <c r="BH35" i="27"/>
  <c r="CR35" i="27" s="1"/>
  <c r="BG35" i="27"/>
  <c r="CQ35" i="27" s="1"/>
  <c r="BF35" i="27"/>
  <c r="CP35" i="27" s="1"/>
  <c r="BE35" i="27"/>
  <c r="CO35" i="27" s="1"/>
  <c r="BD35" i="27"/>
  <c r="CN35" i="27" s="1"/>
  <c r="CT34" i="27"/>
  <c r="CS34" i="27"/>
  <c r="CL34" i="27"/>
  <c r="CK34" i="27"/>
  <c r="CJ34" i="27"/>
  <c r="CI34" i="27"/>
  <c r="CG34" i="27"/>
  <c r="CF34" i="27"/>
  <c r="CE34" i="27"/>
  <c r="CD34" i="27"/>
  <c r="CC34" i="27"/>
  <c r="CB34" i="27"/>
  <c r="CA34" i="27"/>
  <c r="BZ34" i="27"/>
  <c r="BY34" i="27"/>
  <c r="BX34" i="27"/>
  <c r="BW34" i="27"/>
  <c r="BV34" i="27"/>
  <c r="BU34" i="27"/>
  <c r="BT34" i="27"/>
  <c r="BS34" i="27"/>
  <c r="BR34" i="27"/>
  <c r="BQ34" i="27"/>
  <c r="BP34" i="27"/>
  <c r="BO34" i="27"/>
  <c r="BN34" i="27"/>
  <c r="CX34" i="27" s="1"/>
  <c r="BM34" i="27"/>
  <c r="CW34" i="27" s="1"/>
  <c r="BL34" i="27"/>
  <c r="CV34" i="27" s="1"/>
  <c r="BK34" i="27"/>
  <c r="CU34" i="27" s="1"/>
  <c r="BJ34" i="27"/>
  <c r="BI34" i="27"/>
  <c r="BH34" i="27"/>
  <c r="CR34" i="27" s="1"/>
  <c r="BG34" i="27"/>
  <c r="CQ34" i="27" s="1"/>
  <c r="BF34" i="27"/>
  <c r="CP34" i="27" s="1"/>
  <c r="BE34" i="27"/>
  <c r="CO34" i="27" s="1"/>
  <c r="BD34" i="27"/>
  <c r="CN34" i="27" s="1"/>
  <c r="CL33" i="27"/>
  <c r="CK33" i="27"/>
  <c r="CM33" i="27" s="1"/>
  <c r="CJ33" i="27"/>
  <c r="CI33" i="27"/>
  <c r="CG33" i="27"/>
  <c r="CF33" i="27"/>
  <c r="CE33" i="27"/>
  <c r="CD33" i="27"/>
  <c r="CC33" i="27"/>
  <c r="CH33" i="27" s="1"/>
  <c r="CB33" i="27"/>
  <c r="CA33" i="27"/>
  <c r="BZ33" i="27"/>
  <c r="BY33" i="27"/>
  <c r="BX33" i="27"/>
  <c r="BW33" i="27"/>
  <c r="BV33" i="27"/>
  <c r="BU33" i="27"/>
  <c r="BT33" i="27"/>
  <c r="BS33" i="27"/>
  <c r="BR33" i="27"/>
  <c r="BQ33" i="27"/>
  <c r="BP33" i="27"/>
  <c r="BO33" i="27"/>
  <c r="BN33" i="27"/>
  <c r="CX33" i="27" s="1"/>
  <c r="BM33" i="27"/>
  <c r="CW33" i="27" s="1"/>
  <c r="BL33" i="27"/>
  <c r="CV33" i="27" s="1"/>
  <c r="BK33" i="27"/>
  <c r="CU33" i="27" s="1"/>
  <c r="BJ33" i="27"/>
  <c r="CT33" i="27" s="1"/>
  <c r="BI33" i="27"/>
  <c r="CS33" i="27" s="1"/>
  <c r="BH33" i="27"/>
  <c r="CR33" i="27" s="1"/>
  <c r="BG33" i="27"/>
  <c r="CQ33" i="27" s="1"/>
  <c r="BF33" i="27"/>
  <c r="CP33" i="27" s="1"/>
  <c r="BE33" i="27"/>
  <c r="CO33" i="27" s="1"/>
  <c r="BD33" i="27"/>
  <c r="CN33" i="27" s="1"/>
  <c r="CL32" i="27"/>
  <c r="CK32" i="27"/>
  <c r="CJ32" i="27"/>
  <c r="CI32" i="27"/>
  <c r="CG32" i="27"/>
  <c r="CF32" i="27"/>
  <c r="CE32" i="27"/>
  <c r="CD32" i="27"/>
  <c r="CC32" i="27"/>
  <c r="CB32" i="27"/>
  <c r="CA32" i="27"/>
  <c r="BZ32" i="27"/>
  <c r="BY32" i="27"/>
  <c r="BX32" i="27"/>
  <c r="BW32" i="27"/>
  <c r="BV32" i="27"/>
  <c r="BU32" i="27"/>
  <c r="BT32" i="27"/>
  <c r="BS32" i="27"/>
  <c r="BR32" i="27"/>
  <c r="BQ32" i="27"/>
  <c r="BP32" i="27"/>
  <c r="BO32" i="27"/>
  <c r="BN32" i="27"/>
  <c r="CX32" i="27" s="1"/>
  <c r="BM32" i="27"/>
  <c r="CW32" i="27" s="1"/>
  <c r="BL32" i="27"/>
  <c r="CV32" i="27" s="1"/>
  <c r="BK32" i="27"/>
  <c r="CU32" i="27" s="1"/>
  <c r="BJ32" i="27"/>
  <c r="CT32" i="27" s="1"/>
  <c r="BI32" i="27"/>
  <c r="CS32" i="27" s="1"/>
  <c r="BH32" i="27"/>
  <c r="CR32" i="27" s="1"/>
  <c r="BG32" i="27"/>
  <c r="CQ32" i="27" s="1"/>
  <c r="BF32" i="27"/>
  <c r="CP32" i="27" s="1"/>
  <c r="BE32" i="27"/>
  <c r="CO32" i="27" s="1"/>
  <c r="BD32" i="27"/>
  <c r="CN32" i="27" s="1"/>
  <c r="CL31" i="27"/>
  <c r="CK31" i="27"/>
  <c r="CJ31" i="27"/>
  <c r="CI31" i="27"/>
  <c r="CG31" i="27"/>
  <c r="CF31" i="27"/>
  <c r="CE31" i="27"/>
  <c r="CD31" i="27"/>
  <c r="CC31" i="27"/>
  <c r="CB31" i="27"/>
  <c r="CA31" i="27"/>
  <c r="BZ31" i="27"/>
  <c r="BY31" i="27"/>
  <c r="BX31" i="27"/>
  <c r="BW31" i="27"/>
  <c r="BV31" i="27"/>
  <c r="BU31" i="27"/>
  <c r="BT31" i="27"/>
  <c r="BS31" i="27"/>
  <c r="BR31" i="27"/>
  <c r="BQ31" i="27"/>
  <c r="BP31" i="27"/>
  <c r="BO31" i="27"/>
  <c r="BN31" i="27"/>
  <c r="CX31" i="27" s="1"/>
  <c r="BM31" i="27"/>
  <c r="CW31" i="27" s="1"/>
  <c r="BL31" i="27"/>
  <c r="CV31" i="27" s="1"/>
  <c r="BK31" i="27"/>
  <c r="CU31" i="27" s="1"/>
  <c r="BJ31" i="27"/>
  <c r="CT31" i="27" s="1"/>
  <c r="BI31" i="27"/>
  <c r="CS31" i="27" s="1"/>
  <c r="BH31" i="27"/>
  <c r="CR31" i="27" s="1"/>
  <c r="BG31" i="27"/>
  <c r="CQ31" i="27" s="1"/>
  <c r="BF31" i="27"/>
  <c r="CP31" i="27" s="1"/>
  <c r="BE31" i="27"/>
  <c r="CO31" i="27" s="1"/>
  <c r="BD31" i="27"/>
  <c r="CN31" i="27" s="1"/>
  <c r="CS30" i="27"/>
  <c r="CR30" i="27"/>
  <c r="CL30" i="27"/>
  <c r="CK30" i="27"/>
  <c r="CJ30" i="27"/>
  <c r="CI30" i="27"/>
  <c r="CG30" i="27"/>
  <c r="CF30" i="27"/>
  <c r="CE30" i="27"/>
  <c r="CD30" i="27"/>
  <c r="CC30" i="27"/>
  <c r="CB30" i="27"/>
  <c r="CA30" i="27"/>
  <c r="BZ30" i="27"/>
  <c r="BY30" i="27"/>
  <c r="BX30" i="27"/>
  <c r="BW30" i="27"/>
  <c r="BV30" i="27"/>
  <c r="BU30" i="27"/>
  <c r="BT30" i="27"/>
  <c r="BS30" i="27"/>
  <c r="BR30" i="27"/>
  <c r="BQ30" i="27"/>
  <c r="BP30" i="27"/>
  <c r="BO30" i="27"/>
  <c r="BN30" i="27"/>
  <c r="CX30" i="27" s="1"/>
  <c r="BM30" i="27"/>
  <c r="CW30" i="27" s="1"/>
  <c r="BL30" i="27"/>
  <c r="CV30" i="27" s="1"/>
  <c r="BK30" i="27"/>
  <c r="CU30" i="27" s="1"/>
  <c r="BJ30" i="27"/>
  <c r="CT30" i="27" s="1"/>
  <c r="BI30" i="27"/>
  <c r="BH30" i="27"/>
  <c r="BG30" i="27"/>
  <c r="CQ30" i="27" s="1"/>
  <c r="BF30" i="27"/>
  <c r="CP30" i="27" s="1"/>
  <c r="BE30" i="27"/>
  <c r="CO30" i="27" s="1"/>
  <c r="BD30" i="27"/>
  <c r="CN30" i="27" s="1"/>
  <c r="CL29" i="27"/>
  <c r="CK29" i="27"/>
  <c r="CJ29" i="27"/>
  <c r="CI29" i="27"/>
  <c r="CG29" i="27"/>
  <c r="CF29" i="27"/>
  <c r="CE29" i="27"/>
  <c r="CD29" i="27"/>
  <c r="CC29" i="27"/>
  <c r="CB29" i="27"/>
  <c r="CA29" i="27"/>
  <c r="BZ29" i="27"/>
  <c r="BY29" i="27"/>
  <c r="BX29" i="27"/>
  <c r="BW29" i="27"/>
  <c r="BV29" i="27"/>
  <c r="BU29" i="27"/>
  <c r="BT29" i="27"/>
  <c r="BS29" i="27"/>
  <c r="BR29" i="27"/>
  <c r="BQ29" i="27"/>
  <c r="BP29" i="27"/>
  <c r="BO29" i="27"/>
  <c r="BN29" i="27"/>
  <c r="CX29" i="27" s="1"/>
  <c r="BM29" i="27"/>
  <c r="CW29" i="27" s="1"/>
  <c r="BL29" i="27"/>
  <c r="CV29" i="27" s="1"/>
  <c r="BK29" i="27"/>
  <c r="CU29" i="27" s="1"/>
  <c r="BJ29" i="27"/>
  <c r="CT29" i="27" s="1"/>
  <c r="BI29" i="27"/>
  <c r="CS29" i="27" s="1"/>
  <c r="BH29" i="27"/>
  <c r="CR29" i="27" s="1"/>
  <c r="BG29" i="27"/>
  <c r="CQ29" i="27" s="1"/>
  <c r="BF29" i="27"/>
  <c r="CP29" i="27" s="1"/>
  <c r="BE29" i="27"/>
  <c r="CO29" i="27" s="1"/>
  <c r="BD29" i="27"/>
  <c r="CN29" i="27" s="1"/>
  <c r="CL28" i="27"/>
  <c r="CK28" i="27"/>
  <c r="CJ28" i="27"/>
  <c r="CI28" i="27"/>
  <c r="CG28" i="27"/>
  <c r="CF28" i="27"/>
  <c r="CE28" i="27"/>
  <c r="CD28" i="27"/>
  <c r="CC28" i="27"/>
  <c r="CB28" i="27"/>
  <c r="CA28" i="27"/>
  <c r="BZ28" i="27"/>
  <c r="BY28" i="27"/>
  <c r="BX28" i="27"/>
  <c r="BW28" i="27"/>
  <c r="BV28" i="27"/>
  <c r="BU28" i="27"/>
  <c r="BT28" i="27"/>
  <c r="BS28" i="27"/>
  <c r="BR28" i="27"/>
  <c r="BQ28" i="27"/>
  <c r="BP28" i="27"/>
  <c r="BO28" i="27"/>
  <c r="BN28" i="27"/>
  <c r="CX28" i="27" s="1"/>
  <c r="BM28" i="27"/>
  <c r="CW28" i="27" s="1"/>
  <c r="BL28" i="27"/>
  <c r="CV28" i="27" s="1"/>
  <c r="BK28" i="27"/>
  <c r="CU28" i="27" s="1"/>
  <c r="BJ28" i="27"/>
  <c r="CT28" i="27" s="1"/>
  <c r="BI28" i="27"/>
  <c r="CS28" i="27" s="1"/>
  <c r="BH28" i="27"/>
  <c r="CR28" i="27" s="1"/>
  <c r="BG28" i="27"/>
  <c r="CQ28" i="27" s="1"/>
  <c r="BF28" i="27"/>
  <c r="CP28" i="27" s="1"/>
  <c r="BE28" i="27"/>
  <c r="CO28" i="27" s="1"/>
  <c r="BD28" i="27"/>
  <c r="CN28" i="27" s="1"/>
  <c r="CQ27" i="27"/>
  <c r="CL27" i="27"/>
  <c r="CK27" i="27"/>
  <c r="CJ27" i="27"/>
  <c r="CI27" i="27"/>
  <c r="CG27" i="27"/>
  <c r="CF27" i="27"/>
  <c r="CE27" i="27"/>
  <c r="CD27" i="27"/>
  <c r="CC27" i="27"/>
  <c r="CB27" i="27"/>
  <c r="CA27" i="27"/>
  <c r="BZ27" i="27"/>
  <c r="BY27" i="27"/>
  <c r="BX27" i="27"/>
  <c r="BW27" i="27"/>
  <c r="BV27" i="27"/>
  <c r="BU27" i="27"/>
  <c r="BT27" i="27"/>
  <c r="BS27" i="27"/>
  <c r="BR27" i="27"/>
  <c r="BQ27" i="27"/>
  <c r="BP27" i="27"/>
  <c r="BO27" i="27"/>
  <c r="BN27" i="27"/>
  <c r="CX27" i="27" s="1"/>
  <c r="BM27" i="27"/>
  <c r="CW27" i="27" s="1"/>
  <c r="BL27" i="27"/>
  <c r="CV27" i="27" s="1"/>
  <c r="BK27" i="27"/>
  <c r="CU27" i="27" s="1"/>
  <c r="BJ27" i="27"/>
  <c r="CT27" i="27" s="1"/>
  <c r="BI27" i="27"/>
  <c r="CS27" i="27" s="1"/>
  <c r="BH27" i="27"/>
  <c r="CR27" i="27" s="1"/>
  <c r="BG27" i="27"/>
  <c r="BF27" i="27"/>
  <c r="CP27" i="27" s="1"/>
  <c r="BE27" i="27"/>
  <c r="CO27" i="27" s="1"/>
  <c r="BD27" i="27"/>
  <c r="CN27" i="27" s="1"/>
  <c r="CL26" i="27"/>
  <c r="CK26" i="27"/>
  <c r="CJ26" i="27"/>
  <c r="CI26" i="27"/>
  <c r="CG26" i="27"/>
  <c r="CF26" i="27"/>
  <c r="CE26" i="27"/>
  <c r="CD26" i="27"/>
  <c r="CC26" i="27"/>
  <c r="CB26" i="27"/>
  <c r="CA26" i="27"/>
  <c r="BZ26" i="27"/>
  <c r="BY26" i="27"/>
  <c r="BX26" i="27"/>
  <c r="BW26" i="27"/>
  <c r="BV26" i="27"/>
  <c r="BU26" i="27"/>
  <c r="BT26" i="27"/>
  <c r="BS26" i="27"/>
  <c r="BR26" i="27"/>
  <c r="BQ26" i="27"/>
  <c r="BP26" i="27"/>
  <c r="BO26" i="27"/>
  <c r="BN26" i="27"/>
  <c r="CX26" i="27" s="1"/>
  <c r="BM26" i="27"/>
  <c r="CW26" i="27" s="1"/>
  <c r="BL26" i="27"/>
  <c r="CV26" i="27" s="1"/>
  <c r="BK26" i="27"/>
  <c r="CU26" i="27" s="1"/>
  <c r="BJ26" i="27"/>
  <c r="CT26" i="27" s="1"/>
  <c r="BI26" i="27"/>
  <c r="CS26" i="27" s="1"/>
  <c r="BH26" i="27"/>
  <c r="CR26" i="27" s="1"/>
  <c r="BG26" i="27"/>
  <c r="CQ26" i="27" s="1"/>
  <c r="BF26" i="27"/>
  <c r="CP26" i="27" s="1"/>
  <c r="BE26" i="27"/>
  <c r="CO26" i="27" s="1"/>
  <c r="BD26" i="27"/>
  <c r="CN26" i="27" s="1"/>
  <c r="CL25" i="27"/>
  <c r="CK25" i="27"/>
  <c r="CM25" i="27" s="1"/>
  <c r="CM74" i="27" s="1"/>
  <c r="CJ25" i="27"/>
  <c r="CI25" i="27"/>
  <c r="CG25" i="27"/>
  <c r="CF25" i="27"/>
  <c r="CE25" i="27"/>
  <c r="CD25" i="27"/>
  <c r="CC25" i="27"/>
  <c r="CB25" i="27"/>
  <c r="CA25" i="27"/>
  <c r="BZ25" i="27"/>
  <c r="BY25" i="27"/>
  <c r="BX25" i="27"/>
  <c r="BW25" i="27"/>
  <c r="BV25" i="27"/>
  <c r="BU25" i="27"/>
  <c r="BT25" i="27"/>
  <c r="BS25" i="27"/>
  <c r="BR25" i="27"/>
  <c r="BQ25" i="27"/>
  <c r="BP25" i="27"/>
  <c r="BO25" i="27"/>
  <c r="BN25" i="27"/>
  <c r="CX25" i="27" s="1"/>
  <c r="BM25" i="27"/>
  <c r="CW25" i="27" s="1"/>
  <c r="BL25" i="27"/>
  <c r="CV25" i="27" s="1"/>
  <c r="BK25" i="27"/>
  <c r="CU25" i="27" s="1"/>
  <c r="BJ25" i="27"/>
  <c r="CT25" i="27" s="1"/>
  <c r="BI25" i="27"/>
  <c r="CS25" i="27" s="1"/>
  <c r="BH25" i="27"/>
  <c r="CR25" i="27" s="1"/>
  <c r="BG25" i="27"/>
  <c r="CQ25" i="27" s="1"/>
  <c r="BF25" i="27"/>
  <c r="CP25" i="27" s="1"/>
  <c r="BE25" i="27"/>
  <c r="CO25" i="27" s="1"/>
  <c r="BD25" i="27"/>
  <c r="CN25" i="27" s="1"/>
  <c r="CW24" i="27"/>
  <c r="CU24" i="27"/>
  <c r="CL24" i="27"/>
  <c r="CK24" i="27"/>
  <c r="CJ24" i="27"/>
  <c r="CI24" i="27"/>
  <c r="CG24" i="27"/>
  <c r="CF24" i="27"/>
  <c r="CE24" i="27"/>
  <c r="CD24" i="27"/>
  <c r="CC24" i="27"/>
  <c r="CB24" i="27"/>
  <c r="CA24" i="27"/>
  <c r="BZ24" i="27"/>
  <c r="BY24" i="27"/>
  <c r="BX24" i="27"/>
  <c r="BW24" i="27"/>
  <c r="BV24" i="27"/>
  <c r="BU24" i="27"/>
  <c r="BT24" i="27"/>
  <c r="BS24" i="27"/>
  <c r="BR24" i="27"/>
  <c r="BQ24" i="27"/>
  <c r="BP24" i="27"/>
  <c r="BO24" i="27"/>
  <c r="BN24" i="27"/>
  <c r="CX24" i="27" s="1"/>
  <c r="BM24" i="27"/>
  <c r="BL24" i="27"/>
  <c r="CV24" i="27" s="1"/>
  <c r="BK24" i="27"/>
  <c r="BJ24" i="27"/>
  <c r="CT24" i="27" s="1"/>
  <c r="BI24" i="27"/>
  <c r="CS24" i="27" s="1"/>
  <c r="BH24" i="27"/>
  <c r="CR24" i="27" s="1"/>
  <c r="BG24" i="27"/>
  <c r="CQ24" i="27" s="1"/>
  <c r="BF24" i="27"/>
  <c r="CP24" i="27" s="1"/>
  <c r="BE24" i="27"/>
  <c r="CO24" i="27" s="1"/>
  <c r="BD24" i="27"/>
  <c r="CN24" i="27" s="1"/>
  <c r="CL23" i="27"/>
  <c r="CK23" i="27"/>
  <c r="CJ23" i="27"/>
  <c r="CI23" i="27"/>
  <c r="CG23" i="27"/>
  <c r="CF23" i="27"/>
  <c r="CE23" i="27"/>
  <c r="CD23" i="27"/>
  <c r="CC23" i="27"/>
  <c r="CB23" i="27"/>
  <c r="CA23" i="27"/>
  <c r="BZ23" i="27"/>
  <c r="BY23" i="27"/>
  <c r="BX23" i="27"/>
  <c r="BW23" i="27"/>
  <c r="BV23" i="27"/>
  <c r="BU23" i="27"/>
  <c r="BT23" i="27"/>
  <c r="BS23" i="27"/>
  <c r="BR23" i="27"/>
  <c r="BQ23" i="27"/>
  <c r="BP23" i="27"/>
  <c r="BO23" i="27"/>
  <c r="BN23" i="27"/>
  <c r="CX23" i="27" s="1"/>
  <c r="BM23" i="27"/>
  <c r="CW23" i="27" s="1"/>
  <c r="BL23" i="27"/>
  <c r="CV23" i="27" s="1"/>
  <c r="BK23" i="27"/>
  <c r="CU23" i="27" s="1"/>
  <c r="BJ23" i="27"/>
  <c r="CT23" i="27" s="1"/>
  <c r="BI23" i="27"/>
  <c r="CS23" i="27" s="1"/>
  <c r="BH23" i="27"/>
  <c r="CR23" i="27" s="1"/>
  <c r="BG23" i="27"/>
  <c r="CQ23" i="27" s="1"/>
  <c r="BF23" i="27"/>
  <c r="CP23" i="27" s="1"/>
  <c r="BE23" i="27"/>
  <c r="CO23" i="27" s="1"/>
  <c r="BD23" i="27"/>
  <c r="CN23" i="27" s="1"/>
  <c r="CL22" i="27"/>
  <c r="CK22" i="27"/>
  <c r="CM22" i="27" s="1"/>
  <c r="CJ22" i="27"/>
  <c r="CI22" i="27"/>
  <c r="CG22" i="27"/>
  <c r="CF22" i="27"/>
  <c r="CE22" i="27"/>
  <c r="CD22" i="27"/>
  <c r="CC22" i="27"/>
  <c r="CB22" i="27"/>
  <c r="CA22" i="27"/>
  <c r="BZ22" i="27"/>
  <c r="BY22" i="27"/>
  <c r="BX22" i="27"/>
  <c r="BW22" i="27"/>
  <c r="BV22" i="27"/>
  <c r="BU22" i="27"/>
  <c r="BT22" i="27"/>
  <c r="BS22" i="27"/>
  <c r="BR22" i="27"/>
  <c r="BQ22" i="27"/>
  <c r="BP22" i="27"/>
  <c r="BO22" i="27"/>
  <c r="BN22" i="27"/>
  <c r="CX22" i="27" s="1"/>
  <c r="BM22" i="27"/>
  <c r="CW22" i="27" s="1"/>
  <c r="BL22" i="27"/>
  <c r="CV22" i="27" s="1"/>
  <c r="BK22" i="27"/>
  <c r="CU22" i="27" s="1"/>
  <c r="BJ22" i="27"/>
  <c r="CT22" i="27" s="1"/>
  <c r="BI22" i="27"/>
  <c r="CS22" i="27" s="1"/>
  <c r="BH22" i="27"/>
  <c r="CR22" i="27" s="1"/>
  <c r="BG22" i="27"/>
  <c r="CQ22" i="27" s="1"/>
  <c r="BF22" i="27"/>
  <c r="CP22" i="27" s="1"/>
  <c r="BE22" i="27"/>
  <c r="CO22" i="27" s="1"/>
  <c r="BD22" i="27"/>
  <c r="CN22" i="27" s="1"/>
  <c r="CL21" i="27"/>
  <c r="CK21" i="27"/>
  <c r="CJ21" i="27"/>
  <c r="CI21" i="27"/>
  <c r="CG21" i="27"/>
  <c r="CF21" i="27"/>
  <c r="CE21" i="27"/>
  <c r="CD21" i="27"/>
  <c r="CC21" i="27"/>
  <c r="CH21" i="27" s="1"/>
  <c r="CH71" i="27" s="1"/>
  <c r="CB21" i="27"/>
  <c r="CA21" i="27"/>
  <c r="BZ21" i="27"/>
  <c r="BY21" i="27"/>
  <c r="BX21" i="27"/>
  <c r="BW21" i="27"/>
  <c r="BV21" i="27"/>
  <c r="BU21" i="27"/>
  <c r="BT21" i="27"/>
  <c r="BS21" i="27"/>
  <c r="BR21" i="27"/>
  <c r="BQ21" i="27"/>
  <c r="BP21" i="27"/>
  <c r="BO21" i="27"/>
  <c r="BN21" i="27"/>
  <c r="CX21" i="27" s="1"/>
  <c r="BM21" i="27"/>
  <c r="CW21" i="27" s="1"/>
  <c r="BL21" i="27"/>
  <c r="CV21" i="27" s="1"/>
  <c r="BK21" i="27"/>
  <c r="CU21" i="27" s="1"/>
  <c r="BJ21" i="27"/>
  <c r="CT21" i="27" s="1"/>
  <c r="BI21" i="27"/>
  <c r="CS21" i="27" s="1"/>
  <c r="BH21" i="27"/>
  <c r="CR21" i="27" s="1"/>
  <c r="BG21" i="27"/>
  <c r="CQ21" i="27" s="1"/>
  <c r="BF21" i="27"/>
  <c r="CP21" i="27" s="1"/>
  <c r="BE21" i="27"/>
  <c r="CO21" i="27" s="1"/>
  <c r="BD21" i="27"/>
  <c r="CN21" i="27" s="1"/>
  <c r="CT20" i="27"/>
  <c r="CL20" i="27"/>
  <c r="CK20" i="27"/>
  <c r="CJ20" i="27"/>
  <c r="CI20" i="27"/>
  <c r="CG20" i="27"/>
  <c r="CF20" i="27"/>
  <c r="CE20" i="27"/>
  <c r="CD20" i="27"/>
  <c r="CC20" i="27"/>
  <c r="CB20" i="27"/>
  <c r="CA20" i="27"/>
  <c r="BZ20" i="27"/>
  <c r="BY20" i="27"/>
  <c r="BX20" i="27"/>
  <c r="BW20" i="27"/>
  <c r="BV20" i="27"/>
  <c r="BU20" i="27"/>
  <c r="BT20" i="27"/>
  <c r="BS20" i="27"/>
  <c r="BR20" i="27"/>
  <c r="BQ20" i="27"/>
  <c r="BP20" i="27"/>
  <c r="BO20" i="27"/>
  <c r="BN20" i="27"/>
  <c r="CX20" i="27" s="1"/>
  <c r="BM20" i="27"/>
  <c r="CW20" i="27" s="1"/>
  <c r="BL20" i="27"/>
  <c r="CV20" i="27" s="1"/>
  <c r="BK20" i="27"/>
  <c r="CU20" i="27" s="1"/>
  <c r="BJ20" i="27"/>
  <c r="BI20" i="27"/>
  <c r="CS20" i="27" s="1"/>
  <c r="BH20" i="27"/>
  <c r="CR20" i="27" s="1"/>
  <c r="BG20" i="27"/>
  <c r="CQ20" i="27" s="1"/>
  <c r="BF20" i="27"/>
  <c r="CP20" i="27" s="1"/>
  <c r="BE20" i="27"/>
  <c r="CO20" i="27" s="1"/>
  <c r="BD20" i="27"/>
  <c r="CN20" i="27" s="1"/>
  <c r="CS19" i="27"/>
  <c r="CR19" i="27"/>
  <c r="CL19" i="27"/>
  <c r="CK19" i="27"/>
  <c r="CM19" i="27" s="1"/>
  <c r="CJ19" i="27"/>
  <c r="CI19" i="27"/>
  <c r="CG19" i="27"/>
  <c r="CF19" i="27"/>
  <c r="CE19" i="27"/>
  <c r="CD19" i="27"/>
  <c r="CC19" i="27"/>
  <c r="CB19" i="27"/>
  <c r="CA19" i="27"/>
  <c r="BZ19" i="27"/>
  <c r="BY19" i="27"/>
  <c r="BX19" i="27"/>
  <c r="BW19" i="27"/>
  <c r="BV19" i="27"/>
  <c r="BU19" i="27"/>
  <c r="BT19" i="27"/>
  <c r="BS19" i="27"/>
  <c r="BR19" i="27"/>
  <c r="BQ19" i="27"/>
  <c r="BP19" i="27"/>
  <c r="BO19" i="27"/>
  <c r="BN19" i="27"/>
  <c r="CX19" i="27" s="1"/>
  <c r="BM19" i="27"/>
  <c r="CW19" i="27" s="1"/>
  <c r="BL19" i="27"/>
  <c r="CV19" i="27" s="1"/>
  <c r="BK19" i="27"/>
  <c r="CU19" i="27" s="1"/>
  <c r="BJ19" i="27"/>
  <c r="CT19" i="27" s="1"/>
  <c r="BI19" i="27"/>
  <c r="BH19" i="27"/>
  <c r="BG19" i="27"/>
  <c r="CQ19" i="27" s="1"/>
  <c r="BF19" i="27"/>
  <c r="CP19" i="27" s="1"/>
  <c r="BE19" i="27"/>
  <c r="CO19" i="27" s="1"/>
  <c r="BD19" i="27"/>
  <c r="CN19" i="27" s="1"/>
  <c r="CL18" i="27"/>
  <c r="CK18" i="27"/>
  <c r="CJ18" i="27"/>
  <c r="CI18" i="27"/>
  <c r="CG18" i="27"/>
  <c r="CF18" i="27"/>
  <c r="CE18" i="27"/>
  <c r="CD18" i="27"/>
  <c r="CC18" i="27"/>
  <c r="CB18" i="27"/>
  <c r="CA18" i="27"/>
  <c r="BZ18" i="27"/>
  <c r="BY18" i="27"/>
  <c r="BX18" i="27"/>
  <c r="BW18" i="27"/>
  <c r="BV18" i="27"/>
  <c r="BU18" i="27"/>
  <c r="BT18" i="27"/>
  <c r="BS18" i="27"/>
  <c r="BR18" i="27"/>
  <c r="BQ18" i="27"/>
  <c r="BP18" i="27"/>
  <c r="BO18" i="27"/>
  <c r="BN18" i="27"/>
  <c r="CX18" i="27" s="1"/>
  <c r="BM18" i="27"/>
  <c r="CW18" i="27" s="1"/>
  <c r="BL18" i="27"/>
  <c r="CV18" i="27" s="1"/>
  <c r="BK18" i="27"/>
  <c r="CU18" i="27" s="1"/>
  <c r="BJ18" i="27"/>
  <c r="CT18" i="27" s="1"/>
  <c r="BI18" i="27"/>
  <c r="CS18" i="27" s="1"/>
  <c r="BH18" i="27"/>
  <c r="CR18" i="27" s="1"/>
  <c r="BG18" i="27"/>
  <c r="CQ18" i="27" s="1"/>
  <c r="BF18" i="27"/>
  <c r="CP18" i="27" s="1"/>
  <c r="BE18" i="27"/>
  <c r="CO18" i="27" s="1"/>
  <c r="BD18" i="27"/>
  <c r="CN18" i="27" s="1"/>
  <c r="CL17" i="27"/>
  <c r="CK17" i="27"/>
  <c r="CM17" i="27" s="1"/>
  <c r="CM69" i="27" s="1"/>
  <c r="CJ17" i="27"/>
  <c r="CI17" i="27"/>
  <c r="CG17" i="27"/>
  <c r="CF17" i="27"/>
  <c r="CE17" i="27"/>
  <c r="CD17" i="27"/>
  <c r="CC17" i="27"/>
  <c r="CB17" i="27"/>
  <c r="CA17" i="27"/>
  <c r="BZ17" i="27"/>
  <c r="BY17" i="27"/>
  <c r="BX17" i="27"/>
  <c r="BW17" i="27"/>
  <c r="BV17" i="27"/>
  <c r="BU17" i="27"/>
  <c r="BT17" i="27"/>
  <c r="BS17" i="27"/>
  <c r="BR17" i="27"/>
  <c r="BQ17" i="27"/>
  <c r="BP17" i="27"/>
  <c r="BO17" i="27"/>
  <c r="BN17" i="27"/>
  <c r="CX17" i="27" s="1"/>
  <c r="BM17" i="27"/>
  <c r="CW17" i="27" s="1"/>
  <c r="BL17" i="27"/>
  <c r="CV17" i="27" s="1"/>
  <c r="BK17" i="27"/>
  <c r="CU17" i="27" s="1"/>
  <c r="BJ17" i="27"/>
  <c r="CT17" i="27" s="1"/>
  <c r="BI17" i="27"/>
  <c r="CS17" i="27" s="1"/>
  <c r="BH17" i="27"/>
  <c r="CR17" i="27" s="1"/>
  <c r="BG17" i="27"/>
  <c r="CQ17" i="27" s="1"/>
  <c r="BF17" i="27"/>
  <c r="CP17" i="27" s="1"/>
  <c r="BE17" i="27"/>
  <c r="CO17" i="27" s="1"/>
  <c r="BD17" i="27"/>
  <c r="CN17" i="27" s="1"/>
  <c r="CL16" i="27"/>
  <c r="CK16" i="27"/>
  <c r="CJ16" i="27"/>
  <c r="CI16" i="27"/>
  <c r="CG16" i="27"/>
  <c r="CF16" i="27"/>
  <c r="CE16" i="27"/>
  <c r="CD16" i="27"/>
  <c r="CC16" i="27"/>
  <c r="CB16" i="27"/>
  <c r="CA16" i="27"/>
  <c r="BZ16" i="27"/>
  <c r="BY16" i="27"/>
  <c r="BX16" i="27"/>
  <c r="BW16" i="27"/>
  <c r="BV16" i="27"/>
  <c r="BU16" i="27"/>
  <c r="BT16" i="27"/>
  <c r="BS16" i="27"/>
  <c r="BR16" i="27"/>
  <c r="BQ16" i="27"/>
  <c r="BP16" i="27"/>
  <c r="BO16" i="27"/>
  <c r="BN16" i="27"/>
  <c r="CX16" i="27" s="1"/>
  <c r="BM16" i="27"/>
  <c r="CW16" i="27" s="1"/>
  <c r="BL16" i="27"/>
  <c r="CV16" i="27" s="1"/>
  <c r="BK16" i="27"/>
  <c r="CU16" i="27" s="1"/>
  <c r="BJ16" i="27"/>
  <c r="CT16" i="27" s="1"/>
  <c r="BI16" i="27"/>
  <c r="CS16" i="27" s="1"/>
  <c r="BH16" i="27"/>
  <c r="CR16" i="27" s="1"/>
  <c r="BG16" i="27"/>
  <c r="CQ16" i="27" s="1"/>
  <c r="BF16" i="27"/>
  <c r="CP16" i="27" s="1"/>
  <c r="BE16" i="27"/>
  <c r="CO16" i="27" s="1"/>
  <c r="BD16" i="27"/>
  <c r="CN16" i="27" s="1"/>
  <c r="CL15" i="27"/>
  <c r="CK15" i="27"/>
  <c r="CJ15" i="27"/>
  <c r="CI15" i="27"/>
  <c r="CG15" i="27"/>
  <c r="CF15" i="27"/>
  <c r="CE15" i="27"/>
  <c r="CD15" i="27"/>
  <c r="CC15" i="27"/>
  <c r="CB15" i="27"/>
  <c r="CA15" i="27"/>
  <c r="BZ15" i="27"/>
  <c r="BY15" i="27"/>
  <c r="BX15" i="27"/>
  <c r="BW15" i="27"/>
  <c r="BV15" i="27"/>
  <c r="BU15" i="27"/>
  <c r="BT15" i="27"/>
  <c r="BS15" i="27"/>
  <c r="BR15" i="27"/>
  <c r="BQ15" i="27"/>
  <c r="BP15" i="27"/>
  <c r="BO15" i="27"/>
  <c r="BN15" i="27"/>
  <c r="CX15" i="27" s="1"/>
  <c r="BM15" i="27"/>
  <c r="CW15" i="27" s="1"/>
  <c r="BL15" i="27"/>
  <c r="CV15" i="27" s="1"/>
  <c r="BK15" i="27"/>
  <c r="CU15" i="27" s="1"/>
  <c r="BJ15" i="27"/>
  <c r="CT15" i="27" s="1"/>
  <c r="BI15" i="27"/>
  <c r="CS15" i="27" s="1"/>
  <c r="BH15" i="27"/>
  <c r="CR15" i="27" s="1"/>
  <c r="BG15" i="27"/>
  <c r="CQ15" i="27" s="1"/>
  <c r="BF15" i="27"/>
  <c r="CP15" i="27" s="1"/>
  <c r="BE15" i="27"/>
  <c r="CO15" i="27" s="1"/>
  <c r="BD15" i="27"/>
  <c r="CN15" i="27" s="1"/>
  <c r="CL14" i="27"/>
  <c r="CK14" i="27"/>
  <c r="CM14" i="27" s="1"/>
  <c r="CM66" i="27" s="1"/>
  <c r="CJ14" i="27"/>
  <c r="CI14" i="27"/>
  <c r="CG14" i="27"/>
  <c r="CF14" i="27"/>
  <c r="CE14" i="27"/>
  <c r="CD14" i="27"/>
  <c r="CC14" i="27"/>
  <c r="CB14" i="27"/>
  <c r="CA14" i="27"/>
  <c r="BZ14" i="27"/>
  <c r="BY14" i="27"/>
  <c r="BX14" i="27"/>
  <c r="BW14" i="27"/>
  <c r="BV14" i="27"/>
  <c r="BU14" i="27"/>
  <c r="BT14" i="27"/>
  <c r="BS14" i="27"/>
  <c r="BR14" i="27"/>
  <c r="BQ14" i="27"/>
  <c r="BP14" i="27"/>
  <c r="BO14" i="27"/>
  <c r="BN14" i="27"/>
  <c r="CX14" i="27" s="1"/>
  <c r="BM14" i="27"/>
  <c r="CW14" i="27" s="1"/>
  <c r="BL14" i="27"/>
  <c r="CV14" i="27" s="1"/>
  <c r="BK14" i="27"/>
  <c r="CU14" i="27" s="1"/>
  <c r="BJ14" i="27"/>
  <c r="CT14" i="27" s="1"/>
  <c r="BI14" i="27"/>
  <c r="CS14" i="27" s="1"/>
  <c r="BH14" i="27"/>
  <c r="CR14" i="27" s="1"/>
  <c r="BG14" i="27"/>
  <c r="CQ14" i="27" s="1"/>
  <c r="BF14" i="27"/>
  <c r="CP14" i="27" s="1"/>
  <c r="BE14" i="27"/>
  <c r="CO14" i="27" s="1"/>
  <c r="BD14" i="27"/>
  <c r="CN14" i="27" s="1"/>
  <c r="CL13" i="27"/>
  <c r="CK13" i="27"/>
  <c r="CM13" i="27" s="1"/>
  <c r="CM65" i="27" s="1"/>
  <c r="CJ13" i="27"/>
  <c r="CI13" i="27"/>
  <c r="CG13" i="27"/>
  <c r="CF13" i="27"/>
  <c r="CE13" i="27"/>
  <c r="CD13" i="27"/>
  <c r="CC13" i="27"/>
  <c r="CB13" i="27"/>
  <c r="CA13" i="27"/>
  <c r="BZ13" i="27"/>
  <c r="BY13" i="27"/>
  <c r="BX13" i="27"/>
  <c r="BW13" i="27"/>
  <c r="BV13" i="27"/>
  <c r="BU13" i="27"/>
  <c r="BT13" i="27"/>
  <c r="BS13" i="27"/>
  <c r="BR13" i="27"/>
  <c r="BQ13" i="27"/>
  <c r="BP13" i="27"/>
  <c r="BO13" i="27"/>
  <c r="BN13" i="27"/>
  <c r="CX13" i="27" s="1"/>
  <c r="BM13" i="27"/>
  <c r="CW13" i="27" s="1"/>
  <c r="BL13" i="27"/>
  <c r="CV13" i="27" s="1"/>
  <c r="BK13" i="27"/>
  <c r="CU13" i="27" s="1"/>
  <c r="BJ13" i="27"/>
  <c r="CT13" i="27" s="1"/>
  <c r="BI13" i="27"/>
  <c r="CS13" i="27" s="1"/>
  <c r="BH13" i="27"/>
  <c r="CR13" i="27" s="1"/>
  <c r="BG13" i="27"/>
  <c r="CQ13" i="27" s="1"/>
  <c r="BF13" i="27"/>
  <c r="CP13" i="27" s="1"/>
  <c r="BE13" i="27"/>
  <c r="CO13" i="27" s="1"/>
  <c r="BD13" i="27"/>
  <c r="CN13" i="27" s="1"/>
  <c r="CL12" i="27"/>
  <c r="CK12" i="27"/>
  <c r="CM12" i="27" s="1"/>
  <c r="CJ12" i="27"/>
  <c r="CI12" i="27"/>
  <c r="CG12" i="27"/>
  <c r="CF12" i="27"/>
  <c r="CE12" i="27"/>
  <c r="CD12" i="27"/>
  <c r="CC12" i="27"/>
  <c r="CB12" i="27"/>
  <c r="CA12" i="27"/>
  <c r="BZ12" i="27"/>
  <c r="BY12" i="27"/>
  <c r="BX12" i="27"/>
  <c r="BW12" i="27"/>
  <c r="BV12" i="27"/>
  <c r="BU12" i="27"/>
  <c r="BT12" i="27"/>
  <c r="BS12" i="27"/>
  <c r="BR12" i="27"/>
  <c r="BQ12" i="27"/>
  <c r="BP12" i="27"/>
  <c r="BO12" i="27"/>
  <c r="BN12" i="27"/>
  <c r="CX12" i="27" s="1"/>
  <c r="BM12" i="27"/>
  <c r="CW12" i="27" s="1"/>
  <c r="BL12" i="27"/>
  <c r="CV12" i="27" s="1"/>
  <c r="BK12" i="27"/>
  <c r="CU12" i="27" s="1"/>
  <c r="BJ12" i="27"/>
  <c r="CT12" i="27" s="1"/>
  <c r="BI12" i="27"/>
  <c r="CS12" i="27" s="1"/>
  <c r="BH12" i="27"/>
  <c r="CR12" i="27" s="1"/>
  <c r="BG12" i="27"/>
  <c r="CQ12" i="27" s="1"/>
  <c r="BF12" i="27"/>
  <c r="CP12" i="27" s="1"/>
  <c r="BE12" i="27"/>
  <c r="CO12" i="27" s="1"/>
  <c r="BD12" i="27"/>
  <c r="CN12" i="27" s="1"/>
  <c r="CL11" i="27"/>
  <c r="CK11" i="27"/>
  <c r="CM11" i="27" s="1"/>
  <c r="CJ11" i="27"/>
  <c r="CI11" i="27"/>
  <c r="CG11" i="27"/>
  <c r="CF11" i="27"/>
  <c r="CE11" i="27"/>
  <c r="CD11" i="27"/>
  <c r="CC11" i="27"/>
  <c r="CB11" i="27"/>
  <c r="CA11" i="27"/>
  <c r="BZ11" i="27"/>
  <c r="BY11" i="27"/>
  <c r="BX11" i="27"/>
  <c r="BW11" i="27"/>
  <c r="BV11" i="27"/>
  <c r="BU11" i="27"/>
  <c r="BT11" i="27"/>
  <c r="BS11" i="27"/>
  <c r="BR11" i="27"/>
  <c r="BQ11" i="27"/>
  <c r="BP11" i="27"/>
  <c r="BO11" i="27"/>
  <c r="BN11" i="27"/>
  <c r="CX11" i="27" s="1"/>
  <c r="BM11" i="27"/>
  <c r="CW11" i="27" s="1"/>
  <c r="BL11" i="27"/>
  <c r="CV11" i="27" s="1"/>
  <c r="BK11" i="27"/>
  <c r="CU11" i="27" s="1"/>
  <c r="BJ11" i="27"/>
  <c r="CT11" i="27" s="1"/>
  <c r="BI11" i="27"/>
  <c r="CS11" i="27" s="1"/>
  <c r="BH11" i="27"/>
  <c r="CR11" i="27" s="1"/>
  <c r="BG11" i="27"/>
  <c r="CQ11" i="27" s="1"/>
  <c r="BF11" i="27"/>
  <c r="CP11" i="27" s="1"/>
  <c r="BE11" i="27"/>
  <c r="CO11" i="27" s="1"/>
  <c r="BD11" i="27"/>
  <c r="CN11" i="27" s="1"/>
  <c r="CL10" i="27"/>
  <c r="CK10" i="27"/>
  <c r="CM10" i="27" s="1"/>
  <c r="CJ10" i="27"/>
  <c r="CI10" i="27"/>
  <c r="CG10" i="27"/>
  <c r="CF10" i="27"/>
  <c r="CE10" i="27"/>
  <c r="CD10" i="27"/>
  <c r="CC10" i="27"/>
  <c r="CB10" i="27"/>
  <c r="CA10" i="27"/>
  <c r="BZ10" i="27"/>
  <c r="BY10" i="27"/>
  <c r="BX10" i="27"/>
  <c r="BW10" i="27"/>
  <c r="BV10" i="27"/>
  <c r="BU10" i="27"/>
  <c r="BT10" i="27"/>
  <c r="BS10" i="27"/>
  <c r="BR10" i="27"/>
  <c r="BQ10" i="27"/>
  <c r="BP10" i="27"/>
  <c r="BO10" i="27"/>
  <c r="BN10" i="27"/>
  <c r="CX10" i="27" s="1"/>
  <c r="BM10" i="27"/>
  <c r="CW10" i="27" s="1"/>
  <c r="BL10" i="27"/>
  <c r="CV10" i="27" s="1"/>
  <c r="BK10" i="27"/>
  <c r="CU10" i="27" s="1"/>
  <c r="BJ10" i="27"/>
  <c r="CT10" i="27" s="1"/>
  <c r="BI10" i="27"/>
  <c r="CS10" i="27" s="1"/>
  <c r="BH10" i="27"/>
  <c r="CR10" i="27" s="1"/>
  <c r="BG10" i="27"/>
  <c r="CQ10" i="27" s="1"/>
  <c r="BF10" i="27"/>
  <c r="CP10" i="27" s="1"/>
  <c r="BE10" i="27"/>
  <c r="CO10" i="27" s="1"/>
  <c r="BD10" i="27"/>
  <c r="CN10" i="27" s="1"/>
  <c r="CS9" i="27"/>
  <c r="CR9" i="27"/>
  <c r="CL9" i="27"/>
  <c r="CK9" i="27"/>
  <c r="CM9" i="27" s="1"/>
  <c r="CJ9" i="27"/>
  <c r="CI9" i="27"/>
  <c r="CG9" i="27"/>
  <c r="CF9" i="27"/>
  <c r="CE9" i="27"/>
  <c r="CD9" i="27"/>
  <c r="CC9" i="27"/>
  <c r="CB9" i="27"/>
  <c r="CA9" i="27"/>
  <c r="BZ9" i="27"/>
  <c r="BY9" i="27"/>
  <c r="BX9" i="27"/>
  <c r="BW9" i="27"/>
  <c r="BV9" i="27"/>
  <c r="BU9" i="27"/>
  <c r="BT9" i="27"/>
  <c r="BS9" i="27"/>
  <c r="BR9" i="27"/>
  <c r="BQ9" i="27"/>
  <c r="BP9" i="27"/>
  <c r="BO9" i="27"/>
  <c r="BN9" i="27"/>
  <c r="CX9" i="27" s="1"/>
  <c r="BM9" i="27"/>
  <c r="CW9" i="27" s="1"/>
  <c r="BL9" i="27"/>
  <c r="CV9" i="27" s="1"/>
  <c r="BK9" i="27"/>
  <c r="CU9" i="27" s="1"/>
  <c r="BJ9" i="27"/>
  <c r="CT9" i="27" s="1"/>
  <c r="BI9" i="27"/>
  <c r="BH9" i="27"/>
  <c r="BG9" i="27"/>
  <c r="CQ9" i="27" s="1"/>
  <c r="BF9" i="27"/>
  <c r="CP9" i="27" s="1"/>
  <c r="BE9" i="27"/>
  <c r="CO9" i="27" s="1"/>
  <c r="BD9" i="27"/>
  <c r="CN9" i="27" s="1"/>
  <c r="CL8" i="27"/>
  <c r="CK8" i="27"/>
  <c r="CJ8" i="27"/>
  <c r="CI8" i="27"/>
  <c r="CG8" i="27"/>
  <c r="CF8" i="27"/>
  <c r="CE8" i="27"/>
  <c r="CD8" i="27"/>
  <c r="CC8" i="27"/>
  <c r="CB8" i="27"/>
  <c r="CA8" i="27"/>
  <c r="BZ8" i="27"/>
  <c r="BY8" i="27"/>
  <c r="BX8" i="27"/>
  <c r="BW8" i="27"/>
  <c r="BV8" i="27"/>
  <c r="BU8" i="27"/>
  <c r="BT8" i="27"/>
  <c r="BS8" i="27"/>
  <c r="BR8" i="27"/>
  <c r="BQ8" i="27"/>
  <c r="BP8" i="27"/>
  <c r="BO8" i="27"/>
  <c r="BN8" i="27"/>
  <c r="CX8" i="27" s="1"/>
  <c r="BM8" i="27"/>
  <c r="CW8" i="27" s="1"/>
  <c r="BL8" i="27"/>
  <c r="CV8" i="27" s="1"/>
  <c r="BK8" i="27"/>
  <c r="CU8" i="27" s="1"/>
  <c r="BJ8" i="27"/>
  <c r="CT8" i="27" s="1"/>
  <c r="BI8" i="27"/>
  <c r="CS8" i="27" s="1"/>
  <c r="BH8" i="27"/>
  <c r="CR8" i="27" s="1"/>
  <c r="BG8" i="27"/>
  <c r="CQ8" i="27" s="1"/>
  <c r="BF8" i="27"/>
  <c r="CP8" i="27" s="1"/>
  <c r="BE8" i="27"/>
  <c r="CO8" i="27" s="1"/>
  <c r="BD8" i="27"/>
  <c r="CN8" i="27" s="1"/>
  <c r="A1" i="27"/>
  <c r="C13" i="24"/>
  <c r="D13" i="24"/>
  <c r="E13" i="24"/>
  <c r="F13" i="24"/>
  <c r="G13" i="24"/>
  <c r="H13" i="24"/>
  <c r="I13" i="24"/>
  <c r="M13" i="24"/>
  <c r="S13" i="24"/>
  <c r="T13" i="24"/>
  <c r="U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C15" i="24"/>
  <c r="D15" i="24"/>
  <c r="E15" i="24"/>
  <c r="F15" i="24"/>
  <c r="G15" i="24"/>
  <c r="H15" i="24"/>
  <c r="J15" i="24"/>
  <c r="K15" i="24"/>
  <c r="L15" i="24"/>
  <c r="M15" i="24"/>
  <c r="N15" i="24"/>
  <c r="O15" i="24"/>
  <c r="S15" i="24"/>
  <c r="T15" i="24"/>
  <c r="U15" i="24"/>
  <c r="V247" i="22"/>
  <c r="U247" i="22"/>
  <c r="T247" i="22"/>
  <c r="S247" i="22"/>
  <c r="R247" i="22"/>
  <c r="Q247" i="22"/>
  <c r="P247" i="22"/>
  <c r="O247" i="22"/>
  <c r="N247" i="22"/>
  <c r="M247" i="22"/>
  <c r="L247" i="22"/>
  <c r="K247" i="22"/>
  <c r="J247" i="22"/>
  <c r="I247" i="22"/>
  <c r="H247" i="22"/>
  <c r="G247" i="22"/>
  <c r="F247" i="22"/>
  <c r="E247" i="22"/>
  <c r="D247" i="22"/>
  <c r="C247" i="22"/>
  <c r="V246" i="22"/>
  <c r="U246" i="22"/>
  <c r="T246" i="22"/>
  <c r="S246" i="22"/>
  <c r="R246" i="22"/>
  <c r="Q246" i="22"/>
  <c r="P246" i="22"/>
  <c r="O246" i="22"/>
  <c r="N246" i="22"/>
  <c r="M246" i="22"/>
  <c r="L246" i="22"/>
  <c r="K246" i="22"/>
  <c r="J246" i="22"/>
  <c r="I246" i="22"/>
  <c r="H246" i="22"/>
  <c r="G246" i="22"/>
  <c r="F246" i="22"/>
  <c r="E246" i="22"/>
  <c r="D246" i="22"/>
  <c r="C246" i="22"/>
  <c r="V245" i="22"/>
  <c r="U245" i="22"/>
  <c r="T245" i="22"/>
  <c r="S245" i="22"/>
  <c r="R245" i="22"/>
  <c r="Q245" i="22"/>
  <c r="P245" i="22"/>
  <c r="O245" i="22"/>
  <c r="N245" i="22"/>
  <c r="M245" i="22"/>
  <c r="L245" i="22"/>
  <c r="K245" i="22"/>
  <c r="J245" i="22"/>
  <c r="I245" i="22"/>
  <c r="H245" i="22"/>
  <c r="G245" i="22"/>
  <c r="F245" i="22"/>
  <c r="E245" i="22"/>
  <c r="D245" i="22"/>
  <c r="C245" i="22"/>
  <c r="V244" i="22"/>
  <c r="U244" i="22"/>
  <c r="T244" i="22"/>
  <c r="S244" i="22"/>
  <c r="R244" i="22"/>
  <c r="Q244" i="22"/>
  <c r="P244" i="22"/>
  <c r="O244" i="22"/>
  <c r="N244" i="22"/>
  <c r="M244" i="22"/>
  <c r="L244" i="22"/>
  <c r="K244" i="22"/>
  <c r="J244" i="22"/>
  <c r="I244" i="22"/>
  <c r="H244" i="22"/>
  <c r="G244" i="22"/>
  <c r="F244" i="22"/>
  <c r="E244" i="22"/>
  <c r="D244" i="22"/>
  <c r="C244" i="22"/>
  <c r="V243" i="22"/>
  <c r="U243" i="22"/>
  <c r="T243" i="22"/>
  <c r="S243" i="22"/>
  <c r="R243" i="22"/>
  <c r="Q243" i="22"/>
  <c r="P243" i="22"/>
  <c r="O243" i="22"/>
  <c r="N243" i="22"/>
  <c r="M243" i="22"/>
  <c r="L243" i="22"/>
  <c r="K243" i="22"/>
  <c r="J243" i="22"/>
  <c r="I243" i="22"/>
  <c r="H243" i="22"/>
  <c r="G243" i="22"/>
  <c r="F243" i="22"/>
  <c r="E243" i="22"/>
  <c r="D243" i="22"/>
  <c r="C243" i="22"/>
  <c r="V242" i="22"/>
  <c r="U242" i="22"/>
  <c r="T242" i="22"/>
  <c r="S242" i="22"/>
  <c r="R242" i="22"/>
  <c r="Q242" i="22"/>
  <c r="P242" i="22"/>
  <c r="O242" i="22"/>
  <c r="N242" i="22"/>
  <c r="M242" i="22"/>
  <c r="L242" i="22"/>
  <c r="K242" i="22"/>
  <c r="J242" i="22"/>
  <c r="I242" i="22"/>
  <c r="H242" i="22"/>
  <c r="G242" i="22"/>
  <c r="F242" i="22"/>
  <c r="E242" i="22"/>
  <c r="D242" i="22"/>
  <c r="C242" i="22"/>
  <c r="V241" i="22"/>
  <c r="U241" i="22"/>
  <c r="T241" i="22"/>
  <c r="S241" i="22"/>
  <c r="R241" i="22"/>
  <c r="Q241" i="22"/>
  <c r="P241" i="22"/>
  <c r="O241" i="22"/>
  <c r="N241" i="22"/>
  <c r="M241" i="22"/>
  <c r="L241" i="22"/>
  <c r="K241" i="22"/>
  <c r="J241" i="22"/>
  <c r="I241" i="22"/>
  <c r="H241" i="22"/>
  <c r="G241" i="22"/>
  <c r="F241" i="22"/>
  <c r="E241" i="22"/>
  <c r="D241" i="22"/>
  <c r="C241" i="22"/>
  <c r="V240" i="22"/>
  <c r="U240" i="22"/>
  <c r="T240" i="22"/>
  <c r="S240" i="22"/>
  <c r="R240" i="22"/>
  <c r="Q240" i="22"/>
  <c r="P240" i="22"/>
  <c r="O240" i="22"/>
  <c r="N240" i="22"/>
  <c r="M240" i="22"/>
  <c r="L240" i="22"/>
  <c r="K240" i="22"/>
  <c r="J240" i="22"/>
  <c r="I240" i="22"/>
  <c r="H240" i="22"/>
  <c r="G240" i="22"/>
  <c r="F240" i="22"/>
  <c r="E240" i="22"/>
  <c r="D240" i="22"/>
  <c r="C240" i="22"/>
  <c r="V239" i="22"/>
  <c r="U239" i="22"/>
  <c r="T239" i="22"/>
  <c r="S239" i="22"/>
  <c r="R239" i="22"/>
  <c r="Q239" i="22"/>
  <c r="P239" i="22"/>
  <c r="O239" i="22"/>
  <c r="N239" i="22"/>
  <c r="M239" i="22"/>
  <c r="L239" i="22"/>
  <c r="K239" i="22"/>
  <c r="J239" i="22"/>
  <c r="I239" i="22"/>
  <c r="H239" i="22"/>
  <c r="G239" i="22"/>
  <c r="F239" i="22"/>
  <c r="E239" i="22"/>
  <c r="D239" i="22"/>
  <c r="C239" i="22"/>
  <c r="V238" i="22"/>
  <c r="U238" i="22"/>
  <c r="T238" i="22"/>
  <c r="S238" i="22"/>
  <c r="R238" i="22"/>
  <c r="Q238" i="22"/>
  <c r="P238" i="22"/>
  <c r="O238" i="22"/>
  <c r="N238" i="22"/>
  <c r="M238" i="22"/>
  <c r="L238" i="22"/>
  <c r="K238" i="22"/>
  <c r="J238" i="22"/>
  <c r="I238" i="22"/>
  <c r="H238" i="22"/>
  <c r="G238" i="22"/>
  <c r="F238" i="22"/>
  <c r="E238" i="22"/>
  <c r="D238" i="22"/>
  <c r="C238" i="22"/>
  <c r="V237" i="22"/>
  <c r="U237" i="22"/>
  <c r="T237" i="22"/>
  <c r="S237" i="22"/>
  <c r="R237" i="22"/>
  <c r="Q237" i="22"/>
  <c r="P237" i="22"/>
  <c r="O237" i="22"/>
  <c r="N237" i="22"/>
  <c r="M237" i="22"/>
  <c r="L237" i="22"/>
  <c r="K237" i="22"/>
  <c r="J237" i="22"/>
  <c r="I237" i="22"/>
  <c r="H237" i="22"/>
  <c r="G237" i="22"/>
  <c r="F237" i="22"/>
  <c r="E237" i="22"/>
  <c r="D237" i="22"/>
  <c r="C237" i="22"/>
  <c r="V236" i="22"/>
  <c r="U236" i="22"/>
  <c r="T236" i="22"/>
  <c r="S236" i="22"/>
  <c r="R236" i="22"/>
  <c r="Q236" i="22"/>
  <c r="P236" i="22"/>
  <c r="O236" i="22"/>
  <c r="N236" i="22"/>
  <c r="M236" i="22"/>
  <c r="L236" i="22"/>
  <c r="K236" i="22"/>
  <c r="J236" i="22"/>
  <c r="I236" i="22"/>
  <c r="H236" i="22"/>
  <c r="G236" i="22"/>
  <c r="F236" i="22"/>
  <c r="E236" i="22"/>
  <c r="D236" i="22"/>
  <c r="C236" i="22"/>
  <c r="V235" i="22"/>
  <c r="U235" i="22"/>
  <c r="T235" i="22"/>
  <c r="S235" i="22"/>
  <c r="R235" i="22"/>
  <c r="Q235" i="22"/>
  <c r="P235" i="22"/>
  <c r="O235" i="22"/>
  <c r="N235" i="22"/>
  <c r="M235" i="22"/>
  <c r="L235" i="22"/>
  <c r="K235" i="22"/>
  <c r="J235" i="22"/>
  <c r="I235" i="22"/>
  <c r="H235" i="22"/>
  <c r="G235" i="22"/>
  <c r="F235" i="22"/>
  <c r="E235" i="22"/>
  <c r="D235" i="22"/>
  <c r="C235" i="22"/>
  <c r="V234" i="22"/>
  <c r="U234" i="22"/>
  <c r="T234" i="22"/>
  <c r="S234" i="22"/>
  <c r="R234" i="22"/>
  <c r="Q234" i="22"/>
  <c r="P234" i="22"/>
  <c r="O234" i="22"/>
  <c r="N234" i="22"/>
  <c r="M234" i="22"/>
  <c r="L234" i="22"/>
  <c r="K234" i="22"/>
  <c r="J234" i="22"/>
  <c r="I234" i="22"/>
  <c r="H234" i="22"/>
  <c r="G234" i="22"/>
  <c r="F234" i="22"/>
  <c r="E234" i="22"/>
  <c r="D234" i="22"/>
  <c r="C234" i="22"/>
  <c r="V233" i="22"/>
  <c r="U233" i="22"/>
  <c r="T233" i="22"/>
  <c r="S233" i="22"/>
  <c r="R233" i="22"/>
  <c r="Q233" i="22"/>
  <c r="P233" i="22"/>
  <c r="O233" i="22"/>
  <c r="N233" i="22"/>
  <c r="M233" i="22"/>
  <c r="L233" i="22"/>
  <c r="K233" i="22"/>
  <c r="J233" i="22"/>
  <c r="I233" i="22"/>
  <c r="H233" i="22"/>
  <c r="G233" i="22"/>
  <c r="F233" i="22"/>
  <c r="E233" i="22"/>
  <c r="D233" i="22"/>
  <c r="C233" i="22"/>
  <c r="V232" i="22"/>
  <c r="U232" i="22"/>
  <c r="T232" i="22"/>
  <c r="S232" i="22"/>
  <c r="R232" i="22"/>
  <c r="Q232" i="22"/>
  <c r="P232" i="22"/>
  <c r="O232" i="22"/>
  <c r="N232" i="22"/>
  <c r="M232" i="22"/>
  <c r="L232" i="22"/>
  <c r="K232" i="22"/>
  <c r="J232" i="22"/>
  <c r="I232" i="22"/>
  <c r="H232" i="22"/>
  <c r="G232" i="22"/>
  <c r="F232" i="22"/>
  <c r="E232" i="22"/>
  <c r="D232" i="22"/>
  <c r="C232" i="22"/>
  <c r="V231" i="22"/>
  <c r="U231" i="22"/>
  <c r="T231" i="22"/>
  <c r="S231" i="22"/>
  <c r="R231" i="22"/>
  <c r="Q231" i="22"/>
  <c r="P231" i="22"/>
  <c r="O231" i="22"/>
  <c r="N231" i="22"/>
  <c r="M231" i="22"/>
  <c r="L231" i="22"/>
  <c r="K231" i="22"/>
  <c r="J231" i="22"/>
  <c r="I231" i="22"/>
  <c r="H231" i="22"/>
  <c r="G231" i="22"/>
  <c r="F231" i="22"/>
  <c r="E231" i="22"/>
  <c r="D231" i="22"/>
  <c r="C231" i="22"/>
  <c r="V230" i="22"/>
  <c r="U230" i="22"/>
  <c r="T230" i="22"/>
  <c r="S230" i="22"/>
  <c r="R230" i="22"/>
  <c r="Q230" i="22"/>
  <c r="P230" i="22"/>
  <c r="O230" i="22"/>
  <c r="N230" i="22"/>
  <c r="M230" i="22"/>
  <c r="L230" i="22"/>
  <c r="K230" i="22"/>
  <c r="J230" i="22"/>
  <c r="I230" i="22"/>
  <c r="H230" i="22"/>
  <c r="G230" i="22"/>
  <c r="F230" i="22"/>
  <c r="E230" i="22"/>
  <c r="D230" i="22"/>
  <c r="C230" i="22"/>
  <c r="V229" i="22"/>
  <c r="U229" i="22"/>
  <c r="T229" i="22"/>
  <c r="S229" i="22"/>
  <c r="R229" i="22"/>
  <c r="Q229" i="22"/>
  <c r="P229" i="22"/>
  <c r="O229" i="22"/>
  <c r="N229" i="22"/>
  <c r="M229" i="22"/>
  <c r="L229" i="22"/>
  <c r="K229" i="22"/>
  <c r="J229" i="22"/>
  <c r="I229" i="22"/>
  <c r="H229" i="22"/>
  <c r="G229" i="22"/>
  <c r="F229" i="22"/>
  <c r="E229" i="22"/>
  <c r="D229" i="22"/>
  <c r="C229" i="22"/>
  <c r="V228" i="22"/>
  <c r="U228" i="22"/>
  <c r="T228" i="22"/>
  <c r="S228" i="22"/>
  <c r="R228" i="22"/>
  <c r="Q228" i="22"/>
  <c r="P228" i="22"/>
  <c r="O228" i="22"/>
  <c r="N228" i="22"/>
  <c r="M228" i="22"/>
  <c r="L228" i="22"/>
  <c r="K228" i="22"/>
  <c r="J228" i="22"/>
  <c r="I228" i="22"/>
  <c r="H228" i="22"/>
  <c r="G228" i="22"/>
  <c r="F228" i="22"/>
  <c r="E228" i="22"/>
  <c r="D228" i="22"/>
  <c r="C228" i="22"/>
  <c r="V227" i="22"/>
  <c r="U227" i="22"/>
  <c r="T227" i="22"/>
  <c r="S227" i="22"/>
  <c r="R227" i="22"/>
  <c r="Q227" i="22"/>
  <c r="P227" i="22"/>
  <c r="O227" i="22"/>
  <c r="N227" i="22"/>
  <c r="M227" i="22"/>
  <c r="L227" i="22"/>
  <c r="K227" i="22"/>
  <c r="J227" i="22"/>
  <c r="I227" i="22"/>
  <c r="H227" i="22"/>
  <c r="G227" i="22"/>
  <c r="F227" i="22"/>
  <c r="E227" i="22"/>
  <c r="D227" i="22"/>
  <c r="C227" i="22"/>
  <c r="G177" i="22"/>
  <c r="I177" i="22"/>
  <c r="J177" i="22"/>
  <c r="K177" i="22"/>
  <c r="L177" i="22"/>
  <c r="M177" i="22"/>
  <c r="N177" i="22"/>
  <c r="O177" i="22"/>
  <c r="P177" i="22"/>
  <c r="Q177" i="22"/>
  <c r="R177" i="22"/>
  <c r="F178" i="22"/>
  <c r="G178" i="22"/>
  <c r="H178" i="22"/>
  <c r="I178" i="22"/>
  <c r="J178" i="22"/>
  <c r="K178" i="22"/>
  <c r="L178" i="22"/>
  <c r="V178" i="22"/>
  <c r="G184" i="22"/>
  <c r="H184" i="22"/>
  <c r="I184" i="22"/>
  <c r="J184" i="22"/>
  <c r="K184" i="22"/>
  <c r="L184" i="22"/>
  <c r="M184" i="22"/>
  <c r="J185" i="22"/>
  <c r="N185" i="22"/>
  <c r="C184" i="22"/>
  <c r="C178" i="22"/>
  <c r="D174" i="22"/>
  <c r="D59" i="22"/>
  <c r="D109" i="22" s="1"/>
  <c r="D134" i="22" s="1"/>
  <c r="D184" i="22" s="1"/>
  <c r="E59" i="22"/>
  <c r="E109" i="22" s="1"/>
  <c r="E134" i="22" s="1"/>
  <c r="E184" i="22" s="1"/>
  <c r="F59" i="22"/>
  <c r="F109" i="22" s="1"/>
  <c r="F134" i="22" s="1"/>
  <c r="F184" i="22" s="1"/>
  <c r="G59" i="22"/>
  <c r="G109" i="22" s="1"/>
  <c r="G134" i="22" s="1"/>
  <c r="H59" i="22"/>
  <c r="H109" i="22" s="1"/>
  <c r="H134" i="22" s="1"/>
  <c r="I59" i="22"/>
  <c r="I109" i="22" s="1"/>
  <c r="I134" i="22" s="1"/>
  <c r="J59" i="22"/>
  <c r="J109" i="22" s="1"/>
  <c r="J134" i="22" s="1"/>
  <c r="K59" i="22"/>
  <c r="K109" i="22" s="1"/>
  <c r="K134" i="22" s="1"/>
  <c r="L59" i="22"/>
  <c r="L109" i="22" s="1"/>
  <c r="L134" i="22" s="1"/>
  <c r="M59" i="22"/>
  <c r="M109" i="22" s="1"/>
  <c r="M134" i="22" s="1"/>
  <c r="N59" i="22"/>
  <c r="N109" i="22" s="1"/>
  <c r="N134" i="22" s="1"/>
  <c r="N184" i="22" s="1"/>
  <c r="O59" i="22"/>
  <c r="O109" i="22" s="1"/>
  <c r="O134" i="22" s="1"/>
  <c r="O184" i="22" s="1"/>
  <c r="P59" i="22"/>
  <c r="P109" i="22" s="1"/>
  <c r="P134" i="22" s="1"/>
  <c r="P184" i="22" s="1"/>
  <c r="Q59" i="22"/>
  <c r="Q109" i="22" s="1"/>
  <c r="Q134" i="22" s="1"/>
  <c r="Q184" i="22" s="1"/>
  <c r="R59" i="22"/>
  <c r="R109" i="22" s="1"/>
  <c r="R134" i="22" s="1"/>
  <c r="R184" i="22" s="1"/>
  <c r="S59" i="22"/>
  <c r="S109" i="22" s="1"/>
  <c r="S134" i="22" s="1"/>
  <c r="S184" i="22" s="1"/>
  <c r="T59" i="22"/>
  <c r="T109" i="22" s="1"/>
  <c r="T134" i="22" s="1"/>
  <c r="T184" i="22" s="1"/>
  <c r="U59" i="22"/>
  <c r="U109" i="22" s="1"/>
  <c r="U134" i="22" s="1"/>
  <c r="U184" i="22" s="1"/>
  <c r="V59" i="22"/>
  <c r="V109" i="22" s="1"/>
  <c r="V134" i="22" s="1"/>
  <c r="V184" i="22" s="1"/>
  <c r="J60" i="22"/>
  <c r="J110" i="22" s="1"/>
  <c r="J135" i="22" s="1"/>
  <c r="K60" i="22"/>
  <c r="K110" i="22" s="1"/>
  <c r="K135" i="22" s="1"/>
  <c r="K185" i="22" s="1"/>
  <c r="C59" i="22"/>
  <c r="C109" i="22" s="1"/>
  <c r="C134" i="22" s="1"/>
  <c r="D52" i="22"/>
  <c r="D102" i="22" s="1"/>
  <c r="D127" i="22" s="1"/>
  <c r="D177" i="22" s="1"/>
  <c r="E52" i="22"/>
  <c r="E102" i="22" s="1"/>
  <c r="E127" i="22" s="1"/>
  <c r="E177" i="22" s="1"/>
  <c r="F52" i="22"/>
  <c r="F102" i="22" s="1"/>
  <c r="F127" i="22" s="1"/>
  <c r="F177" i="22" s="1"/>
  <c r="G52" i="22"/>
  <c r="G102" i="22" s="1"/>
  <c r="G127" i="22" s="1"/>
  <c r="H52" i="22"/>
  <c r="H102" i="22" s="1"/>
  <c r="H127" i="22" s="1"/>
  <c r="H177" i="22" s="1"/>
  <c r="I52" i="22"/>
  <c r="I102" i="22" s="1"/>
  <c r="I127" i="22" s="1"/>
  <c r="J52" i="22"/>
  <c r="J102" i="22" s="1"/>
  <c r="J127" i="22" s="1"/>
  <c r="K52" i="22"/>
  <c r="K102" i="22" s="1"/>
  <c r="K127" i="22" s="1"/>
  <c r="L52" i="22"/>
  <c r="L102" i="22" s="1"/>
  <c r="L127" i="22" s="1"/>
  <c r="M52" i="22"/>
  <c r="M102" i="22" s="1"/>
  <c r="M127" i="22" s="1"/>
  <c r="N52" i="22"/>
  <c r="N102" i="22" s="1"/>
  <c r="N127" i="22" s="1"/>
  <c r="O52" i="22"/>
  <c r="O102" i="22" s="1"/>
  <c r="O127" i="22" s="1"/>
  <c r="P52" i="22"/>
  <c r="P102" i="22" s="1"/>
  <c r="P127" i="22" s="1"/>
  <c r="Q52" i="22"/>
  <c r="Q102" i="22" s="1"/>
  <c r="Q127" i="22" s="1"/>
  <c r="R52" i="22"/>
  <c r="R102" i="22" s="1"/>
  <c r="R127" i="22" s="1"/>
  <c r="S52" i="22"/>
  <c r="S102" i="22" s="1"/>
  <c r="S127" i="22" s="1"/>
  <c r="S177" i="22" s="1"/>
  <c r="T52" i="22"/>
  <c r="T102" i="22" s="1"/>
  <c r="T127" i="22" s="1"/>
  <c r="T177" i="22" s="1"/>
  <c r="U52" i="22"/>
  <c r="U102" i="22" s="1"/>
  <c r="U127" i="22" s="1"/>
  <c r="U177" i="22" s="1"/>
  <c r="V52" i="22"/>
  <c r="V102" i="22" s="1"/>
  <c r="V127" i="22" s="1"/>
  <c r="V177" i="22" s="1"/>
  <c r="C52" i="22"/>
  <c r="C102" i="22" s="1"/>
  <c r="C127" i="22" s="1"/>
  <c r="C177" i="22" s="1"/>
  <c r="D35" i="22"/>
  <c r="D60" i="22" s="1"/>
  <c r="D110" i="22" s="1"/>
  <c r="D135" i="22" s="1"/>
  <c r="D185" i="22" s="1"/>
  <c r="E35" i="22"/>
  <c r="E60" i="22" s="1"/>
  <c r="E110" i="22" s="1"/>
  <c r="E135" i="22" s="1"/>
  <c r="E185" i="22" s="1"/>
  <c r="F35" i="22"/>
  <c r="F60" i="22" s="1"/>
  <c r="F110" i="22" s="1"/>
  <c r="F135" i="22" s="1"/>
  <c r="F185" i="22" s="1"/>
  <c r="G35" i="22"/>
  <c r="G60" i="22" s="1"/>
  <c r="G110" i="22" s="1"/>
  <c r="G135" i="22" s="1"/>
  <c r="G185" i="22" s="1"/>
  <c r="H35" i="22"/>
  <c r="H60" i="22" s="1"/>
  <c r="H110" i="22" s="1"/>
  <c r="H135" i="22" s="1"/>
  <c r="H185" i="22" s="1"/>
  <c r="I35" i="22"/>
  <c r="I60" i="22" s="1"/>
  <c r="I110" i="22" s="1"/>
  <c r="I135" i="22" s="1"/>
  <c r="I185" i="22" s="1"/>
  <c r="J35" i="22"/>
  <c r="K35" i="22"/>
  <c r="L35" i="22"/>
  <c r="L60" i="22" s="1"/>
  <c r="L110" i="22" s="1"/>
  <c r="L135" i="22" s="1"/>
  <c r="L185" i="22" s="1"/>
  <c r="M35" i="22"/>
  <c r="M60" i="22" s="1"/>
  <c r="M110" i="22" s="1"/>
  <c r="M135" i="22" s="1"/>
  <c r="M185" i="22" s="1"/>
  <c r="N35" i="22"/>
  <c r="N60" i="22" s="1"/>
  <c r="N110" i="22" s="1"/>
  <c r="N135" i="22" s="1"/>
  <c r="O35" i="22"/>
  <c r="O60" i="22" s="1"/>
  <c r="O110" i="22" s="1"/>
  <c r="O135" i="22" s="1"/>
  <c r="O185" i="22" s="1"/>
  <c r="P35" i="22"/>
  <c r="P60" i="22" s="1"/>
  <c r="P110" i="22" s="1"/>
  <c r="P135" i="22" s="1"/>
  <c r="P185" i="22" s="1"/>
  <c r="Q35" i="22"/>
  <c r="Q60" i="22" s="1"/>
  <c r="Q110" i="22" s="1"/>
  <c r="Q135" i="22" s="1"/>
  <c r="Q185" i="22" s="1"/>
  <c r="R35" i="22"/>
  <c r="R60" i="22" s="1"/>
  <c r="R110" i="22" s="1"/>
  <c r="R135" i="22" s="1"/>
  <c r="R185" i="22" s="1"/>
  <c r="S35" i="22"/>
  <c r="S60" i="22" s="1"/>
  <c r="S110" i="22" s="1"/>
  <c r="S135" i="22" s="1"/>
  <c r="S185" i="22" s="1"/>
  <c r="T35" i="22"/>
  <c r="T60" i="22" s="1"/>
  <c r="T110" i="22" s="1"/>
  <c r="T135" i="22" s="1"/>
  <c r="T185" i="22" s="1"/>
  <c r="U35" i="22"/>
  <c r="U60" i="22" s="1"/>
  <c r="U110" i="22" s="1"/>
  <c r="U135" i="22" s="1"/>
  <c r="U185" i="22" s="1"/>
  <c r="V35" i="22"/>
  <c r="V60" i="22" s="1"/>
  <c r="V110" i="22" s="1"/>
  <c r="V135" i="22" s="1"/>
  <c r="V185" i="22" s="1"/>
  <c r="C35" i="22"/>
  <c r="C60" i="22" s="1"/>
  <c r="C110" i="22" s="1"/>
  <c r="C135" i="22" s="1"/>
  <c r="C185" i="22" s="1"/>
  <c r="D28" i="22"/>
  <c r="D53" i="22" s="1"/>
  <c r="D103" i="22" s="1"/>
  <c r="D128" i="22" s="1"/>
  <c r="D178" i="22" s="1"/>
  <c r="E28" i="22"/>
  <c r="E53" i="22" s="1"/>
  <c r="E103" i="22" s="1"/>
  <c r="E128" i="22" s="1"/>
  <c r="E178" i="22" s="1"/>
  <c r="F28" i="22"/>
  <c r="F53" i="22" s="1"/>
  <c r="F103" i="22" s="1"/>
  <c r="F128" i="22" s="1"/>
  <c r="G28" i="22"/>
  <c r="G53" i="22" s="1"/>
  <c r="G103" i="22" s="1"/>
  <c r="G128" i="22" s="1"/>
  <c r="H28" i="22"/>
  <c r="H53" i="22" s="1"/>
  <c r="H103" i="22" s="1"/>
  <c r="H128" i="22" s="1"/>
  <c r="I28" i="22"/>
  <c r="I53" i="22" s="1"/>
  <c r="I103" i="22" s="1"/>
  <c r="I128" i="22" s="1"/>
  <c r="J28" i="22"/>
  <c r="J53" i="22" s="1"/>
  <c r="J103" i="22" s="1"/>
  <c r="J128" i="22" s="1"/>
  <c r="K28" i="22"/>
  <c r="K53" i="22" s="1"/>
  <c r="K103" i="22" s="1"/>
  <c r="K128" i="22" s="1"/>
  <c r="L28" i="22"/>
  <c r="L53" i="22" s="1"/>
  <c r="L103" i="22" s="1"/>
  <c r="L128" i="22" s="1"/>
  <c r="M28" i="22"/>
  <c r="M53" i="22" s="1"/>
  <c r="M103" i="22" s="1"/>
  <c r="M128" i="22" s="1"/>
  <c r="M178" i="22" s="1"/>
  <c r="N28" i="22"/>
  <c r="N53" i="22" s="1"/>
  <c r="N103" i="22" s="1"/>
  <c r="N128" i="22" s="1"/>
  <c r="N178" i="22" s="1"/>
  <c r="O28" i="22"/>
  <c r="O53" i="22" s="1"/>
  <c r="O103" i="22" s="1"/>
  <c r="O128" i="22" s="1"/>
  <c r="O178" i="22" s="1"/>
  <c r="P28" i="22"/>
  <c r="P53" i="22" s="1"/>
  <c r="P103" i="22" s="1"/>
  <c r="P128" i="22" s="1"/>
  <c r="P178" i="22" s="1"/>
  <c r="Q28" i="22"/>
  <c r="Q53" i="22" s="1"/>
  <c r="Q103" i="22" s="1"/>
  <c r="Q128" i="22" s="1"/>
  <c r="Q178" i="22" s="1"/>
  <c r="R28" i="22"/>
  <c r="R53" i="22" s="1"/>
  <c r="R103" i="22" s="1"/>
  <c r="R128" i="22" s="1"/>
  <c r="R178" i="22" s="1"/>
  <c r="S28" i="22"/>
  <c r="S53" i="22" s="1"/>
  <c r="S103" i="22" s="1"/>
  <c r="S128" i="22" s="1"/>
  <c r="S178" i="22" s="1"/>
  <c r="T28" i="22"/>
  <c r="T53" i="22" s="1"/>
  <c r="T103" i="22" s="1"/>
  <c r="T128" i="22" s="1"/>
  <c r="T178" i="22" s="1"/>
  <c r="U28" i="22"/>
  <c r="U53" i="22" s="1"/>
  <c r="U103" i="22" s="1"/>
  <c r="U128" i="22" s="1"/>
  <c r="U178" i="22" s="1"/>
  <c r="V28" i="22"/>
  <c r="V53" i="22" s="1"/>
  <c r="V103" i="22" s="1"/>
  <c r="V128" i="22" s="1"/>
  <c r="C28" i="22"/>
  <c r="C53" i="22" s="1"/>
  <c r="C103" i="22" s="1"/>
  <c r="C128" i="22" s="1"/>
  <c r="C22" i="20"/>
  <c r="B22" i="20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5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4" i="1"/>
  <c r="CH4" i="1"/>
  <c r="K3" i="17"/>
  <c r="CM16" i="27" l="1"/>
  <c r="CM68" i="27" s="1"/>
  <c r="BN66" i="27"/>
  <c r="BL62" i="27"/>
  <c r="CH26" i="27"/>
  <c r="BL79" i="27"/>
  <c r="CM24" i="27"/>
  <c r="CM30" i="27"/>
  <c r="CM76" i="27" s="1"/>
  <c r="CM35" i="27"/>
  <c r="CM43" i="27"/>
  <c r="CM49" i="27"/>
  <c r="CM53" i="27"/>
  <c r="BE65" i="27"/>
  <c r="BV66" i="27"/>
  <c r="BE70" i="27"/>
  <c r="BD73" i="27"/>
  <c r="BV79" i="27"/>
  <c r="BD81" i="27"/>
  <c r="CM63" i="27"/>
  <c r="CH43" i="27"/>
  <c r="BE63" i="27"/>
  <c r="BL74" i="27"/>
  <c r="CH35" i="27"/>
  <c r="CM18" i="27"/>
  <c r="CM23" i="27"/>
  <c r="BQ63" i="27"/>
  <c r="BD68" i="27"/>
  <c r="BV74" i="27"/>
  <c r="BN76" i="27"/>
  <c r="BE78" i="27"/>
  <c r="BO73" i="27"/>
  <c r="CH9" i="27"/>
  <c r="CH51" i="27"/>
  <c r="BL80" i="27"/>
  <c r="BL78" i="27"/>
  <c r="CM28" i="27"/>
  <c r="CM34" i="27"/>
  <c r="CM79" i="27" s="1"/>
  <c r="BL65" i="27"/>
  <c r="BL67" i="27"/>
  <c r="BO66" i="27"/>
  <c r="BV69" i="27"/>
  <c r="BO63" i="27"/>
  <c r="BO65" i="27"/>
  <c r="BO69" i="27"/>
  <c r="BN62" i="27"/>
  <c r="BO76" i="27"/>
  <c r="CH15" i="27"/>
  <c r="CH67" i="27" s="1"/>
  <c r="BL63" i="27"/>
  <c r="BL73" i="27"/>
  <c r="CM8" i="27"/>
  <c r="CM62" i="27" s="1"/>
  <c r="CH24" i="27"/>
  <c r="CM32" i="27"/>
  <c r="CM78" i="27" s="1"/>
  <c r="BE62" i="27"/>
  <c r="BV63" i="27"/>
  <c r="BD64" i="27"/>
  <c r="BO64" i="27"/>
  <c r="BN70" i="27"/>
  <c r="BE72" i="27"/>
  <c r="BV73" i="27"/>
  <c r="BN75" i="27"/>
  <c r="BD77" i="27"/>
  <c r="BE79" i="27"/>
  <c r="BF81" i="27"/>
  <c r="BO71" i="27"/>
  <c r="CM48" i="27"/>
  <c r="BO62" i="27"/>
  <c r="BO78" i="27"/>
  <c r="BE80" i="27"/>
  <c r="BO68" i="27"/>
  <c r="BO77" i="27"/>
  <c r="CH11" i="27"/>
  <c r="CH38" i="27"/>
  <c r="CH44" i="27"/>
  <c r="CH47" i="27"/>
  <c r="CH81" i="27" s="1"/>
  <c r="BF63" i="27"/>
  <c r="BL64" i="27"/>
  <c r="BQ65" i="27"/>
  <c r="BL66" i="27"/>
  <c r="BQ70" i="27"/>
  <c r="BN73" i="27"/>
  <c r="BE75" i="27"/>
  <c r="CH8" i="27"/>
  <c r="CH17" i="27"/>
  <c r="CH69" i="27" s="1"/>
  <c r="CN69" i="27" s="1"/>
  <c r="BO67" i="27"/>
  <c r="CH32" i="27"/>
  <c r="CH78" i="27" s="1"/>
  <c r="CN78" i="27" s="1"/>
  <c r="BO81" i="27"/>
  <c r="CH29" i="27"/>
  <c r="CH73" i="27" s="1"/>
  <c r="BN72" i="27"/>
  <c r="BQ79" i="27"/>
  <c r="CH34" i="27"/>
  <c r="CH79" i="27" s="1"/>
  <c r="CM51" i="27"/>
  <c r="BL68" i="27"/>
  <c r="BL69" i="27"/>
  <c r="BL77" i="27"/>
  <c r="BO79" i="27"/>
  <c r="CH14" i="27"/>
  <c r="CH66" i="27" s="1"/>
  <c r="CN66" i="27" s="1"/>
  <c r="CM45" i="27"/>
  <c r="CM52" i="27"/>
  <c r="CM55" i="27"/>
  <c r="BN65" i="27"/>
  <c r="BE66" i="27"/>
  <c r="BV68" i="27"/>
  <c r="BD70" i="27"/>
  <c r="BO70" i="27"/>
  <c r="BD74" i="27"/>
  <c r="BL75" i="27"/>
  <c r="BE76" i="27"/>
  <c r="BQ76" i="27"/>
  <c r="BV77" i="27"/>
  <c r="BD78" i="27"/>
  <c r="BQ81" i="27"/>
  <c r="BO74" i="27"/>
  <c r="BL71" i="27"/>
  <c r="CH57" i="27"/>
  <c r="CH16" i="27"/>
  <c r="CH68" i="27" s="1"/>
  <c r="CN68" i="27" s="1"/>
  <c r="BF70" i="27"/>
  <c r="BF79" i="27"/>
  <c r="BD65" i="27"/>
  <c r="BN67" i="27"/>
  <c r="BE64" i="27"/>
  <c r="CH36" i="27"/>
  <c r="CM40" i="27"/>
  <c r="CH52" i="27"/>
  <c r="CM15" i="27"/>
  <c r="CM67" i="27" s="1"/>
  <c r="CM47" i="27"/>
  <c r="CM81" i="27" s="1"/>
  <c r="CH56" i="27"/>
  <c r="CM21" i="27"/>
  <c r="CM71" i="27" s="1"/>
  <c r="CN71" i="27" s="1"/>
  <c r="CM38" i="27"/>
  <c r="CM46" i="27"/>
  <c r="CH49" i="27"/>
  <c r="CM56" i="27"/>
  <c r="BQ67" i="27"/>
  <c r="BL72" i="27"/>
  <c r="BV72" i="27"/>
  <c r="BO75" i="27"/>
  <c r="BD79" i="27"/>
  <c r="CH46" i="27"/>
  <c r="CH13" i="27"/>
  <c r="CH65" i="27" s="1"/>
  <c r="CN65" i="27" s="1"/>
  <c r="CH37" i="27"/>
  <c r="CH41" i="27"/>
  <c r="CH54" i="27"/>
  <c r="BN74" i="27"/>
  <c r="BE74" i="27"/>
  <c r="CH18" i="27"/>
  <c r="CH27" i="27"/>
  <c r="CH42" i="27"/>
  <c r="CH45" i="27"/>
  <c r="BF76" i="27"/>
  <c r="CH10" i="27"/>
  <c r="CM29" i="27"/>
  <c r="CH40" i="27"/>
  <c r="BF72" i="27"/>
  <c r="CH23" i="27"/>
  <c r="CM20" i="27"/>
  <c r="CM70" i="27" s="1"/>
  <c r="CH48" i="27"/>
  <c r="CH20" i="27"/>
  <c r="CH22" i="27"/>
  <c r="CM26" i="27"/>
  <c r="CM31" i="27"/>
  <c r="CM77" i="27" s="1"/>
  <c r="CM36" i="27"/>
  <c r="CM80" i="27" s="1"/>
  <c r="CH39" i="27"/>
  <c r="CM44" i="27"/>
  <c r="CH55" i="27"/>
  <c r="BF69" i="27"/>
  <c r="BL70" i="27"/>
  <c r="BD71" i="27"/>
  <c r="BQ75" i="27"/>
  <c r="BQ80" i="27"/>
  <c r="BF68" i="27"/>
  <c r="BF71" i="27"/>
  <c r="BF74" i="27"/>
  <c r="BF73" i="27"/>
  <c r="BF67" i="27"/>
  <c r="CM72" i="27"/>
  <c r="CH30" i="27"/>
  <c r="CH76" i="27" s="1"/>
  <c r="CN76" i="27" s="1"/>
  <c r="BF65" i="27"/>
  <c r="BF78" i="27"/>
  <c r="BF80" i="27"/>
  <c r="BF64" i="27"/>
  <c r="BF62" i="27"/>
  <c r="BF75" i="27"/>
  <c r="CH12" i="27"/>
  <c r="CH31" i="27"/>
  <c r="CH77" i="27" s="1"/>
  <c r="CH50" i="27"/>
  <c r="BO72" i="27"/>
  <c r="CH19" i="27"/>
  <c r="CH25" i="27"/>
  <c r="CH74" i="27" s="1"/>
  <c r="CN74" i="27" s="1"/>
  <c r="CM27" i="27"/>
  <c r="BQ72" i="27"/>
  <c r="BO80" i="27"/>
  <c r="BF66" i="27"/>
  <c r="CH28" i="27"/>
  <c r="BF77" i="27"/>
  <c r="K4" i="17"/>
  <c r="K5" i="17"/>
  <c r="K6" i="17"/>
  <c r="K7" i="17"/>
  <c r="K8" i="17"/>
  <c r="K9" i="17"/>
  <c r="K11" i="17"/>
  <c r="K12" i="17"/>
  <c r="K13" i="17"/>
  <c r="K14" i="17"/>
  <c r="K15" i="17"/>
  <c r="K16" i="17"/>
  <c r="K18" i="17"/>
  <c r="K19" i="17"/>
  <c r="K20" i="17"/>
  <c r="K21" i="17"/>
  <c r="K22" i="17"/>
  <c r="CI15" i="1"/>
  <c r="CI16" i="1"/>
  <c r="CI31" i="1"/>
  <c r="CI76" i="1" s="1"/>
  <c r="CI32" i="1"/>
  <c r="CI44" i="1"/>
  <c r="BY4" i="1"/>
  <c r="BZ4" i="1"/>
  <c r="CA4" i="1"/>
  <c r="CB4" i="1"/>
  <c r="CC4" i="1"/>
  <c r="CD4" i="1"/>
  <c r="CE4" i="1"/>
  <c r="CF4" i="1"/>
  <c r="CG4" i="1"/>
  <c r="CJ4" i="1"/>
  <c r="CK4" i="1"/>
  <c r="CL4" i="1"/>
  <c r="CM4" i="1"/>
  <c r="BY5" i="1"/>
  <c r="BZ5" i="1"/>
  <c r="CA5" i="1"/>
  <c r="CB5" i="1"/>
  <c r="CC5" i="1"/>
  <c r="CD5" i="1"/>
  <c r="CE5" i="1"/>
  <c r="CI5" i="1" s="1"/>
  <c r="CF5" i="1"/>
  <c r="CG5" i="1"/>
  <c r="CH5" i="1"/>
  <c r="CJ5" i="1"/>
  <c r="CK5" i="1"/>
  <c r="CL5" i="1"/>
  <c r="CM5" i="1"/>
  <c r="BY6" i="1"/>
  <c r="BZ6" i="1"/>
  <c r="CA6" i="1"/>
  <c r="CB6" i="1"/>
  <c r="CC6" i="1"/>
  <c r="CD6" i="1"/>
  <c r="CI6" i="1" s="1"/>
  <c r="CI59" i="1" s="1"/>
  <c r="CE6" i="1"/>
  <c r="CF6" i="1"/>
  <c r="CG6" i="1"/>
  <c r="CH6" i="1"/>
  <c r="CJ6" i="1"/>
  <c r="CK6" i="1"/>
  <c r="CL6" i="1"/>
  <c r="CM6" i="1"/>
  <c r="BY7" i="1"/>
  <c r="BZ7" i="1"/>
  <c r="CA7" i="1"/>
  <c r="CB7" i="1"/>
  <c r="CC7" i="1"/>
  <c r="CD7" i="1"/>
  <c r="CI7" i="1" s="1"/>
  <c r="CE7" i="1"/>
  <c r="CF7" i="1"/>
  <c r="CG7" i="1"/>
  <c r="CH7" i="1"/>
  <c r="CJ7" i="1"/>
  <c r="CK7" i="1"/>
  <c r="CL7" i="1"/>
  <c r="CM7" i="1"/>
  <c r="CU7" i="1"/>
  <c r="BY8" i="1"/>
  <c r="BZ8" i="1"/>
  <c r="CA8" i="1"/>
  <c r="CB8" i="1"/>
  <c r="CC8" i="1"/>
  <c r="CD8" i="1"/>
  <c r="CI8" i="1" s="1"/>
  <c r="CE8" i="1"/>
  <c r="CF8" i="1"/>
  <c r="CG8" i="1"/>
  <c r="CH8" i="1"/>
  <c r="CJ8" i="1"/>
  <c r="CK8" i="1"/>
  <c r="CL8" i="1"/>
  <c r="CM8" i="1"/>
  <c r="BY9" i="1"/>
  <c r="BZ9" i="1"/>
  <c r="CA9" i="1"/>
  <c r="CB9" i="1"/>
  <c r="CC9" i="1"/>
  <c r="CD9" i="1"/>
  <c r="CI9" i="1" s="1"/>
  <c r="CI61" i="1" s="1"/>
  <c r="CE9" i="1"/>
  <c r="CF9" i="1"/>
  <c r="CG9" i="1"/>
  <c r="CH9" i="1"/>
  <c r="CJ9" i="1"/>
  <c r="CK9" i="1"/>
  <c r="CL9" i="1"/>
  <c r="CM9" i="1"/>
  <c r="BY10" i="1"/>
  <c r="BZ10" i="1"/>
  <c r="CA10" i="1"/>
  <c r="CB10" i="1"/>
  <c r="CC10" i="1"/>
  <c r="CD10" i="1"/>
  <c r="CI10" i="1" s="1"/>
  <c r="CI62" i="1" s="1"/>
  <c r="CE10" i="1"/>
  <c r="CF10" i="1"/>
  <c r="CG10" i="1"/>
  <c r="CH10" i="1"/>
  <c r="CJ10" i="1"/>
  <c r="CK10" i="1"/>
  <c r="CL10" i="1"/>
  <c r="CM10" i="1"/>
  <c r="BY11" i="1"/>
  <c r="BZ11" i="1"/>
  <c r="CA11" i="1"/>
  <c r="CB11" i="1"/>
  <c r="CC11" i="1"/>
  <c r="CD11" i="1"/>
  <c r="CI11" i="1" s="1"/>
  <c r="CI63" i="1" s="1"/>
  <c r="CE11" i="1"/>
  <c r="CF11" i="1"/>
  <c r="CG11" i="1"/>
  <c r="CH11" i="1"/>
  <c r="CJ11" i="1"/>
  <c r="CK11" i="1"/>
  <c r="CL11" i="1"/>
  <c r="CM11" i="1"/>
  <c r="BY12" i="1"/>
  <c r="BZ12" i="1"/>
  <c r="CA12" i="1"/>
  <c r="CB12" i="1"/>
  <c r="CC12" i="1"/>
  <c r="CD12" i="1"/>
  <c r="CI12" i="1" s="1"/>
  <c r="CI64" i="1" s="1"/>
  <c r="CE12" i="1"/>
  <c r="CF12" i="1"/>
  <c r="CG12" i="1"/>
  <c r="CH12" i="1"/>
  <c r="CJ12" i="1"/>
  <c r="CK12" i="1"/>
  <c r="CL12" i="1"/>
  <c r="CM12" i="1"/>
  <c r="BY13" i="1"/>
  <c r="BZ13" i="1"/>
  <c r="CA13" i="1"/>
  <c r="CB13" i="1"/>
  <c r="CC13" i="1"/>
  <c r="CD13" i="1"/>
  <c r="CE13" i="1"/>
  <c r="CI13" i="1" s="1"/>
  <c r="CI65" i="1" s="1"/>
  <c r="CF13" i="1"/>
  <c r="CG13" i="1"/>
  <c r="CH13" i="1"/>
  <c r="CJ13" i="1"/>
  <c r="CK13" i="1"/>
  <c r="CL13" i="1"/>
  <c r="CM13" i="1"/>
  <c r="BY14" i="1"/>
  <c r="BZ14" i="1"/>
  <c r="CA14" i="1"/>
  <c r="CB14" i="1"/>
  <c r="CC14" i="1"/>
  <c r="CD14" i="1"/>
  <c r="CI14" i="1" s="1"/>
  <c r="CI66" i="1" s="1"/>
  <c r="CE14" i="1"/>
  <c r="CF14" i="1"/>
  <c r="CG14" i="1"/>
  <c r="CH14" i="1"/>
  <c r="CJ14" i="1"/>
  <c r="CK14" i="1"/>
  <c r="CL14" i="1"/>
  <c r="CM14" i="1"/>
  <c r="BY15" i="1"/>
  <c r="BZ15" i="1"/>
  <c r="CA15" i="1"/>
  <c r="CB15" i="1"/>
  <c r="CC15" i="1"/>
  <c r="CD15" i="1"/>
  <c r="CE15" i="1"/>
  <c r="CF15" i="1"/>
  <c r="CG15" i="1"/>
  <c r="CH15" i="1"/>
  <c r="CJ15" i="1"/>
  <c r="CK15" i="1"/>
  <c r="CL15" i="1"/>
  <c r="CM15" i="1"/>
  <c r="BY16" i="1"/>
  <c r="BZ16" i="1"/>
  <c r="CA16" i="1"/>
  <c r="CB16" i="1"/>
  <c r="CC16" i="1"/>
  <c r="CD16" i="1"/>
  <c r="CE16" i="1"/>
  <c r="CF16" i="1"/>
  <c r="CG16" i="1"/>
  <c r="CH16" i="1"/>
  <c r="CJ16" i="1"/>
  <c r="CK16" i="1"/>
  <c r="CL16" i="1"/>
  <c r="CM16" i="1"/>
  <c r="BY17" i="1"/>
  <c r="BZ17" i="1"/>
  <c r="CA17" i="1"/>
  <c r="CB17" i="1"/>
  <c r="CC17" i="1"/>
  <c r="CD17" i="1"/>
  <c r="CI17" i="1" s="1"/>
  <c r="CI67" i="1" s="1"/>
  <c r="CE17" i="1"/>
  <c r="CF17" i="1"/>
  <c r="CG17" i="1"/>
  <c r="CH17" i="1"/>
  <c r="CJ17" i="1"/>
  <c r="CK17" i="1"/>
  <c r="CL17" i="1"/>
  <c r="CM17" i="1"/>
  <c r="BY18" i="1"/>
  <c r="BZ18" i="1"/>
  <c r="CA18" i="1"/>
  <c r="CB18" i="1"/>
  <c r="CC18" i="1"/>
  <c r="CD18" i="1"/>
  <c r="CE18" i="1"/>
  <c r="CF18" i="1"/>
  <c r="CI18" i="1" s="1"/>
  <c r="CG18" i="1"/>
  <c r="CH18" i="1"/>
  <c r="CJ18" i="1"/>
  <c r="CK18" i="1"/>
  <c r="CL18" i="1"/>
  <c r="CM18" i="1"/>
  <c r="CR18" i="1"/>
  <c r="BY19" i="1"/>
  <c r="BZ19" i="1"/>
  <c r="CA19" i="1"/>
  <c r="CB19" i="1"/>
  <c r="CC19" i="1"/>
  <c r="CD19" i="1"/>
  <c r="CI19" i="1" s="1"/>
  <c r="CE19" i="1"/>
  <c r="CF19" i="1"/>
  <c r="CG19" i="1"/>
  <c r="CH19" i="1"/>
  <c r="CJ19" i="1"/>
  <c r="CK19" i="1"/>
  <c r="CL19" i="1"/>
  <c r="CM19" i="1"/>
  <c r="BY20" i="1"/>
  <c r="BZ20" i="1"/>
  <c r="CA20" i="1"/>
  <c r="CB20" i="1"/>
  <c r="CC20" i="1"/>
  <c r="CD20" i="1"/>
  <c r="CI20" i="1" s="1"/>
  <c r="CI69" i="1" s="1"/>
  <c r="CE20" i="1"/>
  <c r="CF20" i="1"/>
  <c r="CG20" i="1"/>
  <c r="CH20" i="1"/>
  <c r="CJ20" i="1"/>
  <c r="CK20" i="1"/>
  <c r="CL20" i="1"/>
  <c r="CM20" i="1"/>
  <c r="BY21" i="1"/>
  <c r="BZ21" i="1"/>
  <c r="CA21" i="1"/>
  <c r="CB21" i="1"/>
  <c r="CC21" i="1"/>
  <c r="CD21" i="1"/>
  <c r="CI21" i="1" s="1"/>
  <c r="CI70" i="1" s="1"/>
  <c r="CE21" i="1"/>
  <c r="CF21" i="1"/>
  <c r="CG21" i="1"/>
  <c r="CH21" i="1"/>
  <c r="CJ21" i="1"/>
  <c r="CK21" i="1"/>
  <c r="CL21" i="1"/>
  <c r="CM21" i="1"/>
  <c r="BY22" i="1"/>
  <c r="BZ22" i="1"/>
  <c r="CA22" i="1"/>
  <c r="CB22" i="1"/>
  <c r="CC22" i="1"/>
  <c r="CD22" i="1"/>
  <c r="CI22" i="1" s="1"/>
  <c r="CE22" i="1"/>
  <c r="CF22" i="1"/>
  <c r="CG22" i="1"/>
  <c r="CH22" i="1"/>
  <c r="CJ22" i="1"/>
  <c r="CK22" i="1"/>
  <c r="CL22" i="1"/>
  <c r="CM22" i="1"/>
  <c r="BY23" i="1"/>
  <c r="BZ23" i="1"/>
  <c r="CA23" i="1"/>
  <c r="CB23" i="1"/>
  <c r="CC23" i="1"/>
  <c r="CD23" i="1"/>
  <c r="CI23" i="1" s="1"/>
  <c r="CI71" i="1" s="1"/>
  <c r="CE23" i="1"/>
  <c r="CF23" i="1"/>
  <c r="CG23" i="1"/>
  <c r="CH23" i="1"/>
  <c r="CJ23" i="1"/>
  <c r="CK23" i="1"/>
  <c r="CL23" i="1"/>
  <c r="CM23" i="1"/>
  <c r="BY24" i="1"/>
  <c r="BZ24" i="1"/>
  <c r="CA24" i="1"/>
  <c r="CB24" i="1"/>
  <c r="CC24" i="1"/>
  <c r="CD24" i="1"/>
  <c r="CI24" i="1" s="1"/>
  <c r="CE24" i="1"/>
  <c r="CF24" i="1"/>
  <c r="CG24" i="1"/>
  <c r="CH24" i="1"/>
  <c r="CJ24" i="1"/>
  <c r="CK24" i="1"/>
  <c r="CL24" i="1"/>
  <c r="CM24" i="1"/>
  <c r="BY25" i="1"/>
  <c r="BZ25" i="1"/>
  <c r="CA25" i="1"/>
  <c r="CB25" i="1"/>
  <c r="CC25" i="1"/>
  <c r="CD25" i="1"/>
  <c r="CI25" i="1" s="1"/>
  <c r="CE25" i="1"/>
  <c r="CF25" i="1"/>
  <c r="CG25" i="1"/>
  <c r="CH25" i="1"/>
  <c r="CJ25" i="1"/>
  <c r="CK25" i="1"/>
  <c r="CL25" i="1"/>
  <c r="CM25" i="1"/>
  <c r="BY26" i="1"/>
  <c r="BZ26" i="1"/>
  <c r="CA26" i="1"/>
  <c r="CB26" i="1"/>
  <c r="CC26" i="1"/>
  <c r="CD26" i="1"/>
  <c r="CI26" i="1" s="1"/>
  <c r="CI72" i="1" s="1"/>
  <c r="CE26" i="1"/>
  <c r="CF26" i="1"/>
  <c r="CG26" i="1"/>
  <c r="CH26" i="1"/>
  <c r="CJ26" i="1"/>
  <c r="CK26" i="1"/>
  <c r="CL26" i="1"/>
  <c r="CM26" i="1"/>
  <c r="BY27" i="1"/>
  <c r="BZ27" i="1"/>
  <c r="CA27" i="1"/>
  <c r="CB27" i="1"/>
  <c r="CC27" i="1"/>
  <c r="CD27" i="1"/>
  <c r="CI27" i="1" s="1"/>
  <c r="CI73" i="1" s="1"/>
  <c r="CE27" i="1"/>
  <c r="CF27" i="1"/>
  <c r="CG27" i="1"/>
  <c r="CH27" i="1"/>
  <c r="CJ27" i="1"/>
  <c r="CK27" i="1"/>
  <c r="CL27" i="1"/>
  <c r="CM27" i="1"/>
  <c r="BY28" i="1"/>
  <c r="BZ28" i="1"/>
  <c r="CA28" i="1"/>
  <c r="CB28" i="1"/>
  <c r="CC28" i="1"/>
  <c r="CD28" i="1"/>
  <c r="CE28" i="1"/>
  <c r="CF28" i="1"/>
  <c r="CG28" i="1"/>
  <c r="CI28" i="1" s="1"/>
  <c r="CI74" i="1" s="1"/>
  <c r="CH28" i="1"/>
  <c r="CJ28" i="1"/>
  <c r="CK28" i="1"/>
  <c r="CL28" i="1"/>
  <c r="CM28" i="1"/>
  <c r="BY29" i="1"/>
  <c r="BZ29" i="1"/>
  <c r="CA29" i="1"/>
  <c r="CB29" i="1"/>
  <c r="CC29" i="1"/>
  <c r="CD29" i="1"/>
  <c r="CI29" i="1" s="1"/>
  <c r="CE29" i="1"/>
  <c r="CF29" i="1"/>
  <c r="CG29" i="1"/>
  <c r="CH29" i="1"/>
  <c r="CJ29" i="1"/>
  <c r="CK29" i="1"/>
  <c r="CL29" i="1"/>
  <c r="CM29" i="1"/>
  <c r="BY30" i="1"/>
  <c r="BZ30" i="1"/>
  <c r="CA30" i="1"/>
  <c r="CB30" i="1"/>
  <c r="CC30" i="1"/>
  <c r="CD30" i="1"/>
  <c r="CI30" i="1" s="1"/>
  <c r="CI75" i="1" s="1"/>
  <c r="CE30" i="1"/>
  <c r="CF30" i="1"/>
  <c r="CG30" i="1"/>
  <c r="CH30" i="1"/>
  <c r="CJ30" i="1"/>
  <c r="CK30" i="1"/>
  <c r="CL30" i="1"/>
  <c r="CM30" i="1"/>
  <c r="CV30" i="1"/>
  <c r="BY31" i="1"/>
  <c r="BZ31" i="1"/>
  <c r="CA31" i="1"/>
  <c r="CB31" i="1"/>
  <c r="CC31" i="1"/>
  <c r="CD31" i="1"/>
  <c r="CE31" i="1"/>
  <c r="CF31" i="1"/>
  <c r="CG31" i="1"/>
  <c r="CH31" i="1"/>
  <c r="CJ31" i="1"/>
  <c r="CK31" i="1"/>
  <c r="CL31" i="1"/>
  <c r="CM31" i="1"/>
  <c r="BY32" i="1"/>
  <c r="BZ32" i="1"/>
  <c r="CA32" i="1"/>
  <c r="CB32" i="1"/>
  <c r="CC32" i="1"/>
  <c r="CD32" i="1"/>
  <c r="CE32" i="1"/>
  <c r="CF32" i="1"/>
  <c r="CG32" i="1"/>
  <c r="CH32" i="1"/>
  <c r="CJ32" i="1"/>
  <c r="CK32" i="1"/>
  <c r="CL32" i="1"/>
  <c r="CM32" i="1"/>
  <c r="BY33" i="1"/>
  <c r="BZ33" i="1"/>
  <c r="CA33" i="1"/>
  <c r="CB33" i="1"/>
  <c r="CC33" i="1"/>
  <c r="CD33" i="1"/>
  <c r="CI33" i="1" s="1"/>
  <c r="CE33" i="1"/>
  <c r="CF33" i="1"/>
  <c r="CG33" i="1"/>
  <c r="CH33" i="1"/>
  <c r="CJ33" i="1"/>
  <c r="CK33" i="1"/>
  <c r="CL33" i="1"/>
  <c r="CM33" i="1"/>
  <c r="BY34" i="1"/>
  <c r="BZ34" i="1"/>
  <c r="CA34" i="1"/>
  <c r="CB34" i="1"/>
  <c r="CC34" i="1"/>
  <c r="CD34" i="1"/>
  <c r="CI34" i="1" s="1"/>
  <c r="CE34" i="1"/>
  <c r="CF34" i="1"/>
  <c r="CG34" i="1"/>
  <c r="CH34" i="1"/>
  <c r="CJ34" i="1"/>
  <c r="CK34" i="1"/>
  <c r="CL34" i="1"/>
  <c r="CM34" i="1"/>
  <c r="BY35" i="1"/>
  <c r="BZ35" i="1"/>
  <c r="CA35" i="1"/>
  <c r="CB35" i="1"/>
  <c r="CC35" i="1"/>
  <c r="CD35" i="1"/>
  <c r="CI35" i="1" s="1"/>
  <c r="CE35" i="1"/>
  <c r="CF35" i="1"/>
  <c r="CG35" i="1"/>
  <c r="CH35" i="1"/>
  <c r="CJ35" i="1"/>
  <c r="CK35" i="1"/>
  <c r="CL35" i="1"/>
  <c r="CM35" i="1"/>
  <c r="BY36" i="1"/>
  <c r="BZ36" i="1"/>
  <c r="CA36" i="1"/>
  <c r="CB36" i="1"/>
  <c r="CC36" i="1"/>
  <c r="CD36" i="1"/>
  <c r="CI36" i="1" s="1"/>
  <c r="CE36" i="1"/>
  <c r="CF36" i="1"/>
  <c r="CG36" i="1"/>
  <c r="CH36" i="1"/>
  <c r="CJ36" i="1"/>
  <c r="CK36" i="1"/>
  <c r="CL36" i="1"/>
  <c r="CM36" i="1"/>
  <c r="BY37" i="1"/>
  <c r="BZ37" i="1"/>
  <c r="CA37" i="1"/>
  <c r="CB37" i="1"/>
  <c r="CC37" i="1"/>
  <c r="CD37" i="1"/>
  <c r="CE37" i="1"/>
  <c r="CF37" i="1"/>
  <c r="CI37" i="1" s="1"/>
  <c r="CG37" i="1"/>
  <c r="CH37" i="1"/>
  <c r="CJ37" i="1"/>
  <c r="CK37" i="1"/>
  <c r="CL37" i="1"/>
  <c r="CM37" i="1"/>
  <c r="BY38" i="1"/>
  <c r="BZ38" i="1"/>
  <c r="CA38" i="1"/>
  <c r="CB38" i="1"/>
  <c r="CC38" i="1"/>
  <c r="CD38" i="1"/>
  <c r="CI38" i="1" s="1"/>
  <c r="CE38" i="1"/>
  <c r="CF38" i="1"/>
  <c r="CG38" i="1"/>
  <c r="CH38" i="1"/>
  <c r="CJ38" i="1"/>
  <c r="CK38" i="1"/>
  <c r="CL38" i="1"/>
  <c r="CM38" i="1"/>
  <c r="BY39" i="1"/>
  <c r="BZ39" i="1"/>
  <c r="CA39" i="1"/>
  <c r="CB39" i="1"/>
  <c r="CC39" i="1"/>
  <c r="CD39" i="1"/>
  <c r="CI39" i="1" s="1"/>
  <c r="CE39" i="1"/>
  <c r="CF39" i="1"/>
  <c r="CG39" i="1"/>
  <c r="CH39" i="1"/>
  <c r="CJ39" i="1"/>
  <c r="CK39" i="1"/>
  <c r="CL39" i="1"/>
  <c r="CM39" i="1"/>
  <c r="BY40" i="1"/>
  <c r="BZ40" i="1"/>
  <c r="CA40" i="1"/>
  <c r="CB40" i="1"/>
  <c r="CC40" i="1"/>
  <c r="CD40" i="1"/>
  <c r="CE40" i="1"/>
  <c r="CI40" i="1" s="1"/>
  <c r="CF40" i="1"/>
  <c r="CG40" i="1"/>
  <c r="CH40" i="1"/>
  <c r="CJ40" i="1"/>
  <c r="CK40" i="1"/>
  <c r="CL40" i="1"/>
  <c r="CM40" i="1"/>
  <c r="BY41" i="1"/>
  <c r="BZ41" i="1"/>
  <c r="CA41" i="1"/>
  <c r="CB41" i="1"/>
  <c r="CC41" i="1"/>
  <c r="CD41" i="1"/>
  <c r="CI41" i="1" s="1"/>
  <c r="CE41" i="1"/>
  <c r="CF41" i="1"/>
  <c r="CG41" i="1"/>
  <c r="CH41" i="1"/>
  <c r="CJ41" i="1"/>
  <c r="CK41" i="1"/>
  <c r="CL41" i="1"/>
  <c r="CM41" i="1"/>
  <c r="BY42" i="1"/>
  <c r="BZ42" i="1"/>
  <c r="CA42" i="1"/>
  <c r="CB42" i="1"/>
  <c r="CC42" i="1"/>
  <c r="CD42" i="1"/>
  <c r="CE42" i="1"/>
  <c r="CF42" i="1"/>
  <c r="CI42" i="1" s="1"/>
  <c r="CG42" i="1"/>
  <c r="CH42" i="1"/>
  <c r="CJ42" i="1"/>
  <c r="CK42" i="1"/>
  <c r="CL42" i="1"/>
  <c r="CM42" i="1"/>
  <c r="BY43" i="1"/>
  <c r="BZ43" i="1"/>
  <c r="CA43" i="1"/>
  <c r="CB43" i="1"/>
  <c r="CC43" i="1"/>
  <c r="CD43" i="1"/>
  <c r="CI43" i="1" s="1"/>
  <c r="CI77" i="1" s="1"/>
  <c r="CE43" i="1"/>
  <c r="CF43" i="1"/>
  <c r="CG43" i="1"/>
  <c r="CH43" i="1"/>
  <c r="CJ43" i="1"/>
  <c r="CK43" i="1"/>
  <c r="CL43" i="1"/>
  <c r="CM43" i="1"/>
  <c r="BY44" i="1"/>
  <c r="BZ44" i="1"/>
  <c r="CA44" i="1"/>
  <c r="CB44" i="1"/>
  <c r="CC44" i="1"/>
  <c r="CD44" i="1"/>
  <c r="CE44" i="1"/>
  <c r="CF44" i="1"/>
  <c r="CG44" i="1"/>
  <c r="CH44" i="1"/>
  <c r="CJ44" i="1"/>
  <c r="CK44" i="1"/>
  <c r="CL44" i="1"/>
  <c r="CM44" i="1"/>
  <c r="BY45" i="1"/>
  <c r="BZ45" i="1"/>
  <c r="CA45" i="1"/>
  <c r="CB45" i="1"/>
  <c r="CC45" i="1"/>
  <c r="CD45" i="1"/>
  <c r="CI45" i="1" s="1"/>
  <c r="CE45" i="1"/>
  <c r="CF45" i="1"/>
  <c r="CG45" i="1"/>
  <c r="CH45" i="1"/>
  <c r="CJ45" i="1"/>
  <c r="CK45" i="1"/>
  <c r="CL45" i="1"/>
  <c r="CM45" i="1"/>
  <c r="BY46" i="1"/>
  <c r="BZ46" i="1"/>
  <c r="CA46" i="1"/>
  <c r="CB46" i="1"/>
  <c r="CC46" i="1"/>
  <c r="CD46" i="1"/>
  <c r="CI46" i="1" s="1"/>
  <c r="CE46" i="1"/>
  <c r="CF46" i="1"/>
  <c r="CG46" i="1"/>
  <c r="CH46" i="1"/>
  <c r="CJ46" i="1"/>
  <c r="CK46" i="1"/>
  <c r="CL46" i="1"/>
  <c r="CM46" i="1"/>
  <c r="BY47" i="1"/>
  <c r="BZ47" i="1"/>
  <c r="CA47" i="1"/>
  <c r="CB47" i="1"/>
  <c r="CC47" i="1"/>
  <c r="CD47" i="1"/>
  <c r="CI47" i="1" s="1"/>
  <c r="CE47" i="1"/>
  <c r="CF47" i="1"/>
  <c r="CG47" i="1"/>
  <c r="CH47" i="1"/>
  <c r="CJ47" i="1"/>
  <c r="CK47" i="1"/>
  <c r="CL47" i="1"/>
  <c r="CM47" i="1"/>
  <c r="BY48" i="1"/>
  <c r="BZ48" i="1"/>
  <c r="CA48" i="1"/>
  <c r="CB48" i="1"/>
  <c r="CC48" i="1"/>
  <c r="CD48" i="1"/>
  <c r="CE48" i="1"/>
  <c r="CF48" i="1"/>
  <c r="CG48" i="1"/>
  <c r="CI48" i="1" s="1"/>
  <c r="CH48" i="1"/>
  <c r="CJ48" i="1"/>
  <c r="CK48" i="1"/>
  <c r="CL48" i="1"/>
  <c r="CM48" i="1"/>
  <c r="BY49" i="1"/>
  <c r="BZ49" i="1"/>
  <c r="CA49" i="1"/>
  <c r="CB49" i="1"/>
  <c r="CC49" i="1"/>
  <c r="CD49" i="1"/>
  <c r="CI49" i="1" s="1"/>
  <c r="CE49" i="1"/>
  <c r="CF49" i="1"/>
  <c r="CG49" i="1"/>
  <c r="CH49" i="1"/>
  <c r="CJ49" i="1"/>
  <c r="CK49" i="1"/>
  <c r="CL49" i="1"/>
  <c r="CM49" i="1"/>
  <c r="BY50" i="1"/>
  <c r="BZ50" i="1"/>
  <c r="CA50" i="1"/>
  <c r="CB50" i="1"/>
  <c r="CC50" i="1"/>
  <c r="CD50" i="1"/>
  <c r="CI50" i="1" s="1"/>
  <c r="CE50" i="1"/>
  <c r="CF50" i="1"/>
  <c r="CG50" i="1"/>
  <c r="CH50" i="1"/>
  <c r="CJ50" i="1"/>
  <c r="CK50" i="1"/>
  <c r="CL50" i="1"/>
  <c r="CM50" i="1"/>
  <c r="BY51" i="1"/>
  <c r="BZ51" i="1"/>
  <c r="CA51" i="1"/>
  <c r="CB51" i="1"/>
  <c r="CC51" i="1"/>
  <c r="CD51" i="1"/>
  <c r="CE51" i="1"/>
  <c r="CI51" i="1" s="1"/>
  <c r="CF51" i="1"/>
  <c r="CG51" i="1"/>
  <c r="CH51" i="1"/>
  <c r="CJ51" i="1"/>
  <c r="CK51" i="1"/>
  <c r="CL51" i="1"/>
  <c r="CM51" i="1"/>
  <c r="BY52" i="1"/>
  <c r="BZ52" i="1"/>
  <c r="CA52" i="1"/>
  <c r="CB52" i="1"/>
  <c r="CC52" i="1"/>
  <c r="CD52" i="1"/>
  <c r="CI52" i="1" s="1"/>
  <c r="CE52" i="1"/>
  <c r="CF52" i="1"/>
  <c r="CG52" i="1"/>
  <c r="CH52" i="1"/>
  <c r="CJ52" i="1"/>
  <c r="CK52" i="1"/>
  <c r="CL52" i="1"/>
  <c r="CM52" i="1"/>
  <c r="BY53" i="1"/>
  <c r="BZ53" i="1"/>
  <c r="CA53" i="1"/>
  <c r="CB53" i="1"/>
  <c r="CC53" i="1"/>
  <c r="CD53" i="1"/>
  <c r="CE53" i="1"/>
  <c r="CI53" i="1" s="1"/>
  <c r="CF53" i="1"/>
  <c r="CG53" i="1"/>
  <c r="CH53" i="1"/>
  <c r="CJ53" i="1"/>
  <c r="CK53" i="1"/>
  <c r="CL53" i="1"/>
  <c r="CM53" i="1"/>
  <c r="CW53" i="1"/>
  <c r="BX111" i="9"/>
  <c r="BW111" i="9"/>
  <c r="BV111" i="9"/>
  <c r="BU111" i="9"/>
  <c r="BT111" i="9"/>
  <c r="BS111" i="9"/>
  <c r="BR111" i="9"/>
  <c r="BQ111" i="9"/>
  <c r="BP111" i="9"/>
  <c r="BO111" i="9"/>
  <c r="BN111" i="9"/>
  <c r="BM111" i="9"/>
  <c r="BL111" i="9"/>
  <c r="BK111" i="9"/>
  <c r="BJ111" i="9"/>
  <c r="BI111" i="9"/>
  <c r="BH111" i="9"/>
  <c r="BG111" i="9"/>
  <c r="BF111" i="9"/>
  <c r="BE111" i="9"/>
  <c r="BX110" i="9"/>
  <c r="BW110" i="9"/>
  <c r="BV110" i="9"/>
  <c r="BU110" i="9"/>
  <c r="BT110" i="9"/>
  <c r="BS110" i="9"/>
  <c r="BR110" i="9"/>
  <c r="BQ110" i="9"/>
  <c r="BP110" i="9"/>
  <c r="BO110" i="9"/>
  <c r="BN110" i="9"/>
  <c r="BM110" i="9"/>
  <c r="BL110" i="9"/>
  <c r="BK110" i="9"/>
  <c r="BJ110" i="9"/>
  <c r="BI110" i="9"/>
  <c r="BH110" i="9"/>
  <c r="BG110" i="9"/>
  <c r="BF110" i="9"/>
  <c r="BE110" i="9"/>
  <c r="BX109" i="9"/>
  <c r="BW109" i="9"/>
  <c r="BV109" i="9"/>
  <c r="BU109" i="9"/>
  <c r="BT109" i="9"/>
  <c r="BS109" i="9"/>
  <c r="BR109" i="9"/>
  <c r="BQ109" i="9"/>
  <c r="BP109" i="9"/>
  <c r="BO109" i="9"/>
  <c r="BN109" i="9"/>
  <c r="BM109" i="9"/>
  <c r="BL109" i="9"/>
  <c r="BK109" i="9"/>
  <c r="BJ109" i="9"/>
  <c r="BI109" i="9"/>
  <c r="BH109" i="9"/>
  <c r="BG109" i="9"/>
  <c r="BF109" i="9"/>
  <c r="BE109" i="9"/>
  <c r="BX108" i="9"/>
  <c r="BW108" i="9"/>
  <c r="BV108" i="9"/>
  <c r="BU108" i="9"/>
  <c r="BT108" i="9"/>
  <c r="BS108" i="9"/>
  <c r="BR108" i="9"/>
  <c r="BQ108" i="9"/>
  <c r="BP108" i="9"/>
  <c r="BO108" i="9"/>
  <c r="BN108" i="9"/>
  <c r="BM108" i="9"/>
  <c r="BL108" i="9"/>
  <c r="BK108" i="9"/>
  <c r="BJ108" i="9"/>
  <c r="BI108" i="9"/>
  <c r="BH108" i="9"/>
  <c r="BG108" i="9"/>
  <c r="BF108" i="9"/>
  <c r="BE108" i="9"/>
  <c r="BX107" i="9"/>
  <c r="BW107" i="9"/>
  <c r="BV107" i="9"/>
  <c r="BU107" i="9"/>
  <c r="BT107" i="9"/>
  <c r="BS107" i="9"/>
  <c r="BR107" i="9"/>
  <c r="BQ107" i="9"/>
  <c r="BP107" i="9"/>
  <c r="BO107" i="9"/>
  <c r="BN107" i="9"/>
  <c r="BM107" i="9"/>
  <c r="BL107" i="9"/>
  <c r="BK107" i="9"/>
  <c r="BJ107" i="9"/>
  <c r="BI107" i="9"/>
  <c r="BH107" i="9"/>
  <c r="BG107" i="9"/>
  <c r="BF107" i="9"/>
  <c r="BE107" i="9"/>
  <c r="BX106" i="9"/>
  <c r="BW106" i="9"/>
  <c r="BV106" i="9"/>
  <c r="BU106" i="9"/>
  <c r="BT106" i="9"/>
  <c r="BS106" i="9"/>
  <c r="BR106" i="9"/>
  <c r="BQ106" i="9"/>
  <c r="BP106" i="9"/>
  <c r="BO106" i="9"/>
  <c r="BN106" i="9"/>
  <c r="BM106" i="9"/>
  <c r="BL106" i="9"/>
  <c r="BK106" i="9"/>
  <c r="BJ106" i="9"/>
  <c r="BI106" i="9"/>
  <c r="BH106" i="9"/>
  <c r="BG106" i="9"/>
  <c r="BF106" i="9"/>
  <c r="BE106" i="9"/>
  <c r="BX105" i="9"/>
  <c r="BW105" i="9"/>
  <c r="BV105" i="9"/>
  <c r="BU105" i="9"/>
  <c r="BT105" i="9"/>
  <c r="BS105" i="9"/>
  <c r="BR105" i="9"/>
  <c r="BQ105" i="9"/>
  <c r="BP105" i="9"/>
  <c r="BO105" i="9"/>
  <c r="BN105" i="9"/>
  <c r="BM105" i="9"/>
  <c r="BL105" i="9"/>
  <c r="BK105" i="9"/>
  <c r="BJ105" i="9"/>
  <c r="BI105" i="9"/>
  <c r="BH105" i="9"/>
  <c r="BG105" i="9"/>
  <c r="BF105" i="9"/>
  <c r="BE105" i="9"/>
  <c r="BX104" i="9"/>
  <c r="BW104" i="9"/>
  <c r="BV104" i="9"/>
  <c r="BU104" i="9"/>
  <c r="BT104" i="9"/>
  <c r="BS104" i="9"/>
  <c r="BR104" i="9"/>
  <c r="BQ104" i="9"/>
  <c r="BP104" i="9"/>
  <c r="BO104" i="9"/>
  <c r="BN104" i="9"/>
  <c r="BM104" i="9"/>
  <c r="BL104" i="9"/>
  <c r="BK104" i="9"/>
  <c r="BJ104" i="9"/>
  <c r="BI104" i="9"/>
  <c r="BH104" i="9"/>
  <c r="BG104" i="9"/>
  <c r="BF104" i="9"/>
  <c r="BE104" i="9"/>
  <c r="BX103" i="9"/>
  <c r="BW103" i="9"/>
  <c r="BV103" i="9"/>
  <c r="BU103" i="9"/>
  <c r="BT103" i="9"/>
  <c r="BS103" i="9"/>
  <c r="BR103" i="9"/>
  <c r="BQ103" i="9"/>
  <c r="BP103" i="9"/>
  <c r="BO103" i="9"/>
  <c r="BN103" i="9"/>
  <c r="BM103" i="9"/>
  <c r="BL103" i="9"/>
  <c r="BK103" i="9"/>
  <c r="BJ103" i="9"/>
  <c r="BI103" i="9"/>
  <c r="BH103" i="9"/>
  <c r="BG103" i="9"/>
  <c r="BF103" i="9"/>
  <c r="BE103" i="9"/>
  <c r="BX102" i="9"/>
  <c r="BW102" i="9"/>
  <c r="BV102" i="9"/>
  <c r="BU102" i="9"/>
  <c r="BT102" i="9"/>
  <c r="BS102" i="9"/>
  <c r="BR102" i="9"/>
  <c r="BQ102" i="9"/>
  <c r="BP102" i="9"/>
  <c r="BO102" i="9"/>
  <c r="BN102" i="9"/>
  <c r="BM102" i="9"/>
  <c r="BL102" i="9"/>
  <c r="BK102" i="9"/>
  <c r="BJ102" i="9"/>
  <c r="BI102" i="9"/>
  <c r="BH102" i="9"/>
  <c r="BG102" i="9"/>
  <c r="BF102" i="9"/>
  <c r="BE102" i="9"/>
  <c r="BX101" i="9"/>
  <c r="BW101" i="9"/>
  <c r="BV101" i="9"/>
  <c r="BU101" i="9"/>
  <c r="BT101" i="9"/>
  <c r="BS101" i="9"/>
  <c r="BR101" i="9"/>
  <c r="BQ101" i="9"/>
  <c r="BP101" i="9"/>
  <c r="BO101" i="9"/>
  <c r="BN101" i="9"/>
  <c r="BM101" i="9"/>
  <c r="BL101" i="9"/>
  <c r="BK101" i="9"/>
  <c r="BJ101" i="9"/>
  <c r="BI101" i="9"/>
  <c r="BH101" i="9"/>
  <c r="BG101" i="9"/>
  <c r="BF101" i="9"/>
  <c r="BE101" i="9"/>
  <c r="BX100" i="9"/>
  <c r="BW100" i="9"/>
  <c r="BV100" i="9"/>
  <c r="BU100" i="9"/>
  <c r="BT100" i="9"/>
  <c r="BS100" i="9"/>
  <c r="BR100" i="9"/>
  <c r="BQ100" i="9"/>
  <c r="BP100" i="9"/>
  <c r="BO100" i="9"/>
  <c r="BN100" i="9"/>
  <c r="BM100" i="9"/>
  <c r="BL100" i="9"/>
  <c r="BK100" i="9"/>
  <c r="BJ100" i="9"/>
  <c r="BI100" i="9"/>
  <c r="BH100" i="9"/>
  <c r="BG100" i="9"/>
  <c r="BF100" i="9"/>
  <c r="BE100" i="9"/>
  <c r="BX99" i="9"/>
  <c r="BW99" i="9"/>
  <c r="BV99" i="9"/>
  <c r="BU99" i="9"/>
  <c r="BT99" i="9"/>
  <c r="BS99" i="9"/>
  <c r="BR99" i="9"/>
  <c r="BQ99" i="9"/>
  <c r="BP99" i="9"/>
  <c r="BO99" i="9"/>
  <c r="BN99" i="9"/>
  <c r="BM99" i="9"/>
  <c r="BL99" i="9"/>
  <c r="BK99" i="9"/>
  <c r="BJ99" i="9"/>
  <c r="BI99" i="9"/>
  <c r="BH99" i="9"/>
  <c r="BG99" i="9"/>
  <c r="BF99" i="9"/>
  <c r="BE99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X97" i="9"/>
  <c r="BW97" i="9"/>
  <c r="BV97" i="9"/>
  <c r="BU97" i="9"/>
  <c r="BT97" i="9"/>
  <c r="BS97" i="9"/>
  <c r="BR97" i="9"/>
  <c r="BQ97" i="9"/>
  <c r="BP97" i="9"/>
  <c r="BO97" i="9"/>
  <c r="BN97" i="9"/>
  <c r="BM97" i="9"/>
  <c r="BL97" i="9"/>
  <c r="BK97" i="9"/>
  <c r="BJ97" i="9"/>
  <c r="BI97" i="9"/>
  <c r="BH97" i="9"/>
  <c r="BG97" i="9"/>
  <c r="BF97" i="9"/>
  <c r="BE97" i="9"/>
  <c r="BX96" i="9"/>
  <c r="BW96" i="9"/>
  <c r="BV96" i="9"/>
  <c r="BU96" i="9"/>
  <c r="BT96" i="9"/>
  <c r="BS96" i="9"/>
  <c r="BR96" i="9"/>
  <c r="BQ96" i="9"/>
  <c r="BP96" i="9"/>
  <c r="BO96" i="9"/>
  <c r="BN96" i="9"/>
  <c r="BM96" i="9"/>
  <c r="BL96" i="9"/>
  <c r="BK96" i="9"/>
  <c r="BJ96" i="9"/>
  <c r="BI96" i="9"/>
  <c r="BH96" i="9"/>
  <c r="BG96" i="9"/>
  <c r="BF96" i="9"/>
  <c r="BE96" i="9"/>
  <c r="BX95" i="9"/>
  <c r="BW95" i="9"/>
  <c r="BV95" i="9"/>
  <c r="BU95" i="9"/>
  <c r="BT95" i="9"/>
  <c r="BS95" i="9"/>
  <c r="BR95" i="9"/>
  <c r="BQ95" i="9"/>
  <c r="BP95" i="9"/>
  <c r="BO95" i="9"/>
  <c r="BN95" i="9"/>
  <c r="BM95" i="9"/>
  <c r="BL95" i="9"/>
  <c r="BK95" i="9"/>
  <c r="BJ95" i="9"/>
  <c r="BI95" i="9"/>
  <c r="BH95" i="9"/>
  <c r="BG95" i="9"/>
  <c r="BF95" i="9"/>
  <c r="BE95" i="9"/>
  <c r="BX94" i="9"/>
  <c r="BW94" i="9"/>
  <c r="BV94" i="9"/>
  <c r="BU94" i="9"/>
  <c r="BT94" i="9"/>
  <c r="BS94" i="9"/>
  <c r="BR94" i="9"/>
  <c r="BQ94" i="9"/>
  <c r="BP94" i="9"/>
  <c r="BO94" i="9"/>
  <c r="BN94" i="9"/>
  <c r="BM94" i="9"/>
  <c r="BL94" i="9"/>
  <c r="BK94" i="9"/>
  <c r="BJ94" i="9"/>
  <c r="BI94" i="9"/>
  <c r="BH94" i="9"/>
  <c r="BG94" i="9"/>
  <c r="BF94" i="9"/>
  <c r="BE94" i="9"/>
  <c r="BX93" i="9"/>
  <c r="BW93" i="9"/>
  <c r="BV93" i="9"/>
  <c r="BU93" i="9"/>
  <c r="BT93" i="9"/>
  <c r="BS93" i="9"/>
  <c r="BR93" i="9"/>
  <c r="BQ93" i="9"/>
  <c r="BP93" i="9"/>
  <c r="BO93" i="9"/>
  <c r="BN93" i="9"/>
  <c r="BM93" i="9"/>
  <c r="BL93" i="9"/>
  <c r="BK93" i="9"/>
  <c r="BJ93" i="9"/>
  <c r="BI93" i="9"/>
  <c r="BH93" i="9"/>
  <c r="BG93" i="9"/>
  <c r="BF93" i="9"/>
  <c r="BE93" i="9"/>
  <c r="BX92" i="9"/>
  <c r="BW92" i="9"/>
  <c r="BV92" i="9"/>
  <c r="BU92" i="9"/>
  <c r="BT92" i="9"/>
  <c r="BS92" i="9"/>
  <c r="BR92" i="9"/>
  <c r="BQ92" i="9"/>
  <c r="BP92" i="9"/>
  <c r="BO92" i="9"/>
  <c r="BN92" i="9"/>
  <c r="BM92" i="9"/>
  <c r="BL92" i="9"/>
  <c r="BK92" i="9"/>
  <c r="BJ92" i="9"/>
  <c r="BI92" i="9"/>
  <c r="BH92" i="9"/>
  <c r="BG92" i="9"/>
  <c r="BF92" i="9"/>
  <c r="BE92" i="9"/>
  <c r="BX91" i="9"/>
  <c r="BW91" i="9"/>
  <c r="BV91" i="9"/>
  <c r="BU91" i="9"/>
  <c r="BT91" i="9"/>
  <c r="BS91" i="9"/>
  <c r="BR91" i="9"/>
  <c r="BQ91" i="9"/>
  <c r="BP91" i="9"/>
  <c r="BO91" i="9"/>
  <c r="BN91" i="9"/>
  <c r="BM91" i="9"/>
  <c r="BL91" i="9"/>
  <c r="BK91" i="9"/>
  <c r="BJ91" i="9"/>
  <c r="BI91" i="9"/>
  <c r="BH91" i="9"/>
  <c r="BG91" i="9"/>
  <c r="BF91" i="9"/>
  <c r="BE91" i="9"/>
  <c r="BX90" i="9"/>
  <c r="BW90" i="9"/>
  <c r="BV90" i="9"/>
  <c r="BU90" i="9"/>
  <c r="BT90" i="9"/>
  <c r="BS90" i="9"/>
  <c r="BR90" i="9"/>
  <c r="BQ90" i="9"/>
  <c r="BP90" i="9"/>
  <c r="BO90" i="9"/>
  <c r="BN90" i="9"/>
  <c r="BM90" i="9"/>
  <c r="BL90" i="9"/>
  <c r="BK90" i="9"/>
  <c r="BJ90" i="9"/>
  <c r="BI90" i="9"/>
  <c r="BH90" i="9"/>
  <c r="BG90" i="9"/>
  <c r="BF90" i="9"/>
  <c r="BE90" i="9"/>
  <c r="BX89" i="9"/>
  <c r="BW89" i="9"/>
  <c r="BV89" i="9"/>
  <c r="BU89" i="9"/>
  <c r="BT89" i="9"/>
  <c r="BS89" i="9"/>
  <c r="BR89" i="9"/>
  <c r="BQ89" i="9"/>
  <c r="BP89" i="9"/>
  <c r="BO89" i="9"/>
  <c r="BN89" i="9"/>
  <c r="BM89" i="9"/>
  <c r="BL89" i="9"/>
  <c r="BK89" i="9"/>
  <c r="BJ89" i="9"/>
  <c r="BI89" i="9"/>
  <c r="BH89" i="9"/>
  <c r="BG89" i="9"/>
  <c r="BF89" i="9"/>
  <c r="BE89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X79" i="9"/>
  <c r="BW79" i="9"/>
  <c r="BV79" i="9"/>
  <c r="BU79" i="9"/>
  <c r="BT79" i="9"/>
  <c r="BS79" i="9"/>
  <c r="BR79" i="9"/>
  <c r="BQ79" i="9"/>
  <c r="BP79" i="9"/>
  <c r="BO79" i="9"/>
  <c r="BN79" i="9"/>
  <c r="BM79" i="9"/>
  <c r="BL79" i="9"/>
  <c r="BK79" i="9"/>
  <c r="BJ79" i="9"/>
  <c r="BI79" i="9"/>
  <c r="BH79" i="9"/>
  <c r="BG79" i="9"/>
  <c r="BF79" i="9"/>
  <c r="BE79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O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BX77" i="9" s="1"/>
  <c r="AO77" i="9"/>
  <c r="AN77" i="9"/>
  <c r="AM77" i="9"/>
  <c r="AL77" i="9"/>
  <c r="AK77" i="9"/>
  <c r="AJ77" i="9"/>
  <c r="AI77" i="9"/>
  <c r="AH77" i="9"/>
  <c r="AG77" i="9"/>
  <c r="AF77" i="9"/>
  <c r="AE77" i="9"/>
  <c r="BW77" i="9" s="1"/>
  <c r="AD77" i="9"/>
  <c r="AC77" i="9"/>
  <c r="BV77" i="9" s="1"/>
  <c r="AB77" i="9"/>
  <c r="AA77" i="9"/>
  <c r="BU77" i="9" s="1"/>
  <c r="Z77" i="9"/>
  <c r="BT77" i="9" s="1"/>
  <c r="Y77" i="9"/>
  <c r="BS77" i="9" s="1"/>
  <c r="X77" i="9"/>
  <c r="W77" i="9"/>
  <c r="V77" i="9"/>
  <c r="U77" i="9"/>
  <c r="T77" i="9"/>
  <c r="BQ77" i="9" s="1"/>
  <c r="S77" i="9"/>
  <c r="R77" i="9"/>
  <c r="Q77" i="9"/>
  <c r="P77" i="9"/>
  <c r="BN77" i="9" s="1"/>
  <c r="O77" i="9"/>
  <c r="BM77" i="9" s="1"/>
  <c r="N77" i="9"/>
  <c r="M77" i="9"/>
  <c r="L77" i="9"/>
  <c r="BL77" i="9" s="1"/>
  <c r="K77" i="9"/>
  <c r="BK77" i="9" s="1"/>
  <c r="J77" i="9"/>
  <c r="BJ77" i="9" s="1"/>
  <c r="I77" i="9"/>
  <c r="BI77" i="9" s="1"/>
  <c r="H77" i="9"/>
  <c r="BH77" i="9" s="1"/>
  <c r="G77" i="9"/>
  <c r="F77" i="9"/>
  <c r="E77" i="9"/>
  <c r="BF77" i="9" s="1"/>
  <c r="D77" i="9"/>
  <c r="C77" i="9"/>
  <c r="BE77" i="9" s="1"/>
  <c r="BU76" i="9"/>
  <c r="BN76" i="9"/>
  <c r="BK76" i="9"/>
  <c r="BI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BX76" i="9" s="1"/>
  <c r="AO76" i="9"/>
  <c r="AN76" i="9"/>
  <c r="AM76" i="9"/>
  <c r="AL76" i="9"/>
  <c r="AK76" i="9"/>
  <c r="AJ76" i="9"/>
  <c r="AI76" i="9"/>
  <c r="AH76" i="9"/>
  <c r="AG76" i="9"/>
  <c r="AF76" i="9"/>
  <c r="AE76" i="9"/>
  <c r="AD76" i="9"/>
  <c r="BW76" i="9" s="1"/>
  <c r="AC76" i="9"/>
  <c r="BV76" i="9" s="1"/>
  <c r="AB76" i="9"/>
  <c r="AA76" i="9"/>
  <c r="Z76" i="9"/>
  <c r="BT76" i="9" s="1"/>
  <c r="Y76" i="9"/>
  <c r="BS76" i="9" s="1"/>
  <c r="X76" i="9"/>
  <c r="W76" i="9"/>
  <c r="V76" i="9"/>
  <c r="BR76" i="9" s="1"/>
  <c r="U76" i="9"/>
  <c r="T76" i="9"/>
  <c r="BQ76" i="9" s="1"/>
  <c r="S76" i="9"/>
  <c r="R76" i="9"/>
  <c r="Q76" i="9"/>
  <c r="P76" i="9"/>
  <c r="O76" i="9"/>
  <c r="N76" i="9"/>
  <c r="M76" i="9"/>
  <c r="BM76" i="9" s="1"/>
  <c r="L76" i="9"/>
  <c r="BL76" i="9" s="1"/>
  <c r="K76" i="9"/>
  <c r="J76" i="9"/>
  <c r="BJ76" i="9" s="1"/>
  <c r="I76" i="9"/>
  <c r="H76" i="9"/>
  <c r="BH76" i="9" s="1"/>
  <c r="G76" i="9"/>
  <c r="F76" i="9"/>
  <c r="E76" i="9"/>
  <c r="BF76" i="9" s="1"/>
  <c r="D76" i="9"/>
  <c r="C76" i="9"/>
  <c r="BE76" i="9" s="1"/>
  <c r="BX75" i="9"/>
  <c r="BL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BW75" i="9" s="1"/>
  <c r="AD75" i="9"/>
  <c r="AC75" i="9"/>
  <c r="BV75" i="9" s="1"/>
  <c r="AB75" i="9"/>
  <c r="AA75" i="9"/>
  <c r="BU75" i="9" s="1"/>
  <c r="Z75" i="9"/>
  <c r="BT75" i="9" s="1"/>
  <c r="Y75" i="9"/>
  <c r="BS75" i="9" s="1"/>
  <c r="X75" i="9"/>
  <c r="W75" i="9"/>
  <c r="V75" i="9"/>
  <c r="U75" i="9"/>
  <c r="T75" i="9"/>
  <c r="BQ75" i="9" s="1"/>
  <c r="S75" i="9"/>
  <c r="BP75" i="9" s="1"/>
  <c r="R75" i="9"/>
  <c r="BO75" i="9" s="1"/>
  <c r="Q75" i="9"/>
  <c r="P75" i="9"/>
  <c r="BN75" i="9" s="1"/>
  <c r="O75" i="9"/>
  <c r="N75" i="9"/>
  <c r="M75" i="9"/>
  <c r="BM75" i="9" s="1"/>
  <c r="L75" i="9"/>
  <c r="K75" i="9"/>
  <c r="BK75" i="9" s="1"/>
  <c r="J75" i="9"/>
  <c r="BJ75" i="9" s="1"/>
  <c r="I75" i="9"/>
  <c r="BI75" i="9" s="1"/>
  <c r="H75" i="9"/>
  <c r="BH75" i="9" s="1"/>
  <c r="G75" i="9"/>
  <c r="F75" i="9"/>
  <c r="E75" i="9"/>
  <c r="BF75" i="9" s="1"/>
  <c r="D75" i="9"/>
  <c r="C75" i="9"/>
  <c r="BE75" i="9" s="1"/>
  <c r="BU74" i="9"/>
  <c r="BQ74" i="9"/>
  <c r="BK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BX74" i="9" s="1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BV74" i="9" s="1"/>
  <c r="AB74" i="9"/>
  <c r="AA74" i="9"/>
  <c r="Z74" i="9"/>
  <c r="BT74" i="9" s="1"/>
  <c r="Y74" i="9"/>
  <c r="BS74" i="9" s="1"/>
  <c r="X74" i="9"/>
  <c r="W74" i="9"/>
  <c r="V74" i="9"/>
  <c r="U74" i="9"/>
  <c r="T74" i="9"/>
  <c r="S74" i="9"/>
  <c r="R74" i="9"/>
  <c r="Q74" i="9"/>
  <c r="BO74" i="9" s="1"/>
  <c r="P74" i="9"/>
  <c r="BN74" i="9" s="1"/>
  <c r="O74" i="9"/>
  <c r="N74" i="9"/>
  <c r="M74" i="9"/>
  <c r="BM74" i="9" s="1"/>
  <c r="L74" i="9"/>
  <c r="BL74" i="9" s="1"/>
  <c r="K74" i="9"/>
  <c r="J74" i="9"/>
  <c r="BJ74" i="9" s="1"/>
  <c r="I74" i="9"/>
  <c r="BI74" i="9" s="1"/>
  <c r="H74" i="9"/>
  <c r="BH74" i="9" s="1"/>
  <c r="G74" i="9"/>
  <c r="F74" i="9"/>
  <c r="E74" i="9"/>
  <c r="BF74" i="9" s="1"/>
  <c r="D74" i="9"/>
  <c r="C74" i="9"/>
  <c r="BS73" i="9"/>
  <c r="BI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BX73" i="9" s="1"/>
  <c r="AO73" i="9"/>
  <c r="AN73" i="9"/>
  <c r="AM73" i="9"/>
  <c r="AL73" i="9"/>
  <c r="AK73" i="9"/>
  <c r="AJ73" i="9"/>
  <c r="AI73" i="9"/>
  <c r="AH73" i="9"/>
  <c r="AG73" i="9"/>
  <c r="AF73" i="9"/>
  <c r="AE73" i="9"/>
  <c r="AD73" i="9"/>
  <c r="BW73" i="9" s="1"/>
  <c r="AC73" i="9"/>
  <c r="BV73" i="9" s="1"/>
  <c r="AB73" i="9"/>
  <c r="AA73" i="9"/>
  <c r="BU73" i="9" s="1"/>
  <c r="Z73" i="9"/>
  <c r="BT73" i="9" s="1"/>
  <c r="Y73" i="9"/>
  <c r="X73" i="9"/>
  <c r="W73" i="9"/>
  <c r="V73" i="9"/>
  <c r="U73" i="9"/>
  <c r="T73" i="9"/>
  <c r="BQ73" i="9" s="1"/>
  <c r="S73" i="9"/>
  <c r="R73" i="9"/>
  <c r="Q73" i="9"/>
  <c r="BO73" i="9" s="1"/>
  <c r="P73" i="9"/>
  <c r="BN73" i="9" s="1"/>
  <c r="O73" i="9"/>
  <c r="N73" i="9"/>
  <c r="M73" i="9"/>
  <c r="BM73" i="9" s="1"/>
  <c r="L73" i="9"/>
  <c r="BL73" i="9" s="1"/>
  <c r="K73" i="9"/>
  <c r="BK73" i="9" s="1"/>
  <c r="J73" i="9"/>
  <c r="BJ73" i="9" s="1"/>
  <c r="I73" i="9"/>
  <c r="H73" i="9"/>
  <c r="BH73" i="9" s="1"/>
  <c r="G73" i="9"/>
  <c r="F73" i="9"/>
  <c r="E73" i="9"/>
  <c r="BF73" i="9" s="1"/>
  <c r="D73" i="9"/>
  <c r="C73" i="9"/>
  <c r="BU72" i="9"/>
  <c r="BH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BX72" i="9" s="1"/>
  <c r="AO72" i="9"/>
  <c r="AN72" i="9"/>
  <c r="AM72" i="9"/>
  <c r="AL72" i="9"/>
  <c r="AK72" i="9"/>
  <c r="AJ72" i="9"/>
  <c r="AI72" i="9"/>
  <c r="AH72" i="9"/>
  <c r="AG72" i="9"/>
  <c r="AF72" i="9"/>
  <c r="AE72" i="9"/>
  <c r="AD72" i="9"/>
  <c r="BW72" i="9" s="1"/>
  <c r="AC72" i="9"/>
  <c r="BV72" i="9" s="1"/>
  <c r="AB72" i="9"/>
  <c r="AA72" i="9"/>
  <c r="Z72" i="9"/>
  <c r="BT72" i="9" s="1"/>
  <c r="Y72" i="9"/>
  <c r="BS72" i="9" s="1"/>
  <c r="X72" i="9"/>
  <c r="W72" i="9"/>
  <c r="V72" i="9"/>
  <c r="U72" i="9"/>
  <c r="T72" i="9"/>
  <c r="BQ72" i="9" s="1"/>
  <c r="S72" i="9"/>
  <c r="BP72" i="9" s="1"/>
  <c r="R72" i="9"/>
  <c r="Q72" i="9"/>
  <c r="BO72" i="9" s="1"/>
  <c r="P72" i="9"/>
  <c r="BN72" i="9" s="1"/>
  <c r="O72" i="9"/>
  <c r="N72" i="9"/>
  <c r="M72" i="9"/>
  <c r="L72" i="9"/>
  <c r="BL72" i="9" s="1"/>
  <c r="K72" i="9"/>
  <c r="BK72" i="9" s="1"/>
  <c r="J72" i="9"/>
  <c r="BJ72" i="9" s="1"/>
  <c r="I72" i="9"/>
  <c r="BI72" i="9" s="1"/>
  <c r="H72" i="9"/>
  <c r="G72" i="9"/>
  <c r="BG72" i="9" s="1"/>
  <c r="F72" i="9"/>
  <c r="E72" i="9"/>
  <c r="D72" i="9"/>
  <c r="C72" i="9"/>
  <c r="BU71" i="9"/>
  <c r="BK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BX71" i="9" s="1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BV71" i="9" s="1"/>
  <c r="AB71" i="9"/>
  <c r="AA71" i="9"/>
  <c r="Z71" i="9"/>
  <c r="BT71" i="9" s="1"/>
  <c r="Y71" i="9"/>
  <c r="BS71" i="9" s="1"/>
  <c r="X71" i="9"/>
  <c r="W71" i="9"/>
  <c r="V71" i="9"/>
  <c r="BR71" i="9" s="1"/>
  <c r="U71" i="9"/>
  <c r="T71" i="9"/>
  <c r="BQ71" i="9" s="1"/>
  <c r="S71" i="9"/>
  <c r="BP71" i="9" s="1"/>
  <c r="R71" i="9"/>
  <c r="Q71" i="9"/>
  <c r="BO71" i="9" s="1"/>
  <c r="P71" i="9"/>
  <c r="BN71" i="9" s="1"/>
  <c r="O71" i="9"/>
  <c r="N71" i="9"/>
  <c r="M71" i="9"/>
  <c r="BM71" i="9" s="1"/>
  <c r="L71" i="9"/>
  <c r="BL71" i="9" s="1"/>
  <c r="K71" i="9"/>
  <c r="J71" i="9"/>
  <c r="BJ71" i="9" s="1"/>
  <c r="I71" i="9"/>
  <c r="BI71" i="9" s="1"/>
  <c r="H71" i="9"/>
  <c r="BH71" i="9" s="1"/>
  <c r="G71" i="9"/>
  <c r="F71" i="9"/>
  <c r="E71" i="9"/>
  <c r="D71" i="9"/>
  <c r="C71" i="9"/>
  <c r="BE71" i="9" s="1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BX70" i="9" s="1"/>
  <c r="AO70" i="9"/>
  <c r="AN70" i="9"/>
  <c r="AM70" i="9"/>
  <c r="AL70" i="9"/>
  <c r="BG70" i="9" s="1"/>
  <c r="AK70" i="9"/>
  <c r="AJ70" i="9"/>
  <c r="AI70" i="9"/>
  <c r="AH70" i="9"/>
  <c r="AG70" i="9"/>
  <c r="AF70" i="9"/>
  <c r="AE70" i="9"/>
  <c r="AD70" i="9"/>
  <c r="BW70" i="9" s="1"/>
  <c r="AC70" i="9"/>
  <c r="BV70" i="9" s="1"/>
  <c r="AB70" i="9"/>
  <c r="AA70" i="9"/>
  <c r="BU70" i="9" s="1"/>
  <c r="Z70" i="9"/>
  <c r="BT70" i="9" s="1"/>
  <c r="Y70" i="9"/>
  <c r="BS70" i="9" s="1"/>
  <c r="X70" i="9"/>
  <c r="W70" i="9"/>
  <c r="V70" i="9"/>
  <c r="BR70" i="9" s="1"/>
  <c r="U70" i="9"/>
  <c r="T70" i="9"/>
  <c r="BQ70" i="9" s="1"/>
  <c r="S70" i="9"/>
  <c r="BP70" i="9" s="1"/>
  <c r="R70" i="9"/>
  <c r="Q70" i="9"/>
  <c r="BO70" i="9" s="1"/>
  <c r="P70" i="9"/>
  <c r="BN70" i="9" s="1"/>
  <c r="O70" i="9"/>
  <c r="N70" i="9"/>
  <c r="M70" i="9"/>
  <c r="L70" i="9"/>
  <c r="BL70" i="9" s="1"/>
  <c r="K70" i="9"/>
  <c r="BK70" i="9" s="1"/>
  <c r="J70" i="9"/>
  <c r="BJ70" i="9" s="1"/>
  <c r="I70" i="9"/>
  <c r="BI70" i="9" s="1"/>
  <c r="H70" i="9"/>
  <c r="BH70" i="9" s="1"/>
  <c r="G70" i="9"/>
  <c r="F70" i="9"/>
  <c r="E70" i="9"/>
  <c r="D70" i="9"/>
  <c r="C70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BX69" i="9" s="1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BV69" i="9" s="1"/>
  <c r="AB69" i="9"/>
  <c r="AA69" i="9"/>
  <c r="BU69" i="9" s="1"/>
  <c r="Z69" i="9"/>
  <c r="BT69" i="9" s="1"/>
  <c r="Y69" i="9"/>
  <c r="BS69" i="9" s="1"/>
  <c r="X69" i="9"/>
  <c r="W69" i="9"/>
  <c r="V69" i="9"/>
  <c r="BR69" i="9" s="1"/>
  <c r="U69" i="9"/>
  <c r="T69" i="9"/>
  <c r="BQ69" i="9" s="1"/>
  <c r="S69" i="9"/>
  <c r="BP69" i="9" s="1"/>
  <c r="R69" i="9"/>
  <c r="Q69" i="9"/>
  <c r="BO69" i="9" s="1"/>
  <c r="P69" i="9"/>
  <c r="BN69" i="9" s="1"/>
  <c r="O69" i="9"/>
  <c r="N69" i="9"/>
  <c r="M69" i="9"/>
  <c r="BM69" i="9" s="1"/>
  <c r="L69" i="9"/>
  <c r="BL69" i="9" s="1"/>
  <c r="K69" i="9"/>
  <c r="BK69" i="9" s="1"/>
  <c r="J69" i="9"/>
  <c r="BJ69" i="9" s="1"/>
  <c r="I69" i="9"/>
  <c r="BI69" i="9" s="1"/>
  <c r="H69" i="9"/>
  <c r="BH69" i="9" s="1"/>
  <c r="G69" i="9"/>
  <c r="F69" i="9"/>
  <c r="E69" i="9"/>
  <c r="D69" i="9"/>
  <c r="C69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BX68" i="9" s="1"/>
  <c r="AO68" i="9"/>
  <c r="AN68" i="9"/>
  <c r="AM68" i="9"/>
  <c r="AL68" i="9"/>
  <c r="AK68" i="9"/>
  <c r="AJ68" i="9"/>
  <c r="AI68" i="9"/>
  <c r="AH68" i="9"/>
  <c r="AG68" i="9"/>
  <c r="AF68" i="9"/>
  <c r="AE68" i="9"/>
  <c r="AD68" i="9"/>
  <c r="BW68" i="9" s="1"/>
  <c r="AC68" i="9"/>
  <c r="BV68" i="9" s="1"/>
  <c r="AB68" i="9"/>
  <c r="AA68" i="9"/>
  <c r="BU68" i="9" s="1"/>
  <c r="Z68" i="9"/>
  <c r="BT68" i="9" s="1"/>
  <c r="Y68" i="9"/>
  <c r="BS68" i="9" s="1"/>
  <c r="X68" i="9"/>
  <c r="W68" i="9"/>
  <c r="V68" i="9"/>
  <c r="U68" i="9"/>
  <c r="T68" i="9"/>
  <c r="BQ68" i="9" s="1"/>
  <c r="S68" i="9"/>
  <c r="R68" i="9"/>
  <c r="Q68" i="9"/>
  <c r="BO68" i="9" s="1"/>
  <c r="P68" i="9"/>
  <c r="BN68" i="9" s="1"/>
  <c r="O68" i="9"/>
  <c r="N68" i="9"/>
  <c r="M68" i="9"/>
  <c r="L68" i="9"/>
  <c r="BL68" i="9" s="1"/>
  <c r="K68" i="9"/>
  <c r="BK68" i="9" s="1"/>
  <c r="J68" i="9"/>
  <c r="BJ68" i="9" s="1"/>
  <c r="I68" i="9"/>
  <c r="BI68" i="9" s="1"/>
  <c r="H68" i="9"/>
  <c r="BH68" i="9" s="1"/>
  <c r="G68" i="9"/>
  <c r="F68" i="9"/>
  <c r="E68" i="9"/>
  <c r="D68" i="9"/>
  <c r="BE68" i="9" s="1"/>
  <c r="C68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BX67" i="9" s="1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BV67" i="9" s="1"/>
  <c r="AB67" i="9"/>
  <c r="AA67" i="9"/>
  <c r="BU67" i="9" s="1"/>
  <c r="Z67" i="9"/>
  <c r="BT67" i="9" s="1"/>
  <c r="Y67" i="9"/>
  <c r="BS67" i="9" s="1"/>
  <c r="X67" i="9"/>
  <c r="W67" i="9"/>
  <c r="V67" i="9"/>
  <c r="BR67" i="9" s="1"/>
  <c r="U67" i="9"/>
  <c r="T67" i="9"/>
  <c r="BQ67" i="9" s="1"/>
  <c r="S67" i="9"/>
  <c r="R67" i="9"/>
  <c r="Q67" i="9"/>
  <c r="BO67" i="9" s="1"/>
  <c r="P67" i="9"/>
  <c r="BN67" i="9" s="1"/>
  <c r="O67" i="9"/>
  <c r="N67" i="9"/>
  <c r="M67" i="9"/>
  <c r="BM67" i="9" s="1"/>
  <c r="L67" i="9"/>
  <c r="BL67" i="9" s="1"/>
  <c r="K67" i="9"/>
  <c r="BK67" i="9" s="1"/>
  <c r="J67" i="9"/>
  <c r="BJ67" i="9" s="1"/>
  <c r="I67" i="9"/>
  <c r="BI67" i="9" s="1"/>
  <c r="H67" i="9"/>
  <c r="BH67" i="9" s="1"/>
  <c r="G67" i="9"/>
  <c r="F67" i="9"/>
  <c r="E67" i="9"/>
  <c r="BF67" i="9" s="1"/>
  <c r="D67" i="9"/>
  <c r="C67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BX66" i="9" s="1"/>
  <c r="AO66" i="9"/>
  <c r="AN66" i="9"/>
  <c r="AM66" i="9"/>
  <c r="AL66" i="9"/>
  <c r="AK66" i="9"/>
  <c r="AJ66" i="9"/>
  <c r="AI66" i="9"/>
  <c r="AH66" i="9"/>
  <c r="AG66" i="9"/>
  <c r="AF66" i="9"/>
  <c r="AE66" i="9"/>
  <c r="AD66" i="9"/>
  <c r="BW66" i="9" s="1"/>
  <c r="AC66" i="9"/>
  <c r="BV66" i="9" s="1"/>
  <c r="AB66" i="9"/>
  <c r="AA66" i="9"/>
  <c r="BU66" i="9" s="1"/>
  <c r="Z66" i="9"/>
  <c r="BT66" i="9" s="1"/>
  <c r="Y66" i="9"/>
  <c r="BS66" i="9" s="1"/>
  <c r="X66" i="9"/>
  <c r="W66" i="9"/>
  <c r="V66" i="9"/>
  <c r="U66" i="9"/>
  <c r="T66" i="9"/>
  <c r="BQ66" i="9" s="1"/>
  <c r="S66" i="9"/>
  <c r="BP66" i="9" s="1"/>
  <c r="R66" i="9"/>
  <c r="Q66" i="9"/>
  <c r="BO66" i="9" s="1"/>
  <c r="P66" i="9"/>
  <c r="BN66" i="9" s="1"/>
  <c r="O66" i="9"/>
  <c r="N66" i="9"/>
  <c r="BM66" i="9" s="1"/>
  <c r="M66" i="9"/>
  <c r="L66" i="9"/>
  <c r="BL66" i="9" s="1"/>
  <c r="K66" i="9"/>
  <c r="BK66" i="9" s="1"/>
  <c r="J66" i="9"/>
  <c r="BJ66" i="9" s="1"/>
  <c r="I66" i="9"/>
  <c r="BI66" i="9" s="1"/>
  <c r="H66" i="9"/>
  <c r="BH66" i="9" s="1"/>
  <c r="G66" i="9"/>
  <c r="F66" i="9"/>
  <c r="E66" i="9"/>
  <c r="BF66" i="9" s="1"/>
  <c r="D66" i="9"/>
  <c r="C66" i="9"/>
  <c r="BE66" i="9" s="1"/>
  <c r="BW65" i="9"/>
  <c r="BS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BX65" i="9" s="1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BV65" i="9" s="1"/>
  <c r="AB65" i="9"/>
  <c r="AA65" i="9"/>
  <c r="BU65" i="9" s="1"/>
  <c r="Z65" i="9"/>
  <c r="BT65" i="9" s="1"/>
  <c r="Y65" i="9"/>
  <c r="X65" i="9"/>
  <c r="W65" i="9"/>
  <c r="V65" i="9"/>
  <c r="BR65" i="9" s="1"/>
  <c r="U65" i="9"/>
  <c r="T65" i="9"/>
  <c r="BQ65" i="9" s="1"/>
  <c r="S65" i="9"/>
  <c r="R65" i="9"/>
  <c r="Q65" i="9"/>
  <c r="BO65" i="9" s="1"/>
  <c r="P65" i="9"/>
  <c r="BN65" i="9" s="1"/>
  <c r="O65" i="9"/>
  <c r="N65" i="9"/>
  <c r="M65" i="9"/>
  <c r="BM65" i="9" s="1"/>
  <c r="L65" i="9"/>
  <c r="BL65" i="9" s="1"/>
  <c r="K65" i="9"/>
  <c r="BK65" i="9" s="1"/>
  <c r="J65" i="9"/>
  <c r="BJ65" i="9" s="1"/>
  <c r="I65" i="9"/>
  <c r="BI65" i="9" s="1"/>
  <c r="H65" i="9"/>
  <c r="BH65" i="9" s="1"/>
  <c r="G65" i="9"/>
  <c r="F65" i="9"/>
  <c r="E65" i="9"/>
  <c r="BF65" i="9" s="1"/>
  <c r="D65" i="9"/>
  <c r="C65" i="9"/>
  <c r="BS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BX64" i="9" s="1"/>
  <c r="AO64" i="9"/>
  <c r="AN64" i="9"/>
  <c r="AM64" i="9"/>
  <c r="AL64" i="9"/>
  <c r="AK64" i="9"/>
  <c r="AJ64" i="9"/>
  <c r="AI64" i="9"/>
  <c r="AH64" i="9"/>
  <c r="AG64" i="9"/>
  <c r="AF64" i="9"/>
  <c r="AE64" i="9"/>
  <c r="AD64" i="9"/>
  <c r="BW64" i="9" s="1"/>
  <c r="AC64" i="9"/>
  <c r="BV64" i="9" s="1"/>
  <c r="AB64" i="9"/>
  <c r="AA64" i="9"/>
  <c r="BU64" i="9" s="1"/>
  <c r="Z64" i="9"/>
  <c r="BT64" i="9" s="1"/>
  <c r="Y64" i="9"/>
  <c r="X64" i="9"/>
  <c r="W64" i="9"/>
  <c r="V64" i="9"/>
  <c r="BR64" i="9" s="1"/>
  <c r="U64" i="9"/>
  <c r="T64" i="9"/>
  <c r="BQ64" i="9" s="1"/>
  <c r="S64" i="9"/>
  <c r="R64" i="9"/>
  <c r="Q64" i="9"/>
  <c r="P64" i="9"/>
  <c r="BN64" i="9" s="1"/>
  <c r="O64" i="9"/>
  <c r="N64" i="9"/>
  <c r="M64" i="9"/>
  <c r="L64" i="9"/>
  <c r="BL64" i="9" s="1"/>
  <c r="K64" i="9"/>
  <c r="BK64" i="9" s="1"/>
  <c r="J64" i="9"/>
  <c r="BJ64" i="9" s="1"/>
  <c r="I64" i="9"/>
  <c r="BI64" i="9" s="1"/>
  <c r="H64" i="9"/>
  <c r="BH64" i="9" s="1"/>
  <c r="G64" i="9"/>
  <c r="F64" i="9"/>
  <c r="E64" i="9"/>
  <c r="D64" i="9"/>
  <c r="C64" i="9"/>
  <c r="BE64" i="9" s="1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BX63" i="9" s="1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BV63" i="9" s="1"/>
  <c r="AB63" i="9"/>
  <c r="AA63" i="9"/>
  <c r="BU63" i="9" s="1"/>
  <c r="Z63" i="9"/>
  <c r="BT63" i="9" s="1"/>
  <c r="Y63" i="9"/>
  <c r="BS63" i="9" s="1"/>
  <c r="X63" i="9"/>
  <c r="W63" i="9"/>
  <c r="V63" i="9"/>
  <c r="U63" i="9"/>
  <c r="T63" i="9"/>
  <c r="BQ63" i="9" s="1"/>
  <c r="S63" i="9"/>
  <c r="R63" i="9"/>
  <c r="Q63" i="9"/>
  <c r="BO63" i="9" s="1"/>
  <c r="P63" i="9"/>
  <c r="BN63" i="9" s="1"/>
  <c r="O63" i="9"/>
  <c r="N63" i="9"/>
  <c r="M63" i="9"/>
  <c r="BM63" i="9" s="1"/>
  <c r="L63" i="9"/>
  <c r="BL63" i="9" s="1"/>
  <c r="K63" i="9"/>
  <c r="BK63" i="9" s="1"/>
  <c r="J63" i="9"/>
  <c r="BJ63" i="9" s="1"/>
  <c r="I63" i="9"/>
  <c r="BI63" i="9" s="1"/>
  <c r="H63" i="9"/>
  <c r="BH63" i="9" s="1"/>
  <c r="G63" i="9"/>
  <c r="F63" i="9"/>
  <c r="E63" i="9"/>
  <c r="BF63" i="9" s="1"/>
  <c r="D63" i="9"/>
  <c r="C63" i="9"/>
  <c r="BE63" i="9" s="1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BX62" i="9" s="1"/>
  <c r="AO62" i="9"/>
  <c r="AN62" i="9"/>
  <c r="AM62" i="9"/>
  <c r="AL62" i="9"/>
  <c r="AK62" i="9"/>
  <c r="AJ62" i="9"/>
  <c r="AI62" i="9"/>
  <c r="AH62" i="9"/>
  <c r="AG62" i="9"/>
  <c r="AF62" i="9"/>
  <c r="AE62" i="9"/>
  <c r="AD62" i="9"/>
  <c r="BW62" i="9" s="1"/>
  <c r="AC62" i="9"/>
  <c r="BV62" i="9" s="1"/>
  <c r="AB62" i="9"/>
  <c r="AA62" i="9"/>
  <c r="BU62" i="9" s="1"/>
  <c r="Z62" i="9"/>
  <c r="BT62" i="9" s="1"/>
  <c r="Y62" i="9"/>
  <c r="BS62" i="9" s="1"/>
  <c r="X62" i="9"/>
  <c r="W62" i="9"/>
  <c r="V62" i="9"/>
  <c r="BR62" i="9" s="1"/>
  <c r="U62" i="9"/>
  <c r="T62" i="9"/>
  <c r="BQ62" i="9" s="1"/>
  <c r="S62" i="9"/>
  <c r="BP62" i="9" s="1"/>
  <c r="R62" i="9"/>
  <c r="Q62" i="9"/>
  <c r="BO62" i="9" s="1"/>
  <c r="P62" i="9"/>
  <c r="BN62" i="9" s="1"/>
  <c r="O62" i="9"/>
  <c r="N62" i="9"/>
  <c r="M62" i="9"/>
  <c r="BM62" i="9" s="1"/>
  <c r="L62" i="9"/>
  <c r="BL62" i="9" s="1"/>
  <c r="K62" i="9"/>
  <c r="BK62" i="9" s="1"/>
  <c r="J62" i="9"/>
  <c r="BJ62" i="9" s="1"/>
  <c r="I62" i="9"/>
  <c r="BI62" i="9" s="1"/>
  <c r="H62" i="9"/>
  <c r="BH62" i="9" s="1"/>
  <c r="G62" i="9"/>
  <c r="BG62" i="9" s="1"/>
  <c r="F62" i="9"/>
  <c r="E62" i="9"/>
  <c r="D62" i="9"/>
  <c r="C62" i="9"/>
  <c r="BE62" i="9" s="1"/>
  <c r="BI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BX61" i="9" s="1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BV61" i="9" s="1"/>
  <c r="AB61" i="9"/>
  <c r="AA61" i="9"/>
  <c r="BU61" i="9" s="1"/>
  <c r="Z61" i="9"/>
  <c r="BT61" i="9" s="1"/>
  <c r="Y61" i="9"/>
  <c r="BS61" i="9" s="1"/>
  <c r="X61" i="9"/>
  <c r="W61" i="9"/>
  <c r="V61" i="9"/>
  <c r="BR61" i="9" s="1"/>
  <c r="U61" i="9"/>
  <c r="T61" i="9"/>
  <c r="BQ61" i="9" s="1"/>
  <c r="S61" i="9"/>
  <c r="BP61" i="9" s="1"/>
  <c r="R61" i="9"/>
  <c r="Q61" i="9"/>
  <c r="BO61" i="9" s="1"/>
  <c r="P61" i="9"/>
  <c r="BN61" i="9" s="1"/>
  <c r="O61" i="9"/>
  <c r="N61" i="9"/>
  <c r="M61" i="9"/>
  <c r="BM61" i="9" s="1"/>
  <c r="L61" i="9"/>
  <c r="BL61" i="9" s="1"/>
  <c r="K61" i="9"/>
  <c r="BK61" i="9" s="1"/>
  <c r="J61" i="9"/>
  <c r="BJ61" i="9" s="1"/>
  <c r="I61" i="9"/>
  <c r="H61" i="9"/>
  <c r="BH61" i="9" s="1"/>
  <c r="G61" i="9"/>
  <c r="F61" i="9"/>
  <c r="E61" i="9"/>
  <c r="D61" i="9"/>
  <c r="C61" i="9"/>
  <c r="BE61" i="9" s="1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BX60" i="9" s="1"/>
  <c r="AO60" i="9"/>
  <c r="AN60" i="9"/>
  <c r="AM60" i="9"/>
  <c r="AL60" i="9"/>
  <c r="AK60" i="9"/>
  <c r="AJ60" i="9"/>
  <c r="AI60" i="9"/>
  <c r="AH60" i="9"/>
  <c r="AG60" i="9"/>
  <c r="AF60" i="9"/>
  <c r="AE60" i="9"/>
  <c r="AD60" i="9"/>
  <c r="BW60" i="9" s="1"/>
  <c r="AC60" i="9"/>
  <c r="BV60" i="9" s="1"/>
  <c r="AB60" i="9"/>
  <c r="AA60" i="9"/>
  <c r="BU60" i="9" s="1"/>
  <c r="Z60" i="9"/>
  <c r="BT60" i="9" s="1"/>
  <c r="Y60" i="9"/>
  <c r="BS60" i="9" s="1"/>
  <c r="X60" i="9"/>
  <c r="W60" i="9"/>
  <c r="V60" i="9"/>
  <c r="BR60" i="9" s="1"/>
  <c r="U60" i="9"/>
  <c r="T60" i="9"/>
  <c r="BQ60" i="9" s="1"/>
  <c r="S60" i="9"/>
  <c r="BP60" i="9" s="1"/>
  <c r="R60" i="9"/>
  <c r="Q60" i="9"/>
  <c r="P60" i="9"/>
  <c r="BN60" i="9" s="1"/>
  <c r="O60" i="9"/>
  <c r="N60" i="9"/>
  <c r="M60" i="9"/>
  <c r="BM60" i="9" s="1"/>
  <c r="L60" i="9"/>
  <c r="BL60" i="9" s="1"/>
  <c r="K60" i="9"/>
  <c r="BK60" i="9" s="1"/>
  <c r="J60" i="9"/>
  <c r="BJ60" i="9" s="1"/>
  <c r="I60" i="9"/>
  <c r="BI60" i="9" s="1"/>
  <c r="H60" i="9"/>
  <c r="BH60" i="9" s="1"/>
  <c r="G60" i="9"/>
  <c r="F60" i="9"/>
  <c r="E60" i="9"/>
  <c r="BF60" i="9" s="1"/>
  <c r="D60" i="9"/>
  <c r="C60" i="9"/>
  <c r="BE60" i="9" s="1"/>
  <c r="BU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BX59" i="9" s="1"/>
  <c r="AO59" i="9"/>
  <c r="AN59" i="9"/>
  <c r="AM59" i="9"/>
  <c r="AL59" i="9"/>
  <c r="AK59" i="9"/>
  <c r="AJ59" i="9"/>
  <c r="AI59" i="9"/>
  <c r="AH59" i="9"/>
  <c r="AG59" i="9"/>
  <c r="AF59" i="9"/>
  <c r="AE59" i="9"/>
  <c r="AD59" i="9"/>
  <c r="BW59" i="9" s="1"/>
  <c r="AC59" i="9"/>
  <c r="BV59" i="9" s="1"/>
  <c r="AB59" i="9"/>
  <c r="AA59" i="9"/>
  <c r="Z59" i="9"/>
  <c r="BT59" i="9" s="1"/>
  <c r="Y59" i="9"/>
  <c r="BS59" i="9" s="1"/>
  <c r="X59" i="9"/>
  <c r="W59" i="9"/>
  <c r="V59" i="9"/>
  <c r="BR59" i="9" s="1"/>
  <c r="U59" i="9"/>
  <c r="T59" i="9"/>
  <c r="BQ59" i="9" s="1"/>
  <c r="S59" i="9"/>
  <c r="BP59" i="9" s="1"/>
  <c r="R59" i="9"/>
  <c r="Q59" i="9"/>
  <c r="BO59" i="9" s="1"/>
  <c r="P59" i="9"/>
  <c r="BN59" i="9" s="1"/>
  <c r="O59" i="9"/>
  <c r="N59" i="9"/>
  <c r="M59" i="9"/>
  <c r="L59" i="9"/>
  <c r="BL59" i="9" s="1"/>
  <c r="K59" i="9"/>
  <c r="BK59" i="9" s="1"/>
  <c r="J59" i="9"/>
  <c r="BJ59" i="9" s="1"/>
  <c r="I59" i="9"/>
  <c r="BI59" i="9" s="1"/>
  <c r="H59" i="9"/>
  <c r="BH59" i="9" s="1"/>
  <c r="G59" i="9"/>
  <c r="BG59" i="9" s="1"/>
  <c r="F59" i="9"/>
  <c r="E59" i="9"/>
  <c r="D59" i="9"/>
  <c r="C59" i="9"/>
  <c r="BE59" i="9" s="1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BX58" i="9" s="1"/>
  <c r="AO58" i="9"/>
  <c r="AN58" i="9"/>
  <c r="AM58" i="9"/>
  <c r="AL58" i="9"/>
  <c r="AK58" i="9"/>
  <c r="AJ58" i="9"/>
  <c r="AI58" i="9"/>
  <c r="AH58" i="9"/>
  <c r="AG58" i="9"/>
  <c r="AF58" i="9"/>
  <c r="AE58" i="9"/>
  <c r="AD58" i="9"/>
  <c r="BW58" i="9" s="1"/>
  <c r="AC58" i="9"/>
  <c r="BV58" i="9" s="1"/>
  <c r="AB58" i="9"/>
  <c r="AA58" i="9"/>
  <c r="BU58" i="9" s="1"/>
  <c r="Z58" i="9"/>
  <c r="BT58" i="9" s="1"/>
  <c r="Y58" i="9"/>
  <c r="BS58" i="9" s="1"/>
  <c r="X58" i="9"/>
  <c r="W58" i="9"/>
  <c r="V58" i="9"/>
  <c r="U58" i="9"/>
  <c r="T58" i="9"/>
  <c r="BQ58" i="9" s="1"/>
  <c r="S58" i="9"/>
  <c r="R58" i="9"/>
  <c r="Q58" i="9"/>
  <c r="BO58" i="9" s="1"/>
  <c r="P58" i="9"/>
  <c r="BN58" i="9" s="1"/>
  <c r="O58" i="9"/>
  <c r="N58" i="9"/>
  <c r="M58" i="9"/>
  <c r="BM58" i="9" s="1"/>
  <c r="L58" i="9"/>
  <c r="BL58" i="9" s="1"/>
  <c r="K58" i="9"/>
  <c r="BK58" i="9" s="1"/>
  <c r="J58" i="9"/>
  <c r="BJ58" i="9" s="1"/>
  <c r="I58" i="9"/>
  <c r="BI58" i="9" s="1"/>
  <c r="H58" i="9"/>
  <c r="BH58" i="9" s="1"/>
  <c r="G58" i="9"/>
  <c r="F58" i="9"/>
  <c r="E58" i="9"/>
  <c r="BF58" i="9" s="1"/>
  <c r="D58" i="9"/>
  <c r="C58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BG54" i="9"/>
  <c r="BF54" i="9"/>
  <c r="BE54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X52" i="9"/>
  <c r="BW52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X51" i="9"/>
  <c r="BW51" i="9"/>
  <c r="BV51" i="9"/>
  <c r="BU51" i="9"/>
  <c r="BT51" i="9"/>
  <c r="BS51" i="9"/>
  <c r="BR51" i="9"/>
  <c r="BQ51" i="9"/>
  <c r="BP51" i="9"/>
  <c r="BO51" i="9"/>
  <c r="BN51" i="9"/>
  <c r="BM51" i="9"/>
  <c r="BL51" i="9"/>
  <c r="BK51" i="9"/>
  <c r="BJ51" i="9"/>
  <c r="BI51" i="9"/>
  <c r="BH51" i="9"/>
  <c r="BG51" i="9"/>
  <c r="BF51" i="9"/>
  <c r="BE51" i="9"/>
  <c r="BX50" i="9"/>
  <c r="BW50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X48" i="9"/>
  <c r="BW48" i="9"/>
  <c r="BV48" i="9"/>
  <c r="BU48" i="9"/>
  <c r="BT48" i="9"/>
  <c r="BS48" i="9"/>
  <c r="BR48" i="9"/>
  <c r="BQ48" i="9"/>
  <c r="BP48" i="9"/>
  <c r="BO48" i="9"/>
  <c r="BN48" i="9"/>
  <c r="BM48" i="9"/>
  <c r="BL48" i="9"/>
  <c r="BK48" i="9"/>
  <c r="BJ48" i="9"/>
  <c r="BI48" i="9"/>
  <c r="BH48" i="9"/>
  <c r="BG48" i="9"/>
  <c r="BF48" i="9"/>
  <c r="BE48" i="9"/>
  <c r="BX47" i="9"/>
  <c r="BW47" i="9"/>
  <c r="BV47" i="9"/>
  <c r="BU47" i="9"/>
  <c r="BT47" i="9"/>
  <c r="BS47" i="9"/>
  <c r="BR47" i="9"/>
  <c r="BQ47" i="9"/>
  <c r="BP47" i="9"/>
  <c r="BO47" i="9"/>
  <c r="BN47" i="9"/>
  <c r="BM47" i="9"/>
  <c r="BL47" i="9"/>
  <c r="BK47" i="9"/>
  <c r="BJ47" i="9"/>
  <c r="BI47" i="9"/>
  <c r="BH47" i="9"/>
  <c r="BG47" i="9"/>
  <c r="BF47" i="9"/>
  <c r="BE47" i="9"/>
  <c r="BX46" i="9"/>
  <c r="BW46" i="9"/>
  <c r="BV46" i="9"/>
  <c r="BU46" i="9"/>
  <c r="BT46" i="9"/>
  <c r="BS46" i="9"/>
  <c r="BR46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X45" i="9"/>
  <c r="BW45" i="9"/>
  <c r="BV45" i="9"/>
  <c r="BU45" i="9"/>
  <c r="BT45" i="9"/>
  <c r="BS45" i="9"/>
  <c r="BR45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X44" i="9"/>
  <c r="BW44" i="9"/>
  <c r="BV44" i="9"/>
  <c r="BU44" i="9"/>
  <c r="BT44" i="9"/>
  <c r="BS44" i="9"/>
  <c r="BR44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X43" i="9"/>
  <c r="BW43" i="9"/>
  <c r="BV43" i="9"/>
  <c r="BU43" i="9"/>
  <c r="BT43" i="9"/>
  <c r="BS43" i="9"/>
  <c r="BR43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X41" i="9"/>
  <c r="BW41" i="9"/>
  <c r="BV41" i="9"/>
  <c r="BU41" i="9"/>
  <c r="BT41" i="9"/>
  <c r="BS41" i="9"/>
  <c r="BR41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X40" i="9"/>
  <c r="BW40" i="9"/>
  <c r="BV40" i="9"/>
  <c r="BU40" i="9"/>
  <c r="BT40" i="9"/>
  <c r="BS40" i="9"/>
  <c r="BR40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X39" i="9"/>
  <c r="BW39" i="9"/>
  <c r="BV39" i="9"/>
  <c r="BU39" i="9"/>
  <c r="BT39" i="9"/>
  <c r="BS39" i="9"/>
  <c r="BR39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X38" i="9"/>
  <c r="BW38" i="9"/>
  <c r="BV38" i="9"/>
  <c r="BU38" i="9"/>
  <c r="BT38" i="9"/>
  <c r="BS38" i="9"/>
  <c r="BR38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X37" i="9"/>
  <c r="BW37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X36" i="9"/>
  <c r="BW36" i="9"/>
  <c r="BV36" i="9"/>
  <c r="BU36" i="9"/>
  <c r="BT36" i="9"/>
  <c r="BS36" i="9"/>
  <c r="BR36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X35" i="9"/>
  <c r="BW35" i="9"/>
  <c r="BV35" i="9"/>
  <c r="BU35" i="9"/>
  <c r="BT35" i="9"/>
  <c r="BS35" i="9"/>
  <c r="BR35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X34" i="9"/>
  <c r="BW34" i="9"/>
  <c r="BV34" i="9"/>
  <c r="BU34" i="9"/>
  <c r="BT34" i="9"/>
  <c r="BS34" i="9"/>
  <c r="BR34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X33" i="9"/>
  <c r="BW33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X31" i="9"/>
  <c r="BW31" i="9"/>
  <c r="BV31" i="9"/>
  <c r="BU31" i="9"/>
  <c r="BT31" i="9"/>
  <c r="BS31" i="9"/>
  <c r="BR31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X25" i="9"/>
  <c r="BW25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X24" i="9"/>
  <c r="BW24" i="9"/>
  <c r="BV24" i="9"/>
  <c r="BU24" i="9"/>
  <c r="BT24" i="9"/>
  <c r="BS24" i="9"/>
  <c r="BR24" i="9"/>
  <c r="BQ24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X23" i="9"/>
  <c r="BW23" i="9"/>
  <c r="BV23" i="9"/>
  <c r="BU23" i="9"/>
  <c r="BT23" i="9"/>
  <c r="BS23" i="9"/>
  <c r="BR23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X22" i="9"/>
  <c r="BW22" i="9"/>
  <c r="BV22" i="9"/>
  <c r="BU22" i="9"/>
  <c r="BT22" i="9"/>
  <c r="BS22" i="9"/>
  <c r="BR22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X21" i="9"/>
  <c r="BW21" i="9"/>
  <c r="BV21" i="9"/>
  <c r="BU21" i="9"/>
  <c r="BT21" i="9"/>
  <c r="BS21" i="9"/>
  <c r="BR21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X19" i="9"/>
  <c r="BW19" i="9"/>
  <c r="BV19" i="9"/>
  <c r="BU19" i="9"/>
  <c r="BT19" i="9"/>
  <c r="BS19" i="9"/>
  <c r="BR19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X7" i="9"/>
  <c r="BW7" i="9"/>
  <c r="BV7" i="9"/>
  <c r="BU7" i="9"/>
  <c r="BT7" i="9"/>
  <c r="BS7" i="9"/>
  <c r="BR7" i="9"/>
  <c r="BQ7" i="9"/>
  <c r="BP7" i="9"/>
  <c r="BO7" i="9"/>
  <c r="BN7" i="9"/>
  <c r="BM7" i="9"/>
  <c r="BL7" i="9"/>
  <c r="BK7" i="9"/>
  <c r="BJ7" i="9"/>
  <c r="BI7" i="9"/>
  <c r="BH7" i="9"/>
  <c r="BG7" i="9"/>
  <c r="BF7" i="9"/>
  <c r="BE7" i="9"/>
  <c r="BX6" i="9"/>
  <c r="BW6" i="9"/>
  <c r="BV6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X4" i="9"/>
  <c r="BW4" i="9"/>
  <c r="BV4" i="9"/>
  <c r="BU4" i="9"/>
  <c r="BT4" i="9"/>
  <c r="BS4" i="9"/>
  <c r="BR4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A1" i="9"/>
  <c r="B22" i="2"/>
  <c r="A1" i="1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BX77" i="1" s="1"/>
  <c r="AO77" i="1"/>
  <c r="AN77" i="1"/>
  <c r="AM77" i="1"/>
  <c r="AL77" i="1"/>
  <c r="AK77" i="1"/>
  <c r="AJ77" i="1"/>
  <c r="AI77" i="1"/>
  <c r="AH77" i="1"/>
  <c r="AG77" i="1"/>
  <c r="AF77" i="1"/>
  <c r="AE77" i="1"/>
  <c r="BW77" i="1" s="1"/>
  <c r="AD77" i="1"/>
  <c r="AC77" i="1"/>
  <c r="BV77" i="1" s="1"/>
  <c r="AB77" i="1"/>
  <c r="AA77" i="1"/>
  <c r="BU77" i="1" s="1"/>
  <c r="Z77" i="1"/>
  <c r="BT77" i="1" s="1"/>
  <c r="Y77" i="1"/>
  <c r="BS77" i="1" s="1"/>
  <c r="X77" i="1"/>
  <c r="W77" i="1"/>
  <c r="V77" i="1"/>
  <c r="U77" i="1"/>
  <c r="T77" i="1"/>
  <c r="BQ77" i="1" s="1"/>
  <c r="S77" i="1"/>
  <c r="R77" i="1"/>
  <c r="Q77" i="1"/>
  <c r="P77" i="1"/>
  <c r="BN77" i="1" s="1"/>
  <c r="O77" i="1"/>
  <c r="BM77" i="1" s="1"/>
  <c r="N77" i="1"/>
  <c r="M77" i="1"/>
  <c r="L77" i="1"/>
  <c r="BL77" i="1" s="1"/>
  <c r="K77" i="1"/>
  <c r="BK77" i="1" s="1"/>
  <c r="J77" i="1"/>
  <c r="BJ77" i="1" s="1"/>
  <c r="I77" i="1"/>
  <c r="BI77" i="1" s="1"/>
  <c r="H77" i="1"/>
  <c r="BH77" i="1" s="1"/>
  <c r="G77" i="1"/>
  <c r="F77" i="1"/>
  <c r="E77" i="1"/>
  <c r="D77" i="1"/>
  <c r="C77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BX76" i="1" s="1"/>
  <c r="AO76" i="1"/>
  <c r="AN76" i="1"/>
  <c r="AM76" i="1"/>
  <c r="AL76" i="1"/>
  <c r="AK76" i="1"/>
  <c r="AJ76" i="1"/>
  <c r="AI76" i="1"/>
  <c r="AH76" i="1"/>
  <c r="AG76" i="1"/>
  <c r="AF76" i="1"/>
  <c r="AE76" i="1"/>
  <c r="AD76" i="1"/>
  <c r="BW76" i="1" s="1"/>
  <c r="AC76" i="1"/>
  <c r="BV76" i="1" s="1"/>
  <c r="AB76" i="1"/>
  <c r="AA76" i="1"/>
  <c r="BU76" i="1" s="1"/>
  <c r="Z76" i="1"/>
  <c r="BT76" i="1" s="1"/>
  <c r="Y76" i="1"/>
  <c r="BS76" i="1" s="1"/>
  <c r="X76" i="1"/>
  <c r="W76" i="1"/>
  <c r="V76" i="1"/>
  <c r="U76" i="1"/>
  <c r="T76" i="1"/>
  <c r="BQ76" i="1" s="1"/>
  <c r="S76" i="1"/>
  <c r="R76" i="1"/>
  <c r="Q76" i="1"/>
  <c r="BO76" i="1" s="1"/>
  <c r="P76" i="1"/>
  <c r="BN76" i="1" s="1"/>
  <c r="O76" i="1"/>
  <c r="N76" i="1"/>
  <c r="M76" i="1"/>
  <c r="L76" i="1"/>
  <c r="BL76" i="1" s="1"/>
  <c r="K76" i="1"/>
  <c r="BK76" i="1" s="1"/>
  <c r="J76" i="1"/>
  <c r="BJ76" i="1" s="1"/>
  <c r="I76" i="1"/>
  <c r="BI76" i="1" s="1"/>
  <c r="H76" i="1"/>
  <c r="BH76" i="1" s="1"/>
  <c r="G76" i="1"/>
  <c r="F76" i="1"/>
  <c r="E76" i="1"/>
  <c r="BF76" i="1" s="1"/>
  <c r="D76" i="1"/>
  <c r="C76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BX75" i="1" s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BV75" i="1" s="1"/>
  <c r="AB75" i="1"/>
  <c r="AA75" i="1"/>
  <c r="BU75" i="1" s="1"/>
  <c r="Z75" i="1"/>
  <c r="BT75" i="1" s="1"/>
  <c r="Y75" i="1"/>
  <c r="BS75" i="1" s="1"/>
  <c r="X75" i="1"/>
  <c r="W75" i="1"/>
  <c r="V75" i="1"/>
  <c r="U75" i="1"/>
  <c r="T75" i="1"/>
  <c r="BQ75" i="1" s="1"/>
  <c r="S75" i="1"/>
  <c r="R75" i="1"/>
  <c r="Q75" i="1"/>
  <c r="BO75" i="1" s="1"/>
  <c r="P75" i="1"/>
  <c r="BN75" i="1" s="1"/>
  <c r="O75" i="1"/>
  <c r="N75" i="1"/>
  <c r="M75" i="1"/>
  <c r="L75" i="1"/>
  <c r="BL75" i="1" s="1"/>
  <c r="K75" i="1"/>
  <c r="BK75" i="1" s="1"/>
  <c r="J75" i="1"/>
  <c r="BJ75" i="1" s="1"/>
  <c r="I75" i="1"/>
  <c r="BI75" i="1" s="1"/>
  <c r="H75" i="1"/>
  <c r="BH75" i="1" s="1"/>
  <c r="G75" i="1"/>
  <c r="F75" i="1"/>
  <c r="E75" i="1"/>
  <c r="D75" i="1"/>
  <c r="BE75" i="1" s="1"/>
  <c r="C75" i="1"/>
  <c r="BU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BX74" i="1" s="1"/>
  <c r="AO74" i="1"/>
  <c r="AN74" i="1"/>
  <c r="AM74" i="1"/>
  <c r="AL74" i="1"/>
  <c r="AK74" i="1"/>
  <c r="AJ74" i="1"/>
  <c r="AI74" i="1"/>
  <c r="AH74" i="1"/>
  <c r="AG74" i="1"/>
  <c r="AF74" i="1"/>
  <c r="AE74" i="1"/>
  <c r="AD74" i="1"/>
  <c r="BW74" i="1" s="1"/>
  <c r="AC74" i="1"/>
  <c r="BV74" i="1" s="1"/>
  <c r="AB74" i="1"/>
  <c r="AA74" i="1"/>
  <c r="Z74" i="1"/>
  <c r="BT74" i="1" s="1"/>
  <c r="Y74" i="1"/>
  <c r="BS74" i="1" s="1"/>
  <c r="X74" i="1"/>
  <c r="W74" i="1"/>
  <c r="V74" i="1"/>
  <c r="U74" i="1"/>
  <c r="T74" i="1"/>
  <c r="BQ74" i="1" s="1"/>
  <c r="S74" i="1"/>
  <c r="R74" i="1"/>
  <c r="Q74" i="1"/>
  <c r="P74" i="1"/>
  <c r="BN74" i="1" s="1"/>
  <c r="O74" i="1"/>
  <c r="N74" i="1"/>
  <c r="M74" i="1"/>
  <c r="L74" i="1"/>
  <c r="BL74" i="1" s="1"/>
  <c r="K74" i="1"/>
  <c r="BK74" i="1" s="1"/>
  <c r="J74" i="1"/>
  <c r="BJ74" i="1" s="1"/>
  <c r="I74" i="1"/>
  <c r="BI74" i="1" s="1"/>
  <c r="H74" i="1"/>
  <c r="BH74" i="1" s="1"/>
  <c r="G74" i="1"/>
  <c r="F74" i="1"/>
  <c r="E74" i="1"/>
  <c r="BF74" i="1" s="1"/>
  <c r="D74" i="1"/>
  <c r="C74" i="1"/>
  <c r="BX73" i="1"/>
  <c r="BJ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BV73" i="1" s="1"/>
  <c r="AB73" i="1"/>
  <c r="AA73" i="1"/>
  <c r="BU73" i="1" s="1"/>
  <c r="Z73" i="1"/>
  <c r="BT73" i="1" s="1"/>
  <c r="Y73" i="1"/>
  <c r="BS73" i="1" s="1"/>
  <c r="X73" i="1"/>
  <c r="W73" i="1"/>
  <c r="V73" i="1"/>
  <c r="U73" i="1"/>
  <c r="T73" i="1"/>
  <c r="BQ73" i="1" s="1"/>
  <c r="S73" i="1"/>
  <c r="R73" i="1"/>
  <c r="Q73" i="1"/>
  <c r="P73" i="1"/>
  <c r="BN73" i="1" s="1"/>
  <c r="O73" i="1"/>
  <c r="N73" i="1"/>
  <c r="M73" i="1"/>
  <c r="L73" i="1"/>
  <c r="BL73" i="1" s="1"/>
  <c r="K73" i="1"/>
  <c r="BK73" i="1" s="1"/>
  <c r="J73" i="1"/>
  <c r="I73" i="1"/>
  <c r="BI73" i="1" s="1"/>
  <c r="H73" i="1"/>
  <c r="BH73" i="1" s="1"/>
  <c r="G73" i="1"/>
  <c r="F73" i="1"/>
  <c r="E73" i="1"/>
  <c r="D73" i="1"/>
  <c r="C73" i="1"/>
  <c r="BE73" i="1" s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BX72" i="1" s="1"/>
  <c r="AO72" i="1"/>
  <c r="AN72" i="1"/>
  <c r="AM72" i="1"/>
  <c r="AL72" i="1"/>
  <c r="AK72" i="1"/>
  <c r="AJ72" i="1"/>
  <c r="AI72" i="1"/>
  <c r="AH72" i="1"/>
  <c r="AG72" i="1"/>
  <c r="AF72" i="1"/>
  <c r="AE72" i="1"/>
  <c r="AD72" i="1"/>
  <c r="BW72" i="1" s="1"/>
  <c r="AC72" i="1"/>
  <c r="BV72" i="1" s="1"/>
  <c r="AB72" i="1"/>
  <c r="AA72" i="1"/>
  <c r="BU72" i="1" s="1"/>
  <c r="Z72" i="1"/>
  <c r="BT72" i="1" s="1"/>
  <c r="Y72" i="1"/>
  <c r="BS72" i="1" s="1"/>
  <c r="X72" i="1"/>
  <c r="W72" i="1"/>
  <c r="V72" i="1"/>
  <c r="BR72" i="1" s="1"/>
  <c r="U72" i="1"/>
  <c r="T72" i="1"/>
  <c r="BQ72" i="1" s="1"/>
  <c r="S72" i="1"/>
  <c r="R72" i="1"/>
  <c r="Q72" i="1"/>
  <c r="BO72" i="1" s="1"/>
  <c r="P72" i="1"/>
  <c r="BN72" i="1" s="1"/>
  <c r="O72" i="1"/>
  <c r="N72" i="1"/>
  <c r="M72" i="1"/>
  <c r="L72" i="1"/>
  <c r="BL72" i="1" s="1"/>
  <c r="K72" i="1"/>
  <c r="BK72" i="1" s="1"/>
  <c r="J72" i="1"/>
  <c r="BJ72" i="1" s="1"/>
  <c r="I72" i="1"/>
  <c r="BI72" i="1" s="1"/>
  <c r="H72" i="1"/>
  <c r="BH72" i="1" s="1"/>
  <c r="G72" i="1"/>
  <c r="F72" i="1"/>
  <c r="E72" i="1"/>
  <c r="D72" i="1"/>
  <c r="C72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BX71" i="1" s="1"/>
  <c r="AO71" i="1"/>
  <c r="AN71" i="1"/>
  <c r="AM71" i="1"/>
  <c r="AL71" i="1"/>
  <c r="AK71" i="1"/>
  <c r="AJ71" i="1"/>
  <c r="AI71" i="1"/>
  <c r="AH71" i="1"/>
  <c r="AG71" i="1"/>
  <c r="AF71" i="1"/>
  <c r="AE71" i="1"/>
  <c r="BW71" i="1" s="1"/>
  <c r="AD71" i="1"/>
  <c r="AC71" i="1"/>
  <c r="BV71" i="1" s="1"/>
  <c r="AB71" i="1"/>
  <c r="AA71" i="1"/>
  <c r="BU71" i="1" s="1"/>
  <c r="Z71" i="1"/>
  <c r="BT71" i="1" s="1"/>
  <c r="Y71" i="1"/>
  <c r="BS71" i="1" s="1"/>
  <c r="X71" i="1"/>
  <c r="W71" i="1"/>
  <c r="V71" i="1"/>
  <c r="U71" i="1"/>
  <c r="T71" i="1"/>
  <c r="BQ71" i="1" s="1"/>
  <c r="S71" i="1"/>
  <c r="R71" i="1"/>
  <c r="Q71" i="1"/>
  <c r="P71" i="1"/>
  <c r="BN71" i="1" s="1"/>
  <c r="O71" i="1"/>
  <c r="N71" i="1"/>
  <c r="M71" i="1"/>
  <c r="L71" i="1"/>
  <c r="BL71" i="1" s="1"/>
  <c r="K71" i="1"/>
  <c r="BK71" i="1" s="1"/>
  <c r="J71" i="1"/>
  <c r="BJ71" i="1" s="1"/>
  <c r="I71" i="1"/>
  <c r="BI71" i="1" s="1"/>
  <c r="H71" i="1"/>
  <c r="BH71" i="1" s="1"/>
  <c r="G71" i="1"/>
  <c r="F71" i="1"/>
  <c r="E71" i="1"/>
  <c r="D71" i="1"/>
  <c r="C71" i="1"/>
  <c r="BE71" i="1" s="1"/>
  <c r="BS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BX70" i="1" s="1"/>
  <c r="AO70" i="1"/>
  <c r="AN70" i="1"/>
  <c r="AM70" i="1"/>
  <c r="AL70" i="1"/>
  <c r="AK70" i="1"/>
  <c r="AJ70" i="1"/>
  <c r="AI70" i="1"/>
  <c r="AH70" i="1"/>
  <c r="AG70" i="1"/>
  <c r="AF70" i="1"/>
  <c r="AE70" i="1"/>
  <c r="BW70" i="1" s="1"/>
  <c r="AD70" i="1"/>
  <c r="AC70" i="1"/>
  <c r="BV70" i="1" s="1"/>
  <c r="AB70" i="1"/>
  <c r="AA70" i="1"/>
  <c r="BU70" i="1" s="1"/>
  <c r="Z70" i="1"/>
  <c r="BT70" i="1" s="1"/>
  <c r="Y70" i="1"/>
  <c r="X70" i="1"/>
  <c r="W70" i="1"/>
  <c r="V70" i="1"/>
  <c r="U70" i="1"/>
  <c r="T70" i="1"/>
  <c r="BQ70" i="1" s="1"/>
  <c r="S70" i="1"/>
  <c r="R70" i="1"/>
  <c r="Q70" i="1"/>
  <c r="P70" i="1"/>
  <c r="BN70" i="1" s="1"/>
  <c r="O70" i="1"/>
  <c r="N70" i="1"/>
  <c r="M70" i="1"/>
  <c r="L70" i="1"/>
  <c r="BL70" i="1" s="1"/>
  <c r="K70" i="1"/>
  <c r="BK70" i="1" s="1"/>
  <c r="J70" i="1"/>
  <c r="BJ70" i="1" s="1"/>
  <c r="I70" i="1"/>
  <c r="BI70" i="1" s="1"/>
  <c r="H70" i="1"/>
  <c r="BH70" i="1" s="1"/>
  <c r="G70" i="1"/>
  <c r="F70" i="1"/>
  <c r="E70" i="1"/>
  <c r="D70" i="1"/>
  <c r="C70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BX69" i="1" s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BV69" i="1" s="1"/>
  <c r="AB69" i="1"/>
  <c r="AA69" i="1"/>
  <c r="BU69" i="1" s="1"/>
  <c r="Z69" i="1"/>
  <c r="BT69" i="1" s="1"/>
  <c r="Y69" i="1"/>
  <c r="BS69" i="1" s="1"/>
  <c r="X69" i="1"/>
  <c r="W69" i="1"/>
  <c r="V69" i="1"/>
  <c r="BR69" i="1" s="1"/>
  <c r="U69" i="1"/>
  <c r="T69" i="1"/>
  <c r="BQ69" i="1" s="1"/>
  <c r="S69" i="1"/>
  <c r="R69" i="1"/>
  <c r="Q69" i="1"/>
  <c r="P69" i="1"/>
  <c r="BN69" i="1" s="1"/>
  <c r="O69" i="1"/>
  <c r="N69" i="1"/>
  <c r="M69" i="1"/>
  <c r="L69" i="1"/>
  <c r="BL69" i="1" s="1"/>
  <c r="K69" i="1"/>
  <c r="BK69" i="1" s="1"/>
  <c r="J69" i="1"/>
  <c r="BJ69" i="1" s="1"/>
  <c r="I69" i="1"/>
  <c r="BI69" i="1" s="1"/>
  <c r="H69" i="1"/>
  <c r="BH69" i="1" s="1"/>
  <c r="G69" i="1"/>
  <c r="F69" i="1"/>
  <c r="BF69" i="1" s="1"/>
  <c r="E69" i="1"/>
  <c r="D69" i="1"/>
  <c r="C69" i="1"/>
  <c r="BL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BX68" i="1" s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BV68" i="1" s="1"/>
  <c r="AB68" i="1"/>
  <c r="AA68" i="1"/>
  <c r="BU68" i="1" s="1"/>
  <c r="Z68" i="1"/>
  <c r="BT68" i="1" s="1"/>
  <c r="Y68" i="1"/>
  <c r="BS68" i="1" s="1"/>
  <c r="X68" i="1"/>
  <c r="W68" i="1"/>
  <c r="V68" i="1"/>
  <c r="BR68" i="1" s="1"/>
  <c r="U68" i="1"/>
  <c r="T68" i="1"/>
  <c r="BQ68" i="1" s="1"/>
  <c r="S68" i="1"/>
  <c r="R68" i="1"/>
  <c r="Q68" i="1"/>
  <c r="BO68" i="1" s="1"/>
  <c r="P68" i="1"/>
  <c r="BN68" i="1" s="1"/>
  <c r="O68" i="1"/>
  <c r="N68" i="1"/>
  <c r="M68" i="1"/>
  <c r="L68" i="1"/>
  <c r="K68" i="1"/>
  <c r="BK68" i="1" s="1"/>
  <c r="J68" i="1"/>
  <c r="BJ68" i="1" s="1"/>
  <c r="I68" i="1"/>
  <c r="BI68" i="1" s="1"/>
  <c r="H68" i="1"/>
  <c r="BH68" i="1" s="1"/>
  <c r="G68" i="1"/>
  <c r="F68" i="1"/>
  <c r="E68" i="1"/>
  <c r="D68" i="1"/>
  <c r="C68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BX67" i="1" s="1"/>
  <c r="AO67" i="1"/>
  <c r="AN67" i="1"/>
  <c r="AM67" i="1"/>
  <c r="AL67" i="1"/>
  <c r="AK67" i="1"/>
  <c r="AJ67" i="1"/>
  <c r="AI67" i="1"/>
  <c r="AH67" i="1"/>
  <c r="AG67" i="1"/>
  <c r="AF67" i="1"/>
  <c r="AE67" i="1"/>
  <c r="AD67" i="1"/>
  <c r="BW67" i="1" s="1"/>
  <c r="AC67" i="1"/>
  <c r="BV67" i="1" s="1"/>
  <c r="AB67" i="1"/>
  <c r="AA67" i="1"/>
  <c r="BU67" i="1" s="1"/>
  <c r="Z67" i="1"/>
  <c r="BT67" i="1" s="1"/>
  <c r="Y67" i="1"/>
  <c r="BS67" i="1" s="1"/>
  <c r="X67" i="1"/>
  <c r="W67" i="1"/>
  <c r="V67" i="1"/>
  <c r="U67" i="1"/>
  <c r="T67" i="1"/>
  <c r="BQ67" i="1" s="1"/>
  <c r="S67" i="1"/>
  <c r="R67" i="1"/>
  <c r="Q67" i="1"/>
  <c r="P67" i="1"/>
  <c r="BN67" i="1" s="1"/>
  <c r="O67" i="1"/>
  <c r="N67" i="1"/>
  <c r="M67" i="1"/>
  <c r="L67" i="1"/>
  <c r="BL67" i="1" s="1"/>
  <c r="K67" i="1"/>
  <c r="BK67" i="1" s="1"/>
  <c r="J67" i="1"/>
  <c r="BJ67" i="1" s="1"/>
  <c r="I67" i="1"/>
  <c r="BI67" i="1" s="1"/>
  <c r="H67" i="1"/>
  <c r="BH67" i="1" s="1"/>
  <c r="G67" i="1"/>
  <c r="F67" i="1"/>
  <c r="E67" i="1"/>
  <c r="D67" i="1"/>
  <c r="C67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BX66" i="1" s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BV66" i="1" s="1"/>
  <c r="AB66" i="1"/>
  <c r="AA66" i="1"/>
  <c r="BU66" i="1" s="1"/>
  <c r="Z66" i="1"/>
  <c r="BT66" i="1" s="1"/>
  <c r="Y66" i="1"/>
  <c r="BS66" i="1" s="1"/>
  <c r="X66" i="1"/>
  <c r="W66" i="1"/>
  <c r="V66" i="1"/>
  <c r="U66" i="1"/>
  <c r="T66" i="1"/>
  <c r="BQ66" i="1" s="1"/>
  <c r="S66" i="1"/>
  <c r="R66" i="1"/>
  <c r="Q66" i="1"/>
  <c r="P66" i="1"/>
  <c r="BN66" i="1" s="1"/>
  <c r="O66" i="1"/>
  <c r="N66" i="1"/>
  <c r="M66" i="1"/>
  <c r="L66" i="1"/>
  <c r="BL66" i="1" s="1"/>
  <c r="K66" i="1"/>
  <c r="BK66" i="1" s="1"/>
  <c r="J66" i="1"/>
  <c r="BJ66" i="1" s="1"/>
  <c r="I66" i="1"/>
  <c r="BI66" i="1" s="1"/>
  <c r="H66" i="1"/>
  <c r="BH66" i="1" s="1"/>
  <c r="G66" i="1"/>
  <c r="F66" i="1"/>
  <c r="E66" i="1"/>
  <c r="BF66" i="1" s="1"/>
  <c r="D66" i="1"/>
  <c r="C66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BX65" i="1" s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BV65" i="1" s="1"/>
  <c r="AB65" i="1"/>
  <c r="AA65" i="1"/>
  <c r="BU65" i="1" s="1"/>
  <c r="Z65" i="1"/>
  <c r="BT65" i="1" s="1"/>
  <c r="Y65" i="1"/>
  <c r="BS65" i="1" s="1"/>
  <c r="X65" i="1"/>
  <c r="W65" i="1"/>
  <c r="V65" i="1"/>
  <c r="BR65" i="1" s="1"/>
  <c r="U65" i="1"/>
  <c r="T65" i="1"/>
  <c r="BQ65" i="1" s="1"/>
  <c r="S65" i="1"/>
  <c r="R65" i="1"/>
  <c r="Q65" i="1"/>
  <c r="P65" i="1"/>
  <c r="BN65" i="1" s="1"/>
  <c r="O65" i="1"/>
  <c r="N65" i="1"/>
  <c r="M65" i="1"/>
  <c r="L65" i="1"/>
  <c r="BL65" i="1" s="1"/>
  <c r="K65" i="1"/>
  <c r="BK65" i="1" s="1"/>
  <c r="J65" i="1"/>
  <c r="BJ65" i="1" s="1"/>
  <c r="I65" i="1"/>
  <c r="BI65" i="1" s="1"/>
  <c r="H65" i="1"/>
  <c r="BH65" i="1" s="1"/>
  <c r="G65" i="1"/>
  <c r="F65" i="1"/>
  <c r="E65" i="1"/>
  <c r="D65" i="1"/>
  <c r="C65" i="1"/>
  <c r="BX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BV64" i="1" s="1"/>
  <c r="AB64" i="1"/>
  <c r="AA64" i="1"/>
  <c r="BU64" i="1" s="1"/>
  <c r="Z64" i="1"/>
  <c r="BT64" i="1" s="1"/>
  <c r="Y64" i="1"/>
  <c r="BS64" i="1" s="1"/>
  <c r="X64" i="1"/>
  <c r="W64" i="1"/>
  <c r="V64" i="1"/>
  <c r="BR64" i="1" s="1"/>
  <c r="U64" i="1"/>
  <c r="T64" i="1"/>
  <c r="BQ64" i="1" s="1"/>
  <c r="S64" i="1"/>
  <c r="R64" i="1"/>
  <c r="Q64" i="1"/>
  <c r="BO64" i="1" s="1"/>
  <c r="P64" i="1"/>
  <c r="BN64" i="1" s="1"/>
  <c r="O64" i="1"/>
  <c r="N64" i="1"/>
  <c r="M64" i="1"/>
  <c r="L64" i="1"/>
  <c r="BL64" i="1" s="1"/>
  <c r="K64" i="1"/>
  <c r="BK64" i="1" s="1"/>
  <c r="J64" i="1"/>
  <c r="BJ64" i="1" s="1"/>
  <c r="I64" i="1"/>
  <c r="BI64" i="1" s="1"/>
  <c r="H64" i="1"/>
  <c r="BH64" i="1" s="1"/>
  <c r="G64" i="1"/>
  <c r="F64" i="1"/>
  <c r="E64" i="1"/>
  <c r="D64" i="1"/>
  <c r="C64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BX63" i="1" s="1"/>
  <c r="AO63" i="1"/>
  <c r="AN63" i="1"/>
  <c r="AM63" i="1"/>
  <c r="AL63" i="1"/>
  <c r="AK63" i="1"/>
  <c r="AJ63" i="1"/>
  <c r="AI63" i="1"/>
  <c r="AH63" i="1"/>
  <c r="AG63" i="1"/>
  <c r="AF63" i="1"/>
  <c r="AE63" i="1"/>
  <c r="AD63" i="1"/>
  <c r="BW63" i="1" s="1"/>
  <c r="AC63" i="1"/>
  <c r="BV63" i="1" s="1"/>
  <c r="AB63" i="1"/>
  <c r="AA63" i="1"/>
  <c r="BU63" i="1" s="1"/>
  <c r="Z63" i="1"/>
  <c r="BT63" i="1" s="1"/>
  <c r="Y63" i="1"/>
  <c r="BS63" i="1" s="1"/>
  <c r="X63" i="1"/>
  <c r="W63" i="1"/>
  <c r="V63" i="1"/>
  <c r="U63" i="1"/>
  <c r="T63" i="1"/>
  <c r="BQ63" i="1" s="1"/>
  <c r="S63" i="1"/>
  <c r="R63" i="1"/>
  <c r="Q63" i="1"/>
  <c r="BO63" i="1" s="1"/>
  <c r="P63" i="1"/>
  <c r="BN63" i="1" s="1"/>
  <c r="O63" i="1"/>
  <c r="N63" i="1"/>
  <c r="M63" i="1"/>
  <c r="BM63" i="1" s="1"/>
  <c r="L63" i="1"/>
  <c r="BL63" i="1" s="1"/>
  <c r="K63" i="1"/>
  <c r="BK63" i="1" s="1"/>
  <c r="J63" i="1"/>
  <c r="BJ63" i="1" s="1"/>
  <c r="I63" i="1"/>
  <c r="BI63" i="1" s="1"/>
  <c r="H63" i="1"/>
  <c r="BH63" i="1" s="1"/>
  <c r="G63" i="1"/>
  <c r="F63" i="1"/>
  <c r="E63" i="1"/>
  <c r="BF63" i="1" s="1"/>
  <c r="D63" i="1"/>
  <c r="C63" i="1"/>
  <c r="BE63" i="1" s="1"/>
  <c r="BW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BX62" i="1" s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BV62" i="1" s="1"/>
  <c r="AB62" i="1"/>
  <c r="AA62" i="1"/>
  <c r="BU62" i="1" s="1"/>
  <c r="Z62" i="1"/>
  <c r="BT62" i="1" s="1"/>
  <c r="Y62" i="1"/>
  <c r="BS62" i="1" s="1"/>
  <c r="X62" i="1"/>
  <c r="W62" i="1"/>
  <c r="V62" i="1"/>
  <c r="U62" i="1"/>
  <c r="T62" i="1"/>
  <c r="BQ62" i="1" s="1"/>
  <c r="S62" i="1"/>
  <c r="R62" i="1"/>
  <c r="Q62" i="1"/>
  <c r="P62" i="1"/>
  <c r="BN62" i="1" s="1"/>
  <c r="O62" i="1"/>
  <c r="N62" i="1"/>
  <c r="M62" i="1"/>
  <c r="L62" i="1"/>
  <c r="BL62" i="1" s="1"/>
  <c r="K62" i="1"/>
  <c r="BK62" i="1" s="1"/>
  <c r="J62" i="1"/>
  <c r="BJ62" i="1" s="1"/>
  <c r="I62" i="1"/>
  <c r="BI62" i="1" s="1"/>
  <c r="H62" i="1"/>
  <c r="BH62" i="1" s="1"/>
  <c r="G62" i="1"/>
  <c r="F62" i="1"/>
  <c r="E62" i="1"/>
  <c r="BF62" i="1" s="1"/>
  <c r="D62" i="1"/>
  <c r="C62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BX61" i="1" s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BV61" i="1" s="1"/>
  <c r="AB61" i="1"/>
  <c r="AA61" i="1"/>
  <c r="BU61" i="1" s="1"/>
  <c r="Z61" i="1"/>
  <c r="BT61" i="1" s="1"/>
  <c r="Y61" i="1"/>
  <c r="BS61" i="1" s="1"/>
  <c r="X61" i="1"/>
  <c r="W61" i="1"/>
  <c r="V61" i="1"/>
  <c r="U61" i="1"/>
  <c r="T61" i="1"/>
  <c r="BQ61" i="1" s="1"/>
  <c r="S61" i="1"/>
  <c r="R61" i="1"/>
  <c r="Q61" i="1"/>
  <c r="P61" i="1"/>
  <c r="BN61" i="1" s="1"/>
  <c r="O61" i="1"/>
  <c r="N61" i="1"/>
  <c r="M61" i="1"/>
  <c r="L61" i="1"/>
  <c r="BL61" i="1" s="1"/>
  <c r="K61" i="1"/>
  <c r="BK61" i="1" s="1"/>
  <c r="J61" i="1"/>
  <c r="BJ61" i="1" s="1"/>
  <c r="I61" i="1"/>
  <c r="BI61" i="1" s="1"/>
  <c r="H61" i="1"/>
  <c r="BH61" i="1" s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BX60" i="1" s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BV60" i="1" s="1"/>
  <c r="AB60" i="1"/>
  <c r="AA60" i="1"/>
  <c r="BU60" i="1" s="1"/>
  <c r="Z60" i="1"/>
  <c r="BT60" i="1" s="1"/>
  <c r="Y60" i="1"/>
  <c r="BS60" i="1" s="1"/>
  <c r="X60" i="1"/>
  <c r="W60" i="1"/>
  <c r="V60" i="1"/>
  <c r="BR60" i="1" s="1"/>
  <c r="U60" i="1"/>
  <c r="T60" i="1"/>
  <c r="BQ60" i="1" s="1"/>
  <c r="S60" i="1"/>
  <c r="BP60" i="1" s="1"/>
  <c r="R60" i="1"/>
  <c r="Q60" i="1"/>
  <c r="P60" i="1"/>
  <c r="BN60" i="1" s="1"/>
  <c r="O60" i="1"/>
  <c r="N60" i="1"/>
  <c r="M60" i="1"/>
  <c r="BM60" i="1" s="1"/>
  <c r="L60" i="1"/>
  <c r="BL60" i="1" s="1"/>
  <c r="K60" i="1"/>
  <c r="BK60" i="1" s="1"/>
  <c r="J60" i="1"/>
  <c r="BJ60" i="1" s="1"/>
  <c r="I60" i="1"/>
  <c r="BI60" i="1" s="1"/>
  <c r="H60" i="1"/>
  <c r="BH60" i="1" s="1"/>
  <c r="G60" i="1"/>
  <c r="F60" i="1"/>
  <c r="E60" i="1"/>
  <c r="D60" i="1"/>
  <c r="C60" i="1"/>
  <c r="BE60" i="1" s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BX59" i="1" s="1"/>
  <c r="AO59" i="1"/>
  <c r="AN59" i="1"/>
  <c r="AM59" i="1"/>
  <c r="AL59" i="1"/>
  <c r="AK59" i="1"/>
  <c r="AJ59" i="1"/>
  <c r="AI59" i="1"/>
  <c r="AH59" i="1"/>
  <c r="AG59" i="1"/>
  <c r="AF59" i="1"/>
  <c r="AE59" i="1"/>
  <c r="AD59" i="1"/>
  <c r="BW59" i="1" s="1"/>
  <c r="AC59" i="1"/>
  <c r="BV59" i="1" s="1"/>
  <c r="AB59" i="1"/>
  <c r="AA59" i="1"/>
  <c r="BU59" i="1" s="1"/>
  <c r="Z59" i="1"/>
  <c r="BT59" i="1" s="1"/>
  <c r="Y59" i="1"/>
  <c r="BS59" i="1" s="1"/>
  <c r="X59" i="1"/>
  <c r="W59" i="1"/>
  <c r="V59" i="1"/>
  <c r="BR59" i="1" s="1"/>
  <c r="U59" i="1"/>
  <c r="T59" i="1"/>
  <c r="BQ59" i="1" s="1"/>
  <c r="S59" i="1"/>
  <c r="BP59" i="1" s="1"/>
  <c r="R59" i="1"/>
  <c r="Q59" i="1"/>
  <c r="BO59" i="1" s="1"/>
  <c r="P59" i="1"/>
  <c r="BN59" i="1" s="1"/>
  <c r="O59" i="1"/>
  <c r="N59" i="1"/>
  <c r="M59" i="1"/>
  <c r="L59" i="1"/>
  <c r="BL59" i="1" s="1"/>
  <c r="K59" i="1"/>
  <c r="BK59" i="1" s="1"/>
  <c r="J59" i="1"/>
  <c r="BJ59" i="1" s="1"/>
  <c r="I59" i="1"/>
  <c r="BI59" i="1" s="1"/>
  <c r="H59" i="1"/>
  <c r="BH59" i="1" s="1"/>
  <c r="G59" i="1"/>
  <c r="F59" i="1"/>
  <c r="E59" i="1"/>
  <c r="BF59" i="1" s="1"/>
  <c r="D59" i="1"/>
  <c r="C59" i="1"/>
  <c r="BE59" i="1" s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BX58" i="1" s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BV58" i="1" s="1"/>
  <c r="AB58" i="1"/>
  <c r="AA58" i="1"/>
  <c r="BU58" i="1" s="1"/>
  <c r="Z58" i="1"/>
  <c r="BT58" i="1" s="1"/>
  <c r="Y58" i="1"/>
  <c r="BS58" i="1" s="1"/>
  <c r="X58" i="1"/>
  <c r="W58" i="1"/>
  <c r="V58" i="1"/>
  <c r="U58" i="1"/>
  <c r="T58" i="1"/>
  <c r="BQ58" i="1" s="1"/>
  <c r="S58" i="1"/>
  <c r="R58" i="1"/>
  <c r="Q58" i="1"/>
  <c r="P58" i="1"/>
  <c r="BN58" i="1" s="1"/>
  <c r="O58" i="1"/>
  <c r="N58" i="1"/>
  <c r="M58" i="1"/>
  <c r="L58" i="1"/>
  <c r="BL58" i="1" s="1"/>
  <c r="K58" i="1"/>
  <c r="BK58" i="1" s="1"/>
  <c r="J58" i="1"/>
  <c r="BJ58" i="1" s="1"/>
  <c r="I58" i="1"/>
  <c r="BI58" i="1" s="1"/>
  <c r="H58" i="1"/>
  <c r="BH58" i="1" s="1"/>
  <c r="G58" i="1"/>
  <c r="F58" i="1"/>
  <c r="E58" i="1"/>
  <c r="BF58" i="1" s="1"/>
  <c r="D58" i="1"/>
  <c r="C58" i="1"/>
  <c r="BE58" i="1" s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X53" i="1"/>
  <c r="BW53" i="1"/>
  <c r="BV53" i="1"/>
  <c r="BU53" i="1"/>
  <c r="BT53" i="1"/>
  <c r="BS53" i="1"/>
  <c r="BR53" i="1"/>
  <c r="BQ53" i="1"/>
  <c r="BP53" i="1"/>
  <c r="BO53" i="1"/>
  <c r="CY53" i="1" s="1"/>
  <c r="BN53" i="1"/>
  <c r="CX53" i="1" s="1"/>
  <c r="BM53" i="1"/>
  <c r="BL53" i="1"/>
  <c r="CV53" i="1" s="1"/>
  <c r="BK53" i="1"/>
  <c r="CU53" i="1" s="1"/>
  <c r="BJ53" i="1"/>
  <c r="CT53" i="1" s="1"/>
  <c r="BI53" i="1"/>
  <c r="CS53" i="1" s="1"/>
  <c r="BH53" i="1"/>
  <c r="CR53" i="1" s="1"/>
  <c r="BG53" i="1"/>
  <c r="CQ53" i="1" s="1"/>
  <c r="BF53" i="1"/>
  <c r="CP53" i="1" s="1"/>
  <c r="BE53" i="1"/>
  <c r="CO53" i="1" s="1"/>
  <c r="BX52" i="1"/>
  <c r="BW52" i="1"/>
  <c r="BV52" i="1"/>
  <c r="BU52" i="1"/>
  <c r="BT52" i="1"/>
  <c r="BS52" i="1"/>
  <c r="BR52" i="1"/>
  <c r="BQ52" i="1"/>
  <c r="BP52" i="1"/>
  <c r="BO52" i="1"/>
  <c r="CY52" i="1" s="1"/>
  <c r="BN52" i="1"/>
  <c r="CX52" i="1" s="1"/>
  <c r="BM52" i="1"/>
  <c r="CW52" i="1" s="1"/>
  <c r="BL52" i="1"/>
  <c r="CV52" i="1" s="1"/>
  <c r="BK52" i="1"/>
  <c r="CU52" i="1" s="1"/>
  <c r="BJ52" i="1"/>
  <c r="CT52" i="1" s="1"/>
  <c r="BI52" i="1"/>
  <c r="CS52" i="1" s="1"/>
  <c r="BH52" i="1"/>
  <c r="CR52" i="1" s="1"/>
  <c r="BG52" i="1"/>
  <c r="CQ52" i="1" s="1"/>
  <c r="BF52" i="1"/>
  <c r="CP52" i="1" s="1"/>
  <c r="BE52" i="1"/>
  <c r="CO52" i="1" s="1"/>
  <c r="BX51" i="1"/>
  <c r="BW51" i="1"/>
  <c r="BV51" i="1"/>
  <c r="BU51" i="1"/>
  <c r="BT51" i="1"/>
  <c r="BS51" i="1"/>
  <c r="BR51" i="1"/>
  <c r="BQ51" i="1"/>
  <c r="BP51" i="1"/>
  <c r="BO51" i="1"/>
  <c r="CY51" i="1" s="1"/>
  <c r="BN51" i="1"/>
  <c r="CX51" i="1" s="1"/>
  <c r="BM51" i="1"/>
  <c r="CW51" i="1" s="1"/>
  <c r="BL51" i="1"/>
  <c r="CV51" i="1" s="1"/>
  <c r="BK51" i="1"/>
  <c r="CU51" i="1" s="1"/>
  <c r="BJ51" i="1"/>
  <c r="CT51" i="1" s="1"/>
  <c r="BI51" i="1"/>
  <c r="CS51" i="1" s="1"/>
  <c r="BH51" i="1"/>
  <c r="CR51" i="1" s="1"/>
  <c r="BG51" i="1"/>
  <c r="CQ51" i="1" s="1"/>
  <c r="BF51" i="1"/>
  <c r="CP51" i="1" s="1"/>
  <c r="BE51" i="1"/>
  <c r="CO51" i="1" s="1"/>
  <c r="BX50" i="1"/>
  <c r="BW50" i="1"/>
  <c r="BV50" i="1"/>
  <c r="BU50" i="1"/>
  <c r="BT50" i="1"/>
  <c r="BS50" i="1"/>
  <c r="BR50" i="1"/>
  <c r="BQ50" i="1"/>
  <c r="BP50" i="1"/>
  <c r="BO50" i="1"/>
  <c r="CY50" i="1" s="1"/>
  <c r="BN50" i="1"/>
  <c r="CX50" i="1" s="1"/>
  <c r="BM50" i="1"/>
  <c r="CW50" i="1" s="1"/>
  <c r="BL50" i="1"/>
  <c r="CV50" i="1" s="1"/>
  <c r="BK50" i="1"/>
  <c r="CU50" i="1" s="1"/>
  <c r="BJ50" i="1"/>
  <c r="CT50" i="1" s="1"/>
  <c r="BI50" i="1"/>
  <c r="CS50" i="1" s="1"/>
  <c r="BH50" i="1"/>
  <c r="CR50" i="1" s="1"/>
  <c r="BG50" i="1"/>
  <c r="CQ50" i="1" s="1"/>
  <c r="BF50" i="1"/>
  <c r="CP50" i="1" s="1"/>
  <c r="BE50" i="1"/>
  <c r="CO50" i="1" s="1"/>
  <c r="BX49" i="1"/>
  <c r="BW49" i="1"/>
  <c r="BV49" i="1"/>
  <c r="BU49" i="1"/>
  <c r="BT49" i="1"/>
  <c r="BS49" i="1"/>
  <c r="BR49" i="1"/>
  <c r="BQ49" i="1"/>
  <c r="BP49" i="1"/>
  <c r="BO49" i="1"/>
  <c r="CY49" i="1" s="1"/>
  <c r="BN49" i="1"/>
  <c r="CX49" i="1" s="1"/>
  <c r="BM49" i="1"/>
  <c r="CW49" i="1" s="1"/>
  <c r="BL49" i="1"/>
  <c r="CV49" i="1" s="1"/>
  <c r="BK49" i="1"/>
  <c r="CU49" i="1" s="1"/>
  <c r="BJ49" i="1"/>
  <c r="CT49" i="1" s="1"/>
  <c r="BI49" i="1"/>
  <c r="CS49" i="1" s="1"/>
  <c r="BH49" i="1"/>
  <c r="CR49" i="1" s="1"/>
  <c r="BG49" i="1"/>
  <c r="CQ49" i="1" s="1"/>
  <c r="BF49" i="1"/>
  <c r="CP49" i="1" s="1"/>
  <c r="BE49" i="1"/>
  <c r="CO49" i="1" s="1"/>
  <c r="BX48" i="1"/>
  <c r="BW48" i="1"/>
  <c r="BV48" i="1"/>
  <c r="BU48" i="1"/>
  <c r="BT48" i="1"/>
  <c r="BS48" i="1"/>
  <c r="BR48" i="1"/>
  <c r="BQ48" i="1"/>
  <c r="BP48" i="1"/>
  <c r="BO48" i="1"/>
  <c r="CY48" i="1" s="1"/>
  <c r="BN48" i="1"/>
  <c r="CX48" i="1" s="1"/>
  <c r="BM48" i="1"/>
  <c r="CW48" i="1" s="1"/>
  <c r="BL48" i="1"/>
  <c r="CV48" i="1" s="1"/>
  <c r="BK48" i="1"/>
  <c r="CU48" i="1" s="1"/>
  <c r="BJ48" i="1"/>
  <c r="CT48" i="1" s="1"/>
  <c r="BI48" i="1"/>
  <c r="CS48" i="1" s="1"/>
  <c r="BH48" i="1"/>
  <c r="CR48" i="1" s="1"/>
  <c r="BG48" i="1"/>
  <c r="CQ48" i="1" s="1"/>
  <c r="BF48" i="1"/>
  <c r="CP48" i="1" s="1"/>
  <c r="BE48" i="1"/>
  <c r="CO48" i="1" s="1"/>
  <c r="BX47" i="1"/>
  <c r="BW47" i="1"/>
  <c r="BV47" i="1"/>
  <c r="BU47" i="1"/>
  <c r="BT47" i="1"/>
  <c r="BS47" i="1"/>
  <c r="BR47" i="1"/>
  <c r="BQ47" i="1"/>
  <c r="BP47" i="1"/>
  <c r="BO47" i="1"/>
  <c r="CY47" i="1" s="1"/>
  <c r="BN47" i="1"/>
  <c r="CX47" i="1" s="1"/>
  <c r="BM47" i="1"/>
  <c r="CW47" i="1" s="1"/>
  <c r="BL47" i="1"/>
  <c r="CV47" i="1" s="1"/>
  <c r="BK47" i="1"/>
  <c r="CU47" i="1" s="1"/>
  <c r="BJ47" i="1"/>
  <c r="CT47" i="1" s="1"/>
  <c r="BI47" i="1"/>
  <c r="CS47" i="1" s="1"/>
  <c r="BH47" i="1"/>
  <c r="CR47" i="1" s="1"/>
  <c r="BG47" i="1"/>
  <c r="CQ47" i="1" s="1"/>
  <c r="BF47" i="1"/>
  <c r="CP47" i="1" s="1"/>
  <c r="BE47" i="1"/>
  <c r="CO47" i="1" s="1"/>
  <c r="BX46" i="1"/>
  <c r="BW46" i="1"/>
  <c r="BV46" i="1"/>
  <c r="BU46" i="1"/>
  <c r="BT46" i="1"/>
  <c r="BS46" i="1"/>
  <c r="BR46" i="1"/>
  <c r="BQ46" i="1"/>
  <c r="BP46" i="1"/>
  <c r="BO46" i="1"/>
  <c r="CY46" i="1" s="1"/>
  <c r="BN46" i="1"/>
  <c r="CX46" i="1" s="1"/>
  <c r="BM46" i="1"/>
  <c r="CW46" i="1" s="1"/>
  <c r="BL46" i="1"/>
  <c r="CV46" i="1" s="1"/>
  <c r="BK46" i="1"/>
  <c r="CU46" i="1" s="1"/>
  <c r="BJ46" i="1"/>
  <c r="CT46" i="1" s="1"/>
  <c r="BI46" i="1"/>
  <c r="CS46" i="1" s="1"/>
  <c r="BH46" i="1"/>
  <c r="CR46" i="1" s="1"/>
  <c r="BG46" i="1"/>
  <c r="CQ46" i="1" s="1"/>
  <c r="BF46" i="1"/>
  <c r="CP46" i="1" s="1"/>
  <c r="BE46" i="1"/>
  <c r="CO46" i="1" s="1"/>
  <c r="BX45" i="1"/>
  <c r="BW45" i="1"/>
  <c r="BV45" i="1"/>
  <c r="BU45" i="1"/>
  <c r="BT45" i="1"/>
  <c r="BS45" i="1"/>
  <c r="BR45" i="1"/>
  <c r="BQ45" i="1"/>
  <c r="BP45" i="1"/>
  <c r="BO45" i="1"/>
  <c r="CY45" i="1" s="1"/>
  <c r="BN45" i="1"/>
  <c r="CX45" i="1" s="1"/>
  <c r="BM45" i="1"/>
  <c r="CW45" i="1" s="1"/>
  <c r="BL45" i="1"/>
  <c r="CV45" i="1" s="1"/>
  <c r="BK45" i="1"/>
  <c r="CU45" i="1" s="1"/>
  <c r="BJ45" i="1"/>
  <c r="CT45" i="1" s="1"/>
  <c r="BI45" i="1"/>
  <c r="CS45" i="1" s="1"/>
  <c r="BH45" i="1"/>
  <c r="CR45" i="1" s="1"/>
  <c r="BG45" i="1"/>
  <c r="CQ45" i="1" s="1"/>
  <c r="BF45" i="1"/>
  <c r="CP45" i="1" s="1"/>
  <c r="BE45" i="1"/>
  <c r="CO45" i="1" s="1"/>
  <c r="BX44" i="1"/>
  <c r="BW44" i="1"/>
  <c r="BV44" i="1"/>
  <c r="BU44" i="1"/>
  <c r="BT44" i="1"/>
  <c r="BS44" i="1"/>
  <c r="BR44" i="1"/>
  <c r="BQ44" i="1"/>
  <c r="BP44" i="1"/>
  <c r="BO44" i="1"/>
  <c r="CY44" i="1" s="1"/>
  <c r="BN44" i="1"/>
  <c r="CX44" i="1" s="1"/>
  <c r="BM44" i="1"/>
  <c r="CW44" i="1" s="1"/>
  <c r="BL44" i="1"/>
  <c r="CV44" i="1" s="1"/>
  <c r="BK44" i="1"/>
  <c r="CU44" i="1" s="1"/>
  <c r="BJ44" i="1"/>
  <c r="CT44" i="1" s="1"/>
  <c r="BI44" i="1"/>
  <c r="CS44" i="1" s="1"/>
  <c r="BH44" i="1"/>
  <c r="CR44" i="1" s="1"/>
  <c r="BG44" i="1"/>
  <c r="CQ44" i="1" s="1"/>
  <c r="BF44" i="1"/>
  <c r="CP44" i="1" s="1"/>
  <c r="BE44" i="1"/>
  <c r="CO44" i="1" s="1"/>
  <c r="BX43" i="1"/>
  <c r="BW43" i="1"/>
  <c r="BV43" i="1"/>
  <c r="BU43" i="1"/>
  <c r="BT43" i="1"/>
  <c r="BS43" i="1"/>
  <c r="BR43" i="1"/>
  <c r="BQ43" i="1"/>
  <c r="BP43" i="1"/>
  <c r="BO43" i="1"/>
  <c r="CY43" i="1" s="1"/>
  <c r="BN43" i="1"/>
  <c r="CX43" i="1" s="1"/>
  <c r="BM43" i="1"/>
  <c r="CW43" i="1" s="1"/>
  <c r="BL43" i="1"/>
  <c r="CV43" i="1" s="1"/>
  <c r="BK43" i="1"/>
  <c r="CU43" i="1" s="1"/>
  <c r="BJ43" i="1"/>
  <c r="CT43" i="1" s="1"/>
  <c r="BI43" i="1"/>
  <c r="CS43" i="1" s="1"/>
  <c r="BH43" i="1"/>
  <c r="CR43" i="1" s="1"/>
  <c r="BG43" i="1"/>
  <c r="CQ43" i="1" s="1"/>
  <c r="BF43" i="1"/>
  <c r="CP43" i="1" s="1"/>
  <c r="BE43" i="1"/>
  <c r="CO43" i="1" s="1"/>
  <c r="BX42" i="1"/>
  <c r="BW42" i="1"/>
  <c r="BV42" i="1"/>
  <c r="BU42" i="1"/>
  <c r="BT42" i="1"/>
  <c r="BS42" i="1"/>
  <c r="BR42" i="1"/>
  <c r="BQ42" i="1"/>
  <c r="BP42" i="1"/>
  <c r="BO42" i="1"/>
  <c r="CY42" i="1" s="1"/>
  <c r="BN42" i="1"/>
  <c r="CX42" i="1" s="1"/>
  <c r="BM42" i="1"/>
  <c r="CW42" i="1" s="1"/>
  <c r="BL42" i="1"/>
  <c r="CV42" i="1" s="1"/>
  <c r="BK42" i="1"/>
  <c r="CU42" i="1" s="1"/>
  <c r="BJ42" i="1"/>
  <c r="CT42" i="1" s="1"/>
  <c r="BI42" i="1"/>
  <c r="CS42" i="1" s="1"/>
  <c r="BH42" i="1"/>
  <c r="CR42" i="1" s="1"/>
  <c r="BG42" i="1"/>
  <c r="CQ42" i="1" s="1"/>
  <c r="BF42" i="1"/>
  <c r="CP42" i="1" s="1"/>
  <c r="BE42" i="1"/>
  <c r="CO42" i="1" s="1"/>
  <c r="BX41" i="1"/>
  <c r="BW41" i="1"/>
  <c r="BV41" i="1"/>
  <c r="BU41" i="1"/>
  <c r="BT41" i="1"/>
  <c r="BS41" i="1"/>
  <c r="BR41" i="1"/>
  <c r="BQ41" i="1"/>
  <c r="BP41" i="1"/>
  <c r="BO41" i="1"/>
  <c r="CY41" i="1" s="1"/>
  <c r="BN41" i="1"/>
  <c r="CX41" i="1" s="1"/>
  <c r="BM41" i="1"/>
  <c r="CW41" i="1" s="1"/>
  <c r="BL41" i="1"/>
  <c r="CV41" i="1" s="1"/>
  <c r="BK41" i="1"/>
  <c r="CU41" i="1" s="1"/>
  <c r="BJ41" i="1"/>
  <c r="CT41" i="1" s="1"/>
  <c r="BI41" i="1"/>
  <c r="CS41" i="1" s="1"/>
  <c r="BH41" i="1"/>
  <c r="CR41" i="1" s="1"/>
  <c r="BG41" i="1"/>
  <c r="CQ41" i="1" s="1"/>
  <c r="BF41" i="1"/>
  <c r="CP41" i="1" s="1"/>
  <c r="BE41" i="1"/>
  <c r="CO41" i="1" s="1"/>
  <c r="BX40" i="1"/>
  <c r="BW40" i="1"/>
  <c r="BV40" i="1"/>
  <c r="BU40" i="1"/>
  <c r="BT40" i="1"/>
  <c r="BS40" i="1"/>
  <c r="BR40" i="1"/>
  <c r="BQ40" i="1"/>
  <c r="BP40" i="1"/>
  <c r="BO40" i="1"/>
  <c r="CY40" i="1" s="1"/>
  <c r="BN40" i="1"/>
  <c r="CX40" i="1" s="1"/>
  <c r="BM40" i="1"/>
  <c r="CW40" i="1" s="1"/>
  <c r="BL40" i="1"/>
  <c r="CV40" i="1" s="1"/>
  <c r="BK40" i="1"/>
  <c r="CU40" i="1" s="1"/>
  <c r="BJ40" i="1"/>
  <c r="CT40" i="1" s="1"/>
  <c r="BI40" i="1"/>
  <c r="CS40" i="1" s="1"/>
  <c r="BH40" i="1"/>
  <c r="CR40" i="1" s="1"/>
  <c r="BG40" i="1"/>
  <c r="CQ40" i="1" s="1"/>
  <c r="BF40" i="1"/>
  <c r="CP40" i="1" s="1"/>
  <c r="BE40" i="1"/>
  <c r="CO40" i="1" s="1"/>
  <c r="BX39" i="1"/>
  <c r="BW39" i="1"/>
  <c r="BV39" i="1"/>
  <c r="BU39" i="1"/>
  <c r="BT39" i="1"/>
  <c r="BS39" i="1"/>
  <c r="BR39" i="1"/>
  <c r="BQ39" i="1"/>
  <c r="BP39" i="1"/>
  <c r="BO39" i="1"/>
  <c r="CY39" i="1" s="1"/>
  <c r="BN39" i="1"/>
  <c r="CX39" i="1" s="1"/>
  <c r="BM39" i="1"/>
  <c r="CW39" i="1" s="1"/>
  <c r="BL39" i="1"/>
  <c r="CV39" i="1" s="1"/>
  <c r="BK39" i="1"/>
  <c r="CU39" i="1" s="1"/>
  <c r="BJ39" i="1"/>
  <c r="CT39" i="1" s="1"/>
  <c r="BI39" i="1"/>
  <c r="CS39" i="1" s="1"/>
  <c r="BH39" i="1"/>
  <c r="CR39" i="1" s="1"/>
  <c r="BG39" i="1"/>
  <c r="CQ39" i="1" s="1"/>
  <c r="BF39" i="1"/>
  <c r="CP39" i="1" s="1"/>
  <c r="BE39" i="1"/>
  <c r="CO39" i="1" s="1"/>
  <c r="BX38" i="1"/>
  <c r="BW38" i="1"/>
  <c r="BV38" i="1"/>
  <c r="BU38" i="1"/>
  <c r="BT38" i="1"/>
  <c r="BS38" i="1"/>
  <c r="BR38" i="1"/>
  <c r="BQ38" i="1"/>
  <c r="BP38" i="1"/>
  <c r="BO38" i="1"/>
  <c r="CY38" i="1" s="1"/>
  <c r="BN38" i="1"/>
  <c r="CX38" i="1" s="1"/>
  <c r="BM38" i="1"/>
  <c r="CW38" i="1" s="1"/>
  <c r="BL38" i="1"/>
  <c r="CV38" i="1" s="1"/>
  <c r="BK38" i="1"/>
  <c r="CU38" i="1" s="1"/>
  <c r="BJ38" i="1"/>
  <c r="CT38" i="1" s="1"/>
  <c r="BI38" i="1"/>
  <c r="CS38" i="1" s="1"/>
  <c r="BH38" i="1"/>
  <c r="CR38" i="1" s="1"/>
  <c r="BG38" i="1"/>
  <c r="CQ38" i="1" s="1"/>
  <c r="BF38" i="1"/>
  <c r="CP38" i="1" s="1"/>
  <c r="BE38" i="1"/>
  <c r="CO38" i="1" s="1"/>
  <c r="BX37" i="1"/>
  <c r="BW37" i="1"/>
  <c r="BV37" i="1"/>
  <c r="BU37" i="1"/>
  <c r="BT37" i="1"/>
  <c r="BS37" i="1"/>
  <c r="BR37" i="1"/>
  <c r="BQ37" i="1"/>
  <c r="BP37" i="1"/>
  <c r="BO37" i="1"/>
  <c r="CY37" i="1" s="1"/>
  <c r="BN37" i="1"/>
  <c r="CX37" i="1" s="1"/>
  <c r="BM37" i="1"/>
  <c r="CW37" i="1" s="1"/>
  <c r="BL37" i="1"/>
  <c r="CV37" i="1" s="1"/>
  <c r="BK37" i="1"/>
  <c r="CU37" i="1" s="1"/>
  <c r="BJ37" i="1"/>
  <c r="CT37" i="1" s="1"/>
  <c r="BI37" i="1"/>
  <c r="CS37" i="1" s="1"/>
  <c r="BH37" i="1"/>
  <c r="CR37" i="1" s="1"/>
  <c r="BG37" i="1"/>
  <c r="CQ37" i="1" s="1"/>
  <c r="BF37" i="1"/>
  <c r="CP37" i="1" s="1"/>
  <c r="BE37" i="1"/>
  <c r="CO37" i="1" s="1"/>
  <c r="BX36" i="1"/>
  <c r="BW36" i="1"/>
  <c r="BV36" i="1"/>
  <c r="BU36" i="1"/>
  <c r="BT36" i="1"/>
  <c r="BS36" i="1"/>
  <c r="BR36" i="1"/>
  <c r="BQ36" i="1"/>
  <c r="BP36" i="1"/>
  <c r="BO36" i="1"/>
  <c r="CY36" i="1" s="1"/>
  <c r="BN36" i="1"/>
  <c r="CX36" i="1" s="1"/>
  <c r="BM36" i="1"/>
  <c r="CW36" i="1" s="1"/>
  <c r="BL36" i="1"/>
  <c r="CV36" i="1" s="1"/>
  <c r="BK36" i="1"/>
  <c r="CU36" i="1" s="1"/>
  <c r="BJ36" i="1"/>
  <c r="CT36" i="1" s="1"/>
  <c r="BI36" i="1"/>
  <c r="CS36" i="1" s="1"/>
  <c r="BH36" i="1"/>
  <c r="CR36" i="1" s="1"/>
  <c r="BG36" i="1"/>
  <c r="CQ36" i="1" s="1"/>
  <c r="BF36" i="1"/>
  <c r="CP36" i="1" s="1"/>
  <c r="BE36" i="1"/>
  <c r="CO36" i="1" s="1"/>
  <c r="BX35" i="1"/>
  <c r="BW35" i="1"/>
  <c r="BV35" i="1"/>
  <c r="BU35" i="1"/>
  <c r="BT35" i="1"/>
  <c r="BS35" i="1"/>
  <c r="BR35" i="1"/>
  <c r="BQ35" i="1"/>
  <c r="BP35" i="1"/>
  <c r="BO35" i="1"/>
  <c r="CY35" i="1" s="1"/>
  <c r="BN35" i="1"/>
  <c r="CX35" i="1" s="1"/>
  <c r="BM35" i="1"/>
  <c r="CW35" i="1" s="1"/>
  <c r="BL35" i="1"/>
  <c r="CV35" i="1" s="1"/>
  <c r="BK35" i="1"/>
  <c r="CU35" i="1" s="1"/>
  <c r="BJ35" i="1"/>
  <c r="CT35" i="1" s="1"/>
  <c r="BI35" i="1"/>
  <c r="CS35" i="1" s="1"/>
  <c r="BH35" i="1"/>
  <c r="CR35" i="1" s="1"/>
  <c r="BG35" i="1"/>
  <c r="CQ35" i="1" s="1"/>
  <c r="BF35" i="1"/>
  <c r="CP35" i="1" s="1"/>
  <c r="BE35" i="1"/>
  <c r="CO35" i="1" s="1"/>
  <c r="BX34" i="1"/>
  <c r="BW34" i="1"/>
  <c r="BV34" i="1"/>
  <c r="BU34" i="1"/>
  <c r="BT34" i="1"/>
  <c r="BS34" i="1"/>
  <c r="BR34" i="1"/>
  <c r="BQ34" i="1"/>
  <c r="BP34" i="1"/>
  <c r="BO34" i="1"/>
  <c r="CY34" i="1" s="1"/>
  <c r="BN34" i="1"/>
  <c r="CX34" i="1" s="1"/>
  <c r="BM34" i="1"/>
  <c r="CW34" i="1" s="1"/>
  <c r="BL34" i="1"/>
  <c r="CV34" i="1" s="1"/>
  <c r="BK34" i="1"/>
  <c r="CU34" i="1" s="1"/>
  <c r="BJ34" i="1"/>
  <c r="CT34" i="1" s="1"/>
  <c r="BI34" i="1"/>
  <c r="CS34" i="1" s="1"/>
  <c r="BH34" i="1"/>
  <c r="CR34" i="1" s="1"/>
  <c r="BG34" i="1"/>
  <c r="CQ34" i="1" s="1"/>
  <c r="BF34" i="1"/>
  <c r="CP34" i="1" s="1"/>
  <c r="BE34" i="1"/>
  <c r="CO34" i="1" s="1"/>
  <c r="BX33" i="1"/>
  <c r="BW33" i="1"/>
  <c r="BV33" i="1"/>
  <c r="BU33" i="1"/>
  <c r="BT33" i="1"/>
  <c r="BS33" i="1"/>
  <c r="BR33" i="1"/>
  <c r="BQ33" i="1"/>
  <c r="BP33" i="1"/>
  <c r="BO33" i="1"/>
  <c r="CY33" i="1" s="1"/>
  <c r="BN33" i="1"/>
  <c r="CX33" i="1" s="1"/>
  <c r="BM33" i="1"/>
  <c r="CW33" i="1" s="1"/>
  <c r="BL33" i="1"/>
  <c r="CV33" i="1" s="1"/>
  <c r="BK33" i="1"/>
  <c r="CU33" i="1" s="1"/>
  <c r="BJ33" i="1"/>
  <c r="CT33" i="1" s="1"/>
  <c r="BI33" i="1"/>
  <c r="CS33" i="1" s="1"/>
  <c r="BH33" i="1"/>
  <c r="CR33" i="1" s="1"/>
  <c r="BG33" i="1"/>
  <c r="CQ33" i="1" s="1"/>
  <c r="BF33" i="1"/>
  <c r="CP33" i="1" s="1"/>
  <c r="BE33" i="1"/>
  <c r="CO33" i="1" s="1"/>
  <c r="BX32" i="1"/>
  <c r="BW32" i="1"/>
  <c r="BV32" i="1"/>
  <c r="BU32" i="1"/>
  <c r="BT32" i="1"/>
  <c r="BS32" i="1"/>
  <c r="BR32" i="1"/>
  <c r="BQ32" i="1"/>
  <c r="BP32" i="1"/>
  <c r="BO32" i="1"/>
  <c r="CY32" i="1" s="1"/>
  <c r="BN32" i="1"/>
  <c r="CX32" i="1" s="1"/>
  <c r="BM32" i="1"/>
  <c r="CW32" i="1" s="1"/>
  <c r="BL32" i="1"/>
  <c r="CV32" i="1" s="1"/>
  <c r="BK32" i="1"/>
  <c r="CU32" i="1" s="1"/>
  <c r="BJ32" i="1"/>
  <c r="CT32" i="1" s="1"/>
  <c r="BI32" i="1"/>
  <c r="CS32" i="1" s="1"/>
  <c r="BH32" i="1"/>
  <c r="CR32" i="1" s="1"/>
  <c r="BG32" i="1"/>
  <c r="CQ32" i="1" s="1"/>
  <c r="BF32" i="1"/>
  <c r="CP32" i="1" s="1"/>
  <c r="BE32" i="1"/>
  <c r="CO32" i="1" s="1"/>
  <c r="BX31" i="1"/>
  <c r="BW31" i="1"/>
  <c r="BV31" i="1"/>
  <c r="BU31" i="1"/>
  <c r="BT31" i="1"/>
  <c r="BS31" i="1"/>
  <c r="BR31" i="1"/>
  <c r="BQ31" i="1"/>
  <c r="BP31" i="1"/>
  <c r="BO31" i="1"/>
  <c r="CY31" i="1" s="1"/>
  <c r="BN31" i="1"/>
  <c r="CX31" i="1" s="1"/>
  <c r="BM31" i="1"/>
  <c r="CW31" i="1" s="1"/>
  <c r="BL31" i="1"/>
  <c r="CV31" i="1" s="1"/>
  <c r="BK31" i="1"/>
  <c r="CU31" i="1" s="1"/>
  <c r="BJ31" i="1"/>
  <c r="CT31" i="1" s="1"/>
  <c r="BI31" i="1"/>
  <c r="CS31" i="1" s="1"/>
  <c r="BH31" i="1"/>
  <c r="CR31" i="1" s="1"/>
  <c r="BG31" i="1"/>
  <c r="CQ31" i="1" s="1"/>
  <c r="BF31" i="1"/>
  <c r="CP31" i="1" s="1"/>
  <c r="BE31" i="1"/>
  <c r="CO31" i="1" s="1"/>
  <c r="BX30" i="1"/>
  <c r="BW30" i="1"/>
  <c r="BV30" i="1"/>
  <c r="BU30" i="1"/>
  <c r="BT30" i="1"/>
  <c r="BS30" i="1"/>
  <c r="BR30" i="1"/>
  <c r="BQ30" i="1"/>
  <c r="BP30" i="1"/>
  <c r="BO30" i="1"/>
  <c r="CY30" i="1" s="1"/>
  <c r="BN30" i="1"/>
  <c r="CX30" i="1" s="1"/>
  <c r="BM30" i="1"/>
  <c r="CW30" i="1" s="1"/>
  <c r="BL30" i="1"/>
  <c r="BK30" i="1"/>
  <c r="CU30" i="1" s="1"/>
  <c r="BJ30" i="1"/>
  <c r="CT30" i="1" s="1"/>
  <c r="BI30" i="1"/>
  <c r="CS30" i="1" s="1"/>
  <c r="BH30" i="1"/>
  <c r="CR30" i="1" s="1"/>
  <c r="BG30" i="1"/>
  <c r="CQ30" i="1" s="1"/>
  <c r="BF30" i="1"/>
  <c r="CP30" i="1" s="1"/>
  <c r="BE30" i="1"/>
  <c r="CO30" i="1" s="1"/>
  <c r="BX29" i="1"/>
  <c r="BW29" i="1"/>
  <c r="BV29" i="1"/>
  <c r="BU29" i="1"/>
  <c r="BT29" i="1"/>
  <c r="BS29" i="1"/>
  <c r="BR29" i="1"/>
  <c r="BQ29" i="1"/>
  <c r="BP29" i="1"/>
  <c r="BO29" i="1"/>
  <c r="CY29" i="1" s="1"/>
  <c r="BN29" i="1"/>
  <c r="CX29" i="1" s="1"/>
  <c r="BM29" i="1"/>
  <c r="CW29" i="1" s="1"/>
  <c r="BL29" i="1"/>
  <c r="CV29" i="1" s="1"/>
  <c r="BK29" i="1"/>
  <c r="CU29" i="1" s="1"/>
  <c r="BJ29" i="1"/>
  <c r="CT29" i="1" s="1"/>
  <c r="BI29" i="1"/>
  <c r="CS29" i="1" s="1"/>
  <c r="BH29" i="1"/>
  <c r="CR29" i="1" s="1"/>
  <c r="BG29" i="1"/>
  <c r="CQ29" i="1" s="1"/>
  <c r="BF29" i="1"/>
  <c r="CP29" i="1" s="1"/>
  <c r="BE29" i="1"/>
  <c r="CO29" i="1" s="1"/>
  <c r="BX28" i="1"/>
  <c r="BW28" i="1"/>
  <c r="BV28" i="1"/>
  <c r="BU28" i="1"/>
  <c r="BT28" i="1"/>
  <c r="BS28" i="1"/>
  <c r="BR28" i="1"/>
  <c r="BQ28" i="1"/>
  <c r="BP28" i="1"/>
  <c r="BO28" i="1"/>
  <c r="CY28" i="1" s="1"/>
  <c r="BN28" i="1"/>
  <c r="CX28" i="1" s="1"/>
  <c r="BM28" i="1"/>
  <c r="CW28" i="1" s="1"/>
  <c r="BL28" i="1"/>
  <c r="CV28" i="1" s="1"/>
  <c r="BK28" i="1"/>
  <c r="CU28" i="1" s="1"/>
  <c r="BJ28" i="1"/>
  <c r="CT28" i="1" s="1"/>
  <c r="BI28" i="1"/>
  <c r="CS28" i="1" s="1"/>
  <c r="BH28" i="1"/>
  <c r="CR28" i="1" s="1"/>
  <c r="BG28" i="1"/>
  <c r="CQ28" i="1" s="1"/>
  <c r="BF28" i="1"/>
  <c r="CP28" i="1" s="1"/>
  <c r="BE28" i="1"/>
  <c r="CO28" i="1" s="1"/>
  <c r="BX27" i="1"/>
  <c r="BW27" i="1"/>
  <c r="BV27" i="1"/>
  <c r="BU27" i="1"/>
  <c r="BT27" i="1"/>
  <c r="BS27" i="1"/>
  <c r="BR27" i="1"/>
  <c r="BQ27" i="1"/>
  <c r="BP27" i="1"/>
  <c r="BO27" i="1"/>
  <c r="CY27" i="1" s="1"/>
  <c r="BN27" i="1"/>
  <c r="CX27" i="1" s="1"/>
  <c r="BM27" i="1"/>
  <c r="CW27" i="1" s="1"/>
  <c r="BL27" i="1"/>
  <c r="CV27" i="1" s="1"/>
  <c r="BK27" i="1"/>
  <c r="CU27" i="1" s="1"/>
  <c r="BJ27" i="1"/>
  <c r="CT27" i="1" s="1"/>
  <c r="BI27" i="1"/>
  <c r="CS27" i="1" s="1"/>
  <c r="BH27" i="1"/>
  <c r="CR27" i="1" s="1"/>
  <c r="BG27" i="1"/>
  <c r="CQ27" i="1" s="1"/>
  <c r="BF27" i="1"/>
  <c r="CP27" i="1" s="1"/>
  <c r="BE27" i="1"/>
  <c r="CO27" i="1" s="1"/>
  <c r="BX26" i="1"/>
  <c r="BW26" i="1"/>
  <c r="BV26" i="1"/>
  <c r="BU26" i="1"/>
  <c r="BT26" i="1"/>
  <c r="BS26" i="1"/>
  <c r="BR26" i="1"/>
  <c r="BQ26" i="1"/>
  <c r="BP26" i="1"/>
  <c r="BO26" i="1"/>
  <c r="CY26" i="1" s="1"/>
  <c r="BN26" i="1"/>
  <c r="CX26" i="1" s="1"/>
  <c r="BM26" i="1"/>
  <c r="CW26" i="1" s="1"/>
  <c r="BL26" i="1"/>
  <c r="CV26" i="1" s="1"/>
  <c r="BK26" i="1"/>
  <c r="CU26" i="1" s="1"/>
  <c r="BJ26" i="1"/>
  <c r="CT26" i="1" s="1"/>
  <c r="BI26" i="1"/>
  <c r="CS26" i="1" s="1"/>
  <c r="BH26" i="1"/>
  <c r="CR26" i="1" s="1"/>
  <c r="BG26" i="1"/>
  <c r="CQ26" i="1" s="1"/>
  <c r="BF26" i="1"/>
  <c r="CP26" i="1" s="1"/>
  <c r="BE26" i="1"/>
  <c r="CO26" i="1" s="1"/>
  <c r="BX25" i="1"/>
  <c r="BW25" i="1"/>
  <c r="BV25" i="1"/>
  <c r="BU25" i="1"/>
  <c r="BT25" i="1"/>
  <c r="BS25" i="1"/>
  <c r="BR25" i="1"/>
  <c r="BQ25" i="1"/>
  <c r="BP25" i="1"/>
  <c r="BO25" i="1"/>
  <c r="CY25" i="1" s="1"/>
  <c r="BN25" i="1"/>
  <c r="CX25" i="1" s="1"/>
  <c r="BM25" i="1"/>
  <c r="CW25" i="1" s="1"/>
  <c r="BL25" i="1"/>
  <c r="CV25" i="1" s="1"/>
  <c r="BK25" i="1"/>
  <c r="CU25" i="1" s="1"/>
  <c r="BJ25" i="1"/>
  <c r="CT25" i="1" s="1"/>
  <c r="BI25" i="1"/>
  <c r="CS25" i="1" s="1"/>
  <c r="BH25" i="1"/>
  <c r="CR25" i="1" s="1"/>
  <c r="BG25" i="1"/>
  <c r="CQ25" i="1" s="1"/>
  <c r="BF25" i="1"/>
  <c r="CP25" i="1" s="1"/>
  <c r="BE25" i="1"/>
  <c r="CO25" i="1" s="1"/>
  <c r="BX24" i="1"/>
  <c r="BW24" i="1"/>
  <c r="BV24" i="1"/>
  <c r="BU24" i="1"/>
  <c r="BT24" i="1"/>
  <c r="BS24" i="1"/>
  <c r="BR24" i="1"/>
  <c r="BQ24" i="1"/>
  <c r="BP24" i="1"/>
  <c r="BO24" i="1"/>
  <c r="CY24" i="1" s="1"/>
  <c r="BN24" i="1"/>
  <c r="CX24" i="1" s="1"/>
  <c r="BM24" i="1"/>
  <c r="CW24" i="1" s="1"/>
  <c r="BL24" i="1"/>
  <c r="CV24" i="1" s="1"/>
  <c r="BK24" i="1"/>
  <c r="CU24" i="1" s="1"/>
  <c r="BJ24" i="1"/>
  <c r="CT24" i="1" s="1"/>
  <c r="BI24" i="1"/>
  <c r="CS24" i="1" s="1"/>
  <c r="BH24" i="1"/>
  <c r="CR24" i="1" s="1"/>
  <c r="BG24" i="1"/>
  <c r="CQ24" i="1" s="1"/>
  <c r="BF24" i="1"/>
  <c r="CP24" i="1" s="1"/>
  <c r="BE24" i="1"/>
  <c r="CO24" i="1" s="1"/>
  <c r="BX23" i="1"/>
  <c r="BW23" i="1"/>
  <c r="BV23" i="1"/>
  <c r="BU23" i="1"/>
  <c r="BT23" i="1"/>
  <c r="BS23" i="1"/>
  <c r="BR23" i="1"/>
  <c r="BQ23" i="1"/>
  <c r="BP23" i="1"/>
  <c r="BO23" i="1"/>
  <c r="CY23" i="1" s="1"/>
  <c r="BN23" i="1"/>
  <c r="CX23" i="1" s="1"/>
  <c r="BM23" i="1"/>
  <c r="CW23" i="1" s="1"/>
  <c r="BL23" i="1"/>
  <c r="CV23" i="1" s="1"/>
  <c r="BK23" i="1"/>
  <c r="CU23" i="1" s="1"/>
  <c r="BJ23" i="1"/>
  <c r="CT23" i="1" s="1"/>
  <c r="BI23" i="1"/>
  <c r="CS23" i="1" s="1"/>
  <c r="BH23" i="1"/>
  <c r="CR23" i="1" s="1"/>
  <c r="BG23" i="1"/>
  <c r="CQ23" i="1" s="1"/>
  <c r="BF23" i="1"/>
  <c r="CP23" i="1" s="1"/>
  <c r="BE23" i="1"/>
  <c r="CO23" i="1" s="1"/>
  <c r="BX22" i="1"/>
  <c r="BW22" i="1"/>
  <c r="BV22" i="1"/>
  <c r="BU22" i="1"/>
  <c r="BT22" i="1"/>
  <c r="BS22" i="1"/>
  <c r="BR22" i="1"/>
  <c r="BQ22" i="1"/>
  <c r="BP22" i="1"/>
  <c r="BO22" i="1"/>
  <c r="CY22" i="1" s="1"/>
  <c r="BN22" i="1"/>
  <c r="CX22" i="1" s="1"/>
  <c r="BM22" i="1"/>
  <c r="CW22" i="1" s="1"/>
  <c r="BL22" i="1"/>
  <c r="CV22" i="1" s="1"/>
  <c r="BK22" i="1"/>
  <c r="CU22" i="1" s="1"/>
  <c r="BJ22" i="1"/>
  <c r="CT22" i="1" s="1"/>
  <c r="BI22" i="1"/>
  <c r="CS22" i="1" s="1"/>
  <c r="BH22" i="1"/>
  <c r="CR22" i="1" s="1"/>
  <c r="BG22" i="1"/>
  <c r="CQ22" i="1" s="1"/>
  <c r="BF22" i="1"/>
  <c r="CP22" i="1" s="1"/>
  <c r="BE22" i="1"/>
  <c r="CO22" i="1" s="1"/>
  <c r="BX21" i="1"/>
  <c r="BW21" i="1"/>
  <c r="BV21" i="1"/>
  <c r="BU21" i="1"/>
  <c r="BT21" i="1"/>
  <c r="BS21" i="1"/>
  <c r="BR21" i="1"/>
  <c r="BQ21" i="1"/>
  <c r="BP21" i="1"/>
  <c r="BO21" i="1"/>
  <c r="CY21" i="1" s="1"/>
  <c r="BN21" i="1"/>
  <c r="CX21" i="1" s="1"/>
  <c r="BM21" i="1"/>
  <c r="CW21" i="1" s="1"/>
  <c r="BL21" i="1"/>
  <c r="CV21" i="1" s="1"/>
  <c r="BK21" i="1"/>
  <c r="CU21" i="1" s="1"/>
  <c r="BJ21" i="1"/>
  <c r="CT21" i="1" s="1"/>
  <c r="BI21" i="1"/>
  <c r="CS21" i="1" s="1"/>
  <c r="BH21" i="1"/>
  <c r="CR21" i="1" s="1"/>
  <c r="BG21" i="1"/>
  <c r="CQ21" i="1" s="1"/>
  <c r="BF21" i="1"/>
  <c r="CP21" i="1" s="1"/>
  <c r="BE21" i="1"/>
  <c r="CO21" i="1" s="1"/>
  <c r="BX20" i="1"/>
  <c r="BW20" i="1"/>
  <c r="BV20" i="1"/>
  <c r="BU20" i="1"/>
  <c r="BT20" i="1"/>
  <c r="BS20" i="1"/>
  <c r="BR20" i="1"/>
  <c r="BQ20" i="1"/>
  <c r="BP20" i="1"/>
  <c r="BO20" i="1"/>
  <c r="CY20" i="1" s="1"/>
  <c r="BN20" i="1"/>
  <c r="CX20" i="1" s="1"/>
  <c r="BM20" i="1"/>
  <c r="CW20" i="1" s="1"/>
  <c r="BL20" i="1"/>
  <c r="CV20" i="1" s="1"/>
  <c r="BK20" i="1"/>
  <c r="CU20" i="1" s="1"/>
  <c r="BJ20" i="1"/>
  <c r="CT20" i="1" s="1"/>
  <c r="BI20" i="1"/>
  <c r="CS20" i="1" s="1"/>
  <c r="BH20" i="1"/>
  <c r="CR20" i="1" s="1"/>
  <c r="BG20" i="1"/>
  <c r="CQ20" i="1" s="1"/>
  <c r="BF20" i="1"/>
  <c r="CP20" i="1" s="1"/>
  <c r="BE20" i="1"/>
  <c r="CO20" i="1" s="1"/>
  <c r="BX19" i="1"/>
  <c r="BW19" i="1"/>
  <c r="BV19" i="1"/>
  <c r="BU19" i="1"/>
  <c r="BT19" i="1"/>
  <c r="BS19" i="1"/>
  <c r="BR19" i="1"/>
  <c r="BQ19" i="1"/>
  <c r="BP19" i="1"/>
  <c r="BO19" i="1"/>
  <c r="CY19" i="1" s="1"/>
  <c r="BN19" i="1"/>
  <c r="CX19" i="1" s="1"/>
  <c r="BM19" i="1"/>
  <c r="CW19" i="1" s="1"/>
  <c r="BL19" i="1"/>
  <c r="CV19" i="1" s="1"/>
  <c r="BK19" i="1"/>
  <c r="CU19" i="1" s="1"/>
  <c r="BJ19" i="1"/>
  <c r="CT19" i="1" s="1"/>
  <c r="BI19" i="1"/>
  <c r="CS19" i="1" s="1"/>
  <c r="BH19" i="1"/>
  <c r="CR19" i="1" s="1"/>
  <c r="BG19" i="1"/>
  <c r="CQ19" i="1" s="1"/>
  <c r="BF19" i="1"/>
  <c r="CP19" i="1" s="1"/>
  <c r="BE19" i="1"/>
  <c r="CO19" i="1" s="1"/>
  <c r="BX18" i="1"/>
  <c r="BW18" i="1"/>
  <c r="BV18" i="1"/>
  <c r="BU18" i="1"/>
  <c r="BT18" i="1"/>
  <c r="BS18" i="1"/>
  <c r="BR18" i="1"/>
  <c r="BQ18" i="1"/>
  <c r="BP18" i="1"/>
  <c r="BO18" i="1"/>
  <c r="CY18" i="1" s="1"/>
  <c r="BN18" i="1"/>
  <c r="CX18" i="1" s="1"/>
  <c r="BM18" i="1"/>
  <c r="CW18" i="1" s="1"/>
  <c r="BL18" i="1"/>
  <c r="CV18" i="1" s="1"/>
  <c r="BK18" i="1"/>
  <c r="CU18" i="1" s="1"/>
  <c r="BJ18" i="1"/>
  <c r="CT18" i="1" s="1"/>
  <c r="BI18" i="1"/>
  <c r="CS18" i="1" s="1"/>
  <c r="BH18" i="1"/>
  <c r="BG18" i="1"/>
  <c r="CQ18" i="1" s="1"/>
  <c r="BF18" i="1"/>
  <c r="CP18" i="1" s="1"/>
  <c r="BE18" i="1"/>
  <c r="CO18" i="1" s="1"/>
  <c r="BX17" i="1"/>
  <c r="BW17" i="1"/>
  <c r="BV17" i="1"/>
  <c r="BU17" i="1"/>
  <c r="BT17" i="1"/>
  <c r="BS17" i="1"/>
  <c r="BR17" i="1"/>
  <c r="BQ17" i="1"/>
  <c r="BP17" i="1"/>
  <c r="BO17" i="1"/>
  <c r="CY17" i="1" s="1"/>
  <c r="BN17" i="1"/>
  <c r="CX17" i="1" s="1"/>
  <c r="BM17" i="1"/>
  <c r="CW17" i="1" s="1"/>
  <c r="BL17" i="1"/>
  <c r="CV17" i="1" s="1"/>
  <c r="BK17" i="1"/>
  <c r="CU17" i="1" s="1"/>
  <c r="BJ17" i="1"/>
  <c r="CT17" i="1" s="1"/>
  <c r="BI17" i="1"/>
  <c r="CS17" i="1" s="1"/>
  <c r="BH17" i="1"/>
  <c r="CR17" i="1" s="1"/>
  <c r="BG17" i="1"/>
  <c r="CQ17" i="1" s="1"/>
  <c r="BF17" i="1"/>
  <c r="CP17" i="1" s="1"/>
  <c r="BE17" i="1"/>
  <c r="CO17" i="1" s="1"/>
  <c r="BX16" i="1"/>
  <c r="BW16" i="1"/>
  <c r="BV16" i="1"/>
  <c r="BU16" i="1"/>
  <c r="BT16" i="1"/>
  <c r="BS16" i="1"/>
  <c r="BR16" i="1"/>
  <c r="BQ16" i="1"/>
  <c r="BP16" i="1"/>
  <c r="BO16" i="1"/>
  <c r="CY16" i="1" s="1"/>
  <c r="BN16" i="1"/>
  <c r="CX16" i="1" s="1"/>
  <c r="BM16" i="1"/>
  <c r="CW16" i="1" s="1"/>
  <c r="BL16" i="1"/>
  <c r="CV16" i="1" s="1"/>
  <c r="BK16" i="1"/>
  <c r="CU16" i="1" s="1"/>
  <c r="BJ16" i="1"/>
  <c r="CT16" i="1" s="1"/>
  <c r="BI16" i="1"/>
  <c r="CS16" i="1" s="1"/>
  <c r="BH16" i="1"/>
  <c r="CR16" i="1" s="1"/>
  <c r="BG16" i="1"/>
  <c r="CQ16" i="1" s="1"/>
  <c r="BF16" i="1"/>
  <c r="CP16" i="1" s="1"/>
  <c r="BE16" i="1"/>
  <c r="CO16" i="1" s="1"/>
  <c r="BX15" i="1"/>
  <c r="BW15" i="1"/>
  <c r="BV15" i="1"/>
  <c r="BU15" i="1"/>
  <c r="BT15" i="1"/>
  <c r="BS15" i="1"/>
  <c r="BR15" i="1"/>
  <c r="BQ15" i="1"/>
  <c r="BP15" i="1"/>
  <c r="BO15" i="1"/>
  <c r="CY15" i="1" s="1"/>
  <c r="BN15" i="1"/>
  <c r="CX15" i="1" s="1"/>
  <c r="BM15" i="1"/>
  <c r="CW15" i="1" s="1"/>
  <c r="BL15" i="1"/>
  <c r="CV15" i="1" s="1"/>
  <c r="BK15" i="1"/>
  <c r="CU15" i="1" s="1"/>
  <c r="BJ15" i="1"/>
  <c r="CT15" i="1" s="1"/>
  <c r="BI15" i="1"/>
  <c r="CS15" i="1" s="1"/>
  <c r="BH15" i="1"/>
  <c r="CR15" i="1" s="1"/>
  <c r="BG15" i="1"/>
  <c r="CQ15" i="1" s="1"/>
  <c r="BF15" i="1"/>
  <c r="CP15" i="1" s="1"/>
  <c r="BE15" i="1"/>
  <c r="CO15" i="1" s="1"/>
  <c r="BX14" i="1"/>
  <c r="BW14" i="1"/>
  <c r="BV14" i="1"/>
  <c r="BU14" i="1"/>
  <c r="BT14" i="1"/>
  <c r="BS14" i="1"/>
  <c r="BR14" i="1"/>
  <c r="BQ14" i="1"/>
  <c r="BP14" i="1"/>
  <c r="BO14" i="1"/>
  <c r="CY14" i="1" s="1"/>
  <c r="BN14" i="1"/>
  <c r="CX14" i="1" s="1"/>
  <c r="BM14" i="1"/>
  <c r="CW14" i="1" s="1"/>
  <c r="BL14" i="1"/>
  <c r="CV14" i="1" s="1"/>
  <c r="BK14" i="1"/>
  <c r="CU14" i="1" s="1"/>
  <c r="BJ14" i="1"/>
  <c r="CT14" i="1" s="1"/>
  <c r="BI14" i="1"/>
  <c r="CS14" i="1" s="1"/>
  <c r="BH14" i="1"/>
  <c r="CR14" i="1" s="1"/>
  <c r="BG14" i="1"/>
  <c r="CQ14" i="1" s="1"/>
  <c r="BF14" i="1"/>
  <c r="CP14" i="1" s="1"/>
  <c r="BE14" i="1"/>
  <c r="CO14" i="1" s="1"/>
  <c r="BX13" i="1"/>
  <c r="BW13" i="1"/>
  <c r="BV13" i="1"/>
  <c r="BU13" i="1"/>
  <c r="BT13" i="1"/>
  <c r="BS13" i="1"/>
  <c r="BR13" i="1"/>
  <c r="BQ13" i="1"/>
  <c r="BP13" i="1"/>
  <c r="BO13" i="1"/>
  <c r="CY13" i="1" s="1"/>
  <c r="BN13" i="1"/>
  <c r="CX13" i="1" s="1"/>
  <c r="BM13" i="1"/>
  <c r="CW13" i="1" s="1"/>
  <c r="BL13" i="1"/>
  <c r="CV13" i="1" s="1"/>
  <c r="BK13" i="1"/>
  <c r="CU13" i="1" s="1"/>
  <c r="BJ13" i="1"/>
  <c r="CT13" i="1" s="1"/>
  <c r="BI13" i="1"/>
  <c r="CS13" i="1" s="1"/>
  <c r="BH13" i="1"/>
  <c r="CR13" i="1" s="1"/>
  <c r="BG13" i="1"/>
  <c r="CQ13" i="1" s="1"/>
  <c r="BF13" i="1"/>
  <c r="CP13" i="1" s="1"/>
  <c r="BE13" i="1"/>
  <c r="CO13" i="1" s="1"/>
  <c r="BX12" i="1"/>
  <c r="BW12" i="1"/>
  <c r="BV12" i="1"/>
  <c r="BU12" i="1"/>
  <c r="BT12" i="1"/>
  <c r="BS12" i="1"/>
  <c r="BR12" i="1"/>
  <c r="BQ12" i="1"/>
  <c r="BP12" i="1"/>
  <c r="BO12" i="1"/>
  <c r="CY12" i="1" s="1"/>
  <c r="BN12" i="1"/>
  <c r="CX12" i="1" s="1"/>
  <c r="BM12" i="1"/>
  <c r="CW12" i="1" s="1"/>
  <c r="BL12" i="1"/>
  <c r="CV12" i="1" s="1"/>
  <c r="BK12" i="1"/>
  <c r="CU12" i="1" s="1"/>
  <c r="BJ12" i="1"/>
  <c r="CT12" i="1" s="1"/>
  <c r="BI12" i="1"/>
  <c r="CS12" i="1" s="1"/>
  <c r="BH12" i="1"/>
  <c r="CR12" i="1" s="1"/>
  <c r="BG12" i="1"/>
  <c r="CQ12" i="1" s="1"/>
  <c r="BF12" i="1"/>
  <c r="CP12" i="1" s="1"/>
  <c r="BE12" i="1"/>
  <c r="CO12" i="1" s="1"/>
  <c r="BX11" i="1"/>
  <c r="BW11" i="1"/>
  <c r="BV11" i="1"/>
  <c r="BU11" i="1"/>
  <c r="BT11" i="1"/>
  <c r="BS11" i="1"/>
  <c r="BR11" i="1"/>
  <c r="BQ11" i="1"/>
  <c r="BP11" i="1"/>
  <c r="BO11" i="1"/>
  <c r="CY11" i="1" s="1"/>
  <c r="BN11" i="1"/>
  <c r="CX11" i="1" s="1"/>
  <c r="BM11" i="1"/>
  <c r="CW11" i="1" s="1"/>
  <c r="BL11" i="1"/>
  <c r="CV11" i="1" s="1"/>
  <c r="BK11" i="1"/>
  <c r="CU11" i="1" s="1"/>
  <c r="BJ11" i="1"/>
  <c r="CT11" i="1" s="1"/>
  <c r="BI11" i="1"/>
  <c r="CS11" i="1" s="1"/>
  <c r="BH11" i="1"/>
  <c r="CR11" i="1" s="1"/>
  <c r="BG11" i="1"/>
  <c r="CQ11" i="1" s="1"/>
  <c r="BF11" i="1"/>
  <c r="CP11" i="1" s="1"/>
  <c r="BE11" i="1"/>
  <c r="CO11" i="1" s="1"/>
  <c r="BX10" i="1"/>
  <c r="BW10" i="1"/>
  <c r="BV10" i="1"/>
  <c r="BU10" i="1"/>
  <c r="BT10" i="1"/>
  <c r="BS10" i="1"/>
  <c r="BR10" i="1"/>
  <c r="BQ10" i="1"/>
  <c r="BP10" i="1"/>
  <c r="BO10" i="1"/>
  <c r="CY10" i="1" s="1"/>
  <c r="BN10" i="1"/>
  <c r="CX10" i="1" s="1"/>
  <c r="BM10" i="1"/>
  <c r="CW10" i="1" s="1"/>
  <c r="BL10" i="1"/>
  <c r="CV10" i="1" s="1"/>
  <c r="BK10" i="1"/>
  <c r="CU10" i="1" s="1"/>
  <c r="BJ10" i="1"/>
  <c r="CT10" i="1" s="1"/>
  <c r="BI10" i="1"/>
  <c r="CS10" i="1" s="1"/>
  <c r="BH10" i="1"/>
  <c r="CR10" i="1" s="1"/>
  <c r="BG10" i="1"/>
  <c r="CQ10" i="1" s="1"/>
  <c r="BF10" i="1"/>
  <c r="CP10" i="1" s="1"/>
  <c r="BE10" i="1"/>
  <c r="CO10" i="1" s="1"/>
  <c r="BX9" i="1"/>
  <c r="BW9" i="1"/>
  <c r="BV9" i="1"/>
  <c r="BU9" i="1"/>
  <c r="BT9" i="1"/>
  <c r="BS9" i="1"/>
  <c r="BR9" i="1"/>
  <c r="BQ9" i="1"/>
  <c r="BP9" i="1"/>
  <c r="BO9" i="1"/>
  <c r="CY9" i="1" s="1"/>
  <c r="BN9" i="1"/>
  <c r="CX9" i="1" s="1"/>
  <c r="BM9" i="1"/>
  <c r="CW9" i="1" s="1"/>
  <c r="BL9" i="1"/>
  <c r="CV9" i="1" s="1"/>
  <c r="BK9" i="1"/>
  <c r="CU9" i="1" s="1"/>
  <c r="BJ9" i="1"/>
  <c r="CT9" i="1" s="1"/>
  <c r="BI9" i="1"/>
  <c r="CS9" i="1" s="1"/>
  <c r="BH9" i="1"/>
  <c r="CR9" i="1" s="1"/>
  <c r="BG9" i="1"/>
  <c r="CQ9" i="1" s="1"/>
  <c r="BF9" i="1"/>
  <c r="CP9" i="1" s="1"/>
  <c r="BE9" i="1"/>
  <c r="CO9" i="1" s="1"/>
  <c r="BX8" i="1"/>
  <c r="BW8" i="1"/>
  <c r="BV8" i="1"/>
  <c r="BU8" i="1"/>
  <c r="BT8" i="1"/>
  <c r="BS8" i="1"/>
  <c r="BR8" i="1"/>
  <c r="BQ8" i="1"/>
  <c r="BP8" i="1"/>
  <c r="BO8" i="1"/>
  <c r="CY8" i="1" s="1"/>
  <c r="BN8" i="1"/>
  <c r="CX8" i="1" s="1"/>
  <c r="BM8" i="1"/>
  <c r="CW8" i="1" s="1"/>
  <c r="BL8" i="1"/>
  <c r="CV8" i="1" s="1"/>
  <c r="BK8" i="1"/>
  <c r="CU8" i="1" s="1"/>
  <c r="BJ8" i="1"/>
  <c r="CT8" i="1" s="1"/>
  <c r="BI8" i="1"/>
  <c r="CS8" i="1" s="1"/>
  <c r="BH8" i="1"/>
  <c r="CR8" i="1" s="1"/>
  <c r="BG8" i="1"/>
  <c r="CQ8" i="1" s="1"/>
  <c r="BF8" i="1"/>
  <c r="CP8" i="1" s="1"/>
  <c r="BE8" i="1"/>
  <c r="CO8" i="1" s="1"/>
  <c r="BX7" i="1"/>
  <c r="BW7" i="1"/>
  <c r="BV7" i="1"/>
  <c r="BU7" i="1"/>
  <c r="BT7" i="1"/>
  <c r="BS7" i="1"/>
  <c r="BR7" i="1"/>
  <c r="BQ7" i="1"/>
  <c r="BP7" i="1"/>
  <c r="BO7" i="1"/>
  <c r="CY7" i="1" s="1"/>
  <c r="BN7" i="1"/>
  <c r="CX7" i="1" s="1"/>
  <c r="BM7" i="1"/>
  <c r="CW7" i="1" s="1"/>
  <c r="BL7" i="1"/>
  <c r="CV7" i="1" s="1"/>
  <c r="BK7" i="1"/>
  <c r="BJ7" i="1"/>
  <c r="CT7" i="1" s="1"/>
  <c r="BI7" i="1"/>
  <c r="CS7" i="1" s="1"/>
  <c r="BH7" i="1"/>
  <c r="CR7" i="1" s="1"/>
  <c r="BG7" i="1"/>
  <c r="CQ7" i="1" s="1"/>
  <c r="BF7" i="1"/>
  <c r="CP7" i="1" s="1"/>
  <c r="BE7" i="1"/>
  <c r="CO7" i="1" s="1"/>
  <c r="BX6" i="1"/>
  <c r="BW6" i="1"/>
  <c r="BV6" i="1"/>
  <c r="BU6" i="1"/>
  <c r="BT6" i="1"/>
  <c r="BS6" i="1"/>
  <c r="BR6" i="1"/>
  <c r="BQ6" i="1"/>
  <c r="BP6" i="1"/>
  <c r="BO6" i="1"/>
  <c r="CY6" i="1" s="1"/>
  <c r="BN6" i="1"/>
  <c r="CX6" i="1" s="1"/>
  <c r="BM6" i="1"/>
  <c r="CW6" i="1" s="1"/>
  <c r="BL6" i="1"/>
  <c r="CV6" i="1" s="1"/>
  <c r="BK6" i="1"/>
  <c r="CU6" i="1" s="1"/>
  <c r="BJ6" i="1"/>
  <c r="CT6" i="1" s="1"/>
  <c r="BI6" i="1"/>
  <c r="CS6" i="1" s="1"/>
  <c r="BH6" i="1"/>
  <c r="CR6" i="1" s="1"/>
  <c r="BG6" i="1"/>
  <c r="CQ6" i="1" s="1"/>
  <c r="BF6" i="1"/>
  <c r="CP6" i="1" s="1"/>
  <c r="BE6" i="1"/>
  <c r="CO6" i="1" s="1"/>
  <c r="BX5" i="1"/>
  <c r="BW5" i="1"/>
  <c r="BV5" i="1"/>
  <c r="BU5" i="1"/>
  <c r="BT5" i="1"/>
  <c r="BS5" i="1"/>
  <c r="BR5" i="1"/>
  <c r="BQ5" i="1"/>
  <c r="BP5" i="1"/>
  <c r="BO5" i="1"/>
  <c r="CY5" i="1" s="1"/>
  <c r="BN5" i="1"/>
  <c r="CX5" i="1" s="1"/>
  <c r="BM5" i="1"/>
  <c r="CW5" i="1" s="1"/>
  <c r="BL5" i="1"/>
  <c r="CV5" i="1" s="1"/>
  <c r="BK5" i="1"/>
  <c r="CU5" i="1" s="1"/>
  <c r="BJ5" i="1"/>
  <c r="CT5" i="1" s="1"/>
  <c r="BI5" i="1"/>
  <c r="CS5" i="1" s="1"/>
  <c r="BH5" i="1"/>
  <c r="CR5" i="1" s="1"/>
  <c r="BG5" i="1"/>
  <c r="CQ5" i="1" s="1"/>
  <c r="BF5" i="1"/>
  <c r="CP5" i="1" s="1"/>
  <c r="BE5" i="1"/>
  <c r="CO5" i="1" s="1"/>
  <c r="BX4" i="1"/>
  <c r="BW4" i="1"/>
  <c r="BV4" i="1"/>
  <c r="BU4" i="1"/>
  <c r="BT4" i="1"/>
  <c r="BS4" i="1"/>
  <c r="BR4" i="1"/>
  <c r="BQ4" i="1"/>
  <c r="BP4" i="1"/>
  <c r="BO4" i="1"/>
  <c r="CY4" i="1" s="1"/>
  <c r="BN4" i="1"/>
  <c r="CX4" i="1" s="1"/>
  <c r="BM4" i="1"/>
  <c r="CW4" i="1" s="1"/>
  <c r="BL4" i="1"/>
  <c r="CV4" i="1" s="1"/>
  <c r="BK4" i="1"/>
  <c r="CU4" i="1" s="1"/>
  <c r="BJ4" i="1"/>
  <c r="CT4" i="1" s="1"/>
  <c r="BI4" i="1"/>
  <c r="CS4" i="1" s="1"/>
  <c r="BH4" i="1"/>
  <c r="CR4" i="1" s="1"/>
  <c r="BG4" i="1"/>
  <c r="CQ4" i="1" s="1"/>
  <c r="BF4" i="1"/>
  <c r="CP4" i="1" s="1"/>
  <c r="BE4" i="1"/>
  <c r="CO4" i="1" s="1"/>
  <c r="CH80" i="27" l="1"/>
  <c r="CN79" i="27"/>
  <c r="CM73" i="27"/>
  <c r="CN73" i="27" s="1"/>
  <c r="CH62" i="27"/>
  <c r="CN62" i="27" s="1"/>
  <c r="CM75" i="27"/>
  <c r="CH63" i="27"/>
  <c r="CN63" i="27" s="1"/>
  <c r="CN67" i="27"/>
  <c r="CM64" i="27"/>
  <c r="CH75" i="27"/>
  <c r="CN75" i="27" s="1"/>
  <c r="CH70" i="27"/>
  <c r="CN70" i="27" s="1"/>
  <c r="CN81" i="27"/>
  <c r="CH72" i="27"/>
  <c r="CN77" i="27"/>
  <c r="CN72" i="27"/>
  <c r="CN80" i="27"/>
  <c r="CH64" i="27"/>
  <c r="CN64" i="27" s="1"/>
  <c r="CI60" i="1"/>
  <c r="CI68" i="1"/>
  <c r="BP58" i="1"/>
  <c r="BP63" i="1"/>
  <c r="BF75" i="1"/>
  <c r="BE72" i="1"/>
  <c r="BO66" i="1"/>
  <c r="BO74" i="1"/>
  <c r="CI4" i="1"/>
  <c r="CI58" i="1" s="1"/>
  <c r="BP68" i="1"/>
  <c r="BP76" i="1"/>
  <c r="BF61" i="1"/>
  <c r="BR61" i="1"/>
  <c r="BP66" i="1"/>
  <c r="BR70" i="1"/>
  <c r="BM71" i="1"/>
  <c r="BP74" i="1"/>
  <c r="BP64" i="1"/>
  <c r="BO71" i="1"/>
  <c r="BW75" i="1"/>
  <c r="BO77" i="1"/>
  <c r="BO60" i="1"/>
  <c r="BM65" i="1"/>
  <c r="BG66" i="1"/>
  <c r="BO69" i="1"/>
  <c r="BF67" i="1"/>
  <c r="BW65" i="1"/>
  <c r="BP71" i="1"/>
  <c r="BM72" i="1"/>
  <c r="BO58" i="1"/>
  <c r="BM61" i="1"/>
  <c r="BM70" i="1"/>
  <c r="BR71" i="1"/>
  <c r="BR73" i="1"/>
  <c r="BF77" i="1"/>
  <c r="BR77" i="1"/>
  <c r="BG59" i="1"/>
  <c r="BE61" i="1"/>
  <c r="BP61" i="1"/>
  <c r="BO65" i="1"/>
  <c r="BF68" i="1"/>
  <c r="BE70" i="1"/>
  <c r="BP70" i="1"/>
  <c r="BM74" i="1"/>
  <c r="BE76" i="1"/>
  <c r="BG62" i="1"/>
  <c r="BM69" i="1"/>
  <c r="BM73" i="1"/>
  <c r="BW60" i="1"/>
  <c r="BM62" i="1"/>
  <c r="BE65" i="1"/>
  <c r="BP65" i="1"/>
  <c r="BO67" i="1"/>
  <c r="BW69" i="1"/>
  <c r="BF70" i="1"/>
  <c r="BW73" i="1"/>
  <c r="BR76" i="1"/>
  <c r="BM64" i="1"/>
  <c r="BG61" i="1"/>
  <c r="BR63" i="1"/>
  <c r="BW64" i="1"/>
  <c r="BF65" i="1"/>
  <c r="BP67" i="1"/>
  <c r="BP75" i="1"/>
  <c r="BG63" i="1"/>
  <c r="BM66" i="1"/>
  <c r="BR58" i="1"/>
  <c r="BM59" i="1"/>
  <c r="BO62" i="1"/>
  <c r="BG65" i="1"/>
  <c r="BW66" i="1"/>
  <c r="BO73" i="1"/>
  <c r="BE74" i="1"/>
  <c r="BG58" i="1"/>
  <c r="BR67" i="1"/>
  <c r="BE69" i="1"/>
  <c r="BP73" i="1"/>
  <c r="BR75" i="1"/>
  <c r="BE77" i="1"/>
  <c r="BP77" i="1"/>
  <c r="BE62" i="1"/>
  <c r="BP62" i="1"/>
  <c r="BM68" i="1"/>
  <c r="BF60" i="1"/>
  <c r="BE64" i="1"/>
  <c r="BW68" i="1"/>
  <c r="BP69" i="1"/>
  <c r="BG70" i="1"/>
  <c r="BG71" i="1"/>
  <c r="BF73" i="1"/>
  <c r="BR74" i="1"/>
  <c r="BM76" i="1"/>
  <c r="BG67" i="1"/>
  <c r="BP72" i="1"/>
  <c r="BG74" i="1"/>
  <c r="BG75" i="1"/>
  <c r="BG60" i="1"/>
  <c r="BW61" i="1"/>
  <c r="BR62" i="1"/>
  <c r="BF64" i="1"/>
  <c r="BE66" i="1"/>
  <c r="BG68" i="1"/>
  <c r="BG69" i="1"/>
  <c r="BG73" i="1"/>
  <c r="BG77" i="1"/>
  <c r="BG76" i="1"/>
  <c r="BM58" i="1"/>
  <c r="BG64" i="1"/>
  <c r="BF72" i="1"/>
  <c r="BW58" i="1"/>
  <c r="BO61" i="1"/>
  <c r="BR66" i="1"/>
  <c r="BM67" i="1"/>
  <c r="BE68" i="1"/>
  <c r="BO70" i="1"/>
  <c r="BF71" i="1"/>
  <c r="BG72" i="1"/>
  <c r="BM75" i="1"/>
  <c r="BR63" i="9"/>
  <c r="BE65" i="9"/>
  <c r="BP65" i="9"/>
  <c r="BW67" i="9"/>
  <c r="BF68" i="9"/>
  <c r="BG73" i="9"/>
  <c r="BW74" i="9"/>
  <c r="BP76" i="9"/>
  <c r="BR77" i="9"/>
  <c r="BR58" i="9"/>
  <c r="BG63" i="9"/>
  <c r="BM64" i="9"/>
  <c r="BR68" i="9"/>
  <c r="BF71" i="9"/>
  <c r="BG77" i="9"/>
  <c r="BG68" i="9"/>
  <c r="BG71" i="9"/>
  <c r="BM59" i="9"/>
  <c r="BG60" i="9"/>
  <c r="BW61" i="9"/>
  <c r="BF62" i="9"/>
  <c r="BP67" i="9"/>
  <c r="BO64" i="9"/>
  <c r="BW69" i="9"/>
  <c r="BF70" i="9"/>
  <c r="BM72" i="9"/>
  <c r="BE74" i="9"/>
  <c r="BP74" i="9"/>
  <c r="BR75" i="9"/>
  <c r="BG75" i="9"/>
  <c r="BP64" i="9"/>
  <c r="BW63" i="9"/>
  <c r="BG65" i="9"/>
  <c r="BG67" i="9"/>
  <c r="BM68" i="9"/>
  <c r="BE73" i="9"/>
  <c r="BP73" i="9"/>
  <c r="BR74" i="9"/>
  <c r="BF64" i="9"/>
  <c r="BG66" i="9"/>
  <c r="BE69" i="9"/>
  <c r="BG74" i="9"/>
  <c r="BF59" i="9"/>
  <c r="BF61" i="9"/>
  <c r="BG64" i="9"/>
  <c r="BF69" i="9"/>
  <c r="BW71" i="9"/>
  <c r="BR73" i="9"/>
  <c r="BG58" i="9"/>
  <c r="BG61" i="9"/>
  <c r="BP63" i="9"/>
  <c r="BG69" i="9"/>
  <c r="BM70" i="9"/>
  <c r="BF72" i="9"/>
  <c r="BP77" i="9"/>
  <c r="BE58" i="9"/>
  <c r="BP58" i="9"/>
  <c r="BO60" i="9"/>
  <c r="BR66" i="9"/>
  <c r="BP68" i="9"/>
  <c r="BR72" i="9"/>
  <c r="BO76" i="9"/>
  <c r="BG7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<sst xmlns="http://schemas.openxmlformats.org/spreadsheetml/2006/main" count="2566" uniqueCount="453">
  <si>
    <t>Sorry, the query is too large to fit into the Excel cell. You will not be able to update your table with the .Stat Populator.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</si>
  <si>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</si>
  <si>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</si>
  <si>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</si>
  <si>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</si>
  <si>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</si>
  <si>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</si>
  <si>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</si>
  <si>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</si>
  <si>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</si>
  <si>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</si>
  <si>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</si>
  <si>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</si>
  <si>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</si>
  <si>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</si>
  <si>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</si>
  <si>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</si>
  <si>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</si>
  <si>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</si>
  <si>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</si>
  <si>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</si>
  <si>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</si>
  <si>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</si>
  <si>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</si>
  <si>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</si>
  <si>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</si>
  <si>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</si>
  <si>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</si>
  <si>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</si>
  <si>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</si>
  <si>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</si>
  <si>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</si>
  <si>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</si>
  <si>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</si>
  <si>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</si>
  <si>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</si>
  <si>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</si>
  <si>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</si>
  <si>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</si>
  <si>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</si>
  <si>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</si>
  <si>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</si>
  <si>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</si>
  <si>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</si>
  <si>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</si>
  <si>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</si>
  <si>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</si>
  <si>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</si>
  <si>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</si>
  <si>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</si>
  <si>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</si>
  <si>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</si>
  <si>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</si>
  <si>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</si>
  <si>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</si>
  <si>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</si>
  <si>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 industry / sector</t>
  </si>
  <si>
    <t/>
  </si>
  <si>
    <t>Agriculture, hunting, forestry +
Fishing and aquaculture</t>
  </si>
  <si>
    <t>Mining and quarrying, energy producing products+
Mining and quarrying, non-energy producing products</t>
  </si>
  <si>
    <t>TTL_09+TTL_45T47+TTL_45T47
+TTL_53+TTL_55T56+TTL_58T60+TTL_61+TTL_62T63+TTL_64T66+TTL_68+TTL_69T75+TTL_77T82+TTL_77T82+TTL_85+TTL_86T88+TTL_90T93+TTL_94T96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</si>
  <si>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</si>
  <si>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</si>
  <si>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</si>
  <si>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</si>
  <si>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</si>
  <si>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products+TTL_21: Pharmaceuticals, medicinal chemical and botanical products+TTL_22: Rubber and plastics products</t>
  </si>
  <si>
    <t>TTL_23: Other non-metallic mineral products</t>
  </si>
  <si>
    <t>TTL_24: Basic metals+TTL_25: 
Fabricated metal products</t>
  </si>
  <si>
    <t xml:space="preserve">TTL_26: Computer, electronic and optical equipment+TTL_28: Machinery and equipment, nec+TTL_31T33: Manufacturing nec; repair and installation of machinery and equipment
</t>
  </si>
  <si>
    <t>TTL_27: Electrical equipment</t>
  </si>
  <si>
    <t xml:space="preserve">TTL_29: Motor vehicles, trailers and semi-trailers+TTL_30: Other transport equipment
</t>
  </si>
  <si>
    <t>TTL_35: Electricity, gas, steam and air conditioning supply</t>
  </si>
  <si>
    <t>TTL_36T39: Water supply; sewerage, waste management and remediation activities</t>
  </si>
  <si>
    <t>TTL_41T43: Construction</t>
  </si>
  <si>
    <t>TTL_49: Land transport and transport via pipelines</t>
  </si>
  <si>
    <t>TTL_50: Water transport+
TTL_51: Air transport</t>
  </si>
  <si>
    <t>TTL_84: Public administration and defence; compulsory social security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</si>
  <si>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</si>
  <si>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</si>
  <si>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</si>
  <si>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</si>
  <si>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</si>
  <si>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TTL_20: Chemical and chemical products</t>
  </si>
  <si>
    <t>TTL_21: Pharmaceuticals, medicinal chemical and botanical products</t>
  </si>
  <si>
    <t>TTL_22: Rubber and plastics products</t>
  </si>
  <si>
    <t>TTL_24: Basic metals</t>
  </si>
  <si>
    <t>TTL_25: Fabricated metal products</t>
  </si>
  <si>
    <t>TTL_26: Computer, electronic and optical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</si>
  <si>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</si>
  <si>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</si>
  <si>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</si>
  <si>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</si>
  <si>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TTL_45T47: Wholesale and retail trade; repair of motor vehicles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</si>
  <si>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</si>
  <si>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</si>
  <si>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</si>
  <si>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</si>
  <si>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</si>
  <si>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</si>
  <si>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</si>
  <si>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</si>
  <si>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</si>
  <si>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</si>
  <si>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</si>
  <si>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</si>
  <si>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TTL_85: Education</t>
  </si>
  <si>
    <t>TTL_86T88: Human health and social work activities</t>
  </si>
  <si>
    <t>TTL_90T93: Arts, entertainment and recreation</t>
  </si>
  <si>
    <t>TTL_94T96: Other service activities</t>
  </si>
  <si>
    <t>TTL_97T98: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</si>
  <si>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</si>
  <si>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</si>
  <si>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</si>
  <si>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</si>
  <si>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</si>
  <si>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28 Feb 2023 16:09 UTC (GMT) from OECD.Stat</t>
  </si>
  <si>
    <t>Agriculture &amp; Fishing</t>
  </si>
  <si>
    <t>Mining</t>
  </si>
  <si>
    <t>Services</t>
  </si>
  <si>
    <t>Food</t>
  </si>
  <si>
    <t>Textile</t>
  </si>
  <si>
    <t>Wood</t>
  </si>
  <si>
    <t>Paper</t>
  </si>
  <si>
    <t>Coke and petroleum products</t>
  </si>
  <si>
    <t>Chemical and chemical products</t>
  </si>
  <si>
    <t>Other non-metallic mineral products</t>
  </si>
  <si>
    <t>Basic metals
Fabricated metal products</t>
  </si>
  <si>
    <t xml:space="preserve">Electronics
</t>
  </si>
  <si>
    <t>Electrical equipment</t>
  </si>
  <si>
    <t xml:space="preserve">Transport equipment
</t>
  </si>
  <si>
    <t>Electricity, gas, steam and air conditioning supply</t>
  </si>
  <si>
    <t>Water supply</t>
  </si>
  <si>
    <t>Construction</t>
  </si>
  <si>
    <t>Land transport and transport via pipelines</t>
  </si>
  <si>
    <t>Water &amp; Air transport</t>
  </si>
  <si>
    <t>Public administration</t>
  </si>
  <si>
    <t>Total</t>
  </si>
  <si>
    <t>Output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</si>
  <si>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</si>
  <si>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</si>
  <si>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</si>
  <si>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</si>
  <si>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</si>
  <si>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</si>
  <si>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</si>
  <si>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</si>
  <si>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</si>
  <si>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</si>
  <si>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</si>
  <si>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</si>
  <si>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</si>
  <si>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</si>
  <si>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</si>
  <si>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</si>
  <si>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</si>
  <si>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</si>
  <si>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</si>
  <si>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</si>
  <si>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CO2</t>
  </si>
  <si>
    <t>CH4</t>
  </si>
  <si>
    <t>N2O</t>
  </si>
  <si>
    <t>SO2</t>
  </si>
  <si>
    <t xml:space="preserve"> Agriculture, hunting, forestry</t>
  </si>
  <si>
    <t xml:space="preserve"> Fishing and aquaculture</t>
  </si>
  <si>
    <t xml:space="preserve"> Mining and quarrying, energy producing products</t>
  </si>
  <si>
    <t xml:space="preserve"> Mining and quarrying, non-energy producing products</t>
  </si>
  <si>
    <t xml:space="preserve"> Mining support service activities</t>
  </si>
  <si>
    <t xml:space="preserve"> Food products, beverages and tobacco</t>
  </si>
  <si>
    <t xml:space="preserve"> Textiles, textile products, leather and footwear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</si>
  <si>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</si>
  <si>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</si>
  <si>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</si>
  <si>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 and chemical products</t>
  </si>
  <si>
    <t xml:space="preserve"> Pharmaceuticals, medicinal chemical and botanical products</t>
  </si>
  <si>
    <t xml:space="preserve"> Rubber and plastics products</t>
  </si>
  <si>
    <t xml:space="preserve"> Other non-metallic mineral products</t>
  </si>
  <si>
    <t xml:space="preserve"> Basic metals</t>
  </si>
  <si>
    <t xml:space="preserve"> Fabricated metal products</t>
  </si>
  <si>
    <t xml:space="preserve"> Computer, electronic and optical equipment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</si>
  <si>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</si>
  <si>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</si>
  <si>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</si>
  <si>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</si>
  <si>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</si>
  <si>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</si>
  <si>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</si>
  <si>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</si>
  <si>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</si>
  <si>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</si>
  <si>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</si>
  <si>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</si>
  <si>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</si>
  <si>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</si>
  <si>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</si>
  <si>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</si>
  <si>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</si>
  <si>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</si>
  <si>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</si>
  <si>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</si>
  <si>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</si>
  <si>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</si>
  <si>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</si>
  <si>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</si>
  <si>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</si>
  <si>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</si>
  <si>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</si>
  <si>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>Agriculture, hunting, forestry</t>
  </si>
  <si>
    <t>Total Production required to meet demand</t>
  </si>
  <si>
    <t>DEMAND</t>
  </si>
  <si>
    <t>demand</t>
  </si>
  <si>
    <t>Domestic Demand</t>
  </si>
  <si>
    <t>Unit (in USD Million)</t>
  </si>
  <si>
    <t>COAL_EF</t>
  </si>
  <si>
    <t>OIL_EF</t>
  </si>
  <si>
    <t>GAS_EF</t>
  </si>
  <si>
    <t>WT_COAL</t>
  </si>
  <si>
    <t>ELEC_EF</t>
  </si>
  <si>
    <t>WT_OIL</t>
  </si>
  <si>
    <t>WT_GAS</t>
  </si>
  <si>
    <t>WT_ELEC</t>
  </si>
  <si>
    <t>Weighted Average Emission Factor</t>
  </si>
  <si>
    <t>EF</t>
  </si>
  <si>
    <t>NETEXP</t>
  </si>
  <si>
    <t>netexport</t>
  </si>
  <si>
    <t>totaldemand</t>
  </si>
  <si>
    <t>Total Demand</t>
  </si>
  <si>
    <t>Unit</t>
  </si>
  <si>
    <t>(USD Million)</t>
  </si>
  <si>
    <t>(gCO2e/MJ)</t>
  </si>
  <si>
    <t>%</t>
  </si>
  <si>
    <t>million tCO2 emission considering domestic demand</t>
  </si>
  <si>
    <t>million tCO2 emission considering import/export</t>
  </si>
  <si>
    <t>COAL_PRICE</t>
  </si>
  <si>
    <t>OIL_PRICE</t>
  </si>
  <si>
    <t>GAS_PRICE</t>
  </si>
  <si>
    <t>ELEC_PRICE</t>
  </si>
  <si>
    <t xml:space="preserve">in USD million </t>
  </si>
  <si>
    <t>Coal</t>
  </si>
  <si>
    <t>Natural Gas</t>
  </si>
  <si>
    <t>Oil Products</t>
  </si>
  <si>
    <t>Weights %</t>
  </si>
  <si>
    <t>Crude Oil</t>
  </si>
  <si>
    <t>Input Output Table
(Million USD)</t>
  </si>
  <si>
    <t>Prices (USD/tonnes or barrel)</t>
  </si>
  <si>
    <t>Coal (USD/tonnes) 2019</t>
  </si>
  <si>
    <t>Natural Gas (USD/Mbtu) 2018</t>
  </si>
  <si>
    <t>Crude Oil (USD/barrel) 2018</t>
  </si>
  <si>
    <t>Oil Products (USD/barrel) 2018</t>
  </si>
  <si>
    <t>Quantity (tonnes or barrel or Mbtu)</t>
  </si>
  <si>
    <t>Coal (tonnes) 2019</t>
  </si>
  <si>
    <t>Natural Gas (Mbtu) 2018</t>
  </si>
  <si>
    <t>Crude Oil (barrel) 2018</t>
  </si>
  <si>
    <t>Oil Products (barrel) 2018</t>
  </si>
  <si>
    <t>Unit Conversion</t>
  </si>
  <si>
    <t>Oil Products (L)</t>
  </si>
  <si>
    <t>Crude Oil (L)</t>
  </si>
  <si>
    <t>Natural Gas (J)</t>
  </si>
  <si>
    <t>Coal (kg)</t>
  </si>
  <si>
    <t>Calorific Value</t>
  </si>
  <si>
    <t>Coal (MJ/kg)</t>
  </si>
  <si>
    <t>Crude Oil (MJ/L)</t>
  </si>
  <si>
    <t>Oil Products (MJ/L)</t>
  </si>
  <si>
    <t>Energy</t>
  </si>
  <si>
    <t>Coal (MJ)</t>
  </si>
  <si>
    <t>Crude Oil (MJ)</t>
  </si>
  <si>
    <t>Oil Products (MJ)</t>
  </si>
  <si>
    <t>Input Output Table Distribution Million USD</t>
  </si>
  <si>
    <t>Natural Gas (MJ)</t>
  </si>
  <si>
    <t>Emission Factor</t>
  </si>
  <si>
    <t>Coal (gCO2/MJ)</t>
  </si>
  <si>
    <t>Natural Gas (gCO2/MJ)</t>
  </si>
  <si>
    <t>Crude Oil (gCO2/MJ)</t>
  </si>
  <si>
    <t>Oil Products (gCO2/MJ)</t>
  </si>
  <si>
    <t xml:space="preserve">Total Emission </t>
  </si>
  <si>
    <t>Coal (million ton CO2)</t>
  </si>
  <si>
    <t>Natural Gas (million ton CO2)</t>
  </si>
  <si>
    <t>Crude Oil (million ton CO2)</t>
  </si>
  <si>
    <t>Oil Products (million ton CO2)</t>
  </si>
  <si>
    <t>Transactions(down)/Commodity(right)</t>
  </si>
  <si>
    <t>Coal and Peat Products</t>
  </si>
  <si>
    <t>---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</si>
  <si>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</si>
  <si>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</si>
  <si>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</si>
  <si>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</si>
  <si>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</si>
  <si>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</si>
  <si>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Mining and quarrying</t>
  </si>
  <si>
    <t>Food and tobacco</t>
  </si>
  <si>
    <t>Paper  pulp and printing</t>
  </si>
  <si>
    <t>Wood and wood products</t>
  </si>
  <si>
    <t>Textile and leather</t>
  </si>
  <si>
    <t>Road</t>
  </si>
  <si>
    <t>Rail</t>
  </si>
  <si>
    <t>Domestic aviation</t>
  </si>
  <si>
    <t>Domestic navigation</t>
  </si>
  <si>
    <t>Other Consumption</t>
  </si>
  <si>
    <t>Agriculture  forestry and fishing</t>
  </si>
  <si>
    <t>Commerce and public services</t>
  </si>
  <si>
    <t>Energy (in MJ)</t>
  </si>
  <si>
    <t>Petroleum Products</t>
  </si>
  <si>
    <t>Coal (million tons)</t>
  </si>
  <si>
    <t>Natural Gas (million tons)</t>
  </si>
  <si>
    <t>Oil Products (million tons)</t>
  </si>
  <si>
    <t>Actual</t>
  </si>
  <si>
    <t>Calculated</t>
  </si>
  <si>
    <t>Model Output</t>
  </si>
  <si>
    <t>Model 1</t>
  </si>
  <si>
    <t>Model 2</t>
  </si>
  <si>
    <t>Model 3</t>
  </si>
  <si>
    <t>Model 4</t>
  </si>
  <si>
    <t>Model 5</t>
  </si>
  <si>
    <t>Model 6</t>
  </si>
  <si>
    <t>Refresh</t>
  </si>
  <si>
    <t>Dataset: Carbon dioxide emissions embodied in international trade (2021 ed.)</t>
  </si>
  <si>
    <t>Partner</t>
  </si>
  <si>
    <t>JPN: Japan</t>
  </si>
  <si>
    <t>Time</t>
  </si>
  <si>
    <t>2018</t>
  </si>
  <si>
    <t>Country</t>
  </si>
  <si>
    <t>Industry</t>
  </si>
  <si>
    <t>DTOTAL: TOTAL</t>
  </si>
  <si>
    <t xml:space="preserve">  D01T03: Agriculture, hunting, forestry and fishing</t>
  </si>
  <si>
    <t xml:space="preserve">  D05T09: Mining and quarrying</t>
  </si>
  <si>
    <t xml:space="preserve">  D10T33: Total Manufacturing</t>
  </si>
  <si>
    <t xml:space="preserve">  D35T39: Electricity, gas, water supply, sewerage, waste and remediation services</t>
  </si>
  <si>
    <t xml:space="preserve">  D41T43: Construction</t>
  </si>
  <si>
    <t xml:space="preserve">  D05T39: Industry (mining, manufactures and utilities)</t>
  </si>
  <si>
    <t xml:space="preserve">  D41T98: Total services (incl. construction)</t>
  </si>
  <si>
    <t xml:space="preserve">  D45T98: Total services</t>
  </si>
  <si>
    <t xml:space="preserve">  D58T82: Information, finance, real estate and other business services</t>
  </si>
  <si>
    <t xml:space="preserve">  DINFO: Information industries</t>
  </si>
  <si>
    <t xml:space="preserve">  DMHH: Domestic households</t>
  </si>
  <si>
    <t xml:space="preserve">    D01T02: Agriculture, hunting, forestry</t>
  </si>
  <si>
    <t xml:space="preserve">    D03: Fishing and aquaculture</t>
  </si>
  <si>
    <t xml:space="preserve">    D05T06: Mining and quarrying, energy producing products</t>
  </si>
  <si>
    <t xml:space="preserve">    D07T08: Mining and quarrying, non-energy producing products</t>
  </si>
  <si>
    <t xml:space="preserve">    D09: Mining support service activities</t>
  </si>
  <si>
    <t xml:space="preserve">    D10T12: Food products, beverages and tobacco</t>
  </si>
  <si>
    <t xml:space="preserve">    D13T15: Textiles, textile products, leather and footwear</t>
  </si>
  <si>
    <t xml:space="preserve">    D16T18: Wood and paper products and printing</t>
  </si>
  <si>
    <t xml:space="preserve">    D19T23: Chemicals and non-metallic mineral products</t>
  </si>
  <si>
    <t xml:space="preserve">    D24T25: Basic metals and fabricated metal products</t>
  </si>
  <si>
    <t xml:space="preserve">    D26T27: Computer, electronic and electrical equipment</t>
  </si>
  <si>
    <t xml:space="preserve">    D28: Machinery and equipment, nec</t>
  </si>
  <si>
    <t xml:space="preserve">    D29T30: Transport equipment</t>
  </si>
  <si>
    <t xml:space="preserve">    D31T33: Manufacturing nec; repair and installation of machinery and equipment</t>
  </si>
  <si>
    <t xml:space="preserve">    D35: Electricity, gas, steam and air conditioning supply</t>
  </si>
  <si>
    <t xml:space="preserve">    D36T39: Water supply; sewerage, waste management and remediation activities</t>
  </si>
  <si>
    <t xml:space="preserve">    D45T56: Distributive trade, transport, accommodation and food services</t>
  </si>
  <si>
    <t xml:space="preserve">    D58T63: Information and communication</t>
  </si>
  <si>
    <t xml:space="preserve">    D64T66: Financial and insurance activities</t>
  </si>
  <si>
    <t xml:space="preserve">    D68: Real estate activities</t>
  </si>
  <si>
    <t xml:space="preserve">    D69T82: Other business sector services</t>
  </si>
  <si>
    <t xml:space="preserve">    D84T88: Public admininistration, defence; education and health</t>
  </si>
  <si>
    <t xml:space="preserve">      D16: Wood and products of wood and cork</t>
  </si>
  <si>
    <t xml:space="preserve">      D17T18: Paper products and printing</t>
  </si>
  <si>
    <t xml:space="preserve">      D19: Coke and refined petroleum products</t>
  </si>
  <si>
    <t xml:space="preserve">      D20T21: Chemicals and pharmaceutical products</t>
  </si>
  <si>
    <t xml:space="preserve">      D22: Rubber and plastics products</t>
  </si>
  <si>
    <t xml:space="preserve">      D23: Other non-metallic mineral products</t>
  </si>
  <si>
    <t xml:space="preserve">      D24: Basic metals</t>
  </si>
  <si>
    <t xml:space="preserve">      D25: Fabricated metal products</t>
  </si>
  <si>
    <t xml:space="preserve">      D26: Computer, electronic and optical equipment</t>
  </si>
  <si>
    <t xml:space="preserve">      D27: Electrical equipment</t>
  </si>
  <si>
    <t xml:space="preserve">      D29: Motor vehicles, trailers and semi-trailers</t>
  </si>
  <si>
    <t xml:space="preserve">      D30: Other transport equipment</t>
  </si>
  <si>
    <t xml:space="preserve">      D45T47: Wholesale and retail trade; repair of motor vehicles</t>
  </si>
  <si>
    <t xml:space="preserve">      D49T53: Transportation and storage</t>
  </si>
  <si>
    <t xml:space="preserve">      D55T56: Accommodation and food service activities</t>
  </si>
  <si>
    <t xml:space="preserve">      D58T60: Publishing, audiovisual and broadcasting activities</t>
  </si>
  <si>
    <t xml:space="preserve">      D61: Telecommunications</t>
  </si>
  <si>
    <t xml:space="preserve">      D62T63: IT and other information services</t>
  </si>
  <si>
    <t xml:space="preserve">      D69T75: Professional, scientific and technical activities</t>
  </si>
  <si>
    <t xml:space="preserve">      D77T82: Administrative and support services</t>
  </si>
  <si>
    <t xml:space="preserve">      D84: Public administration and defence; compulsory social security</t>
  </si>
  <si>
    <t xml:space="preserve">      D85: Education</t>
  </si>
  <si>
    <t xml:space="preserve">      D86T88: Human health and social work activities</t>
  </si>
  <si>
    <t xml:space="preserve">      D90T93: Arts, entertainment and recreation</t>
  </si>
  <si>
    <t xml:space="preserve">      D94T96: Other service activities</t>
  </si>
  <si>
    <t xml:space="preserve">      D97T98: Activities of households</t>
  </si>
  <si>
    <t xml:space="preserve">        D20: Chemical and chemical products</t>
  </si>
  <si>
    <t xml:space="preserve">        D21: Pharmaceuticals, medicinal chemical and botanical products</t>
  </si>
  <si>
    <t xml:space="preserve">        D49: Land transport and transport via pipelines</t>
  </si>
  <si>
    <t xml:space="preserve">        D50: Water transport</t>
  </si>
  <si>
    <t xml:space="preserve">        D51: Air transport</t>
  </si>
  <si>
    <t xml:space="preserve">        D52: Warehousing and support activities for transportation</t>
  </si>
  <si>
    <t xml:space="preserve">        D53: Postal and courier activities</t>
  </si>
  <si>
    <t>Indicator</t>
  </si>
  <si>
    <t>FD_CO2: CO2 emissions embodied in domestic final demand, by source country and industry</t>
  </si>
  <si>
    <t>Tonnes, Millions</t>
  </si>
  <si>
    <t>BALCO2_FD: CO2 embodied in final demand, balance</t>
  </si>
  <si>
    <t>FFD_DCO2: Domestic CO2 emissions embodied in foreign final demand</t>
  </si>
  <si>
    <t>DFD_FCO2: Foreign CO2 emissions embodied in domestic final demand</t>
  </si>
  <si>
    <t>FD_CO2_SH: CO2 emissions embodied in domestic final demand, shares by country of origin (emitter)</t>
  </si>
  <si>
    <t>Percentage</t>
  </si>
  <si>
    <t>FFD_DCO2PSH: Domestic CO2 emissions embodied in foreign final demand, partner shares</t>
  </si>
  <si>
    <t>DFD_FCO2PSH: Foreign CO2 emissions embodied in domestic final demand, partner shares</t>
  </si>
  <si>
    <t>EXGR_DCO2: Domestic CO2 emissions embodied in gross exports</t>
  </si>
  <si>
    <t>..</t>
  </si>
  <si>
    <t>EXGR_DCO2PSH: Domestic CO2 emissions embodied in gross exports, partner shares</t>
  </si>
  <si>
    <t>EXGR_FCO2: Foreign CO2 emissions embodied in gross exports</t>
  </si>
  <si>
    <t>EXGR_FCO2PSH: Foreign CO2 emissions embodied in gross exports, partner shares</t>
  </si>
  <si>
    <t>EXGR_TCO2: Total CO2 emissions embodied in gross exports</t>
  </si>
  <si>
    <t>EXGR_TCO2PSH: Total CO2 emissions embodied in gross exports, partner shares</t>
  </si>
  <si>
    <t>EXGR_TCO2INT: Intensity of CO2 emissions embodied in total gross exports</t>
  </si>
  <si>
    <t>Tonnes per USD million</t>
  </si>
  <si>
    <t>EXGR_INTDCO2: Domestic CO2 emissions embodied in gross exports of intermediate products</t>
  </si>
  <si>
    <t>EXGR_INTDCO2PSH: Domestic CO2 emissions embodied in gross exports of intermediate products, partner shares</t>
  </si>
  <si>
    <t>EXGR_INTFCO2: Foreign CO2 emissions embodied in gross exports of intermediate products</t>
  </si>
  <si>
    <t>EXGR_INTFCO2PSH: Foreign CO2 emissions embodied in gross exports of intermediate products, partner shares</t>
  </si>
  <si>
    <t>EXGR_INTTCO2: Total CO2 emissions embodied in gross exports of intermediate products</t>
  </si>
  <si>
    <t>EXGR_INTTCO2PSH: Total CO2 emissions embodied in gross exports of intermediate products, partner shares</t>
  </si>
  <si>
    <t>EXGR_INTTCO2INT: Intensity of CO2 emissions embodied in total gross exports of intermediate products</t>
  </si>
  <si>
    <t>EXGR_FNLDCO2: Domestic CO2 emissions embodied in gross exports of final products</t>
  </si>
  <si>
    <t>EXGR_FNLDCO2PSH: Domestic CO2 emissions embodied in gross exports of final products, partner shares</t>
  </si>
  <si>
    <t>EXGR_FNLFCO2: Foreign CO2 emissions embodied in gross exports of final products</t>
  </si>
  <si>
    <t>EXGR_FNLFCO2PSH: Foreign CO2 emissions embodied in gross exports of final products, partner shares</t>
  </si>
  <si>
    <t>EXGR_FNLTCO2: Total CO2 emissions embodied in gross exports of final products</t>
  </si>
  <si>
    <t>EXGR_FNLTCO2PSH: Total CO2 emissions embodied in gross exports of final products, partner shares</t>
  </si>
  <si>
    <t>EXGR_FNLTCO2INT: Intensity of CO2 emissions embodied in total gross exports of final products</t>
  </si>
  <si>
    <t>IMGR_DCO2: Domestic CO2 emissions embodied in gross imports</t>
  </si>
  <si>
    <t>IMGR_DCO2SH: Domestic CO2 emissions share of gross imports</t>
  </si>
  <si>
    <t>IMGR_FCO2: Foreign CO2 emissions embodied in gross imports</t>
  </si>
  <si>
    <t>IMGR_TCO2: Total CO2 emissions embodied in gross imports</t>
  </si>
  <si>
    <t>IMGR_TCO2INT: Intensity of CO2 emissions embodied in gross imports</t>
  </si>
  <si>
    <t>BALCO2_GR: CO2 embodied in gross exports, balance</t>
  </si>
  <si>
    <t>Data extracted on 10 Apr 2023 18:35 UTC (GMT) from OECD.Stat</t>
  </si>
  <si>
    <t>OUTPUT (USD MILLION)</t>
  </si>
  <si>
    <t>tCO2 (MILLION)</t>
  </si>
  <si>
    <t>EMISSION INTENSITY (tCO2/USD)</t>
  </si>
  <si>
    <t>EI</t>
  </si>
  <si>
    <t>+INF             .</t>
  </si>
  <si>
    <t>.</t>
  </si>
  <si>
    <t>Emission Intensity (tCO2/USD)</t>
  </si>
  <si>
    <t>X(i) Output to meet total demand (USD million) (From GAMS model)</t>
  </si>
  <si>
    <t>Basic metals &amp; Fabricated metal products</t>
  </si>
  <si>
    <t>Total Emission considering total demand (million tCO2)</t>
  </si>
  <si>
    <t>X(i) Output to meet domestic demand (USD million) (From GAMS model)</t>
  </si>
  <si>
    <t>TOTAL</t>
  </si>
  <si>
    <t>Total Emission considering domestic demand (million tCO2)</t>
  </si>
  <si>
    <t>Total Emission considering total demand with constraints (million tCO2)</t>
  </si>
  <si>
    <t>VAR</t>
  </si>
  <si>
    <t>Afforestation and Reforestation</t>
  </si>
  <si>
    <t>CCUS Technologies</t>
  </si>
  <si>
    <t>Others</t>
  </si>
  <si>
    <t>Model 7</t>
  </si>
  <si>
    <t>Model 8</t>
  </si>
  <si>
    <t>Revenue from Carbon Tax (million USD) - Ex-post analysis</t>
  </si>
  <si>
    <t>Revenue from Carbon Tax (million USD) - Impact of output</t>
  </si>
  <si>
    <t>Total output produced after considering impact of carbon tax</t>
  </si>
  <si>
    <t>Total output produced after without considering impact of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</si>
</sst>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 ;\-#,##0.000\ "/>
    <numFmt numFmtId="165" formatCode="#,##0.0_ ;\-#,##0.0\ "/>
    <numFmt numFmtId="166" formatCode="0.0E+00"/>
  </numFmts>
  <fonts count="3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Verdana"/>
      <family val="2"/>
    </font>
    <font>
      <sz val="8"/>
      <name val="Arial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b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</font>
    <font>
      <b/>
      <u/>
      <sz val="9"/>
      <color indexed="18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973BD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C0C0C0"/>
      </left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1" fillId="0" borderId="0"/>
    <xf numFmtId="0" fontId="33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1">
    <xf numFmtId="0" fontId="0" fillId="0" borderId="0" xfId="0"/>
    <xf numFmtId="0" fontId="20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3" fillId="34" borderId="10" xfId="0" applyFont="1" applyFill="1" applyBorder="1" applyAlignment="1">
      <alignment wrapText="1"/>
    </xf>
    <xf numFmtId="0" fontId="24" fillId="35" borderId="10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25" fillId="34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6" borderId="10" xfId="0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0" fillId="0" borderId="13" xfId="0" applyBorder="1"/>
    <xf numFmtId="164" fontId="0" fillId="0" borderId="13" xfId="0" applyNumberFormat="1" applyBorder="1"/>
    <xf numFmtId="2" fontId="0" fillId="0" borderId="0" xfId="0" applyNumberFormat="1"/>
    <xf numFmtId="164" fontId="20" fillId="0" borderId="14" xfId="0" applyNumberFormat="1" applyFont="1" applyBorder="1" applyAlignment="1">
      <alignment horizontal="right"/>
    </xf>
    <xf numFmtId="2" fontId="0" fillId="0" borderId="13" xfId="0" applyNumberFormat="1" applyBorder="1"/>
    <xf numFmtId="0" fontId="27" fillId="37" borderId="13" xfId="0" applyFont="1" applyFill="1" applyBorder="1"/>
    <xf numFmtId="0" fontId="27" fillId="0" borderId="0" xfId="0" applyFont="1"/>
    <xf numFmtId="0" fontId="27" fillId="37" borderId="13" xfId="0" applyFont="1" applyFill="1" applyBorder="1" applyAlignment="1">
      <alignment wrapText="1"/>
    </xf>
    <xf numFmtId="0" fontId="27" fillId="0" borderId="0" xfId="0" applyFont="1" applyAlignment="1">
      <alignment wrapText="1"/>
    </xf>
    <xf numFmtId="0" fontId="19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vertical="top" wrapText="1"/>
    </xf>
    <xf numFmtId="0" fontId="27" fillId="0" borderId="13" xfId="0" applyFont="1" applyBorder="1" applyAlignment="1">
      <alignment wrapText="1"/>
    </xf>
    <xf numFmtId="164" fontId="28" fillId="0" borderId="13" xfId="0" applyNumberFormat="1" applyFon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/>
    </xf>
    <xf numFmtId="0" fontId="0" fillId="37" borderId="0" xfId="0" applyFill="1"/>
    <xf numFmtId="3" fontId="0" fillId="0" borderId="13" xfId="0" applyNumberFormat="1" applyBorder="1"/>
    <xf numFmtId="164" fontId="0" fillId="37" borderId="0" xfId="0" applyNumberFormat="1" applyFill="1"/>
    <xf numFmtId="0" fontId="25" fillId="38" borderId="10" xfId="0" applyFont="1" applyFill="1" applyBorder="1" applyAlignment="1">
      <alignment vertical="top" wrapText="1"/>
    </xf>
    <xf numFmtId="164" fontId="0" fillId="0" borderId="0" xfId="0" applyNumberFormat="1"/>
    <xf numFmtId="0" fontId="0" fillId="0" borderId="0" xfId="0" applyAlignment="1">
      <alignment wrapText="1"/>
    </xf>
    <xf numFmtId="0" fontId="27" fillId="37" borderId="15" xfId="0" applyFont="1" applyFill="1" applyBorder="1" applyAlignment="1">
      <alignment wrapText="1"/>
    </xf>
    <xf numFmtId="0" fontId="27" fillId="37" borderId="16" xfId="0" applyFont="1" applyFill="1" applyBorder="1" applyAlignment="1">
      <alignment wrapText="1"/>
    </xf>
    <xf numFmtId="0" fontId="27" fillId="37" borderId="17" xfId="0" applyFont="1" applyFill="1" applyBorder="1" applyAlignment="1">
      <alignment wrapText="1"/>
    </xf>
    <xf numFmtId="0" fontId="27" fillId="37" borderId="18" xfId="0" applyFont="1" applyFill="1" applyBorder="1"/>
    <xf numFmtId="0" fontId="27" fillId="37" borderId="19" xfId="0" applyFont="1" applyFill="1" applyBorder="1"/>
    <xf numFmtId="2" fontId="0" fillId="0" borderId="19" xfId="0" applyNumberFormat="1" applyBorder="1"/>
    <xf numFmtId="0" fontId="27" fillId="37" borderId="20" xfId="0" applyFont="1" applyFill="1" applyBorder="1"/>
    <xf numFmtId="3" fontId="0" fillId="0" borderId="21" xfId="0" applyNumberFormat="1" applyBorder="1"/>
    <xf numFmtId="0" fontId="0" fillId="0" borderId="21" xfId="0" applyBorder="1"/>
    <xf numFmtId="2" fontId="0" fillId="0" borderId="21" xfId="0" applyNumberFormat="1" applyBorder="1"/>
    <xf numFmtId="2" fontId="0" fillId="0" borderId="22" xfId="0" applyNumberFormat="1" applyBorder="1"/>
    <xf numFmtId="0" fontId="29" fillId="37" borderId="13" xfId="0" applyFont="1" applyFill="1" applyBorder="1" applyAlignment="1">
      <alignment wrapText="1"/>
    </xf>
    <xf numFmtId="0" fontId="30" fillId="37" borderId="13" xfId="0" applyFont="1" applyFill="1" applyBorder="1" applyAlignment="1">
      <alignment wrapText="1"/>
    </xf>
    <xf numFmtId="0" fontId="30" fillId="37" borderId="13" xfId="0" applyFont="1" applyFill="1" applyBorder="1"/>
    <xf numFmtId="2" fontId="29" fillId="0" borderId="13" xfId="0" applyNumberFormat="1" applyFont="1" applyBorder="1"/>
    <xf numFmtId="0" fontId="30" fillId="39" borderId="13" xfId="0" applyFont="1" applyFill="1" applyBorder="1"/>
    <xf numFmtId="2" fontId="30" fillId="39" borderId="13" xfId="0" applyNumberFormat="1" applyFont="1" applyFill="1" applyBorder="1"/>
    <xf numFmtId="0" fontId="27" fillId="40" borderId="13" xfId="0" applyFont="1" applyFill="1" applyBorder="1" applyAlignment="1">
      <alignment wrapText="1"/>
    </xf>
    <xf numFmtId="0" fontId="27" fillId="38" borderId="13" xfId="0" applyFont="1" applyFill="1" applyBorder="1" applyAlignment="1">
      <alignment wrapText="1"/>
    </xf>
    <xf numFmtId="2" fontId="0" fillId="38" borderId="13" xfId="0" applyNumberFormat="1" applyFill="1" applyBorder="1"/>
    <xf numFmtId="0" fontId="27" fillId="41" borderId="13" xfId="0" applyFont="1" applyFill="1" applyBorder="1" applyAlignment="1">
      <alignment wrapText="1"/>
    </xf>
    <xf numFmtId="0" fontId="27" fillId="38" borderId="13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right" vertical="center" wrapText="1"/>
    </xf>
    <xf numFmtId="0" fontId="0" fillId="42" borderId="0" xfId="0" applyFill="1"/>
    <xf numFmtId="0" fontId="0" fillId="42" borderId="0" xfId="0" applyFill="1" applyAlignment="1">
      <alignment wrapText="1"/>
    </xf>
    <xf numFmtId="0" fontId="27" fillId="41" borderId="13" xfId="0" applyFont="1" applyFill="1" applyBorder="1"/>
    <xf numFmtId="0" fontId="31" fillId="0" borderId="0" xfId="42"/>
    <xf numFmtId="0" fontId="32" fillId="0" borderId="0" xfId="42" applyFont="1" applyAlignment="1">
      <alignment horizontal="center" vertical="center" wrapText="1"/>
    </xf>
    <xf numFmtId="1" fontId="31" fillId="0" borderId="0" xfId="42" applyNumberFormat="1"/>
    <xf numFmtId="0" fontId="33" fillId="0" borderId="0" xfId="43"/>
    <xf numFmtId="0" fontId="20" fillId="0" borderId="10" xfId="43" applyFont="1" applyBorder="1"/>
    <xf numFmtId="0" fontId="34" fillId="0" borderId="10" xfId="43" applyFont="1" applyBorder="1" applyAlignment="1">
      <alignment horizontal="left" wrapText="1"/>
    </xf>
    <xf numFmtId="0" fontId="21" fillId="33" borderId="10" xfId="43" applyFont="1" applyFill="1" applyBorder="1" applyAlignment="1">
      <alignment horizontal="center" vertical="top" wrapText="1"/>
    </xf>
    <xf numFmtId="0" fontId="23" fillId="34" borderId="10" xfId="43" applyFont="1" applyFill="1" applyBorder="1" applyAlignment="1">
      <alignment wrapText="1"/>
    </xf>
    <xf numFmtId="0" fontId="24" fillId="35" borderId="10" xfId="43" applyFont="1" applyFill="1" applyBorder="1" applyAlignment="1">
      <alignment horizontal="center"/>
    </xf>
    <xf numFmtId="0" fontId="26" fillId="34" borderId="10" xfId="43" applyFont="1" applyFill="1" applyBorder="1" applyAlignment="1">
      <alignment vertical="top" wrapText="1"/>
    </xf>
    <xf numFmtId="0" fontId="25" fillId="34" borderId="10" xfId="43" applyFont="1" applyFill="1" applyBorder="1" applyAlignment="1">
      <alignment vertical="top" wrapText="1"/>
    </xf>
    <xf numFmtId="165" fontId="20" fillId="0" borderId="10" xfId="43" applyNumberFormat="1" applyFont="1" applyBorder="1" applyAlignment="1">
      <alignment horizontal="right"/>
    </xf>
    <xf numFmtId="165" fontId="20" fillId="36" borderId="10" xfId="43" applyNumberFormat="1" applyFont="1" applyFill="1" applyBorder="1" applyAlignment="1">
      <alignment horizontal="right"/>
    </xf>
    <xf numFmtId="0" fontId="26" fillId="0" borderId="0" xfId="43" applyFont="1" applyAlignment="1">
      <alignment horizontal="left"/>
    </xf>
    <xf numFmtId="1" fontId="0" fillId="0" borderId="13" xfId="0" applyNumberFormat="1" applyBorder="1"/>
    <xf numFmtId="11" fontId="27" fillId="41" borderId="13" xfId="0" applyNumberFormat="1" applyFont="1" applyFill="1" applyBorder="1"/>
    <xf numFmtId="11" fontId="0" fillId="0" borderId="13" xfId="0" applyNumberFormat="1" applyBorder="1"/>
    <xf numFmtId="11" fontId="27" fillId="37" borderId="13" xfId="0" applyNumberFormat="1" applyFont="1" applyFill="1" applyBorder="1" applyAlignment="1">
      <alignment wrapText="1"/>
    </xf>
    <xf numFmtId="11" fontId="27" fillId="39" borderId="13" xfId="0" applyNumberFormat="1" applyFont="1" applyFill="1" applyBorder="1" applyAlignment="1">
      <alignment wrapText="1"/>
    </xf>
    <xf numFmtId="0" fontId="20" fillId="0" borderId="11" xfId="0" applyFont="1" applyBorder="1"/>
    <xf numFmtId="11" fontId="0" fillId="0" borderId="0" xfId="0" applyNumberFormat="1"/>
    <xf numFmtId="166" fontId="0" fillId="0" borderId="13" xfId="0" applyNumberFormat="1" applyBorder="1"/>
    <xf numFmtId="0" fontId="0" fillId="37" borderId="13" xfId="0" applyFill="1" applyBorder="1"/>
    <xf numFmtId="2" fontId="27" fillId="37" borderId="13" xfId="0" applyNumberFormat="1" applyFont="1" applyFill="1" applyBorder="1"/>
    <xf numFmtId="2" fontId="0" fillId="0" borderId="13" xfId="0" applyNumberFormat="1" applyBorder="1" applyAlignment="1">
      <alignment wrapText="1"/>
    </xf>
    <xf numFmtId="1" fontId="0" fillId="0" borderId="0" xfId="0" applyNumberFormat="1"/>
    <xf numFmtId="0" fontId="27" fillId="38" borderId="13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21" fillId="33" borderId="24" xfId="43" applyFont="1" applyFill="1" applyBorder="1" applyAlignment="1">
      <alignment horizontal="center" vertical="top" wrapText="1"/>
    </xf>
    <xf numFmtId="0" fontId="21" fillId="33" borderId="12" xfId="43" applyFont="1" applyFill="1" applyBorder="1" applyAlignment="1">
      <alignment horizontal="center" vertical="top" wrapText="1"/>
    </xf>
    <xf numFmtId="0" fontId="21" fillId="33" borderId="32" xfId="43" applyFont="1" applyFill="1" applyBorder="1" applyAlignment="1">
      <alignment horizontal="center" vertical="top" wrapText="1"/>
    </xf>
    <xf numFmtId="0" fontId="21" fillId="33" borderId="34" xfId="43" applyFont="1" applyFill="1" applyBorder="1" applyAlignment="1">
      <alignment horizontal="center" vertical="top" wrapText="1"/>
    </xf>
    <xf numFmtId="0" fontId="21" fillId="33" borderId="33" xfId="43" applyFont="1" applyFill="1" applyBorder="1" applyAlignment="1">
      <alignment horizontal="center" vertical="top" wrapText="1"/>
    </xf>
    <xf numFmtId="0" fontId="21" fillId="33" borderId="11" xfId="43" applyFont="1" applyFill="1" applyBorder="1" applyAlignment="1">
      <alignment horizontal="center" vertical="top" wrapText="1"/>
    </xf>
    <xf numFmtId="0" fontId="19" fillId="43" borderId="11" xfId="43" applyFont="1" applyFill="1" applyBorder="1" applyAlignment="1">
      <alignment horizontal="right" vertical="top" wrapText="1"/>
    </xf>
    <xf numFmtId="0" fontId="19" fillId="43" borderId="24" xfId="43" applyFont="1" applyFill="1" applyBorder="1" applyAlignment="1">
      <alignment horizontal="right" vertical="top" wrapText="1"/>
    </xf>
    <xf numFmtId="0" fontId="19" fillId="43" borderId="12" xfId="43" applyFont="1" applyFill="1" applyBorder="1" applyAlignment="1">
      <alignment horizontal="right" vertical="top" wrapText="1"/>
    </xf>
    <xf numFmtId="0" fontId="21" fillId="43" borderId="11" xfId="43" applyFont="1" applyFill="1" applyBorder="1" applyAlignment="1">
      <alignment vertical="top" wrapText="1"/>
    </xf>
    <xf numFmtId="0" fontId="21" fillId="43" borderId="24" xfId="43" applyFont="1" applyFill="1" applyBorder="1" applyAlignment="1">
      <alignment vertical="top" wrapText="1"/>
    </xf>
    <xf numFmtId="0" fontId="21" fillId="43" borderId="12" xfId="43" applyFont="1" applyFill="1" applyBorder="1" applyAlignment="1">
      <alignment vertical="top" wrapText="1"/>
    </xf>
    <xf numFmtId="0" fontId="19" fillId="33" borderId="25" xfId="43" applyFont="1" applyFill="1" applyBorder="1" applyAlignment="1">
      <alignment horizontal="right" vertical="center" wrapText="1"/>
    </xf>
    <xf numFmtId="0" fontId="19" fillId="33" borderId="26" xfId="43" applyFont="1" applyFill="1" applyBorder="1" applyAlignment="1">
      <alignment horizontal="right" vertical="center" wrapText="1"/>
    </xf>
    <xf numFmtId="0" fontId="19" fillId="33" borderId="27" xfId="43" applyFont="1" applyFill="1" applyBorder="1" applyAlignment="1">
      <alignment horizontal="right" vertical="center" wrapText="1"/>
    </xf>
    <xf numFmtId="0" fontId="19" fillId="33" borderId="23" xfId="43" applyFont="1" applyFill="1" applyBorder="1" applyAlignment="1">
      <alignment horizontal="right" vertical="center" wrapText="1"/>
    </xf>
    <xf numFmtId="0" fontId="19" fillId="33" borderId="0" xfId="43" applyFont="1" applyFill="1" applyAlignment="1">
      <alignment horizontal="right" vertical="center" wrapText="1"/>
    </xf>
    <xf numFmtId="0" fontId="19" fillId="33" borderId="31" xfId="43" applyFont="1" applyFill="1" applyBorder="1" applyAlignment="1">
      <alignment horizontal="right" vertical="center" wrapText="1"/>
    </xf>
    <xf numFmtId="0" fontId="19" fillId="33" borderId="28" xfId="43" applyFont="1" applyFill="1" applyBorder="1" applyAlignment="1">
      <alignment horizontal="right" vertical="center" wrapText="1"/>
    </xf>
    <xf numFmtId="0" fontId="19" fillId="33" borderId="30" xfId="43" applyFont="1" applyFill="1" applyBorder="1" applyAlignment="1">
      <alignment horizontal="right" vertical="center" wrapText="1"/>
    </xf>
    <xf numFmtId="0" fontId="19" fillId="33" borderId="29" xfId="43" applyFont="1" applyFill="1" applyBorder="1" applyAlignment="1">
      <alignment horizontal="right" vertical="center" wrapText="1"/>
    </xf>
    <xf numFmtId="0" fontId="27" fillId="37" borderId="35" xfId="0" applyFont="1" applyFill="1" applyBorder="1"/>
    <xf numFmtId="2" fontId="27" fillId="0" borderId="13" xfId="0" applyNumberFormat="1" applyFont="1" applyBorder="1" applyAlignment="1">
      <alignment wrapText="1"/>
    </xf>
  </cellXfs>
  <cellStyles count="63">
    <cellStyle name="20% - Accent1" xfId="19" builtinId="30" customBuiltin="1"/>
    <cellStyle name="20% - Accent1 2" xfId="45" xr:uid="{F2D9B0F9-0BB0-445C-8E80-33C5DCCD4DBB}"/>
    <cellStyle name="20% - Accent2" xfId="23" builtinId="34" customBuiltin="1"/>
    <cellStyle name="20% - Accent2 2" xfId="48" xr:uid="{FA2327E4-6DC1-4F31-B94C-5B538112E20B}"/>
    <cellStyle name="20% - Accent3" xfId="27" builtinId="38" customBuiltin="1"/>
    <cellStyle name="20% - Accent3 2" xfId="51" xr:uid="{E85D84BB-272B-46B1-AA19-8863B1879924}"/>
    <cellStyle name="20% - Accent4" xfId="31" builtinId="42" customBuiltin="1"/>
    <cellStyle name="20% - Accent4 2" xfId="54" xr:uid="{3DE516E6-B6EE-4DC2-BBEF-61C57D92A5F1}"/>
    <cellStyle name="20% - Accent5" xfId="35" builtinId="46" customBuiltin="1"/>
    <cellStyle name="20% - Accent5 2" xfId="57" xr:uid="{590F9BCE-EFDB-405B-B1C9-116C43987B0A}"/>
    <cellStyle name="20% - Accent6" xfId="39" builtinId="50" customBuiltin="1"/>
    <cellStyle name="20% - Accent6 2" xfId="60" xr:uid="{712A59C2-3099-4B0B-AF3D-7A4017D91D96}"/>
    <cellStyle name="40% - Accent1" xfId="20" builtinId="31" customBuiltin="1"/>
    <cellStyle name="40% - Accent1 2" xfId="46" xr:uid="{B229676C-53B8-4CB3-A84D-B314B632CED0}"/>
    <cellStyle name="40% - Accent2" xfId="24" builtinId="35" customBuiltin="1"/>
    <cellStyle name="40% - Accent2 2" xfId="49" xr:uid="{69FD55E4-DADA-450E-A4DF-95FB77AC6B90}"/>
    <cellStyle name="40% - Accent3" xfId="28" builtinId="39" customBuiltin="1"/>
    <cellStyle name="40% - Accent3 2" xfId="52" xr:uid="{CF740B48-C15E-4970-BA32-2AEA4D84D97C}"/>
    <cellStyle name="40% - Accent4" xfId="32" builtinId="43" customBuiltin="1"/>
    <cellStyle name="40% - Accent4 2" xfId="55" xr:uid="{5E4AA1C4-85CC-416C-A665-6389F1911349}"/>
    <cellStyle name="40% - Accent5" xfId="36" builtinId="47" customBuiltin="1"/>
    <cellStyle name="40% - Accent5 2" xfId="58" xr:uid="{05808FC4-DF12-4C19-B517-0C88EF654889}"/>
    <cellStyle name="40% - Accent6" xfId="40" builtinId="51" customBuiltin="1"/>
    <cellStyle name="40% - Accent6 2" xfId="61" xr:uid="{A861CFFC-145E-4BBC-B0F6-20E2AFC15448}"/>
    <cellStyle name="60% - Accent1" xfId="21" builtinId="32" customBuiltin="1"/>
    <cellStyle name="60% - Accent1 2" xfId="47" xr:uid="{70C204BA-BA3F-4F46-A553-7B5E3255382F}"/>
    <cellStyle name="60% - Accent2" xfId="25" builtinId="36" customBuiltin="1"/>
    <cellStyle name="60% - Accent2 2" xfId="50" xr:uid="{EA0CC2FF-E601-4158-9475-7A389DDA587F}"/>
    <cellStyle name="60% - Accent3" xfId="29" builtinId="40" customBuiltin="1"/>
    <cellStyle name="60% - Accent3 2" xfId="53" xr:uid="{872689E3-31C8-4270-AE72-6489947FA9BC}"/>
    <cellStyle name="60% - Accent4" xfId="33" builtinId="44" customBuiltin="1"/>
    <cellStyle name="60% - Accent4 2" xfId="56" xr:uid="{E8D2CE7C-5F8D-4B27-A9EA-86C9FC2A80D4}"/>
    <cellStyle name="60% - Accent5" xfId="37" builtinId="48" customBuiltin="1"/>
    <cellStyle name="60% - Accent5 2" xfId="59" xr:uid="{F6B9B093-1CFE-4568-9B56-2773D20AAEB9}"/>
    <cellStyle name="60% - Accent6" xfId="41" builtinId="52" customBuiltin="1"/>
    <cellStyle name="60% - Accent6 2" xfId="62" xr:uid="{705D1614-DD07-48A4-89FE-93E0011F0776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6C1A3EB9-FF57-424A-8E2B-357F6CFFDED9}"/>
    <cellStyle name="Normal 3" xfId="43" xr:uid="{B26FE6DA-C8E1-402F-A6D8-3A8B57C27549}"/>
    <cellStyle name="Note" xfId="15" builtinId="10" customBuiltin="1"/>
    <cellStyle name="Note 2" xfId="44" xr:uid="{420CA919-F99C-48CB-8256-95AEB650F0D3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Japan</a:t>
            </a:r>
            <a:r>
              <a:rPr lang="en-IN" baseline="0"/>
              <a:t> Carbon Dioxide Emission (Million tCO</a:t>
            </a:r>
            <a:r>
              <a:rPr lang="en-IN" baseline="-25000"/>
              <a:t>2</a:t>
            </a:r>
            <a:r>
              <a:rPr lang="en-IN" baseline="0"/>
              <a:t>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0"/>
          <c:tx>
            <c:strRef>
              <c:f>COMPARISION!$B$4</c:f>
              <c:strCache>
                <c:ptCount val="1"/>
                <c:pt idx="0">
                  <c:v>Model Output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3D3-46CB-997C-7128808E41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74-4119-8F00-F648AC825E9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D74-4119-8F00-F648AC825E9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74-4119-8F00-F648AC825E9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D74-4119-8F00-F648AC825E97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3D3-46CB-997C-7128808E41D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74-4119-8F00-F648AC825E9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D74-4119-8F00-F648AC825E97}"/>
              </c:ext>
            </c:extLst>
          </c:dPt>
          <c:cat>
            <c:strRef>
              <c:f>COMPARISION!$A$5:$A$13</c:f>
              <c:strCache>
                <c:ptCount val="9"/>
                <c:pt idx="0">
                  <c:v>Actual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Model 7</c:v>
                </c:pt>
                <c:pt idx="8">
                  <c:v>Model 8</c:v>
                </c:pt>
              </c:strCache>
            </c:strRef>
          </c:cat>
          <c:val>
            <c:numRef>
              <c:f>COMPARISION!$B$5:$B$13</c:f>
              <c:numCache>
                <c:formatCode>General</c:formatCode>
                <c:ptCount val="9"/>
                <c:pt idx="0" formatCode="0">
                  <c:v>800</c:v>
                </c:pt>
                <c:pt idx="1">
                  <c:v>0</c:v>
                </c:pt>
                <c:pt idx="2">
                  <c:v>2517</c:v>
                </c:pt>
                <c:pt idx="3">
                  <c:v>2732</c:v>
                </c:pt>
                <c:pt idx="4">
                  <c:v>492</c:v>
                </c:pt>
                <c:pt idx="5">
                  <c:v>791</c:v>
                </c:pt>
                <c:pt idx="6">
                  <c:v>693</c:v>
                </c:pt>
                <c:pt idx="7">
                  <c:v>693</c:v>
                </c:pt>
                <c:pt idx="8">
                  <c:v>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D3-46CB-997C-7128808E41DF}"/>
            </c:ext>
          </c:extLst>
        </c:ser>
        <c:ser>
          <c:idx val="0"/>
          <c:order val="1"/>
          <c:tx>
            <c:strRef>
              <c:f>COMPARISION!$C$4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COMPARISION!$A$5:$A$13</c:f>
              <c:strCache>
                <c:ptCount val="9"/>
                <c:pt idx="0">
                  <c:v>Actual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Model 7</c:v>
                </c:pt>
                <c:pt idx="8">
                  <c:v>Model 8</c:v>
                </c:pt>
              </c:strCache>
            </c:strRef>
          </c:cat>
          <c:val>
            <c:numRef>
              <c:f>COMPARISION!$C$5:$C$13</c:f>
              <c:numCache>
                <c:formatCode>General</c:formatCode>
                <c:ptCount val="9"/>
                <c:pt idx="8">
                  <c:v>-791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74-4119-8F00-F648AC825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827087"/>
        <c:axId val="578660031"/>
      </c:barChart>
      <c:catAx>
        <c:axId val="16482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60031"/>
        <c:crosses val="autoZero"/>
        <c:auto val="1"/>
        <c:lblAlgn val="ctr"/>
        <c:lblOffset val="100"/>
        <c:noMultiLvlLbl val="0"/>
      </c:catAx>
      <c:valAx>
        <c:axId val="57866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Carbon Removal</a:t>
            </a:r>
            <a:r>
              <a:rPr lang="en-IN" baseline="0"/>
              <a:t> Techniques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033945756780403"/>
          <c:y val="0.22004447360746568"/>
          <c:w val="0.34487685914260718"/>
          <c:h val="0.57479476523767858"/>
        </c:manualLayout>
      </c:layout>
      <c:pieChart>
        <c:varyColors val="1"/>
        <c:ser>
          <c:idx val="0"/>
          <c:order val="0"/>
          <c:explosion val="26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D4-44CF-B05B-4075692013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D4-44CF-B05B-4075692013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D4-44CF-B05B-4075692013CD}"/>
              </c:ext>
            </c:extLst>
          </c:dPt>
          <c:dLbls>
            <c:dLbl>
              <c:idx val="0"/>
              <c:layout>
                <c:manualLayout>
                  <c:x val="0.22777777777777766"/>
                  <c:y val="0.111111111111111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D4-44CF-B05B-4075692013CD}"/>
                </c:ext>
              </c:extLst>
            </c:dLbl>
            <c:dLbl>
              <c:idx val="1"/>
              <c:layout>
                <c:manualLayout>
                  <c:x val="0.10555555555555546"/>
                  <c:y val="0.328703703703703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D4-44CF-B05B-4075692013CD}"/>
                </c:ext>
              </c:extLst>
            </c:dLbl>
            <c:dLbl>
              <c:idx val="2"/>
              <c:layout>
                <c:manualLayout>
                  <c:x val="-0.125"/>
                  <c:y val="-0.185185185185185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D4-44CF-B05B-4075692013C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'Net Zero'!$B$1:$B$3</c:f>
              <c:strCache>
                <c:ptCount val="3"/>
                <c:pt idx="0">
                  <c:v>Afforestation and Reforestation</c:v>
                </c:pt>
                <c:pt idx="1">
                  <c:v>CCUS Technologies</c:v>
                </c:pt>
                <c:pt idx="2">
                  <c:v>Others</c:v>
                </c:pt>
              </c:strCache>
            </c:strRef>
          </c:cat>
          <c:val>
            <c:numRef>
              <c:f>'Net Zero'!$C$1:$C$3</c:f>
              <c:numCache>
                <c:formatCode>0</c:formatCode>
                <c:ptCount val="3"/>
                <c:pt idx="0">
                  <c:v>51</c:v>
                </c:pt>
                <c:pt idx="1">
                  <c:v>173</c:v>
                </c:pt>
                <c:pt idx="2">
                  <c:v>567.23850000000004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4CF-B05B-407569201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4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395287</xdr:colOff>
      <xdr:row>9</xdr:row>
      <xdr:rowOff>90487</xdr:rowOff>
    </xdr:from>
    <xdr:to>
      <xdr:col>10</xdr:col>
      <xdr:colOff>433981</xdr:colOff>
      <xdr:row>24</xdr:row>
      <xdr:rowOff>118577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8D1C8-8F1D-4F34-A047-449477139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157163</xdr:colOff>
      <xdr:row>6</xdr:row>
      <xdr:rowOff>147638</xdr:rowOff>
    </xdr:from>
    <xdr:to>
      <xdr:col>15</xdr:col>
      <xdr:colOff>138112</xdr:colOff>
      <xdr:row>35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40981-813A-A27D-A4F2-7E156AEC5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2.oecd.org/index.aspx?DatasetCode=IOTS_2021" TargetMode="External"/><Relationship Id="rId1" Type="http://schemas.openxmlformats.org/officeDocument/2006/relationships/hyperlink" Target="http://stats.oecd.org/OECDStat_Metadata/ShowMetadata.ashx?Dataset=IOTS_2021&amp;Coords=%5bCOL%5d.%5bCONS_NONRES%5d&amp;ShowOnWeb=true&amp;Lang=e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2.oecd.org/index.aspx?DatasetCode=IOTS_2021" TargetMode="External"/><Relationship Id="rId1" Type="http://schemas.openxmlformats.org/officeDocument/2006/relationships/hyperlink" Target="http://stats.oecd.org/OECDStat_Metadata/ShowMetadata.ashx?Dataset=IOTS_2021&amp;Coords=%5bCOL%5d.%5bCONS_NONRES%5d&amp;ShowOnWeb=true&amp;Lang=en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1" Type="http://schemas.openxmlformats.org/officeDocument/2006/relationships/hyperlink" Target="https://stats-2.oecd.org/index.aspx?DatasetCode=IOTS_2021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IO_GHG_2021&amp;Coords=%5bVAR%5d.%5bEXGR_TCO2%5d&amp;ShowOnWeb=true&amp;Lang=en" TargetMode="External"/><Relationship Id="rId18" Type="http://schemas.openxmlformats.org/officeDocument/2006/relationships/hyperlink" Target="http://stats.oecd.org/OECDStat_Metadata/ShowMetadata.ashx?Dataset=IO_GHG_2021&amp;Coords=%5bVAR%5d.%5bEXGR_INTFCO2%5d&amp;ShowOnWeb=true&amp;Lang=en" TargetMode="External"/><Relationship Id="rId26" Type="http://schemas.openxmlformats.org/officeDocument/2006/relationships/hyperlink" Target="http://stats.oecd.org/OECDStat_Metadata/ShowMetadata.ashx?Dataset=IO_GHG_2021&amp;Coords=%5bVAR%5d.%5bEXGR_FNLFCO2PSH%5d&amp;ShowOnWeb=true&amp;Lang=en" TargetMode="External"/><Relationship Id="rId3" Type="http://schemas.openxmlformats.org/officeDocument/2006/relationships/hyperlink" Target="http://stats.oecd.org/OECDStat_Metadata/ShowMetadata.ashx?Dataset=IO_GHG_2021&amp;Coords=%5bVAR%5d.%5bBALCO2_FD%5d&amp;ShowOnWeb=true&amp;Lang=en" TargetMode="External"/><Relationship Id="rId21" Type="http://schemas.openxmlformats.org/officeDocument/2006/relationships/hyperlink" Target="http://stats.oecd.org/OECDStat_Metadata/ShowMetadata.ashx?Dataset=IO_GHG_2021&amp;Coords=%5bVAR%5d.%5bEXGR_INTTCO2PSH%5d&amp;ShowOnWeb=true&amp;Lang=en" TargetMode="External"/><Relationship Id="rId34" Type="http://schemas.openxmlformats.org/officeDocument/2006/relationships/hyperlink" Target="http://stats.oecd.org/OECDStat_Metadata/ShowMetadata.ashx?Dataset=IO_GHG_2021&amp;Coords=%5bVAR%5d.%5bIMGR_TCO2INT%5d&amp;ShowOnWeb=true&amp;Lang=en" TargetMode="External"/><Relationship Id="rId7" Type="http://schemas.openxmlformats.org/officeDocument/2006/relationships/hyperlink" Target="http://stats.oecd.org/OECDStat_Metadata/ShowMetadata.ashx?Dataset=IO_GHG_2021&amp;Coords=%5bVAR%5d.%5bFFD_DCO2PSH%5d&amp;ShowOnWeb=true&amp;Lang=en" TargetMode="External"/><Relationship Id="rId12" Type="http://schemas.openxmlformats.org/officeDocument/2006/relationships/hyperlink" Target="http://stats.oecd.org/OECDStat_Metadata/ShowMetadata.ashx?Dataset=IO_GHG_2021&amp;Coords=%5bVAR%5d.%5bEXGR_FCO2PSH%5d&amp;ShowOnWeb=true&amp;Lang=en" TargetMode="External"/><Relationship Id="rId17" Type="http://schemas.openxmlformats.org/officeDocument/2006/relationships/hyperlink" Target="http://stats.oecd.org/OECDStat_Metadata/ShowMetadata.ashx?Dataset=IO_GHG_2021&amp;Coords=%5bVAR%5d.%5bEXGR_INTDCO2PSH%5d&amp;ShowOnWeb=true&amp;Lang=en" TargetMode="External"/><Relationship Id="rId25" Type="http://schemas.openxmlformats.org/officeDocument/2006/relationships/hyperlink" Target="http://stats.oecd.org/OECDStat_Metadata/ShowMetadata.ashx?Dataset=IO_GHG_2021&amp;Coords=%5bVAR%5d.%5bEXGR_FNLFCO2%5d&amp;ShowOnWeb=true&amp;Lang=en" TargetMode="External"/><Relationship Id="rId33" Type="http://schemas.openxmlformats.org/officeDocument/2006/relationships/hyperlink" Target="http://stats.oecd.org/OECDStat_Metadata/ShowMetadata.ashx?Dataset=IO_GHG_2021&amp;Coords=%5bVAR%5d.%5bIMGR_TCO2%5d&amp;ShowOnWeb=true&amp;Lang=en" TargetMode="External"/><Relationship Id="rId2" Type="http://schemas.openxmlformats.org/officeDocument/2006/relationships/hyperlink" Target="http://stats.oecd.org/OECDStat_Metadata/ShowMetadata.ashx?Dataset=IO_GHG_2021&amp;Coords=%5bVAR%5d.%5bFD_CO2%5d&amp;ShowOnWeb=true&amp;Lang=en" TargetMode="External"/><Relationship Id="rId16" Type="http://schemas.openxmlformats.org/officeDocument/2006/relationships/hyperlink" Target="http://stats.oecd.org/OECDStat_Metadata/ShowMetadata.ashx?Dataset=IO_GHG_2021&amp;Coords=%5bVAR%5d.%5bEXGR_INTDCO2%5d&amp;ShowOnWeb=true&amp;Lang=en" TargetMode="External"/><Relationship Id="rId20" Type="http://schemas.openxmlformats.org/officeDocument/2006/relationships/hyperlink" Target="http://stats.oecd.org/OECDStat_Metadata/ShowMetadata.ashx?Dataset=IO_GHG_2021&amp;Coords=%5bVAR%5d.%5bEXGR_INTTCO2%5d&amp;ShowOnWeb=true&amp;Lang=en" TargetMode="External"/><Relationship Id="rId29" Type="http://schemas.openxmlformats.org/officeDocument/2006/relationships/hyperlink" Target="http://stats.oecd.org/OECDStat_Metadata/ShowMetadata.ashx?Dataset=IO_GHG_2021&amp;Coords=%5bVAR%5d.%5bEXGR_FNLTCO2INT%5d&amp;ShowOnWeb=true&amp;Lang=en" TargetMode="External"/><Relationship Id="rId1" Type="http://schemas.openxmlformats.org/officeDocument/2006/relationships/hyperlink" Target="http://stats.oecd.org/OECDStat_Metadata/ShowMetadata.ashx?Dataset=IO_GHG_2021&amp;ShowOnWeb=true&amp;Lang=en" TargetMode="External"/><Relationship Id="rId6" Type="http://schemas.openxmlformats.org/officeDocument/2006/relationships/hyperlink" Target="http://stats.oecd.org/OECDStat_Metadata/ShowMetadata.ashx?Dataset=IO_GHG_2021&amp;Coords=%5bVAR%5d.%5bFD_CO2_SH%5d&amp;ShowOnWeb=true&amp;Lang=en" TargetMode="External"/><Relationship Id="rId11" Type="http://schemas.openxmlformats.org/officeDocument/2006/relationships/hyperlink" Target="http://stats.oecd.org/OECDStat_Metadata/ShowMetadata.ashx?Dataset=IO_GHG_2021&amp;Coords=%5bVAR%5d.%5bEXGR_FCO2%5d&amp;ShowOnWeb=true&amp;Lang=en" TargetMode="External"/><Relationship Id="rId24" Type="http://schemas.openxmlformats.org/officeDocument/2006/relationships/hyperlink" Target="http://stats.oecd.org/OECDStat_Metadata/ShowMetadata.ashx?Dataset=IO_GHG_2021&amp;Coords=%5bVAR%5d.%5bEXGR_FNLDCO2PSH%5d&amp;ShowOnWeb=true&amp;Lang=en" TargetMode="External"/><Relationship Id="rId32" Type="http://schemas.openxmlformats.org/officeDocument/2006/relationships/hyperlink" Target="http://stats.oecd.org/OECDStat_Metadata/ShowMetadata.ashx?Dataset=IO_GHG_2021&amp;Coords=%5bVAR%5d.%5bIMGR_FCO2%5d&amp;ShowOnWeb=true&amp;Lang=en" TargetMode="External"/><Relationship Id="rId5" Type="http://schemas.openxmlformats.org/officeDocument/2006/relationships/hyperlink" Target="http://stats.oecd.org/OECDStat_Metadata/ShowMetadata.ashx?Dataset=IO_GHG_2021&amp;Coords=%5bVAR%5d.%5bDFD_FCO2%5d&amp;ShowOnWeb=true&amp;Lang=en" TargetMode="External"/><Relationship Id="rId15" Type="http://schemas.openxmlformats.org/officeDocument/2006/relationships/hyperlink" Target="http://stats.oecd.org/OECDStat_Metadata/ShowMetadata.ashx?Dataset=IO_GHG_2021&amp;Coords=%5bVAR%5d.%5bEXGR_TCO2INT%5d&amp;ShowOnWeb=true&amp;Lang=en" TargetMode="External"/><Relationship Id="rId23" Type="http://schemas.openxmlformats.org/officeDocument/2006/relationships/hyperlink" Target="http://stats.oecd.org/OECDStat_Metadata/ShowMetadata.ashx?Dataset=IO_GHG_2021&amp;Coords=%5bVAR%5d.%5bEXGR_FNLDCO2%5d&amp;ShowOnWeb=true&amp;Lang=en" TargetMode="External"/><Relationship Id="rId28" Type="http://schemas.openxmlformats.org/officeDocument/2006/relationships/hyperlink" Target="http://stats.oecd.org/OECDStat_Metadata/ShowMetadata.ashx?Dataset=IO_GHG_2021&amp;Coords=%5bVAR%5d.%5bEXGR_FNLTCO2PSH%5d&amp;ShowOnWeb=true&amp;Lang=en" TargetMode="External"/><Relationship Id="rId36" Type="http://schemas.openxmlformats.org/officeDocument/2006/relationships/hyperlink" Target="https://stats-2.oecd.org/index.aspx?DatasetCode=IO_GHG_2021" TargetMode="External"/><Relationship Id="rId10" Type="http://schemas.openxmlformats.org/officeDocument/2006/relationships/hyperlink" Target="http://stats.oecd.org/OECDStat_Metadata/ShowMetadata.ashx?Dataset=IO_GHG_2021&amp;Coords=%5bVAR%5d.%5bEXGR_DCO2PSH%5d&amp;ShowOnWeb=true&amp;Lang=en" TargetMode="External"/><Relationship Id="rId19" Type="http://schemas.openxmlformats.org/officeDocument/2006/relationships/hyperlink" Target="http://stats.oecd.org/OECDStat_Metadata/ShowMetadata.ashx?Dataset=IO_GHG_2021&amp;Coords=%5bVAR%5d.%5bEXGR_INTFCO2PSH%5d&amp;ShowOnWeb=true&amp;Lang=en" TargetMode="External"/><Relationship Id="rId31" Type="http://schemas.openxmlformats.org/officeDocument/2006/relationships/hyperlink" Target="http://stats.oecd.org/OECDStat_Metadata/ShowMetadata.ashx?Dataset=IO_GHG_2021&amp;Coords=%5bVAR%5d.%5bIMGR_DCO2SH%5d&amp;ShowOnWeb=true&amp;Lang=en" TargetMode="External"/><Relationship Id="rId4" Type="http://schemas.openxmlformats.org/officeDocument/2006/relationships/hyperlink" Target="http://stats.oecd.org/OECDStat_Metadata/ShowMetadata.ashx?Dataset=IO_GHG_2021&amp;Coords=%5bVAR%5d.%5bFFD_DCO2%5d&amp;ShowOnWeb=true&amp;Lang=en" TargetMode="External"/><Relationship Id="rId9" Type="http://schemas.openxmlformats.org/officeDocument/2006/relationships/hyperlink" Target="http://stats.oecd.org/OECDStat_Metadata/ShowMetadata.ashx?Dataset=IO_GHG_2021&amp;Coords=%5bVAR%5d.%5bEXGR_DCO2%5d&amp;ShowOnWeb=true&amp;Lang=en" TargetMode="External"/><Relationship Id="rId14" Type="http://schemas.openxmlformats.org/officeDocument/2006/relationships/hyperlink" Target="http://stats.oecd.org/OECDStat_Metadata/ShowMetadata.ashx?Dataset=IO_GHG_2021&amp;Coords=%5bVAR%5d.%5bEXGR_TCO2PSH%5d&amp;ShowOnWeb=true&amp;Lang=en" TargetMode="External"/><Relationship Id="rId22" Type="http://schemas.openxmlformats.org/officeDocument/2006/relationships/hyperlink" Target="http://stats.oecd.org/OECDStat_Metadata/ShowMetadata.ashx?Dataset=IO_GHG_2021&amp;Coords=%5bVAR%5d.%5bEXGR_INTTCO2INT%5d&amp;ShowOnWeb=true&amp;Lang=en" TargetMode="External"/><Relationship Id="rId27" Type="http://schemas.openxmlformats.org/officeDocument/2006/relationships/hyperlink" Target="http://stats.oecd.org/OECDStat_Metadata/ShowMetadata.ashx?Dataset=IO_GHG_2021&amp;Coords=%5bVAR%5d.%5bEXGR_FNLTCO2%5d&amp;ShowOnWeb=true&amp;Lang=en" TargetMode="External"/><Relationship Id="rId30" Type="http://schemas.openxmlformats.org/officeDocument/2006/relationships/hyperlink" Target="http://stats.oecd.org/OECDStat_Metadata/ShowMetadata.ashx?Dataset=IO_GHG_2021&amp;Coords=%5bVAR%5d.%5bIMGR_DCO2%5d&amp;ShowOnWeb=true&amp;Lang=en" TargetMode="External"/><Relationship Id="rId35" Type="http://schemas.openxmlformats.org/officeDocument/2006/relationships/hyperlink" Target="http://stats.oecd.org/OECDStat_Metadata/ShowMetadata.ashx?Dataset=IO_GHG_2021&amp;Coords=%5bVAR%5d.%5bBALCO2_GR%5d&amp;ShowOnWeb=true&amp;Lang=en" TargetMode="External"/><Relationship Id="rId8" Type="http://schemas.openxmlformats.org/officeDocument/2006/relationships/hyperlink" Target="http://stats.oecd.org/OECDStat_Metadata/ShowMetadata.ashx?Dataset=IO_GHG_2021&amp;Coords=%5bVAR%5d.%5bDFD_FCO2PSH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23F-A486-4147-BD5F-87032D478DDE}">
  <dimension ref="A1:C13"/>
  <sheetViews>
    <sheetView showGridLines="0" workbookViewId="0">
      <selection activeCell="N19" sqref="N19"/>
    </sheetView>
  </sheetViews>
  <sheetFormatPr defaultRowHeight="14.25" x14ac:dyDescent="0.45"/>
  <cols>
    <col min="1" max="16384" width="9.06640625" style="59"/>
  </cols>
  <sheetData>
    <row r="1" spans="1:3" x14ac:dyDescent="0.45">
      <c r="A1" s="59" t="s">
        <v>305</v>
      </c>
    </row>
    <row r="2" spans="1:3" x14ac:dyDescent="0.45">
      <c r="A2" s="59" t="s">
        <v>306</v>
      </c>
    </row>
    <row r="4" spans="1:3" ht="26.25" x14ac:dyDescent="0.45">
      <c r="A4" s="60"/>
      <c r="B4" s="60" t="s">
        <v>307</v>
      </c>
    </row>
    <row r="5" spans="1:3" x14ac:dyDescent="0.45">
      <c r="A5" s="60" t="s">
        <v>305</v>
      </c>
      <c r="B5" s="61">
        <v>800</v>
      </c>
    </row>
    <row r="6" spans="1:3" x14ac:dyDescent="0.45">
      <c r="A6" s="60" t="s">
        <v>308</v>
      </c>
      <c r="B6" s="59">
        <v>0</v>
      </c>
    </row>
    <row r="7" spans="1:3" x14ac:dyDescent="0.45">
      <c r="A7" s="60" t="s">
        <v>309</v>
      </c>
      <c r="B7" s="59">
        <v>2517</v>
      </c>
    </row>
    <row r="8" spans="1:3" x14ac:dyDescent="0.45">
      <c r="A8" s="60" t="s">
        <v>310</v>
      </c>
      <c r="B8" s="59">
        <v>2732</v>
      </c>
    </row>
    <row r="9" spans="1:3" x14ac:dyDescent="0.45">
      <c r="A9" s="60" t="s">
        <v>311</v>
      </c>
      <c r="B9" s="59">
        <v>492</v>
      </c>
    </row>
    <row r="10" spans="1:3" x14ac:dyDescent="0.45">
      <c r="A10" s="60" t="s">
        <v>312</v>
      </c>
      <c r="B10" s="59">
        <v>791</v>
      </c>
    </row>
    <row r="11" spans="1:3" x14ac:dyDescent="0.45">
      <c r="A11" s="60" t="s">
        <v>313</v>
      </c>
      <c r="B11" s="59">
        <v>693</v>
      </c>
    </row>
    <row r="12" spans="1:3" x14ac:dyDescent="0.45">
      <c r="A12" s="59" t="s">
        <v>447</v>
      </c>
      <c r="B12" s="59">
        <v>693</v>
      </c>
    </row>
    <row r="13" spans="1:3" x14ac:dyDescent="0.45">
      <c r="A13" s="59" t="s">
        <v>448</v>
      </c>
      <c r="B13" s="59">
        <v>791</v>
      </c>
      <c r="C13" s="59">
        <v>-791</v>
      </c>
    </row>
  </sheetData>
  <phoneticPr fontId="2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27D2-364D-4191-B697-42C5D06116FB}">
  <dimension ref="A1:U21"/>
  <sheetViews>
    <sheetView workbookViewId="0">
      <selection activeCell="K36" sqref="K36"/>
    </sheetView>
  </sheetViews>
  <sheetFormatPr defaultColWidth="9.73046875" defaultRowHeight="12.75" x14ac:dyDescent="0.35"/>
  <cols>
    <col min="2" max="3" width="9.86328125" bestFit="1" customWidth="1"/>
    <col min="4" max="4" width="11.265625" customWidth="1"/>
    <col min="5" max="11" width="9.86328125" bestFit="1" customWidth="1"/>
    <col min="12" max="13" width="10" bestFit="1" customWidth="1"/>
    <col min="14" max="14" width="9.86328125" bestFit="1" customWidth="1"/>
    <col min="15" max="15" width="10" bestFit="1" customWidth="1"/>
    <col min="16" max="21" width="9.86328125" bestFit="1" customWidth="1"/>
  </cols>
  <sheetData>
    <row r="1" spans="1:21" x14ac:dyDescent="0.3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</row>
    <row r="2" spans="1:21" x14ac:dyDescent="0.35">
      <c r="A2" t="s">
        <v>139</v>
      </c>
      <c r="B2" s="13">
        <v>0.12758194175663595</v>
      </c>
      <c r="C2" s="13">
        <v>5.6457047114316411E-4</v>
      </c>
      <c r="D2" s="13">
        <v>3.4610938540481635E-3</v>
      </c>
      <c r="E2" s="13">
        <v>0.16042279341744015</v>
      </c>
      <c r="F2" s="13">
        <v>4.8284707012262972E-3</v>
      </c>
      <c r="G2" s="13">
        <v>0.11146002065039265</v>
      </c>
      <c r="H2" s="13">
        <v>4.8534427025154539E-4</v>
      </c>
      <c r="I2" s="13">
        <v>4.5288129594102828E-4</v>
      </c>
      <c r="J2" s="13">
        <v>3.5145275351591045E-3</v>
      </c>
      <c r="K2" s="13">
        <v>1.4006834616993883E-4</v>
      </c>
      <c r="L2" s="13">
        <v>8.5507455897546216E-5</v>
      </c>
      <c r="M2" s="13">
        <v>1.1793478927368637E-3</v>
      </c>
      <c r="N2" s="13">
        <v>2.4878525225596011E-4</v>
      </c>
      <c r="O2" s="13">
        <v>8.0565106128814286E-5</v>
      </c>
      <c r="P2" s="13">
        <v>2.6881777964218981E-4</v>
      </c>
      <c r="Q2" s="13">
        <v>8.4732953790769158E-5</v>
      </c>
      <c r="R2" s="13">
        <v>6.9210895843848221E-4</v>
      </c>
      <c r="S2" s="13">
        <v>1.6681434818638724E-4</v>
      </c>
      <c r="T2" s="13">
        <v>7.1354482595558006E-4</v>
      </c>
      <c r="U2" s="13">
        <v>1.8214856107036479E-4</v>
      </c>
    </row>
    <row r="3" spans="1:21" x14ac:dyDescent="0.35">
      <c r="A3" t="s">
        <v>140</v>
      </c>
      <c r="B3" s="13">
        <v>2.6389392541316452E-4</v>
      </c>
      <c r="C3" s="13">
        <v>9.2389225809976508E-2</v>
      </c>
      <c r="D3" s="13">
        <v>1.2799346425672999E-3</v>
      </c>
      <c r="E3" s="13">
        <v>2.764057871362896E-4</v>
      </c>
      <c r="F3" s="13">
        <v>1.8330034317572239E-3</v>
      </c>
      <c r="G3" s="13">
        <v>8.7622078869343633E-4</v>
      </c>
      <c r="H3" s="13">
        <v>9.6374181907773471E-3</v>
      </c>
      <c r="I3" s="13">
        <v>7.9351931166958961E-2</v>
      </c>
      <c r="J3" s="13">
        <v>1.6990570767518708E-2</v>
      </c>
      <c r="K3" s="13">
        <v>0.21964871577079789</v>
      </c>
      <c r="L3" s="13">
        <v>0.15730661210644534</v>
      </c>
      <c r="M3" s="13">
        <v>5.2564052401705922E-3</v>
      </c>
      <c r="N3" s="13">
        <v>6.0230602428881204E-3</v>
      </c>
      <c r="O3" s="13">
        <v>5.8471601847626435E-4</v>
      </c>
      <c r="P3" s="13">
        <v>2.1792218410165418E-3</v>
      </c>
      <c r="Q3" s="13">
        <v>4.6946636559750468E-5</v>
      </c>
      <c r="R3" s="13">
        <v>3.1732249850263169E-2</v>
      </c>
      <c r="S3" s="13">
        <v>2.6591642063045066E-4</v>
      </c>
      <c r="T3" s="13">
        <v>5.9110222268509598E-4</v>
      </c>
      <c r="U3" s="13">
        <v>1.7862878211248332E-4</v>
      </c>
    </row>
    <row r="4" spans="1:21" x14ac:dyDescent="0.35">
      <c r="A4" t="s">
        <v>141</v>
      </c>
      <c r="B4" s="13">
        <v>0.17259739840083865</v>
      </c>
      <c r="C4" s="13">
        <v>0.1957238339798576</v>
      </c>
      <c r="D4" s="13">
        <v>0.2146827303255508</v>
      </c>
      <c r="E4" s="13">
        <v>0.20269985619736608</v>
      </c>
      <c r="F4" s="13">
        <v>0.25334976984972879</v>
      </c>
      <c r="G4" s="13">
        <v>0.15727452707759049</v>
      </c>
      <c r="H4" s="13">
        <v>0.16828015849639599</v>
      </c>
      <c r="I4" s="13">
        <v>0.2616609252543079</v>
      </c>
      <c r="J4" s="13">
        <v>0.18305790547434556</v>
      </c>
      <c r="K4" s="13">
        <v>8.8783578243435204E-2</v>
      </c>
      <c r="L4" s="13">
        <v>8.3416930828875802E-2</v>
      </c>
      <c r="M4" s="13">
        <v>0.13965782851656783</v>
      </c>
      <c r="N4" s="13">
        <v>0.15601538168571971</v>
      </c>
      <c r="O4" s="13">
        <v>0.11468547611120807</v>
      </c>
      <c r="P4" s="13">
        <v>0.30009181753779174</v>
      </c>
      <c r="Q4" s="13">
        <v>6.3136355933367833E-2</v>
      </c>
      <c r="R4" s="13">
        <v>0.16383493326270654</v>
      </c>
      <c r="S4" s="13">
        <v>0.15911308577844901</v>
      </c>
      <c r="T4" s="13">
        <v>0.27590259198324651</v>
      </c>
      <c r="U4" s="13">
        <v>0.17790194775768081</v>
      </c>
    </row>
    <row r="5" spans="1:21" x14ac:dyDescent="0.35">
      <c r="A5" t="s">
        <v>142</v>
      </c>
      <c r="B5" s="13">
        <v>7.1747731768879178E-2</v>
      </c>
      <c r="C5" s="13">
        <v>2.567885046167295E-3</v>
      </c>
      <c r="D5" s="13">
        <v>1.2405669558337905E-2</v>
      </c>
      <c r="E5" s="13">
        <v>0.11537158021090836</v>
      </c>
      <c r="F5" s="13">
        <v>5.3994541983391703E-3</v>
      </c>
      <c r="G5" s="13">
        <v>1.719287277274148E-3</v>
      </c>
      <c r="H5" s="13">
        <v>1.9793524914647948E-3</v>
      </c>
      <c r="I5" s="13">
        <v>2.7387950285063275E-3</v>
      </c>
      <c r="J5" s="13">
        <v>4.7882860480447835E-3</v>
      </c>
      <c r="K5" s="13">
        <v>7.0213747887751385E-4</v>
      </c>
      <c r="L5" s="13">
        <v>3.1470269850952576E-4</v>
      </c>
      <c r="M5" s="13">
        <v>8.4618722286492474E-4</v>
      </c>
      <c r="N5" s="13">
        <v>8.796555092111971E-4</v>
      </c>
      <c r="O5" s="13">
        <v>3.6549512685861608E-4</v>
      </c>
      <c r="P5" s="13">
        <v>1.7314775774723852E-3</v>
      </c>
      <c r="Q5" s="13">
        <v>6.0572611561239022E-4</v>
      </c>
      <c r="R5" s="13">
        <v>1.0056817897887693E-3</v>
      </c>
      <c r="S5" s="13">
        <v>1.0268947778140506E-3</v>
      </c>
      <c r="T5" s="13">
        <v>4.5852643845429586E-3</v>
      </c>
      <c r="U5" s="13">
        <v>1.2231231878638022E-3</v>
      </c>
    </row>
    <row r="6" spans="1:21" x14ac:dyDescent="0.35">
      <c r="A6" t="s">
        <v>143</v>
      </c>
      <c r="B6" s="13">
        <v>5.2069682357883239E-3</v>
      </c>
      <c r="C6" s="13">
        <v>2.2764938352546945E-3</v>
      </c>
      <c r="D6" s="13">
        <v>2.2143325621099695E-3</v>
      </c>
      <c r="E6" s="13">
        <v>1.3025907589308534E-3</v>
      </c>
      <c r="F6" s="13">
        <v>0.17251314726103611</v>
      </c>
      <c r="G6" s="13">
        <v>1.9608400352382847E-3</v>
      </c>
      <c r="H6" s="13">
        <v>4.7524836844669458E-3</v>
      </c>
      <c r="I6" s="13">
        <v>1.0888814876628254E-3</v>
      </c>
      <c r="J6" s="13">
        <v>2.7760694316562931E-3</v>
      </c>
      <c r="K6" s="13">
        <v>2.3021489716648917E-3</v>
      </c>
      <c r="L6" s="13">
        <v>3.2748474088596305E-4</v>
      </c>
      <c r="M6" s="13">
        <v>2.4511106426292656E-3</v>
      </c>
      <c r="N6" s="13">
        <v>1.9159535846576283E-3</v>
      </c>
      <c r="O6" s="13">
        <v>9.8335140175666216E-4</v>
      </c>
      <c r="P6" s="13">
        <v>1.7237726092660802E-3</v>
      </c>
      <c r="Q6" s="13">
        <v>7.0648962822844011E-4</v>
      </c>
      <c r="R6" s="13">
        <v>2.3790130005118537E-3</v>
      </c>
      <c r="S6" s="13">
        <v>1.949306375178025E-3</v>
      </c>
      <c r="T6" s="13">
        <v>1.0749616135401815E-2</v>
      </c>
      <c r="U6" s="13">
        <v>2.7463075318869975E-3</v>
      </c>
    </row>
    <row r="7" spans="1:21" x14ac:dyDescent="0.35">
      <c r="A7" t="s">
        <v>144</v>
      </c>
      <c r="B7" s="13">
        <v>1.9549692841832394E-3</v>
      </c>
      <c r="C7" s="13">
        <v>2.0033145750241311E-4</v>
      </c>
      <c r="D7" s="13">
        <v>5.1220200936962347E-4</v>
      </c>
      <c r="E7" s="13">
        <v>5.0137209916358764E-4</v>
      </c>
      <c r="F7" s="13">
        <v>7.818081729699341E-4</v>
      </c>
      <c r="G7" s="13">
        <v>0.16563888336317217</v>
      </c>
      <c r="H7" s="13">
        <v>2.2728746274241741E-2</v>
      </c>
      <c r="I7" s="13">
        <v>1.9786672631344796E-4</v>
      </c>
      <c r="J7" s="13">
        <v>5.6220371788637551E-4</v>
      </c>
      <c r="K7" s="13">
        <v>1.4904708630903746E-3</v>
      </c>
      <c r="L7" s="13">
        <v>1.7828745314720331E-4</v>
      </c>
      <c r="M7" s="13">
        <v>5.2577191954855992E-3</v>
      </c>
      <c r="N7" s="13">
        <v>4.0051354190342222E-4</v>
      </c>
      <c r="O7" s="13">
        <v>3.5540068093703892E-4</v>
      </c>
      <c r="P7" s="13">
        <v>3.6868272867168488E-3</v>
      </c>
      <c r="Q7" s="13">
        <v>4.3511516811476045E-5</v>
      </c>
      <c r="R7" s="13">
        <v>2.3478698820880488E-2</v>
      </c>
      <c r="S7" s="13">
        <v>8.0716620090187373E-5</v>
      </c>
      <c r="T7" s="13">
        <v>3.1243974627640783E-4</v>
      </c>
      <c r="U7" s="13">
        <v>1.3081845126792705E-4</v>
      </c>
    </row>
    <row r="8" spans="1:21" x14ac:dyDescent="0.35">
      <c r="A8" t="s">
        <v>145</v>
      </c>
      <c r="B8" s="13">
        <v>2.3244207797616694E-2</v>
      </c>
      <c r="C8" s="13">
        <v>2.4768252927571078E-3</v>
      </c>
      <c r="D8" s="13">
        <v>1.0205596517646914E-2</v>
      </c>
      <c r="E8" s="13">
        <v>2.0978841120716404E-2</v>
      </c>
      <c r="F8" s="13">
        <v>8.6818772766136879E-3</v>
      </c>
      <c r="G8" s="13">
        <v>1.2674415300235869E-2</v>
      </c>
      <c r="H8" s="13">
        <v>0.24689203683429567</v>
      </c>
      <c r="I8" s="13">
        <v>3.7023199566413784E-3</v>
      </c>
      <c r="J8" s="13">
        <v>1.2260114261116976E-2</v>
      </c>
      <c r="K8" s="13">
        <v>6.5921910101262235E-3</v>
      </c>
      <c r="L8" s="13">
        <v>1.2187016265810065E-3</v>
      </c>
      <c r="M8" s="13">
        <v>5.6540957155129063E-3</v>
      </c>
      <c r="N8" s="13">
        <v>8.0766135720033664E-3</v>
      </c>
      <c r="O8" s="13">
        <v>1.3118970473174295E-3</v>
      </c>
      <c r="P8" s="13">
        <v>7.9733579321577559E-3</v>
      </c>
      <c r="Q8" s="13">
        <v>2.4480953406035735E-3</v>
      </c>
      <c r="R8" s="13">
        <v>3.088433606440932E-3</v>
      </c>
      <c r="S8" s="13">
        <v>5.0035335942572815E-3</v>
      </c>
      <c r="T8" s="13">
        <v>1.0086737214247816E-2</v>
      </c>
      <c r="U8" s="13">
        <v>9.5949174391848184E-3</v>
      </c>
    </row>
    <row r="9" spans="1:21" x14ac:dyDescent="0.35">
      <c r="A9" t="s">
        <v>146</v>
      </c>
      <c r="B9" s="13">
        <v>1.6899084808685877E-2</v>
      </c>
      <c r="C9" s="13">
        <v>3.4803037753373768E-2</v>
      </c>
      <c r="D9" s="13">
        <v>4.6324964271913516E-3</v>
      </c>
      <c r="E9" s="13">
        <v>2.9685135066062286E-3</v>
      </c>
      <c r="F9" s="13">
        <v>6.4916431440986662E-3</v>
      </c>
      <c r="G9" s="13">
        <v>4.4995121581554842E-3</v>
      </c>
      <c r="H9" s="13">
        <v>4.0013115410051066E-3</v>
      </c>
      <c r="I9" s="13">
        <v>0.22432187631731923</v>
      </c>
      <c r="J9" s="13">
        <v>3.8882069472891273E-2</v>
      </c>
      <c r="K9" s="13">
        <v>5.5883678625749953E-3</v>
      </c>
      <c r="L9" s="13">
        <v>3.451371821679049E-3</v>
      </c>
      <c r="M9" s="13">
        <v>1.2926400398975231E-3</v>
      </c>
      <c r="N9" s="13">
        <v>1.4583115774213563E-3</v>
      </c>
      <c r="O9" s="13">
        <v>4.9005678030600265E-4</v>
      </c>
      <c r="P9" s="13">
        <v>5.7656277087778846E-2</v>
      </c>
      <c r="Q9" s="13">
        <v>4.7084041349681454E-3</v>
      </c>
      <c r="R9" s="13">
        <v>8.9697535178338509E-3</v>
      </c>
      <c r="S9" s="13">
        <v>3.38314744594677E-2</v>
      </c>
      <c r="T9" s="13">
        <v>0.1819412641424725</v>
      </c>
      <c r="U9" s="13">
        <v>9.718696332536983E-3</v>
      </c>
    </row>
    <row r="10" spans="1:21" x14ac:dyDescent="0.35">
      <c r="A10" t="s">
        <v>147</v>
      </c>
      <c r="B10" s="13">
        <v>4.132363448357574E-2</v>
      </c>
      <c r="C10" s="13">
        <v>2.0561292320020397E-2</v>
      </c>
      <c r="D10" s="13">
        <v>2.2026990741555112E-2</v>
      </c>
      <c r="E10" s="13">
        <v>2.2887636326817777E-2</v>
      </c>
      <c r="F10" s="13">
        <v>4.3649492263905645E-2</v>
      </c>
      <c r="G10" s="13">
        <v>3.2334915267081571E-2</v>
      </c>
      <c r="H10" s="13">
        <v>5.0404484432860393E-2</v>
      </c>
      <c r="I10" s="13">
        <v>0.10022318383539457</v>
      </c>
      <c r="J10" s="13">
        <v>0.24245890205335102</v>
      </c>
      <c r="K10" s="13">
        <v>1.3572263594261509E-2</v>
      </c>
      <c r="L10" s="13">
        <v>4.4798854729003069E-3</v>
      </c>
      <c r="M10" s="13">
        <v>2.3866538346763898E-2</v>
      </c>
      <c r="N10" s="13">
        <v>2.8050076478429397E-2</v>
      </c>
      <c r="O10" s="13">
        <v>2.5512283607457852E-2</v>
      </c>
      <c r="P10" s="13">
        <v>1.30616333248436E-2</v>
      </c>
      <c r="Q10" s="13">
        <v>1.3312234064479487E-2</v>
      </c>
      <c r="R10" s="13">
        <v>1.7242936312412058E-2</v>
      </c>
      <c r="S10" s="13">
        <v>5.983792102685891E-3</v>
      </c>
      <c r="T10" s="13">
        <v>1.4287785154045463E-2</v>
      </c>
      <c r="U10" s="13">
        <v>7.9746458589067277E-3</v>
      </c>
    </row>
    <row r="11" spans="1:21" x14ac:dyDescent="0.35">
      <c r="A11" t="s">
        <v>148</v>
      </c>
      <c r="B11" s="13">
        <v>3.2780293047920978E-3</v>
      </c>
      <c r="C11" s="13">
        <v>1.2202006956965161E-3</v>
      </c>
      <c r="D11" s="13">
        <v>1.0448464686454912E-3</v>
      </c>
      <c r="E11" s="13">
        <v>3.3005911307275658E-3</v>
      </c>
      <c r="F11" s="13">
        <v>1.1653919582098643E-3</v>
      </c>
      <c r="G11" s="13">
        <v>4.9257817310333725E-4</v>
      </c>
      <c r="H11" s="13">
        <v>9.1326231005348037E-4</v>
      </c>
      <c r="I11" s="13">
        <v>5.1531377852937097E-3</v>
      </c>
      <c r="J11" s="13">
        <v>6.2968827865592086E-3</v>
      </c>
      <c r="K11" s="13">
        <v>4.2900420384613315E-2</v>
      </c>
      <c r="L11" s="13">
        <v>3.1316003822271432E-3</v>
      </c>
      <c r="M11" s="13">
        <v>5.8056385618437886E-3</v>
      </c>
      <c r="N11" s="13">
        <v>1.7636110104366949E-2</v>
      </c>
      <c r="O11" s="13">
        <v>5.4565241737219864E-3</v>
      </c>
      <c r="P11" s="13">
        <v>1.0123472115506035E-3</v>
      </c>
      <c r="Q11" s="13">
        <v>1.1576353551684812E-3</v>
      </c>
      <c r="R11" s="13">
        <v>5.075489491294561E-2</v>
      </c>
      <c r="S11" s="13">
        <v>3.4394248671763177E-4</v>
      </c>
      <c r="T11" s="13">
        <v>1.1540567204804254E-3</v>
      </c>
      <c r="U11" s="13">
        <v>5.7900363857149768E-4</v>
      </c>
    </row>
    <row r="12" spans="1:21" x14ac:dyDescent="0.35">
      <c r="A12" t="s">
        <v>149</v>
      </c>
      <c r="B12" s="13">
        <v>3.2151974177889639E-3</v>
      </c>
      <c r="C12" s="13">
        <v>1.6627510972700286E-2</v>
      </c>
      <c r="D12" s="13">
        <v>3.6576014668187897E-3</v>
      </c>
      <c r="E12" s="13">
        <v>1.8246363180274852E-2</v>
      </c>
      <c r="F12" s="13">
        <v>6.7903114348961688E-3</v>
      </c>
      <c r="G12" s="13">
        <v>2.0233595725937081E-2</v>
      </c>
      <c r="H12" s="13">
        <v>4.4968443360138416E-3</v>
      </c>
      <c r="I12" s="13">
        <v>1.6616503559757596E-2</v>
      </c>
      <c r="J12" s="13">
        <v>2.3812193786291184E-2</v>
      </c>
      <c r="K12" s="13">
        <v>1.8876903268440985E-2</v>
      </c>
      <c r="L12" s="13">
        <v>0.34253449388401314</v>
      </c>
      <c r="M12" s="13">
        <v>0.1041446822476461</v>
      </c>
      <c r="N12" s="13">
        <v>0.12176471672266895</v>
      </c>
      <c r="O12" s="13">
        <v>0.10768945370382363</v>
      </c>
      <c r="P12" s="13">
        <v>7.2799107935903225E-3</v>
      </c>
      <c r="Q12" s="13">
        <v>1.0809176807903525E-3</v>
      </c>
      <c r="R12" s="13">
        <v>0.137140908243985</v>
      </c>
      <c r="S12" s="13">
        <v>3.8528733323049437E-3</v>
      </c>
      <c r="T12" s="13">
        <v>1.2608773364370891E-2</v>
      </c>
      <c r="U12" s="13">
        <v>7.7889775188784809E-3</v>
      </c>
    </row>
    <row r="13" spans="1:21" x14ac:dyDescent="0.35">
      <c r="A13" t="s">
        <v>150</v>
      </c>
      <c r="B13" s="13">
        <v>1.7584849975405804E-2</v>
      </c>
      <c r="C13" s="13">
        <v>3.6460325265439186E-2</v>
      </c>
      <c r="D13" s="13">
        <v>3.0774967572137157E-2</v>
      </c>
      <c r="E13" s="13">
        <v>7.8021963353606351E-3</v>
      </c>
      <c r="F13" s="13">
        <v>2.8139237985921599E-2</v>
      </c>
      <c r="G13" s="13">
        <v>1.995888866786022E-2</v>
      </c>
      <c r="H13" s="13">
        <v>1.043860672850175E-2</v>
      </c>
      <c r="I13" s="13">
        <v>2.1964435606670444E-2</v>
      </c>
      <c r="J13" s="13">
        <v>1.8524310785008373E-2</v>
      </c>
      <c r="K13" s="13">
        <v>1.0858888324225898E-2</v>
      </c>
      <c r="L13" s="13">
        <v>7.3875797334988242E-3</v>
      </c>
      <c r="M13" s="13">
        <v>0.14906034675572752</v>
      </c>
      <c r="N13" s="13">
        <v>4.8584995485008386E-2</v>
      </c>
      <c r="O13" s="13">
        <v>3.1300972190372874E-2</v>
      </c>
      <c r="P13" s="13">
        <v>4.6160464523972086E-2</v>
      </c>
      <c r="Q13" s="13">
        <v>1.5096206253750008E-2</v>
      </c>
      <c r="R13" s="13">
        <v>4.580911784841564E-2</v>
      </c>
      <c r="S13" s="13">
        <v>2.1152238720300767E-2</v>
      </c>
      <c r="T13" s="13">
        <v>2.3442832674442009E-2</v>
      </c>
      <c r="U13" s="13">
        <v>3.5311009135292969E-2</v>
      </c>
    </row>
    <row r="14" spans="1:21" x14ac:dyDescent="0.35">
      <c r="A14" t="s">
        <v>151</v>
      </c>
      <c r="B14" s="13">
        <v>5.897221394437044E-4</v>
      </c>
      <c r="C14" s="13">
        <v>2.3493416379828445E-3</v>
      </c>
      <c r="D14" s="13">
        <v>4.541988392840827E-3</v>
      </c>
      <c r="E14" s="13">
        <v>6.9638631176033381E-4</v>
      </c>
      <c r="F14" s="13">
        <v>1.2327387296642033E-3</v>
      </c>
      <c r="G14" s="13">
        <v>1.1935548040580863E-3</v>
      </c>
      <c r="H14" s="13">
        <v>9.7346722907323314E-4</v>
      </c>
      <c r="I14" s="13">
        <v>1.1964177519636122E-3</v>
      </c>
      <c r="J14" s="13">
        <v>2.6573931548931591E-3</v>
      </c>
      <c r="K14" s="13">
        <v>7.7037590393466346E-4</v>
      </c>
      <c r="L14" s="13">
        <v>2.8241702250697285E-3</v>
      </c>
      <c r="M14" s="13">
        <v>5.8120477438803268E-2</v>
      </c>
      <c r="N14" s="13">
        <v>0.1479012967547346</v>
      </c>
      <c r="O14" s="13">
        <v>2.80271338706372E-2</v>
      </c>
      <c r="P14" s="13">
        <v>2.9133340895616945E-3</v>
      </c>
      <c r="Q14" s="13">
        <v>7.5000114503991609E-4</v>
      </c>
      <c r="R14" s="13">
        <v>7.0447697051166094E-3</v>
      </c>
      <c r="S14" s="13">
        <v>1.1798079303182388E-3</v>
      </c>
      <c r="T14" s="13">
        <v>1.8127134829009611E-3</v>
      </c>
      <c r="U14" s="13">
        <v>5.8008890375017786E-3</v>
      </c>
    </row>
    <row r="15" spans="1:21" x14ac:dyDescent="0.35">
      <c r="A15" t="s">
        <v>152</v>
      </c>
      <c r="B15" s="13">
        <v>4.2151220195245599E-3</v>
      </c>
      <c r="C15" s="13">
        <v>1.3476843504707792E-3</v>
      </c>
      <c r="D15" s="13">
        <v>8.0590480165541878E-3</v>
      </c>
      <c r="E15" s="13">
        <v>8.1521801058806714E-4</v>
      </c>
      <c r="F15" s="13">
        <v>2.5093992667986273E-3</v>
      </c>
      <c r="G15" s="13">
        <v>1.7287599344492123E-3</v>
      </c>
      <c r="H15" s="13">
        <v>8.9566394910924497E-4</v>
      </c>
      <c r="I15" s="13">
        <v>1.0999423605623348E-3</v>
      </c>
      <c r="J15" s="13">
        <v>2.2385061271656538E-3</v>
      </c>
      <c r="K15" s="13">
        <v>7.6319291182338459E-4</v>
      </c>
      <c r="L15" s="13">
        <v>1.506077200009873E-3</v>
      </c>
      <c r="M15" s="13">
        <v>2.4733164874528944E-2</v>
      </c>
      <c r="N15" s="13">
        <v>1.4272902064610451E-2</v>
      </c>
      <c r="O15" s="13">
        <v>0.37576708265941799</v>
      </c>
      <c r="P15" s="13">
        <v>3.9402351299464289E-3</v>
      </c>
      <c r="Q15" s="13">
        <v>8.6794025639733814E-4</v>
      </c>
      <c r="R15" s="13">
        <v>3.2972441998842081E-3</v>
      </c>
      <c r="S15" s="13">
        <v>1.2995824260187335E-2</v>
      </c>
      <c r="T15" s="13">
        <v>6.9695174213306288E-2</v>
      </c>
      <c r="U15" s="13">
        <v>5.4031540152611746E-3</v>
      </c>
    </row>
    <row r="16" spans="1:21" x14ac:dyDescent="0.35">
      <c r="A16" t="s">
        <v>153</v>
      </c>
      <c r="B16" s="13">
        <v>8.2300795990248483E-3</v>
      </c>
      <c r="C16" s="13">
        <v>3.130634322242256E-2</v>
      </c>
      <c r="D16" s="13">
        <v>9.8727450648766028E-3</v>
      </c>
      <c r="E16" s="13">
        <v>8.6743884481263831E-3</v>
      </c>
      <c r="F16" s="13">
        <v>1.6690286838683985E-2</v>
      </c>
      <c r="G16" s="13">
        <v>1.5014161622476719E-2</v>
      </c>
      <c r="H16" s="13">
        <v>2.8226844725030238E-2</v>
      </c>
      <c r="I16" s="13">
        <v>4.504110343268046E-2</v>
      </c>
      <c r="J16" s="13">
        <v>2.1762765117019335E-2</v>
      </c>
      <c r="K16" s="13">
        <v>1.2977870997053179E-2</v>
      </c>
      <c r="L16" s="13">
        <v>1.0668818163546675E-2</v>
      </c>
      <c r="M16" s="13">
        <v>3.5646147745807457E-3</v>
      </c>
      <c r="N16" s="13">
        <v>9.0090975545331128E-3</v>
      </c>
      <c r="O16" s="13">
        <v>4.6363980579047902E-3</v>
      </c>
      <c r="P16" s="13">
        <v>0.19166450856214592</v>
      </c>
      <c r="Q16" s="13">
        <v>1.7402316644758237E-2</v>
      </c>
      <c r="R16" s="13">
        <v>1.9892332260844051E-3</v>
      </c>
      <c r="S16" s="13">
        <v>1.6676053710632712E-2</v>
      </c>
      <c r="T16" s="13">
        <v>1.1751675141477502E-3</v>
      </c>
      <c r="U16" s="13">
        <v>9.8075707512234895E-3</v>
      </c>
    </row>
    <row r="17" spans="1:21" x14ac:dyDescent="0.35">
      <c r="A17" t="s">
        <v>154</v>
      </c>
      <c r="B17" s="13">
        <v>1.3051080528936776E-3</v>
      </c>
      <c r="C17" s="13">
        <v>4.1341128048225251E-3</v>
      </c>
      <c r="D17" s="13">
        <v>4.4900837348757537E-3</v>
      </c>
      <c r="E17" s="13">
        <v>2.0448819187314899E-3</v>
      </c>
      <c r="F17" s="13">
        <v>2.0701811920964173E-3</v>
      </c>
      <c r="G17" s="13">
        <v>1.1414551895952334E-3</v>
      </c>
      <c r="H17" s="13">
        <v>2.9435574253042201E-3</v>
      </c>
      <c r="I17" s="13">
        <v>5.1918508404419925E-3</v>
      </c>
      <c r="J17" s="13">
        <v>3.3727194417387482E-3</v>
      </c>
      <c r="K17" s="13">
        <v>1.2013554306113984E-3</v>
      </c>
      <c r="L17" s="13">
        <v>5.9656877091406589E-4</v>
      </c>
      <c r="M17" s="13">
        <v>8.496911037049451E-4</v>
      </c>
      <c r="N17" s="13">
        <v>1.5228114576358645E-3</v>
      </c>
      <c r="O17" s="13">
        <v>5.2643487787244129E-4</v>
      </c>
      <c r="P17" s="13">
        <v>1.3392946957714707E-2</v>
      </c>
      <c r="Q17" s="13">
        <v>2.3718356821918814E-2</v>
      </c>
      <c r="R17" s="13">
        <v>1.5162861554650195E-3</v>
      </c>
      <c r="S17" s="13">
        <v>7.8981212758248345E-3</v>
      </c>
      <c r="T17" s="13">
        <v>8.3176527049259928E-4</v>
      </c>
      <c r="U17" s="13">
        <v>1.6542961102042793E-2</v>
      </c>
    </row>
    <row r="18" spans="1:21" x14ac:dyDescent="0.35">
      <c r="A18" t="s">
        <v>155</v>
      </c>
      <c r="B18" s="13">
        <v>1.4594949752442363E-3</v>
      </c>
      <c r="C18" s="13">
        <v>1.4933799559270792E-3</v>
      </c>
      <c r="D18" s="13">
        <v>1.6959932547216184E-3</v>
      </c>
      <c r="E18" s="13">
        <v>3.2458959926369928E-4</v>
      </c>
      <c r="F18" s="13">
        <v>9.7213600534089186E-4</v>
      </c>
      <c r="G18" s="13">
        <v>7.3886725965500576E-4</v>
      </c>
      <c r="H18" s="13">
        <v>1.3893442850712178E-3</v>
      </c>
      <c r="I18" s="13">
        <v>2.9102385584487251E-3</v>
      </c>
      <c r="J18" s="13">
        <v>1.3728230320481263E-3</v>
      </c>
      <c r="K18" s="13">
        <v>1.7221223586791198E-3</v>
      </c>
      <c r="L18" s="13">
        <v>7.9204586725716767E-4</v>
      </c>
      <c r="M18" s="13">
        <v>5.1404851823799171E-4</v>
      </c>
      <c r="N18" s="13">
        <v>8.9378405440104184E-4</v>
      </c>
      <c r="O18" s="13">
        <v>2.7578788102724134E-4</v>
      </c>
      <c r="P18" s="13">
        <v>1.1837827541408854E-2</v>
      </c>
      <c r="Q18" s="13">
        <v>2.3416066284070664E-3</v>
      </c>
      <c r="R18" s="13">
        <v>9.6659672999041253E-4</v>
      </c>
      <c r="S18" s="13">
        <v>2.510735310471995E-3</v>
      </c>
      <c r="T18" s="13">
        <v>3.1243974627640783E-4</v>
      </c>
      <c r="U18" s="13">
        <v>3.1323099576013296E-3</v>
      </c>
    </row>
    <row r="19" spans="1:21" x14ac:dyDescent="0.35">
      <c r="A19" t="s">
        <v>156</v>
      </c>
      <c r="B19" s="13">
        <v>2.6453122026705345E-2</v>
      </c>
      <c r="C19" s="13">
        <v>2.2874210056639168E-2</v>
      </c>
      <c r="D19" s="13">
        <v>8.341569062524078E-3</v>
      </c>
      <c r="E19" s="13">
        <v>2.5791687706388688E-2</v>
      </c>
      <c r="F19" s="13">
        <v>1.7480879373147965E-2</v>
      </c>
      <c r="G19" s="13">
        <v>2.8408498868017464E-2</v>
      </c>
      <c r="H19" s="13">
        <v>2.7034787328439138E-2</v>
      </c>
      <c r="I19" s="13">
        <v>4.5471862982822464E-2</v>
      </c>
      <c r="J19" s="13">
        <v>1.9632877955026721E-2</v>
      </c>
      <c r="K19" s="13">
        <v>2.7679660100813297E-2</v>
      </c>
      <c r="L19" s="13">
        <v>2.1049379233500587E-2</v>
      </c>
      <c r="M19" s="13">
        <v>1.4334084526453425E-2</v>
      </c>
      <c r="N19" s="13">
        <v>1.5964027495377509E-2</v>
      </c>
      <c r="O19" s="13">
        <v>1.0564885193771462E-2</v>
      </c>
      <c r="P19" s="13">
        <v>3.0568177197146593E-2</v>
      </c>
      <c r="Q19" s="13">
        <v>6.6881781498903054E-3</v>
      </c>
      <c r="R19" s="13">
        <v>2.2133922904987252E-2</v>
      </c>
      <c r="S19" s="13">
        <v>5.3609288509899444E-3</v>
      </c>
      <c r="T19" s="13">
        <v>1.0849540558760487E-2</v>
      </c>
      <c r="U19" s="13">
        <v>9.9407357217966702E-3</v>
      </c>
    </row>
    <row r="20" spans="1:21" x14ac:dyDescent="0.35">
      <c r="A20" t="s">
        <v>157</v>
      </c>
      <c r="B20" s="13">
        <v>4.5741613738281848E-3</v>
      </c>
      <c r="C20" s="13">
        <v>6.9933890619024216E-3</v>
      </c>
      <c r="D20" s="13">
        <v>2.2658265458581762E-3</v>
      </c>
      <c r="E20" s="13">
        <v>4.5403475941138919E-3</v>
      </c>
      <c r="F20" s="13">
        <v>4.512233687440706E-3</v>
      </c>
      <c r="G20" s="13">
        <v>5.5983403904629287E-3</v>
      </c>
      <c r="H20" s="13">
        <v>4.7969427015892244E-3</v>
      </c>
      <c r="I20" s="13">
        <v>2.3541224487789413E-2</v>
      </c>
      <c r="J20" s="13">
        <v>4.3993195222978149E-3</v>
      </c>
      <c r="K20" s="13">
        <v>5.5021719572396479E-3</v>
      </c>
      <c r="L20" s="13">
        <v>5.2606919580678495E-3</v>
      </c>
      <c r="M20" s="13">
        <v>3.2626970421989888E-3</v>
      </c>
      <c r="N20" s="13">
        <v>3.5112506219631308E-3</v>
      </c>
      <c r="O20" s="13">
        <v>2.3302933179339073E-3</v>
      </c>
      <c r="P20" s="13">
        <v>6.5115542419060379E-3</v>
      </c>
      <c r="Q20" s="13">
        <v>1.0064900862444067E-3</v>
      </c>
      <c r="R20" s="13">
        <v>3.4523351449288293E-3</v>
      </c>
      <c r="S20" s="13">
        <v>1.7156766025836492E-3</v>
      </c>
      <c r="T20" s="13">
        <v>0.11253741888177535</v>
      </c>
      <c r="U20" s="13">
        <v>1.2515747344400104E-3</v>
      </c>
    </row>
    <row r="21" spans="1:21" x14ac:dyDescent="0.35">
      <c r="A21" t="s">
        <v>158</v>
      </c>
      <c r="B21" s="13">
        <v>1.0816060548396709E-3</v>
      </c>
      <c r="C21" s="13">
        <v>9.2880948478391522E-4</v>
      </c>
      <c r="D21" s="13">
        <v>3.9488607475142293E-4</v>
      </c>
      <c r="E21" s="13">
        <v>2.0116741563193561E-3</v>
      </c>
      <c r="F21" s="13">
        <v>1.0541233792853044E-4</v>
      </c>
      <c r="G21" s="13">
        <v>1.3024903615713242E-3</v>
      </c>
      <c r="H21" s="13">
        <v>1.880245932463048E-4</v>
      </c>
      <c r="I21" s="13">
        <v>5.579595884863687E-4</v>
      </c>
      <c r="J21" s="13">
        <v>2.5847290786547137E-4</v>
      </c>
      <c r="K21" s="13">
        <v>1.6251519651768543E-3</v>
      </c>
      <c r="L21" s="13">
        <v>1.4551694105450967E-3</v>
      </c>
      <c r="M21" s="13">
        <v>1.3051956129075961E-4</v>
      </c>
      <c r="N21" s="13">
        <v>1.425140210453895E-4</v>
      </c>
      <c r="O21" s="13">
        <v>5.237684204591945E-5</v>
      </c>
      <c r="P21" s="13">
        <v>7.1228150529395527E-4</v>
      </c>
      <c r="Q21" s="13">
        <v>7.9007754210311783E-5</v>
      </c>
      <c r="R21" s="13">
        <v>2.5860388880282641E-4</v>
      </c>
      <c r="S21" s="13">
        <v>1.7309230752673516E-4</v>
      </c>
      <c r="T21" s="13">
        <v>2.1110793667324855E-4</v>
      </c>
      <c r="U21" s="13">
        <v>7.1275523897099271E-5</v>
      </c>
    </row>
  </sheetData>
  <phoneticPr fontId="20" type="noConversion"/>
  <conditionalFormatting sqref="A1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311D-3536-4516-A598-750D604ABA5B}">
  <dimension ref="A1:J29"/>
  <sheetViews>
    <sheetView workbookViewId="0">
      <selection activeCell="H10" sqref="H10:H29"/>
    </sheetView>
  </sheetViews>
  <sheetFormatPr defaultRowHeight="12.75" x14ac:dyDescent="0.35"/>
  <cols>
    <col min="1" max="1" width="8" customWidth="1"/>
    <col min="2" max="2" width="18.3984375" customWidth="1"/>
  </cols>
  <sheetData>
    <row r="1" spans="1:10" ht="13.15" x14ac:dyDescent="0.4">
      <c r="A1" s="16"/>
      <c r="B1" s="16" t="s">
        <v>226</v>
      </c>
    </row>
    <row r="2" spans="1:10" ht="13.15" x14ac:dyDescent="0.4">
      <c r="A2" s="16" t="s">
        <v>139</v>
      </c>
      <c r="B2" s="28">
        <f>TOTDEMAND_INPUT!B2*0.88</f>
        <v>23700.688000000006</v>
      </c>
    </row>
    <row r="3" spans="1:10" ht="13.15" x14ac:dyDescent="0.4">
      <c r="A3" s="16" t="s">
        <v>140</v>
      </c>
      <c r="B3" s="28">
        <f>TOTDEMAND_INPUT!B3*0.88</f>
        <v>-113076.92</v>
      </c>
    </row>
    <row r="4" spans="1:10" ht="13.15" x14ac:dyDescent="0.4">
      <c r="A4" s="16" t="s">
        <v>141</v>
      </c>
      <c r="B4" s="28">
        <f>TOTDEMAND_INPUT!B4*0.88</f>
        <v>2349004.9439999997</v>
      </c>
    </row>
    <row r="5" spans="1:10" ht="13.15" x14ac:dyDescent="0.4">
      <c r="A5" s="16" t="s">
        <v>142</v>
      </c>
      <c r="B5" s="28">
        <f>TOTDEMAND_INPUT!B5*0.88</f>
        <v>177131.32799999998</v>
      </c>
    </row>
    <row r="6" spans="1:10" ht="13.15" x14ac:dyDescent="0.4">
      <c r="A6" s="16" t="s">
        <v>143</v>
      </c>
      <c r="B6" s="28">
        <f>TOTDEMAND_INPUT!B6*0.88</f>
        <v>6646.463999999999</v>
      </c>
    </row>
    <row r="7" spans="1:10" ht="13.15" x14ac:dyDescent="0.4">
      <c r="A7" s="16" t="s">
        <v>144</v>
      </c>
      <c r="B7" s="28">
        <f>TOTDEMAND_INPUT!B7*0.88</f>
        <v>-5409.8879999999999</v>
      </c>
    </row>
    <row r="8" spans="1:10" ht="13.15" x14ac:dyDescent="0.4">
      <c r="A8" s="16" t="s">
        <v>145</v>
      </c>
      <c r="B8" s="28">
        <f>TOTDEMAND_INPUT!B8*0.88</f>
        <v>4997.6080000000002</v>
      </c>
    </row>
    <row r="9" spans="1:10" ht="13.15" x14ac:dyDescent="0.4">
      <c r="A9" s="16" t="s">
        <v>146</v>
      </c>
      <c r="B9" s="28">
        <f>TOTDEMAND_INPUT!B9*0.88</f>
        <v>35439.360000000001</v>
      </c>
    </row>
    <row r="10" spans="1:10" ht="13.15" x14ac:dyDescent="0.4">
      <c r="A10" s="16" t="s">
        <v>147</v>
      </c>
      <c r="B10" s="28">
        <f>TOTDEMAND_INPUT!B10*0.88</f>
        <v>98476.4</v>
      </c>
      <c r="F10" t="s">
        <v>139</v>
      </c>
      <c r="G10" t="e" cm="1">
        <f t="array" ref="G10">-INF</f>
        <v>#NAME?</v>
      </c>
      <c r="H10">
        <v>10.434799999999999</v>
      </c>
      <c r="I10" t="e" cm="1">
        <f t="array" ref="I10">+INF</f>
        <v>#NAME?</v>
      </c>
      <c r="J10" t="s">
        <v>434</v>
      </c>
    </row>
    <row r="11" spans="1:10" ht="13.15" x14ac:dyDescent="0.4">
      <c r="A11" s="16" t="s">
        <v>148</v>
      </c>
      <c r="B11" s="28">
        <f>TOTDEMAND_INPUT!B11*0.88</f>
        <v>3139.0479999999998</v>
      </c>
      <c r="F11" t="s">
        <v>140</v>
      </c>
      <c r="G11" t="e" cm="1">
        <f t="array" ref="G11">-INF</f>
        <v>#NAME?</v>
      </c>
      <c r="H11">
        <v>1.9677</v>
      </c>
      <c r="I11" t="e" cm="1">
        <f t="array" ref="I11">+INF</f>
        <v>#NAME?</v>
      </c>
      <c r="J11" t="s">
        <v>434</v>
      </c>
    </row>
    <row r="12" spans="1:10" ht="13.15" x14ac:dyDescent="0.4">
      <c r="A12" s="16" t="s">
        <v>149</v>
      </c>
      <c r="B12" s="28">
        <f>TOTDEMAND_INPUT!B12*0.88</f>
        <v>27355.504000000004</v>
      </c>
      <c r="F12" t="s">
        <v>141</v>
      </c>
      <c r="G12" t="e" cm="1">
        <f t="array" ref="G12">-INF</f>
        <v>#NAME?</v>
      </c>
      <c r="H12">
        <v>61.538200000000003</v>
      </c>
      <c r="I12" t="e" cm="1">
        <f t="array" ref="I12">+INF</f>
        <v>#NAME?</v>
      </c>
      <c r="J12" t="s">
        <v>434</v>
      </c>
    </row>
    <row r="13" spans="1:10" ht="13.15" x14ac:dyDescent="0.4">
      <c r="A13" s="16" t="s">
        <v>150</v>
      </c>
      <c r="B13" s="28">
        <f>TOTDEMAND_INPUT!B13*0.88</f>
        <v>301559.54399999999</v>
      </c>
      <c r="F13" t="s">
        <v>142</v>
      </c>
      <c r="G13" t="e" cm="1">
        <f t="array" ref="G13">-INF</f>
        <v>#NAME?</v>
      </c>
      <c r="H13">
        <v>8.1203000000000003</v>
      </c>
      <c r="I13" t="e" cm="1">
        <f t="array" ref="I13">+INF</f>
        <v>#NAME?</v>
      </c>
      <c r="J13" t="s">
        <v>434</v>
      </c>
    </row>
    <row r="14" spans="1:10" ht="13.15" x14ac:dyDescent="0.4">
      <c r="A14" s="16" t="s">
        <v>151</v>
      </c>
      <c r="B14" s="28">
        <f>TOTDEMAND_INPUT!B14*0.88</f>
        <v>47570.071999999993</v>
      </c>
      <c r="F14" t="s">
        <v>143</v>
      </c>
      <c r="G14" t="e" cm="1">
        <f t="array" ref="G14">-INF</f>
        <v>#NAME?</v>
      </c>
      <c r="H14">
        <v>0.89149999999999996</v>
      </c>
      <c r="I14" t="e" cm="1">
        <f t="array" ref="I14">+INF</f>
        <v>#NAME?</v>
      </c>
      <c r="J14" t="s">
        <v>434</v>
      </c>
    </row>
    <row r="15" spans="1:10" ht="13.15" x14ac:dyDescent="0.4">
      <c r="A15" s="16" t="s">
        <v>152</v>
      </c>
      <c r="B15" s="28">
        <f>TOTDEMAND_INPUT!B15*0.88</f>
        <v>226836.45600000001</v>
      </c>
      <c r="F15" t="s">
        <v>144</v>
      </c>
      <c r="G15" t="e" cm="1">
        <f t="array" ref="G15">-INF</f>
        <v>#NAME?</v>
      </c>
      <c r="H15">
        <v>0.38190000000000002</v>
      </c>
      <c r="I15" t="e" cm="1">
        <f t="array" ref="I15">+INF</f>
        <v>#NAME?</v>
      </c>
      <c r="J15" t="s">
        <v>434</v>
      </c>
    </row>
    <row r="16" spans="1:10" ht="13.15" x14ac:dyDescent="0.4">
      <c r="A16" s="16" t="s">
        <v>153</v>
      </c>
      <c r="B16" s="28">
        <f>TOTDEMAND_INPUT!B16*0.88</f>
        <v>88177.760000000009</v>
      </c>
      <c r="F16" t="s">
        <v>145</v>
      </c>
      <c r="G16" t="e" cm="1">
        <f t="array" ref="G16">-INF</f>
        <v>#NAME?</v>
      </c>
      <c r="H16">
        <v>9.2251999999999992</v>
      </c>
      <c r="I16" t="e" cm="1">
        <f t="array" ref="I16">+INF</f>
        <v>#NAME?</v>
      </c>
      <c r="J16" t="s">
        <v>434</v>
      </c>
    </row>
    <row r="17" spans="1:10" ht="13.15" x14ac:dyDescent="0.4">
      <c r="A17" s="16" t="s">
        <v>154</v>
      </c>
      <c r="B17" s="28">
        <f>TOTDEMAND_INPUT!B17*0.88</f>
        <v>43376.695999999996</v>
      </c>
      <c r="F17" t="s">
        <v>146</v>
      </c>
      <c r="G17" t="e" cm="1">
        <f t="array" ref="G17">-INF</f>
        <v>#NAME?</v>
      </c>
      <c r="H17">
        <v>26.904499999999999</v>
      </c>
      <c r="I17" t="e" cm="1">
        <f t="array" ref="I17">+INF</f>
        <v>#NAME?</v>
      </c>
      <c r="J17" t="s">
        <v>434</v>
      </c>
    </row>
    <row r="18" spans="1:10" ht="13.15" x14ac:dyDescent="0.4">
      <c r="A18" s="16" t="s">
        <v>155</v>
      </c>
      <c r="B18" s="28">
        <f>TOTDEMAND_INPUT!B18*0.88</f>
        <v>479709.29599999997</v>
      </c>
      <c r="F18" t="s">
        <v>147</v>
      </c>
      <c r="G18" t="e" cm="1">
        <f t="array" ref="G18">-INF</f>
        <v>#NAME?</v>
      </c>
      <c r="H18">
        <v>30.0136</v>
      </c>
      <c r="I18" t="e" cm="1">
        <f t="array" ref="I18">+INF</f>
        <v>#NAME?</v>
      </c>
      <c r="J18" t="s">
        <v>434</v>
      </c>
    </row>
    <row r="19" spans="1:10" ht="13.15" x14ac:dyDescent="0.4">
      <c r="A19" s="16" t="s">
        <v>156</v>
      </c>
      <c r="B19" s="28">
        <f>TOTDEMAND_INPUT!B19*0.88</f>
        <v>83968.80799999999</v>
      </c>
      <c r="F19" t="s">
        <v>148</v>
      </c>
      <c r="G19" t="e" cm="1">
        <f t="array" ref="G19">-INF</f>
        <v>#NAME?</v>
      </c>
      <c r="H19">
        <v>16.939699999999998</v>
      </c>
      <c r="I19" t="e" cm="1">
        <f t="array" ref="I19">+INF</f>
        <v>#NAME?</v>
      </c>
      <c r="J19" t="s">
        <v>434</v>
      </c>
    </row>
    <row r="20" spans="1:10" ht="13.15" x14ac:dyDescent="0.4">
      <c r="A20" s="16" t="s">
        <v>157</v>
      </c>
      <c r="B20" s="28">
        <f>TOTDEMAND_INPUT!B20*0.88</f>
        <v>28256.799999999999</v>
      </c>
      <c r="F20" t="s">
        <v>149</v>
      </c>
      <c r="G20" t="e" cm="1">
        <f t="array" ref="G20">-INF</f>
        <v>#NAME?</v>
      </c>
      <c r="H20">
        <v>62.075299999999999</v>
      </c>
      <c r="I20" t="e" cm="1">
        <f t="array" ref="I20">+INF</f>
        <v>#NAME?</v>
      </c>
      <c r="J20" t="s">
        <v>434</v>
      </c>
    </row>
    <row r="21" spans="1:10" ht="13.15" x14ac:dyDescent="0.4">
      <c r="A21" s="16" t="s">
        <v>158</v>
      </c>
      <c r="B21" s="28">
        <f>TOTDEMAND_INPUT!B21*0.88</f>
        <v>296418.58399999997</v>
      </c>
      <c r="F21" t="s">
        <v>150</v>
      </c>
      <c r="G21" t="e" cm="1">
        <f t="array" ref="G21">-INF</f>
        <v>#NAME?</v>
      </c>
      <c r="H21">
        <v>5.8135000000000003</v>
      </c>
      <c r="I21" t="e" cm="1">
        <f t="array" ref="I21">+INF</f>
        <v>#NAME?</v>
      </c>
      <c r="J21" t="s">
        <v>434</v>
      </c>
    </row>
    <row r="22" spans="1:10" x14ac:dyDescent="0.35">
      <c r="F22" t="s">
        <v>151</v>
      </c>
      <c r="G22" t="e" cm="1">
        <f t="array" ref="G22">-INF</f>
        <v>#NAME?</v>
      </c>
      <c r="H22">
        <v>0.64639999999999997</v>
      </c>
      <c r="I22" t="e" cm="1">
        <f t="array" ref="I22">+INF</f>
        <v>#NAME?</v>
      </c>
      <c r="J22" t="s">
        <v>434</v>
      </c>
    </row>
    <row r="23" spans="1:10" x14ac:dyDescent="0.35">
      <c r="F23" t="s">
        <v>152</v>
      </c>
      <c r="G23" t="e" cm="1">
        <f t="array" ref="G23">-INF</f>
        <v>#NAME?</v>
      </c>
      <c r="H23">
        <v>1.1781999999999999</v>
      </c>
      <c r="I23" t="e" cm="1">
        <f t="array" ref="I23">+INF</f>
        <v>#NAME?</v>
      </c>
      <c r="J23" t="s">
        <v>434</v>
      </c>
    </row>
    <row r="24" spans="1:10" x14ac:dyDescent="0.35">
      <c r="F24" t="s">
        <v>153</v>
      </c>
      <c r="G24" t="e" cm="1">
        <f t="array" ref="G24">-INF</f>
        <v>#NAME?</v>
      </c>
      <c r="H24">
        <v>382.5308</v>
      </c>
      <c r="I24" t="e" cm="1">
        <f t="array" ref="I24">+INF</f>
        <v>#NAME?</v>
      </c>
      <c r="J24" t="s">
        <v>434</v>
      </c>
    </row>
    <row r="25" spans="1:10" x14ac:dyDescent="0.35">
      <c r="F25" t="s">
        <v>154</v>
      </c>
      <c r="G25" t="e" cm="1">
        <f t="array" ref="G25">-INF</f>
        <v>#NAME?</v>
      </c>
      <c r="H25">
        <v>1.3462000000000001</v>
      </c>
      <c r="I25" t="e" cm="1">
        <f t="array" ref="I25">+INF</f>
        <v>#NAME?</v>
      </c>
      <c r="J25" t="s">
        <v>434</v>
      </c>
    </row>
    <row r="26" spans="1:10" x14ac:dyDescent="0.35">
      <c r="F26" t="s">
        <v>155</v>
      </c>
      <c r="G26" t="e" cm="1">
        <f t="array" ref="G26">-INF</f>
        <v>#NAME?</v>
      </c>
      <c r="H26">
        <v>9.9357000000000006</v>
      </c>
      <c r="I26" t="e" cm="1">
        <f t="array" ref="I26">+INF</f>
        <v>#NAME?</v>
      </c>
      <c r="J26" t="s">
        <v>434</v>
      </c>
    </row>
    <row r="27" spans="1:10" x14ac:dyDescent="0.35">
      <c r="F27" t="s">
        <v>156</v>
      </c>
      <c r="G27" t="e" cm="1">
        <f t="array" ref="G27">-INF</f>
        <v>#NAME?</v>
      </c>
      <c r="H27">
        <v>9.9537999999999993</v>
      </c>
      <c r="I27" t="e" cm="1">
        <f t="array" ref="I27">+INF</f>
        <v>#NAME?</v>
      </c>
      <c r="J27" t="s">
        <v>434</v>
      </c>
    </row>
    <row r="28" spans="1:10" x14ac:dyDescent="0.35">
      <c r="F28" t="s">
        <v>157</v>
      </c>
      <c r="G28" t="e" cm="1">
        <f t="array" ref="G28">-INF</f>
        <v>#NAME?</v>
      </c>
      <c r="H28">
        <v>48.879300000000001</v>
      </c>
      <c r="I28" t="e" cm="1">
        <f t="array" ref="I28">+INF</f>
        <v>#NAME?</v>
      </c>
      <c r="J28" t="s">
        <v>434</v>
      </c>
    </row>
    <row r="29" spans="1:10" x14ac:dyDescent="0.35">
      <c r="F29" t="s">
        <v>158</v>
      </c>
      <c r="G29" t="e" cm="1">
        <f t="array" ref="G29">-INF</f>
        <v>#NAME?</v>
      </c>
      <c r="H29">
        <v>7.5133000000000001</v>
      </c>
      <c r="I29" t="e" cm="1">
        <f t="array" ref="I29">+INF</f>
        <v>#NAME?</v>
      </c>
    </row>
  </sheetData>
  <conditionalFormatting sqref="A2:A2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{D49D3EB7-1D9E-4F43-9CD0-5648CC503764}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D3EB7-1D9E-4F43-9CD0-5648CC5037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F716-BB78-4163-8E71-50E8DBB2F20E}">
  <dimension ref="A1:B21"/>
  <sheetViews>
    <sheetView workbookViewId="0">
      <selection activeCell="B3" sqref="B3"/>
    </sheetView>
  </sheetViews>
  <sheetFormatPr defaultRowHeight="12.75" x14ac:dyDescent="0.35"/>
  <cols>
    <col min="1" max="1" width="8" customWidth="1"/>
    <col min="2" max="2" width="18.3984375" customWidth="1"/>
  </cols>
  <sheetData>
    <row r="1" spans="1:2" ht="13.15" x14ac:dyDescent="0.4">
      <c r="A1" s="16"/>
      <c r="B1" s="16" t="s">
        <v>226</v>
      </c>
    </row>
    <row r="2" spans="1:2" ht="13.15" x14ac:dyDescent="0.4">
      <c r="A2" s="16" t="s">
        <v>139</v>
      </c>
      <c r="B2" s="28">
        <v>26932.600000000006</v>
      </c>
    </row>
    <row r="3" spans="1:2" ht="13.15" x14ac:dyDescent="0.4">
      <c r="A3" s="16" t="s">
        <v>140</v>
      </c>
      <c r="B3" s="28">
        <v>-128496.5</v>
      </c>
    </row>
    <row r="4" spans="1:2" ht="13.15" x14ac:dyDescent="0.4">
      <c r="A4" s="16" t="s">
        <v>141</v>
      </c>
      <c r="B4" s="28">
        <v>2669323.7999999998</v>
      </c>
    </row>
    <row r="5" spans="1:2" ht="13.15" x14ac:dyDescent="0.4">
      <c r="A5" s="16" t="s">
        <v>142</v>
      </c>
      <c r="B5" s="28">
        <v>201285.59999999998</v>
      </c>
    </row>
    <row r="6" spans="1:2" ht="13.15" x14ac:dyDescent="0.4">
      <c r="A6" s="16" t="s">
        <v>143</v>
      </c>
      <c r="B6" s="28">
        <v>7552.7999999999993</v>
      </c>
    </row>
    <row r="7" spans="1:2" ht="13.15" x14ac:dyDescent="0.4">
      <c r="A7" s="16" t="s">
        <v>144</v>
      </c>
      <c r="B7" s="28">
        <v>-6147.6</v>
      </c>
    </row>
    <row r="8" spans="1:2" ht="13.15" x14ac:dyDescent="0.4">
      <c r="A8" s="16" t="s">
        <v>145</v>
      </c>
      <c r="B8" s="28">
        <v>5679.1</v>
      </c>
    </row>
    <row r="9" spans="1:2" ht="13.15" x14ac:dyDescent="0.4">
      <c r="A9" s="16" t="s">
        <v>146</v>
      </c>
      <c r="B9" s="28">
        <v>40272</v>
      </c>
    </row>
    <row r="10" spans="1:2" ht="13.15" x14ac:dyDescent="0.4">
      <c r="A10" s="16" t="s">
        <v>147</v>
      </c>
      <c r="B10" s="28">
        <v>111905</v>
      </c>
    </row>
    <row r="11" spans="1:2" ht="13.15" x14ac:dyDescent="0.4">
      <c r="A11" s="16" t="s">
        <v>148</v>
      </c>
      <c r="B11" s="28">
        <v>3567.1</v>
      </c>
    </row>
    <row r="12" spans="1:2" ht="13.15" x14ac:dyDescent="0.4">
      <c r="A12" s="16" t="s">
        <v>149</v>
      </c>
      <c r="B12" s="28">
        <v>31085.800000000003</v>
      </c>
    </row>
    <row r="13" spans="1:2" ht="13.15" x14ac:dyDescent="0.4">
      <c r="A13" s="16" t="s">
        <v>150</v>
      </c>
      <c r="B13" s="28">
        <v>342681.3</v>
      </c>
    </row>
    <row r="14" spans="1:2" ht="13.15" x14ac:dyDescent="0.4">
      <c r="A14" s="16" t="s">
        <v>151</v>
      </c>
      <c r="B14" s="28">
        <v>54056.899999999994</v>
      </c>
    </row>
    <row r="15" spans="1:2" ht="13.15" x14ac:dyDescent="0.4">
      <c r="A15" s="16" t="s">
        <v>152</v>
      </c>
      <c r="B15" s="28">
        <v>257768.7</v>
      </c>
    </row>
    <row r="16" spans="1:2" ht="13.15" x14ac:dyDescent="0.4">
      <c r="A16" s="16" t="s">
        <v>153</v>
      </c>
      <c r="B16" s="28">
        <v>100202.00000000001</v>
      </c>
    </row>
    <row r="17" spans="1:2" ht="13.15" x14ac:dyDescent="0.4">
      <c r="A17" s="16" t="s">
        <v>154</v>
      </c>
      <c r="B17" s="28">
        <v>49291.7</v>
      </c>
    </row>
    <row r="18" spans="1:2" ht="13.15" x14ac:dyDescent="0.4">
      <c r="A18" s="16" t="s">
        <v>155</v>
      </c>
      <c r="B18" s="28">
        <v>545124.19999999995</v>
      </c>
    </row>
    <row r="19" spans="1:2" ht="13.15" x14ac:dyDescent="0.4">
      <c r="A19" s="16" t="s">
        <v>156</v>
      </c>
      <c r="B19" s="28">
        <v>95419.099999999991</v>
      </c>
    </row>
    <row r="20" spans="1:2" ht="13.15" x14ac:dyDescent="0.4">
      <c r="A20" s="16" t="s">
        <v>157</v>
      </c>
      <c r="B20" s="28">
        <v>32110</v>
      </c>
    </row>
    <row r="21" spans="1:2" ht="13.15" x14ac:dyDescent="0.4">
      <c r="A21" s="16" t="s">
        <v>158</v>
      </c>
      <c r="B21" s="28">
        <v>336839.3</v>
      </c>
    </row>
  </sheetData>
  <conditionalFormatting sqref="A2:A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{73D362EF-886F-4A98-A7BF-FB1130443826}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D362EF-886F-4A98-A7BF-FB11304438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2DDF-3343-42CF-9CE0-25028C02D54D}">
  <dimension ref="A1:B21"/>
  <sheetViews>
    <sheetView workbookViewId="0">
      <selection activeCell="B1" sqref="B1:B22"/>
    </sheetView>
  </sheetViews>
  <sheetFormatPr defaultRowHeight="12.75" x14ac:dyDescent="0.35"/>
  <cols>
    <col min="1" max="1" width="8" customWidth="1"/>
    <col min="2" max="2" width="18.3984375" customWidth="1"/>
  </cols>
  <sheetData>
    <row r="1" spans="1:2" ht="13.15" x14ac:dyDescent="0.4">
      <c r="A1" s="16"/>
      <c r="B1" s="16" t="s">
        <v>211</v>
      </c>
    </row>
    <row r="2" spans="1:2" ht="13.15" x14ac:dyDescent="0.4">
      <c r="A2" s="16" t="s">
        <v>139</v>
      </c>
      <c r="B2" s="28">
        <v>44349.3</v>
      </c>
    </row>
    <row r="3" spans="1:2" ht="13.15" x14ac:dyDescent="0.4">
      <c r="A3" s="16" t="s">
        <v>140</v>
      </c>
      <c r="B3" s="28">
        <v>4101.5</v>
      </c>
    </row>
    <row r="4" spans="1:2" ht="13.15" x14ac:dyDescent="0.4">
      <c r="A4" s="16" t="s">
        <v>141</v>
      </c>
      <c r="B4" s="28">
        <v>2699454.3</v>
      </c>
    </row>
    <row r="5" spans="1:2" ht="13.15" x14ac:dyDescent="0.4">
      <c r="A5" s="16" t="s">
        <v>142</v>
      </c>
      <c r="B5" s="28">
        <v>240194.8</v>
      </c>
    </row>
    <row r="6" spans="1:2" ht="13.15" x14ac:dyDescent="0.4">
      <c r="A6" s="16" t="s">
        <v>143</v>
      </c>
      <c r="B6" s="28">
        <v>36864.1</v>
      </c>
    </row>
    <row r="7" spans="1:2" ht="13.15" x14ac:dyDescent="0.4">
      <c r="A7" s="16" t="s">
        <v>144</v>
      </c>
      <c r="B7" s="28">
        <v>1129.5</v>
      </c>
    </row>
    <row r="8" spans="1:2" ht="13.15" x14ac:dyDescent="0.4">
      <c r="A8" s="16" t="s">
        <v>145</v>
      </c>
      <c r="B8" s="28">
        <v>5546.3</v>
      </c>
    </row>
    <row r="9" spans="1:2" ht="13.15" x14ac:dyDescent="0.4">
      <c r="A9" s="16" t="s">
        <v>146</v>
      </c>
      <c r="B9" s="28">
        <v>56053.7</v>
      </c>
    </row>
    <row r="10" spans="1:2" ht="13.15" x14ac:dyDescent="0.4">
      <c r="A10" s="16" t="s">
        <v>147</v>
      </c>
      <c r="B10" s="28">
        <v>92785.5</v>
      </c>
    </row>
    <row r="11" spans="1:2" ht="13.15" x14ac:dyDescent="0.4">
      <c r="A11" s="16" t="s">
        <v>148</v>
      </c>
      <c r="B11" s="28">
        <v>2492.2999999999997</v>
      </c>
    </row>
    <row r="12" spans="1:2" ht="13.15" x14ac:dyDescent="0.4">
      <c r="A12" s="16" t="s">
        <v>149</v>
      </c>
      <c r="B12" s="28">
        <v>15546.7</v>
      </c>
    </row>
    <row r="13" spans="1:2" ht="13.15" x14ac:dyDescent="0.4">
      <c r="A13" s="16" t="s">
        <v>150</v>
      </c>
      <c r="B13" s="28">
        <v>290460.09999999998</v>
      </c>
    </row>
    <row r="14" spans="1:2" ht="13.15" x14ac:dyDescent="0.4">
      <c r="A14" s="16" t="s">
        <v>151</v>
      </c>
      <c r="B14" s="28">
        <v>45197.5</v>
      </c>
    </row>
    <row r="15" spans="1:2" ht="13.15" x14ac:dyDescent="0.4">
      <c r="A15" s="16" t="s">
        <v>152</v>
      </c>
      <c r="B15" s="28">
        <v>120388.40000000001</v>
      </c>
    </row>
    <row r="16" spans="1:2" ht="13.15" x14ac:dyDescent="0.4">
      <c r="A16" s="16" t="s">
        <v>153</v>
      </c>
      <c r="B16" s="28">
        <v>100359.50000000001</v>
      </c>
    </row>
    <row r="17" spans="1:2" ht="13.15" x14ac:dyDescent="0.4">
      <c r="A17" s="16" t="s">
        <v>154</v>
      </c>
      <c r="B17" s="28">
        <v>49329.799999999996</v>
      </c>
    </row>
    <row r="18" spans="1:2" ht="13.15" x14ac:dyDescent="0.4">
      <c r="A18" s="16" t="s">
        <v>155</v>
      </c>
      <c r="B18" s="28">
        <v>546137.59999999998</v>
      </c>
    </row>
    <row r="19" spans="1:2" ht="13.15" x14ac:dyDescent="0.4">
      <c r="A19" s="16" t="s">
        <v>156</v>
      </c>
      <c r="B19" s="28">
        <v>100949.9</v>
      </c>
    </row>
    <row r="20" spans="1:2" ht="13.15" x14ac:dyDescent="0.4">
      <c r="A20" s="16" t="s">
        <v>157</v>
      </c>
      <c r="B20" s="28">
        <v>23360.2</v>
      </c>
    </row>
    <row r="21" spans="1:2" ht="13.15" x14ac:dyDescent="0.4">
      <c r="A21" s="16" t="s">
        <v>158</v>
      </c>
      <c r="B21" s="28">
        <v>339319.39999999997</v>
      </c>
    </row>
  </sheetData>
  <phoneticPr fontId="20" type="noConversion"/>
  <conditionalFormatting sqref="A2:A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{BEC00CA3-C3EE-4099-A219-4F69E30DD0E2}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C00CA3-C3EE-4099-A219-4F69E30DD0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EF-8FA6-460A-97C0-A11AC5E6F144}">
  <dimension ref="A1:B21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2.75" x14ac:dyDescent="0.35"/>
  <cols>
    <col min="1" max="1" width="5.796875" customWidth="1"/>
  </cols>
  <sheetData>
    <row r="1" spans="1:2" ht="13.15" x14ac:dyDescent="0.4">
      <c r="A1" s="16"/>
      <c r="B1" s="16" t="s">
        <v>432</v>
      </c>
    </row>
    <row r="2" spans="1:2" ht="13.15" x14ac:dyDescent="0.4">
      <c r="A2" s="16" t="s">
        <v>139</v>
      </c>
      <c r="B2" s="79">
        <v>1.0761307046865407E-4</v>
      </c>
    </row>
    <row r="3" spans="1:2" ht="13.15" x14ac:dyDescent="0.4">
      <c r="A3" s="16" t="s">
        <v>140</v>
      </c>
      <c r="B3" s="79">
        <v>4.8716968074450452E-4</v>
      </c>
    </row>
    <row r="4" spans="1:2" ht="13.15" x14ac:dyDescent="0.4">
      <c r="A4" s="16" t="s">
        <v>141</v>
      </c>
      <c r="B4" s="79">
        <v>1.6162996414152443E-5</v>
      </c>
    </row>
    <row r="5" spans="1:2" ht="13.15" x14ac:dyDescent="0.4">
      <c r="A5" s="16" t="s">
        <v>142</v>
      </c>
      <c r="B5" s="79">
        <v>3.0381846944120782E-5</v>
      </c>
    </row>
    <row r="6" spans="1:2" ht="13.15" x14ac:dyDescent="0.4">
      <c r="A6" s="16" t="s">
        <v>143</v>
      </c>
      <c r="B6" s="79">
        <v>3.1535857763618687E-5</v>
      </c>
    </row>
    <row r="7" spans="1:2" ht="13.15" x14ac:dyDescent="0.4">
      <c r="A7" s="16" t="s">
        <v>144</v>
      </c>
      <c r="B7" s="79">
        <v>2.1029298928642471E-5</v>
      </c>
    </row>
    <row r="8" spans="1:2" ht="13.15" x14ac:dyDescent="0.4">
      <c r="A8" s="16" t="s">
        <v>145</v>
      </c>
      <c r="B8" s="79">
        <v>9.8291477021171747E-5</v>
      </c>
    </row>
    <row r="9" spans="1:2" ht="13.15" x14ac:dyDescent="0.4">
      <c r="A9" s="16" t="s">
        <v>146</v>
      </c>
      <c r="B9" s="79">
        <v>1.905358255528286E-4</v>
      </c>
    </row>
    <row r="10" spans="1:2" ht="13.15" x14ac:dyDescent="0.4">
      <c r="A10" s="16" t="s">
        <v>147</v>
      </c>
      <c r="B10" s="79">
        <v>8.6688997250833881E-5</v>
      </c>
    </row>
    <row r="11" spans="1:2" ht="13.15" x14ac:dyDescent="0.4">
      <c r="A11" s="16" t="s">
        <v>148</v>
      </c>
      <c r="B11" s="79">
        <v>3.4704626385644076E-4</v>
      </c>
    </row>
    <row r="12" spans="1:2" ht="13.15" x14ac:dyDescent="0.4">
      <c r="A12" s="16" t="s">
        <v>149</v>
      </c>
      <c r="B12" s="79">
        <v>1.562582642515365E-4</v>
      </c>
    </row>
    <row r="13" spans="1:2" ht="13.15" x14ac:dyDescent="0.4">
      <c r="A13" s="16" t="s">
        <v>150</v>
      </c>
      <c r="B13" s="79">
        <v>9.7320290331566392E-6</v>
      </c>
    </row>
    <row r="14" spans="1:2" ht="13.15" x14ac:dyDescent="0.4">
      <c r="A14" s="16" t="s">
        <v>151</v>
      </c>
      <c r="B14" s="79">
        <v>4.5395629979544325E-6</v>
      </c>
    </row>
    <row r="15" spans="1:2" ht="13.15" x14ac:dyDescent="0.4">
      <c r="A15" s="16" t="s">
        <v>152</v>
      </c>
      <c r="B15" s="79">
        <v>2.5578945042789026E-6</v>
      </c>
    </row>
    <row r="16" spans="1:2" ht="13.15" x14ac:dyDescent="0.4">
      <c r="A16" s="16" t="s">
        <v>153</v>
      </c>
      <c r="B16" s="79">
        <v>1.8716737545239935E-3</v>
      </c>
    </row>
    <row r="17" spans="1:2" ht="13.15" x14ac:dyDescent="0.4">
      <c r="A17" s="16" t="s">
        <v>154</v>
      </c>
      <c r="B17" s="79">
        <v>1.7599263510325968E-5</v>
      </c>
    </row>
    <row r="18" spans="1:2" ht="13.15" x14ac:dyDescent="0.4">
      <c r="A18" s="16" t="s">
        <v>155</v>
      </c>
      <c r="B18" s="79">
        <v>2.0156468738020161E-5</v>
      </c>
    </row>
    <row r="19" spans="1:2" ht="13.15" x14ac:dyDescent="0.4">
      <c r="A19" s="16" t="s">
        <v>156</v>
      </c>
      <c r="B19" s="79">
        <v>5.2447866031935084E-5</v>
      </c>
    </row>
    <row r="20" spans="1:2" ht="13.15" x14ac:dyDescent="0.4">
      <c r="A20" s="16" t="s">
        <v>157</v>
      </c>
      <c r="B20" s="79">
        <v>8.0648861354158901E-4</v>
      </c>
    </row>
    <row r="21" spans="1:2" ht="13.15" x14ac:dyDescent="0.4">
      <c r="A21" s="16" t="s">
        <v>158</v>
      </c>
      <c r="B21" s="79">
        <v>2.5052026732721187E-5</v>
      </c>
    </row>
  </sheetData>
  <conditionalFormatting sqref="A2:A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884B-F1B0-45D0-A0A1-2BD81199897F}">
  <dimension ref="A1:B21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2.75" x14ac:dyDescent="0.35"/>
  <cols>
    <col min="1" max="1" width="26.73046875" customWidth="1"/>
  </cols>
  <sheetData>
    <row r="1" spans="1:2" ht="13.15" x14ac:dyDescent="0.4">
      <c r="A1" s="16"/>
      <c r="B1" s="16" t="s">
        <v>222</v>
      </c>
    </row>
    <row r="2" spans="1:2" ht="13.15" x14ac:dyDescent="0.4">
      <c r="A2" s="16" t="s">
        <v>139</v>
      </c>
      <c r="B2" s="13">
        <v>72.643999999999991</v>
      </c>
    </row>
    <row r="3" spans="1:2" ht="13.15" x14ac:dyDescent="0.4">
      <c r="A3" s="16" t="s">
        <v>140</v>
      </c>
      <c r="B3" s="13">
        <v>90.841999999999999</v>
      </c>
    </row>
    <row r="4" spans="1:2" ht="13.15" x14ac:dyDescent="0.4">
      <c r="A4" s="16" t="s">
        <v>141</v>
      </c>
      <c r="B4" s="13">
        <v>104.85600000000001</v>
      </c>
    </row>
    <row r="5" spans="1:2" ht="13.15" x14ac:dyDescent="0.4">
      <c r="A5" s="16" t="s">
        <v>142</v>
      </c>
      <c r="B5" s="13">
        <v>89.050000000000011</v>
      </c>
    </row>
    <row r="6" spans="1:2" ht="13.15" x14ac:dyDescent="0.4">
      <c r="A6" s="16" t="s">
        <v>143</v>
      </c>
      <c r="B6" s="13">
        <v>93.861999999999995</v>
      </c>
    </row>
    <row r="7" spans="1:2" ht="13.15" x14ac:dyDescent="0.4">
      <c r="A7" s="16" t="s">
        <v>144</v>
      </c>
      <c r="B7" s="13">
        <v>119.15</v>
      </c>
    </row>
    <row r="8" spans="1:2" ht="13.15" x14ac:dyDescent="0.4">
      <c r="A8" s="16" t="s">
        <v>145</v>
      </c>
      <c r="B8" s="13">
        <v>100.715</v>
      </c>
    </row>
    <row r="9" spans="1:2" ht="13.15" x14ac:dyDescent="0.4">
      <c r="A9" s="16" t="s">
        <v>146</v>
      </c>
      <c r="B9" s="13">
        <v>0</v>
      </c>
    </row>
    <row r="10" spans="1:2" ht="13.15" x14ac:dyDescent="0.4">
      <c r="A10" s="16" t="s">
        <v>147</v>
      </c>
      <c r="B10" s="13">
        <v>82.18</v>
      </c>
    </row>
    <row r="11" spans="1:2" ht="13.15" x14ac:dyDescent="0.4">
      <c r="A11" s="16" t="s">
        <v>148</v>
      </c>
      <c r="B11" s="13">
        <v>85.878</v>
      </c>
    </row>
    <row r="12" spans="1:2" ht="13.15" x14ac:dyDescent="0.4">
      <c r="A12" s="16" t="s">
        <v>149</v>
      </c>
      <c r="B12" s="13">
        <v>97.361000000000004</v>
      </c>
    </row>
    <row r="13" spans="1:2" ht="13.15" x14ac:dyDescent="0.4">
      <c r="A13" s="16" t="s">
        <v>150</v>
      </c>
      <c r="B13" s="13">
        <v>111.57199999999999</v>
      </c>
    </row>
    <row r="14" spans="1:2" ht="13.15" x14ac:dyDescent="0.4">
      <c r="A14" s="16" t="s">
        <v>151</v>
      </c>
      <c r="B14" s="13">
        <v>113.96600000000001</v>
      </c>
    </row>
    <row r="15" spans="1:2" ht="13.15" x14ac:dyDescent="0.4">
      <c r="A15" s="16" t="s">
        <v>152</v>
      </c>
      <c r="B15" s="13">
        <v>111.06100000000001</v>
      </c>
    </row>
    <row r="16" spans="1:2" ht="13.15" x14ac:dyDescent="0.4">
      <c r="A16" s="16" t="s">
        <v>153</v>
      </c>
      <c r="B16" s="13">
        <v>0</v>
      </c>
    </row>
    <row r="17" spans="1:2" ht="13.15" x14ac:dyDescent="0.4">
      <c r="A17" s="16" t="s">
        <v>154</v>
      </c>
      <c r="B17" s="13">
        <v>136</v>
      </c>
    </row>
    <row r="18" spans="1:2" ht="13.15" x14ac:dyDescent="0.4">
      <c r="A18" s="16" t="s">
        <v>155</v>
      </c>
      <c r="B18" s="13">
        <v>82.311999999999998</v>
      </c>
    </row>
    <row r="19" spans="1:2" ht="13.15" x14ac:dyDescent="0.4">
      <c r="A19" s="16" t="s">
        <v>156</v>
      </c>
      <c r="B19" s="13">
        <v>69.761999999999986</v>
      </c>
    </row>
    <row r="20" spans="1:2" ht="13.15" x14ac:dyDescent="0.4">
      <c r="A20" s="16" t="s">
        <v>157</v>
      </c>
      <c r="B20" s="13">
        <v>68.599999999999994</v>
      </c>
    </row>
    <row r="21" spans="1:2" ht="13.15" x14ac:dyDescent="0.4">
      <c r="A21" s="16" t="s">
        <v>158</v>
      </c>
      <c r="B21" s="13">
        <v>104.85600000000001</v>
      </c>
    </row>
  </sheetData>
  <phoneticPr fontId="20" type="noConversion"/>
  <conditionalFormatting sqref="A2:A2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4B5-C7BB-47B8-BBD0-1C4F519D57E6}">
  <dimension ref="A1:F22"/>
  <sheetViews>
    <sheetView tabSelected="1" workbookViewId="0">
      <selection activeCell="I22" sqref="I22"/>
    </sheetView>
  </sheetViews>
  <sheetFormatPr defaultRowHeight="14.75" customHeight="1" x14ac:dyDescent="0.35"/>
  <cols>
    <col min="1" max="1" width="42.06640625" customWidth="1"/>
    <col min="2" max="2" width="19.796875" style="32" customWidth="1"/>
    <col min="3" max="3" width="18.46484375" customWidth="1"/>
    <col min="4" max="4" width="19" customWidth="1"/>
    <col min="5" max="5" width="20.19921875" customWidth="1"/>
  </cols>
  <sheetData>
    <row r="1" spans="1:5" ht="54.4" customHeight="1" x14ac:dyDescent="0.4">
      <c r="A1" s="18"/>
      <c r="B1" s="18" t="s">
        <v>449</v>
      </c>
      <c r="C1" s="18" t="s">
        <v>450</v>
      </c>
      <c r="D1" s="18" t="s">
        <v>452</v>
      </c>
      <c r="E1" s="18" t="s">
        <v>451</v>
      </c>
    </row>
    <row r="2" spans="1:5" ht="14.75" customHeight="1" x14ac:dyDescent="0.4">
      <c r="A2" s="16" t="s">
        <v>117</v>
      </c>
      <c r="B2" s="83">
        <v>22.539100000000001</v>
      </c>
      <c r="C2" s="83">
        <v>22.529800000000002</v>
      </c>
      <c r="D2" s="83">
        <v>96965.471699999995</v>
      </c>
      <c r="E2" s="83">
        <v>96925.400099999999</v>
      </c>
    </row>
    <row r="3" spans="1:5" ht="14.75" customHeight="1" x14ac:dyDescent="0.4">
      <c r="A3" s="16" t="s">
        <v>118</v>
      </c>
      <c r="B3" s="83">
        <v>4.2503000000000002</v>
      </c>
      <c r="C3" s="83">
        <v>4.1508000000000003</v>
      </c>
      <c r="D3" s="83">
        <v>4039.0819000000001</v>
      </c>
      <c r="E3" s="83">
        <v>3944.5814</v>
      </c>
    </row>
    <row r="4" spans="1:5" ht="14.75" customHeight="1" x14ac:dyDescent="0.4">
      <c r="A4" s="16" t="s">
        <v>119</v>
      </c>
      <c r="B4" s="83">
        <v>132.92250000000001</v>
      </c>
      <c r="C4" s="83">
        <v>132.89089999999999</v>
      </c>
      <c r="D4" s="83">
        <v>3807350.8527000002</v>
      </c>
      <c r="E4" s="83">
        <v>3806445.6433000001</v>
      </c>
    </row>
    <row r="5" spans="1:5" ht="14.75" customHeight="1" x14ac:dyDescent="0.4">
      <c r="A5" s="16" t="s">
        <v>120</v>
      </c>
      <c r="B5" s="83">
        <v>17.539899999999999</v>
      </c>
      <c r="C5" s="83">
        <v>17.537199999999999</v>
      </c>
      <c r="D5" s="83">
        <v>267275.59779999999</v>
      </c>
      <c r="E5" s="83">
        <v>267234.35369999998</v>
      </c>
    </row>
    <row r="6" spans="1:5" ht="14.75" customHeight="1" x14ac:dyDescent="0.4">
      <c r="A6" s="16" t="s">
        <v>121</v>
      </c>
      <c r="B6" s="83">
        <v>1.9256</v>
      </c>
      <c r="C6" s="83">
        <v>1.9248000000000001</v>
      </c>
      <c r="D6" s="83">
        <v>28269.367900000001</v>
      </c>
      <c r="E6" s="83">
        <v>28257.553400000001</v>
      </c>
    </row>
    <row r="7" spans="1:5" ht="14.75" customHeight="1" x14ac:dyDescent="0.4">
      <c r="A7" s="16" t="s">
        <v>122</v>
      </c>
      <c r="B7" s="83">
        <v>0.82479999999999998</v>
      </c>
      <c r="C7" s="83">
        <v>0.82440000000000002</v>
      </c>
      <c r="D7" s="83">
        <v>18159.077399999998</v>
      </c>
      <c r="E7" s="83">
        <v>18148.66</v>
      </c>
    </row>
    <row r="8" spans="1:5" ht="14.75" customHeight="1" x14ac:dyDescent="0.4">
      <c r="A8" s="16" t="s">
        <v>123</v>
      </c>
      <c r="B8" s="83">
        <v>19.926500000000001</v>
      </c>
      <c r="C8" s="83">
        <v>19.9133</v>
      </c>
      <c r="D8" s="83">
        <v>93855.779200000004</v>
      </c>
      <c r="E8" s="83">
        <v>93793.559800000003</v>
      </c>
    </row>
    <row r="9" spans="1:5" ht="14.75" customHeight="1" x14ac:dyDescent="0.4">
      <c r="A9" s="16" t="s">
        <v>124</v>
      </c>
      <c r="B9" s="83">
        <v>58.113799999999998</v>
      </c>
      <c r="C9" s="83">
        <v>58.025799999999997</v>
      </c>
      <c r="D9" s="83">
        <v>141204.524</v>
      </c>
      <c r="E9" s="83">
        <v>140990.78109999999</v>
      </c>
    </row>
    <row r="10" spans="1:5" ht="14.75" customHeight="1" x14ac:dyDescent="0.4">
      <c r="A10" s="16" t="s">
        <v>125</v>
      </c>
      <c r="B10" s="83">
        <v>64.829300000000003</v>
      </c>
      <c r="C10" s="83">
        <v>64.794899999999998</v>
      </c>
      <c r="D10" s="83">
        <v>346221.25520000001</v>
      </c>
      <c r="E10" s="83">
        <v>346037.28480000002</v>
      </c>
    </row>
    <row r="11" spans="1:5" ht="14.75" customHeight="1" x14ac:dyDescent="0.4">
      <c r="A11" s="16" t="s">
        <v>126</v>
      </c>
      <c r="B11" s="83">
        <v>36.589799999999997</v>
      </c>
      <c r="C11" s="83">
        <v>36.553899999999999</v>
      </c>
      <c r="D11" s="83">
        <v>48811.070500000002</v>
      </c>
      <c r="E11" s="83">
        <v>48763.2039</v>
      </c>
    </row>
    <row r="12" spans="1:5" ht="14.75" customHeight="1" x14ac:dyDescent="0.4">
      <c r="A12" s="18" t="s">
        <v>437</v>
      </c>
      <c r="B12" s="83">
        <v>134.08269999999999</v>
      </c>
      <c r="C12" s="83">
        <v>133.98679999999999</v>
      </c>
      <c r="D12" s="83">
        <v>397261.02870000002</v>
      </c>
      <c r="E12" s="83">
        <v>396976.89230000001</v>
      </c>
    </row>
    <row r="13" spans="1:5" ht="14.75" customHeight="1" x14ac:dyDescent="0.4">
      <c r="A13" s="16" t="s">
        <v>128</v>
      </c>
      <c r="B13" s="83">
        <v>12.5572</v>
      </c>
      <c r="C13" s="83">
        <v>12.5543</v>
      </c>
      <c r="D13" s="83">
        <v>597358.7145</v>
      </c>
      <c r="E13" s="83">
        <v>597221.79830000002</v>
      </c>
    </row>
    <row r="14" spans="1:5" ht="14.75" customHeight="1" x14ac:dyDescent="0.4">
      <c r="A14" s="16" t="s">
        <v>129</v>
      </c>
      <c r="B14" s="83">
        <v>1.3963000000000001</v>
      </c>
      <c r="C14" s="83">
        <v>1.3960999999999999</v>
      </c>
      <c r="D14" s="83">
        <v>142400.22870000001</v>
      </c>
      <c r="E14" s="83">
        <v>142376.0203</v>
      </c>
    </row>
    <row r="15" spans="1:5" ht="14.75" customHeight="1" x14ac:dyDescent="0.4">
      <c r="A15" s="16" t="s">
        <v>130</v>
      </c>
      <c r="B15" s="83">
        <v>2.5448</v>
      </c>
      <c r="C15" s="83">
        <v>2.5445000000000002</v>
      </c>
      <c r="D15" s="83">
        <v>460596.28940000001</v>
      </c>
      <c r="E15" s="83">
        <v>460547.3749</v>
      </c>
    </row>
    <row r="16" spans="1:5" ht="14.75" customHeight="1" x14ac:dyDescent="0.4">
      <c r="A16" s="16" t="s">
        <v>131</v>
      </c>
      <c r="B16" s="83">
        <v>826.26660000000004</v>
      </c>
      <c r="C16" s="83">
        <v>821.9787</v>
      </c>
      <c r="D16" s="83">
        <v>204379</v>
      </c>
      <c r="E16" s="83">
        <v>203318.38089999999</v>
      </c>
    </row>
    <row r="17" spans="1:6" ht="14.75" customHeight="1" x14ac:dyDescent="0.4">
      <c r="A17" s="16" t="s">
        <v>132</v>
      </c>
      <c r="B17" s="83">
        <v>2.9077000000000002</v>
      </c>
      <c r="C17" s="83">
        <v>2.9066999999999998</v>
      </c>
      <c r="D17" s="83">
        <v>76490.270300000004</v>
      </c>
      <c r="E17" s="83">
        <v>76464.372900000002</v>
      </c>
    </row>
    <row r="18" spans="1:6" ht="14.75" customHeight="1" x14ac:dyDescent="0.4">
      <c r="A18" s="16" t="s">
        <v>133</v>
      </c>
      <c r="B18" s="83">
        <v>21.461099999999998</v>
      </c>
      <c r="C18" s="83">
        <v>21.459499999999998</v>
      </c>
      <c r="D18" s="83">
        <v>492928.27679999999</v>
      </c>
      <c r="E18" s="83">
        <v>492890.68459999998</v>
      </c>
    </row>
    <row r="19" spans="1:6" ht="14.75" customHeight="1" x14ac:dyDescent="0.4">
      <c r="A19" s="16" t="s">
        <v>134</v>
      </c>
      <c r="B19" s="83">
        <v>21.500299999999999</v>
      </c>
      <c r="C19" s="83">
        <v>21.489599999999999</v>
      </c>
      <c r="D19" s="83">
        <v>189785.5619</v>
      </c>
      <c r="E19" s="83">
        <v>189690.91279999999</v>
      </c>
    </row>
    <row r="20" spans="1:6" ht="14.75" customHeight="1" x14ac:dyDescent="0.4">
      <c r="A20" s="16" t="s">
        <v>135</v>
      </c>
      <c r="B20" s="83">
        <v>105.5792</v>
      </c>
      <c r="C20" s="83">
        <v>105.3352</v>
      </c>
      <c r="D20" s="83">
        <v>60607.515899999999</v>
      </c>
      <c r="E20" s="83">
        <v>60467.430999999997</v>
      </c>
    </row>
    <row r="21" spans="1:6" ht="14.75" customHeight="1" x14ac:dyDescent="0.4">
      <c r="A21" s="16" t="s">
        <v>136</v>
      </c>
      <c r="B21" s="83">
        <v>16.2287</v>
      </c>
      <c r="C21" s="83">
        <v>16.227699999999999</v>
      </c>
      <c r="D21" s="83">
        <v>299906.81579999998</v>
      </c>
      <c r="E21" s="83">
        <v>299888.49359999999</v>
      </c>
    </row>
    <row r="22" spans="1:6" ht="14.75" customHeight="1" x14ac:dyDescent="0.4">
      <c r="A22" s="109" t="s">
        <v>137</v>
      </c>
      <c r="B22" s="110">
        <f>SUM(B2:B21)</f>
        <v>1503.9861999999998</v>
      </c>
      <c r="C22" s="110">
        <f t="shared" ref="C22:E22" si="0">SUM(C2:C21)</f>
        <v>1499.0248999999999</v>
      </c>
      <c r="D22" s="110">
        <f t="shared" si="0"/>
        <v>7773865.7802999998</v>
      </c>
      <c r="E22" s="110">
        <f t="shared" si="0"/>
        <v>7770383.3831000011</v>
      </c>
      <c r="F22" s="13">
        <f>D22-E22</f>
        <v>3482.3971999986097</v>
      </c>
    </row>
  </sheetData>
  <conditionalFormatting sqref="A2:A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1:E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{E919806D-06EF-4969-AED2-83729FEF7F4C}</x14:id>
        </ext>
      </extLst>
    </cfRule>
  </conditionalFormatting>
  <conditionalFormatting sqref="C2:C2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{27298053-9573-452F-ADAF-F3807D283943}</x14:id>
        </ext>
      </extLst>
    </cfRule>
  </conditionalFormatting>
  <conditionalFormatting sqref="D2:D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{C114571E-A305-470E-970A-1E4700620E08}</x14:id>
        </ext>
      </extLst>
    </cfRule>
  </conditionalFormatting>
  <conditionalFormatting sqref="E2:E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{E0DB0ACE-940E-4FDE-ACD7-F70D34DEEBD1}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19806D-06EF-4969-AED2-83729FEF7F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  <x14:conditionalFormatting xmlns:xm="http://schemas.microsoft.com/office/excel/2006/main">
          <x14:cfRule type="dataBar" id="{27298053-9573-452F-ADAF-F3807D2839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C2:C21</xm:sqref>
        </x14:conditionalFormatting>
        <x14:conditionalFormatting xmlns:xm="http://schemas.microsoft.com/office/excel/2006/main">
          <x14:cfRule type="dataBar" id="{C114571E-A305-470E-970A-1E4700620E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D2:D21</xm:sqref>
        </x14:conditionalFormatting>
        <x14:conditionalFormatting xmlns:xm="http://schemas.microsoft.com/office/excel/2006/main">
          <x14:cfRule type="dataBar" id="{E0DB0ACE-940E-4FDE-ACD7-F70D34DEEB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4628-3CB4-441B-AE0C-1D13932087D5}">
  <dimension ref="A1:D3"/>
  <sheetViews>
    <sheetView workbookViewId="0">
      <selection activeCell="M31" sqref="M31"/>
    </sheetView>
  </sheetViews>
  <sheetFormatPr defaultRowHeight="12.75" x14ac:dyDescent="0.35"/>
  <cols>
    <col min="3" max="3" width="10.265625" bestFit="1" customWidth="1"/>
  </cols>
  <sheetData>
    <row r="1" spans="1:4" x14ac:dyDescent="0.35">
      <c r="A1" t="s">
        <v>443</v>
      </c>
      <c r="B1" t="s">
        <v>444</v>
      </c>
      <c r="C1" s="84">
        <v>51</v>
      </c>
      <c r="D1" t="s">
        <v>434</v>
      </c>
    </row>
    <row r="2" spans="1:4" x14ac:dyDescent="0.35">
      <c r="A2" t="s">
        <v>443</v>
      </c>
      <c r="B2" t="s">
        <v>445</v>
      </c>
      <c r="C2" s="84">
        <v>173</v>
      </c>
      <c r="D2" t="s">
        <v>434</v>
      </c>
    </row>
    <row r="3" spans="1:4" x14ac:dyDescent="0.35">
      <c r="A3" t="s">
        <v>443</v>
      </c>
      <c r="B3" t="s">
        <v>446</v>
      </c>
      <c r="C3" s="84">
        <v>567.23850000000004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84FC-6A54-40A4-BF0C-F3217AC819B5}">
  <dimension ref="A1:J23"/>
  <sheetViews>
    <sheetView zoomScale="150" zoomScaleNormal="150" workbookViewId="0">
      <pane xSplit="1" ySplit="1" topLeftCell="D4" activePane="bottomRight" state="frozen"/>
      <selection pane="topRight" activeCell="B1" sqref="B1"/>
      <selection pane="bottomLeft" activeCell="A2" sqref="A2"/>
      <selection pane="bottomRight" activeCell="A2" sqref="A2:A21"/>
    </sheetView>
  </sheetViews>
  <sheetFormatPr defaultColWidth="15.9296875" defaultRowHeight="11.35" customHeight="1" x14ac:dyDescent="0.35"/>
  <cols>
    <col min="1" max="1" width="37.33203125" customWidth="1"/>
  </cols>
  <sheetData>
    <row r="1" spans="1:10" s="32" customFormat="1" ht="70.900000000000006" customHeight="1" x14ac:dyDescent="0.4">
      <c r="A1" s="18"/>
      <c r="B1" s="18" t="s">
        <v>435</v>
      </c>
      <c r="C1" s="18" t="s">
        <v>439</v>
      </c>
      <c r="D1" s="18" t="s">
        <v>436</v>
      </c>
      <c r="E1" s="18" t="s">
        <v>441</v>
      </c>
      <c r="F1" s="18" t="s">
        <v>438</v>
      </c>
      <c r="G1" s="18" t="s">
        <v>442</v>
      </c>
    </row>
    <row r="2" spans="1:10" ht="11.35" customHeight="1" x14ac:dyDescent="0.4">
      <c r="A2" s="16" t="s">
        <v>117</v>
      </c>
      <c r="B2" s="75">
        <v>1.0761307046865407E-4</v>
      </c>
      <c r="C2" s="11">
        <v>140303.1035</v>
      </c>
      <c r="D2" s="15">
        <v>110188</v>
      </c>
      <c r="E2" s="15">
        <f>C2*B2</f>
        <v>15.098447763916365</v>
      </c>
      <c r="F2" s="15">
        <f t="shared" ref="F2:F21" si="0">D2*B2</f>
        <v>11.857669008800054</v>
      </c>
      <c r="G2" s="15">
        <v>10.434799999999999</v>
      </c>
    </row>
    <row r="3" spans="1:10" ht="11.35" customHeight="1" x14ac:dyDescent="0.4">
      <c r="A3" s="16" t="s">
        <v>118</v>
      </c>
      <c r="B3" s="75">
        <v>4.8716968074450452E-4</v>
      </c>
      <c r="C3" s="11">
        <v>139706.13329999999</v>
      </c>
      <c r="D3" s="15">
        <v>4589.8657999999996</v>
      </c>
      <c r="E3" s="15">
        <f t="shared" ref="E3:E21" si="1">C3*B3</f>
        <v>68.060592357810179</v>
      </c>
      <c r="F3" s="15">
        <f t="shared" si="0"/>
        <v>2.2360434564461196</v>
      </c>
      <c r="G3" s="15">
        <v>1.9677</v>
      </c>
    </row>
    <row r="4" spans="1:10" ht="11.35" customHeight="1" x14ac:dyDescent="0.4">
      <c r="A4" s="16" t="s">
        <v>119</v>
      </c>
      <c r="B4" s="75">
        <v>1.6162996414152443E-5</v>
      </c>
      <c r="C4" s="73">
        <v>4381455.2210999997</v>
      </c>
      <c r="D4" s="73">
        <v>4326535.0598999998</v>
      </c>
      <c r="E4" s="15">
        <f t="shared" si="1"/>
        <v>70.817445027408795</v>
      </c>
      <c r="F4" s="15">
        <f t="shared" si="0"/>
        <v>69.92977065886852</v>
      </c>
      <c r="G4" s="15">
        <v>61.538200000000003</v>
      </c>
    </row>
    <row r="5" spans="1:10" ht="11.35" customHeight="1" x14ac:dyDescent="0.4">
      <c r="A5" s="16" t="s">
        <v>120</v>
      </c>
      <c r="B5" s="75">
        <v>3.0381846944120782E-5</v>
      </c>
      <c r="C5" s="73">
        <v>351296.27889999998</v>
      </c>
      <c r="D5" s="73">
        <v>303722.27020000003</v>
      </c>
      <c r="E5" s="15">
        <f t="shared" si="1"/>
        <v>10.673029777578966</v>
      </c>
      <c r="F5" s="15">
        <f t="shared" si="0"/>
        <v>9.2276435267372978</v>
      </c>
      <c r="G5" s="15">
        <v>8.1203000000000003</v>
      </c>
      <c r="J5" t="s">
        <v>433</v>
      </c>
    </row>
    <row r="6" spans="1:10" ht="11.35" customHeight="1" x14ac:dyDescent="0.4">
      <c r="A6" s="16" t="s">
        <v>121</v>
      </c>
      <c r="B6" s="75">
        <v>3.1535857763618687E-5</v>
      </c>
      <c r="C6" s="73">
        <v>67729.596699999995</v>
      </c>
      <c r="D6" s="73">
        <v>32124.2817</v>
      </c>
      <c r="E6" s="15">
        <f t="shared" si="1"/>
        <v>2.1359109279184576</v>
      </c>
      <c r="F6" s="15">
        <f t="shared" si="0"/>
        <v>1.0130667784496188</v>
      </c>
      <c r="G6" s="15">
        <v>0.89149999999999996</v>
      </c>
      <c r="I6" t="e" cm="1">
        <f t="array" ref="I6">+INF</f>
        <v>#NAME?</v>
      </c>
      <c r="J6" t="s">
        <v>434</v>
      </c>
    </row>
    <row r="7" spans="1:10" ht="11.35" customHeight="1" x14ac:dyDescent="0.4">
      <c r="A7" s="16" t="s">
        <v>122</v>
      </c>
      <c r="B7" s="75">
        <v>2.1029298928642471E-5</v>
      </c>
      <c r="C7" s="73">
        <v>29172.572</v>
      </c>
      <c r="D7" s="73">
        <v>20635.315299999998</v>
      </c>
      <c r="E7" s="15">
        <f t="shared" si="1"/>
        <v>0.6134787371053454</v>
      </c>
      <c r="F7" s="15">
        <f t="shared" si="0"/>
        <v>0.43394621393048954</v>
      </c>
      <c r="G7" s="15">
        <v>0.38190000000000002</v>
      </c>
      <c r="I7" t="e" cm="1">
        <f t="array" ref="I7">+INF</f>
        <v>#NAME?</v>
      </c>
      <c r="J7" t="s">
        <v>434</v>
      </c>
    </row>
    <row r="8" spans="1:10" ht="11.35" customHeight="1" x14ac:dyDescent="0.4">
      <c r="A8" s="16" t="s">
        <v>123</v>
      </c>
      <c r="B8" s="75">
        <v>9.8291477021171747E-5</v>
      </c>
      <c r="C8" s="73">
        <v>109089.5996</v>
      </c>
      <c r="D8" s="73">
        <v>106654.2945</v>
      </c>
      <c r="E8" s="15">
        <f t="shared" si="1"/>
        <v>10.722577872332227</v>
      </c>
      <c r="F8" s="15">
        <f t="shared" si="0"/>
        <v>10.483208137056035</v>
      </c>
      <c r="G8" s="15">
        <v>9.2251999999999992</v>
      </c>
      <c r="I8" t="e" cm="1">
        <f t="array" ref="I8">+INF</f>
        <v>#NAME?</v>
      </c>
      <c r="J8" t="s">
        <v>434</v>
      </c>
    </row>
    <row r="9" spans="1:10" ht="11.35" customHeight="1" x14ac:dyDescent="0.4">
      <c r="A9" s="16" t="s">
        <v>124</v>
      </c>
      <c r="B9" s="75">
        <v>1.905358255528286E-4</v>
      </c>
      <c r="C9" s="73">
        <v>185535.25270000001</v>
      </c>
      <c r="D9" s="73">
        <v>160459.68640000001</v>
      </c>
      <c r="E9" s="15">
        <f t="shared" si="1"/>
        <v>35.351112542347174</v>
      </c>
      <c r="F9" s="15">
        <f t="shared" si="0"/>
        <v>30.573318816171987</v>
      </c>
      <c r="G9" s="15">
        <v>26.904499999999999</v>
      </c>
      <c r="I9" t="e" cm="1">
        <f t="array" ref="I9">+INF</f>
        <v>#NAME?</v>
      </c>
      <c r="J9" t="s">
        <v>434</v>
      </c>
    </row>
    <row r="10" spans="1:10" ht="11.35" customHeight="1" x14ac:dyDescent="0.4">
      <c r="A10" s="16" t="s">
        <v>125</v>
      </c>
      <c r="B10" s="75">
        <v>8.6688997250833881E-5</v>
      </c>
      <c r="C10" s="73">
        <v>371884.4755</v>
      </c>
      <c r="D10" s="73">
        <v>393433.24449999997</v>
      </c>
      <c r="E10" s="15">
        <f t="shared" si="1"/>
        <v>32.2382922742473</v>
      </c>
      <c r="F10" s="15">
        <f t="shared" si="0"/>
        <v>34.106333450847153</v>
      </c>
      <c r="G10" s="15">
        <v>30.0136</v>
      </c>
      <c r="I10" t="e" cm="1">
        <f t="array" ref="I10">+INF</f>
        <v>#NAME?</v>
      </c>
      <c r="J10" t="s">
        <v>434</v>
      </c>
    </row>
    <row r="11" spans="1:10" ht="11.35" customHeight="1" x14ac:dyDescent="0.4">
      <c r="A11" s="16" t="s">
        <v>126</v>
      </c>
      <c r="B11" s="75">
        <v>3.4704626385644076E-4</v>
      </c>
      <c r="C11" s="73">
        <v>52713.964</v>
      </c>
      <c r="D11" s="73">
        <v>55467.125500000002</v>
      </c>
      <c r="E11" s="15">
        <f t="shared" si="1"/>
        <v>18.29418425926292</v>
      </c>
      <c r="F11" s="15">
        <f t="shared" si="0"/>
        <v>19.249658671631316</v>
      </c>
      <c r="G11" s="15">
        <v>16.939699999999998</v>
      </c>
      <c r="I11" t="e" cm="1">
        <f t="array" ref="I11">+INF</f>
        <v>#NAME?</v>
      </c>
      <c r="J11" t="s">
        <v>434</v>
      </c>
    </row>
    <row r="12" spans="1:10" ht="11.35" customHeight="1" x14ac:dyDescent="0.4">
      <c r="A12" s="18" t="s">
        <v>437</v>
      </c>
      <c r="B12" s="75">
        <v>1.562582642515365E-4</v>
      </c>
      <c r="C12" s="73">
        <v>383726.78269999998</v>
      </c>
      <c r="D12" s="73">
        <v>451432.98710000003</v>
      </c>
      <c r="E12" s="15">
        <f t="shared" si="1"/>
        <v>59.960481011528522</v>
      </c>
      <c r="F12" s="15">
        <f t="shared" si="0"/>
        <v>70.540134990132273</v>
      </c>
      <c r="G12" s="15">
        <v>62.075299999999999</v>
      </c>
      <c r="I12" t="e" cm="1">
        <f t="array" ref="I12">+INF</f>
        <v>#NAME?</v>
      </c>
      <c r="J12" t="s">
        <v>434</v>
      </c>
    </row>
    <row r="13" spans="1:10" ht="11.35" customHeight="1" x14ac:dyDescent="0.4">
      <c r="A13" s="16" t="s">
        <v>128</v>
      </c>
      <c r="B13" s="75">
        <v>9.7320290331566392E-6</v>
      </c>
      <c r="C13" s="73">
        <v>618345.72829999996</v>
      </c>
      <c r="D13" s="73">
        <v>678816.72100000002</v>
      </c>
      <c r="E13" s="15">
        <f t="shared" si="1"/>
        <v>6.0177585803439868</v>
      </c>
      <c r="F13" s="15">
        <f t="shared" si="0"/>
        <v>6.6062640369641903</v>
      </c>
      <c r="G13" s="15">
        <v>5.8135000000000003</v>
      </c>
      <c r="I13" t="e" cm="1">
        <f t="array" ref="I13">+INF</f>
        <v>#NAME?</v>
      </c>
      <c r="J13" t="s">
        <v>434</v>
      </c>
    </row>
    <row r="14" spans="1:10" ht="11.35" customHeight="1" x14ac:dyDescent="0.4">
      <c r="A14" s="16" t="s">
        <v>129</v>
      </c>
      <c r="B14" s="75">
        <v>4.5395629979544325E-6</v>
      </c>
      <c r="C14" s="73">
        <v>140556.12779999999</v>
      </c>
      <c r="D14" s="73">
        <v>161818.4417</v>
      </c>
      <c r="E14" s="15">
        <f t="shared" si="1"/>
        <v>0.63806339689663427</v>
      </c>
      <c r="F14" s="15">
        <f t="shared" si="0"/>
        <v>0.73458501032796653</v>
      </c>
      <c r="G14" s="15">
        <v>0.64639999999999997</v>
      </c>
      <c r="I14" t="e" cm="1">
        <f t="array" ref="I14">+INF</f>
        <v>#NAME?</v>
      </c>
      <c r="J14" t="s">
        <v>434</v>
      </c>
    </row>
    <row r="15" spans="1:10" ht="11.35" customHeight="1" x14ac:dyDescent="0.4">
      <c r="A15" s="16" t="s">
        <v>130</v>
      </c>
      <c r="B15" s="75">
        <v>2.5578945042789026E-6</v>
      </c>
      <c r="C15" s="73">
        <v>300946.33120000002</v>
      </c>
      <c r="D15" s="73">
        <v>523404.87430000002</v>
      </c>
      <c r="E15" s="15">
        <f t="shared" si="1"/>
        <v>0.76978896665937846</v>
      </c>
      <c r="F15" s="15">
        <f t="shared" si="0"/>
        <v>1.33881445148476</v>
      </c>
      <c r="G15" s="15">
        <v>1.1781999999999999</v>
      </c>
      <c r="I15" t="e" cm="1">
        <f t="array" ref="I15">+INF</f>
        <v>#NAME?</v>
      </c>
      <c r="J15" t="s">
        <v>434</v>
      </c>
    </row>
    <row r="16" spans="1:10" ht="11.35" customHeight="1" x14ac:dyDescent="0.4">
      <c r="A16" s="16" t="s">
        <v>131</v>
      </c>
      <c r="B16" s="75">
        <v>1.8716737545239935E-3</v>
      </c>
      <c r="C16" s="73">
        <v>238452.4999</v>
      </c>
      <c r="D16" s="73">
        <v>232248.86369999999</v>
      </c>
      <c r="E16" s="15">
        <f t="shared" si="1"/>
        <v>446.30528576346518</v>
      </c>
      <c r="F16" s="15">
        <f t="shared" si="0"/>
        <v>434.69410270531023</v>
      </c>
      <c r="G16" s="15">
        <v>382.5308</v>
      </c>
      <c r="I16" t="e" cm="1">
        <f t="array" ref="I16">+INF</f>
        <v>#NAME?</v>
      </c>
      <c r="J16" t="s">
        <v>434</v>
      </c>
    </row>
    <row r="17" spans="1:10" ht="11.35" customHeight="1" x14ac:dyDescent="0.4">
      <c r="A17" s="16" t="s">
        <v>132</v>
      </c>
      <c r="B17" s="75">
        <v>1.7599263510325968E-5</v>
      </c>
      <c r="C17" s="73">
        <v>88014.435800000007</v>
      </c>
      <c r="D17" s="73">
        <v>86920.761700000003</v>
      </c>
      <c r="E17" s="15">
        <f t="shared" si="1"/>
        <v>1.5489892483568677</v>
      </c>
      <c r="F17" s="15">
        <f t="shared" si="0"/>
        <v>1.529741389676549</v>
      </c>
      <c r="G17" s="15">
        <v>1.3462000000000001</v>
      </c>
      <c r="I17" t="e" cm="1">
        <f t="array" ref="I17">+INF</f>
        <v>#NAME?</v>
      </c>
      <c r="J17" t="s">
        <v>434</v>
      </c>
    </row>
    <row r="18" spans="1:10" ht="11.35" customHeight="1" x14ac:dyDescent="0.4">
      <c r="A18" s="16" t="s">
        <v>133</v>
      </c>
      <c r="B18" s="75">
        <v>2.0156468738020161E-5</v>
      </c>
      <c r="C18" s="73">
        <v>561534.1544</v>
      </c>
      <c r="D18" s="73">
        <v>560145.76899999997</v>
      </c>
      <c r="E18" s="15">
        <f t="shared" si="1"/>
        <v>11.318545628494187</v>
      </c>
      <c r="F18" s="15">
        <f t="shared" si="0"/>
        <v>11.290560681582763</v>
      </c>
      <c r="G18" s="15">
        <v>9.9357000000000006</v>
      </c>
      <c r="I18" t="e" cm="1">
        <f t="array" ref="I18">+INF</f>
        <v>#NAME?</v>
      </c>
      <c r="J18" t="s">
        <v>434</v>
      </c>
    </row>
    <row r="19" spans="1:10" ht="11.35" customHeight="1" x14ac:dyDescent="0.4">
      <c r="A19" s="16" t="s">
        <v>134</v>
      </c>
      <c r="B19" s="75">
        <v>5.2447866031935084E-5</v>
      </c>
      <c r="C19" s="73">
        <v>223560.9325</v>
      </c>
      <c r="D19" s="73">
        <v>215665.4112</v>
      </c>
      <c r="E19" s="15">
        <f t="shared" si="1"/>
        <v>11.725293837734482</v>
      </c>
      <c r="F19" s="15">
        <f t="shared" si="0"/>
        <v>11.311190594339791</v>
      </c>
      <c r="G19" s="15">
        <v>9.9537999999999993</v>
      </c>
      <c r="I19" t="e" cm="1">
        <f t="array" ref="I19">+INF</f>
        <v>#NAME?</v>
      </c>
      <c r="J19" t="s">
        <v>434</v>
      </c>
    </row>
    <row r="20" spans="1:10" ht="11.35" customHeight="1" x14ac:dyDescent="0.4">
      <c r="A20" s="16" t="s">
        <v>135</v>
      </c>
      <c r="B20" s="75">
        <v>8.0648861354158901E-4</v>
      </c>
      <c r="C20" s="73">
        <v>60184.985699999997</v>
      </c>
      <c r="D20" s="73">
        <v>68872.177200000006</v>
      </c>
      <c r="E20" s="15">
        <f t="shared" si="1"/>
        <v>48.538505673213358</v>
      </c>
      <c r="F20" s="15">
        <f t="shared" si="0"/>
        <v>55.54462670161864</v>
      </c>
      <c r="G20" s="15">
        <v>48.879300000000001</v>
      </c>
      <c r="I20" t="e" cm="1">
        <f t="array" ref="I20">+INF</f>
        <v>#NAME?</v>
      </c>
      <c r="J20" t="s">
        <v>434</v>
      </c>
    </row>
    <row r="21" spans="1:10" ht="11.35" customHeight="1" x14ac:dyDescent="0.4">
      <c r="A21" s="16" t="s">
        <v>136</v>
      </c>
      <c r="B21" s="75">
        <v>2.5052026732721187E-5</v>
      </c>
      <c r="C21" s="73">
        <v>343461.52600000001</v>
      </c>
      <c r="D21" s="73">
        <v>340803.1997</v>
      </c>
      <c r="E21" s="15">
        <f t="shared" si="1"/>
        <v>8.6044073310132134</v>
      </c>
      <c r="F21" s="15">
        <f t="shared" si="0"/>
        <v>8.5378108694813175</v>
      </c>
      <c r="G21" s="15">
        <v>7.5133000000000001</v>
      </c>
      <c r="I21" t="e" cm="1">
        <f t="array" ref="I21">+INF</f>
        <v>#NAME?</v>
      </c>
      <c r="J21" t="s">
        <v>434</v>
      </c>
    </row>
    <row r="22" spans="1:10" ht="11.35" customHeight="1" x14ac:dyDescent="0.4">
      <c r="A22" s="81"/>
      <c r="B22" s="81"/>
      <c r="C22" s="81"/>
      <c r="D22" s="16" t="s">
        <v>440</v>
      </c>
      <c r="E22" s="82">
        <f>SUM(E2:E21)</f>
        <v>859.4321909776337</v>
      </c>
      <c r="F22" s="82">
        <f>SUM(F2:F21)</f>
        <v>791.23849014985717</v>
      </c>
      <c r="G22" s="82">
        <f>SUM(G2:G21)</f>
        <v>696.28989999999988</v>
      </c>
      <c r="I22" t="e" cm="1">
        <f t="array" ref="I22">+INF</f>
        <v>#NAME?</v>
      </c>
      <c r="J22" t="s">
        <v>434</v>
      </c>
    </row>
    <row r="23" spans="1:10" ht="11.35" customHeight="1" x14ac:dyDescent="0.35">
      <c r="I23" t="e" cm="1">
        <f t="array" ref="I23">+INF</f>
        <v>#NAME?</v>
      </c>
      <c r="J23" t="s">
        <v>434</v>
      </c>
    </row>
  </sheetData>
  <conditionalFormatting sqref="A2:A2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:G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4:F21">
    <cfRule type="colorScale" priority="2">
      <colorScale>
        <cfvo type="min"/>
        <cfvo type="max"/>
        <color rgb="FFFCFCFF"/>
        <color rgb="FFF8696B"/>
      </colorScale>
    </cfRule>
  </conditionalFormatting>
  <conditionalFormatting sqref="G2:G2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4EF-6CCF-4A1E-A57B-0D6514B1DAA0}">
  <dimension ref="A1:U45"/>
  <sheetViews>
    <sheetView workbookViewId="0">
      <selection activeCell="A2" sqref="A2:A21"/>
    </sheetView>
  </sheetViews>
  <sheetFormatPr defaultColWidth="9.73046875" defaultRowHeight="12.75" x14ac:dyDescent="0.35"/>
  <cols>
    <col min="2" max="3" width="9.86328125" bestFit="1" customWidth="1"/>
    <col min="4" max="4" width="11.265625" customWidth="1"/>
    <col min="5" max="11" width="9.86328125" bestFit="1" customWidth="1"/>
    <col min="12" max="13" width="10" bestFit="1" customWidth="1"/>
    <col min="14" max="14" width="9.86328125" bestFit="1" customWidth="1"/>
    <col min="15" max="15" width="10" bestFit="1" customWidth="1"/>
    <col min="16" max="21" width="9.86328125" bestFit="1" customWidth="1"/>
  </cols>
  <sheetData>
    <row r="1" spans="1:21" x14ac:dyDescent="0.35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t="s">
        <v>117</v>
      </c>
      <c r="B2">
        <v>1.5295798997203083</v>
      </c>
      <c r="C2">
        <v>1.5102260103079638E-3</v>
      </c>
      <c r="D2">
        <v>0.245194271902334</v>
      </c>
      <c r="E2">
        <v>1.4970655081715516</v>
      </c>
      <c r="F2">
        <v>5.2002629452207218E-3</v>
      </c>
      <c r="G2">
        <v>4.9488249168774333E-2</v>
      </c>
      <c r="H2">
        <v>5.150473395909399E-3</v>
      </c>
      <c r="I2">
        <v>1.4042490343243466E-2</v>
      </c>
      <c r="J2">
        <v>0.12117388035721559</v>
      </c>
      <c r="K2">
        <v>2.7069608580802379E-3</v>
      </c>
      <c r="L2">
        <v>6.0628206529596169E-3</v>
      </c>
      <c r="M2">
        <v>7.8615330529839319E-3</v>
      </c>
      <c r="N2">
        <v>1.8385230141715453E-4</v>
      </c>
      <c r="O2">
        <v>1.0819893753099759E-4</v>
      </c>
      <c r="P2">
        <v>0.11754111178410678</v>
      </c>
      <c r="Q2">
        <v>1.3023454997641216E-4</v>
      </c>
      <c r="R2">
        <v>7.816678576604218E-3</v>
      </c>
      <c r="S2">
        <v>1.9510606163879853E-3</v>
      </c>
      <c r="T2">
        <v>4.0888972706558557E-2</v>
      </c>
      <c r="U2">
        <v>1.5557308601019857E-3</v>
      </c>
    </row>
    <row r="3" spans="1:21" x14ac:dyDescent="0.35">
      <c r="A3" t="s">
        <v>118</v>
      </c>
      <c r="B3">
        <v>3.1638242717784296E-3</v>
      </c>
      <c r="C3">
        <v>0.24714117904168714</v>
      </c>
      <c r="D3">
        <v>9.0674409883395202E-2</v>
      </c>
      <c r="E3">
        <v>2.5794188055558546E-3</v>
      </c>
      <c r="F3">
        <v>1.9741446960025301E-3</v>
      </c>
      <c r="G3">
        <v>3.890420301798857E-4</v>
      </c>
      <c r="H3">
        <v>0.10227228184052921</v>
      </c>
      <c r="I3">
        <v>2.4604653296938968</v>
      </c>
      <c r="J3">
        <v>0.58580089892251008</v>
      </c>
      <c r="K3">
        <v>4.24493108098644</v>
      </c>
      <c r="L3">
        <v>11.153668024795399</v>
      </c>
      <c r="M3">
        <v>3.5039197330977163E-2</v>
      </c>
      <c r="N3">
        <v>4.451041519494321E-3</v>
      </c>
      <c r="O3">
        <v>7.8527361281362305E-4</v>
      </c>
      <c r="P3">
        <v>0.95286910842816508</v>
      </c>
      <c r="Q3">
        <v>7.2156980392336465E-5</v>
      </c>
      <c r="R3">
        <v>0.35838402980887224</v>
      </c>
      <c r="S3">
        <v>3.1101584556937505E-3</v>
      </c>
      <c r="T3">
        <v>3.3872521768746736E-2</v>
      </c>
      <c r="U3">
        <v>1.5256684280227203E-3</v>
      </c>
    </row>
    <row r="4" spans="1:21" x14ac:dyDescent="0.35">
      <c r="A4" t="s">
        <v>119</v>
      </c>
      <c r="B4">
        <v>2.0692702094276547</v>
      </c>
      <c r="C4">
        <v>0.52356125589611902</v>
      </c>
      <c r="D4">
        <v>15.208768664452993</v>
      </c>
      <c r="E4">
        <v>1.8915950580338206</v>
      </c>
      <c r="F4">
        <v>0.27285770212815791</v>
      </c>
      <c r="G4">
        <v>6.9829890022450172E-2</v>
      </c>
      <c r="H4">
        <v>1.7857890419637543</v>
      </c>
      <c r="I4">
        <v>8.1133203093603257</v>
      </c>
      <c r="J4">
        <v>6.3114704649444855</v>
      </c>
      <c r="K4">
        <v>1.715831433132629</v>
      </c>
      <c r="L4">
        <v>5.9145940634906102</v>
      </c>
      <c r="M4">
        <v>0.93095908489144108</v>
      </c>
      <c r="N4">
        <v>0.11529536706574688</v>
      </c>
      <c r="O4">
        <v>0.15402259441735244</v>
      </c>
      <c r="P4">
        <v>131.21574740203454</v>
      </c>
      <c r="Q4">
        <v>9.7040579069586352E-2</v>
      </c>
      <c r="R4">
        <v>1.8503517362690076</v>
      </c>
      <c r="S4">
        <v>1.8609866512647397</v>
      </c>
      <c r="T4">
        <v>15.810322131007958</v>
      </c>
      <c r="U4">
        <v>1.5194605357983519</v>
      </c>
    </row>
    <row r="5" spans="1:21" x14ac:dyDescent="0.35">
      <c r="A5" t="s">
        <v>120</v>
      </c>
      <c r="B5">
        <v>0.86018355617709252</v>
      </c>
      <c r="C5">
        <v>6.8690924984975135E-3</v>
      </c>
      <c r="D5">
        <v>0.878854848521332</v>
      </c>
      <c r="E5">
        <v>1.0766475865281968</v>
      </c>
      <c r="F5">
        <v>5.8152121716112861E-3</v>
      </c>
      <c r="G5">
        <v>7.6336355110972164E-4</v>
      </c>
      <c r="H5">
        <v>2.1004888639424402E-2</v>
      </c>
      <c r="I5">
        <v>8.4921817448895709E-2</v>
      </c>
      <c r="J5">
        <v>0.16509052636448804</v>
      </c>
      <c r="K5">
        <v>1.3569508916786835E-2</v>
      </c>
      <c r="L5">
        <v>2.2313680135119415E-2</v>
      </c>
      <c r="M5">
        <v>5.6406840276175879E-3</v>
      </c>
      <c r="N5">
        <v>6.5006542130707464E-4</v>
      </c>
      <c r="O5">
        <v>4.9085995537112147E-4</v>
      </c>
      <c r="P5">
        <v>0.75709203370495537</v>
      </c>
      <c r="Q5">
        <v>9.3100103969624367E-4</v>
      </c>
      <c r="R5">
        <v>1.135817013387436E-2</v>
      </c>
      <c r="S5">
        <v>1.2010561321313134E-2</v>
      </c>
      <c r="T5">
        <v>0.2627539902918497</v>
      </c>
      <c r="U5">
        <v>1.0446695147544734E-2</v>
      </c>
    </row>
    <row r="6" spans="1:21" x14ac:dyDescent="0.35">
      <c r="A6" t="s">
        <v>121</v>
      </c>
      <c r="B6">
        <v>6.2426342178866216E-2</v>
      </c>
      <c r="C6">
        <v>6.0896210093063065E-3</v>
      </c>
      <c r="D6">
        <v>0.15686996169755654</v>
      </c>
      <c r="E6">
        <v>1.2155776962342726E-2</v>
      </c>
      <c r="F6">
        <v>0.18579665960013586</v>
      </c>
      <c r="G6">
        <v>8.706129756457983E-4</v>
      </c>
      <c r="H6">
        <v>5.0433356859563225E-2</v>
      </c>
      <c r="I6">
        <v>3.3762948287961225E-2</v>
      </c>
      <c r="J6">
        <v>9.5713321864645678E-2</v>
      </c>
      <c r="K6">
        <v>4.44913310263957E-2</v>
      </c>
      <c r="L6">
        <v>2.3219978067778323E-2</v>
      </c>
      <c r="M6">
        <v>1.6339103543766682E-2</v>
      </c>
      <c r="N6">
        <v>1.4158896990619874E-3</v>
      </c>
      <c r="O6">
        <v>1.3206409325591973E-3</v>
      </c>
      <c r="P6">
        <v>0.75372302094681221</v>
      </c>
      <c r="Q6">
        <v>1.0858745585871122E-3</v>
      </c>
      <c r="R6">
        <v>2.6868572827780875E-2</v>
      </c>
      <c r="S6">
        <v>2.279908736408218E-2</v>
      </c>
      <c r="T6">
        <v>0.61599600302306567</v>
      </c>
      <c r="U6">
        <v>2.3456212629846845E-2</v>
      </c>
    </row>
    <row r="7" spans="1:21" x14ac:dyDescent="0.35">
      <c r="A7" t="s">
        <v>122</v>
      </c>
      <c r="B7">
        <v>2.3438126748072857E-2</v>
      </c>
      <c r="C7">
        <v>5.3588664881895501E-4</v>
      </c>
      <c r="D7">
        <v>3.6285926949772229E-2</v>
      </c>
      <c r="E7">
        <v>4.6788044293946006E-3</v>
      </c>
      <c r="F7">
        <v>8.4200740228861895E-4</v>
      </c>
      <c r="G7">
        <v>7.3543664213248441E-2</v>
      </c>
      <c r="H7">
        <v>0.24119745546225335</v>
      </c>
      <c r="I7">
        <v>6.1352535828010819E-3</v>
      </c>
      <c r="J7">
        <v>1.9383659785286455E-2</v>
      </c>
      <c r="K7">
        <v>2.8804839900084582E-2</v>
      </c>
      <c r="L7">
        <v>1.2641293577949304E-2</v>
      </c>
      <c r="M7">
        <v>3.5047956157106999E-2</v>
      </c>
      <c r="N7">
        <v>2.9597950746662903E-4</v>
      </c>
      <c r="O7">
        <v>4.7730311449844327E-4</v>
      </c>
      <c r="P7">
        <v>1.6120726047715155</v>
      </c>
      <c r="Q7">
        <v>6.6877201339238674E-5</v>
      </c>
      <c r="R7">
        <v>0.26516842448302425</v>
      </c>
      <c r="S7">
        <v>9.440615885748315E-4</v>
      </c>
      <c r="T7">
        <v>1.7904047220623276E-2</v>
      </c>
      <c r="U7">
        <v>1.117320392279365E-3</v>
      </c>
    </row>
    <row r="8" spans="1:21" x14ac:dyDescent="0.35">
      <c r="A8" t="s">
        <v>123</v>
      </c>
      <c r="B8">
        <v>0.27867480728562655</v>
      </c>
      <c r="C8">
        <v>6.6255076581252619E-3</v>
      </c>
      <c r="D8">
        <v>0.72299507409966024</v>
      </c>
      <c r="E8">
        <v>0.19577454533852551</v>
      </c>
      <c r="F8">
        <v>9.3503818269129405E-3</v>
      </c>
      <c r="G8">
        <v>5.6274403933047256E-3</v>
      </c>
      <c r="H8">
        <v>2.6200182948855453</v>
      </c>
      <c r="I8">
        <v>0.11479783489557924</v>
      </c>
      <c r="J8">
        <v>0.42270421949479109</v>
      </c>
      <c r="K8">
        <v>0.12740068346169942</v>
      </c>
      <c r="L8">
        <v>8.6410820131099686E-2</v>
      </c>
      <c r="M8">
        <v>3.7690202039609037E-2</v>
      </c>
      <c r="N8">
        <v>5.9686174297104875E-3</v>
      </c>
      <c r="O8">
        <v>1.761877734547308E-3</v>
      </c>
      <c r="P8">
        <v>3.4863667025518428</v>
      </c>
      <c r="Q8">
        <v>3.762722538507692E-3</v>
      </c>
      <c r="R8">
        <v>3.4880769151143888E-2</v>
      </c>
      <c r="S8">
        <v>5.8521328918433167E-2</v>
      </c>
      <c r="T8">
        <v>0.57801038932525683</v>
      </c>
      <c r="U8">
        <v>8.1950189848077545E-2</v>
      </c>
    </row>
    <row r="9" spans="1:21" x14ac:dyDescent="0.35">
      <c r="A9" t="s">
        <v>124</v>
      </c>
      <c r="B9">
        <v>0.20260312777133499</v>
      </c>
      <c r="C9">
        <v>9.309812599027481E-2</v>
      </c>
      <c r="D9">
        <v>0.32817994439151688</v>
      </c>
      <c r="E9">
        <v>2.7702168043649326E-2</v>
      </c>
      <c r="F9">
        <v>6.9914996661942629E-3</v>
      </c>
      <c r="G9">
        <v>1.9977833982210346E-3</v>
      </c>
      <c r="H9">
        <v>4.2461918073146192E-2</v>
      </c>
      <c r="I9">
        <v>6.9555484189711185</v>
      </c>
      <c r="J9">
        <v>1.3405759912863453</v>
      </c>
      <c r="K9">
        <v>0.10800079731212436</v>
      </c>
      <c r="L9">
        <v>0.24471606764433129</v>
      </c>
      <c r="M9">
        <v>8.616738505956888E-3</v>
      </c>
      <c r="N9">
        <v>1.0776922557143823E-3</v>
      </c>
      <c r="O9">
        <v>6.5814625595096157E-4</v>
      </c>
      <c r="P9">
        <v>25.210322469185478</v>
      </c>
      <c r="Q9">
        <v>7.2368171554460375E-3</v>
      </c>
      <c r="R9">
        <v>0.10130439623041552</v>
      </c>
      <c r="S9">
        <v>0.39569292527793426</v>
      </c>
      <c r="T9">
        <v>10.425962200420244</v>
      </c>
      <c r="U9">
        <v>8.3007385376198381E-2</v>
      </c>
    </row>
    <row r="10" spans="1:21" x14ac:dyDescent="0.35">
      <c r="A10" t="s">
        <v>125</v>
      </c>
      <c r="B10">
        <v>0.49542905382358959</v>
      </c>
      <c r="C10">
        <v>5.5001456956054559E-2</v>
      </c>
      <c r="D10">
        <v>1.5604581051039887</v>
      </c>
      <c r="E10">
        <v>0.21358742220186352</v>
      </c>
      <c r="F10">
        <v>4.7010503168226379E-2</v>
      </c>
      <c r="G10">
        <v>1.4356702378584217E-2</v>
      </c>
      <c r="H10">
        <v>0.53489238880151446</v>
      </c>
      <c r="I10">
        <v>3.1076202611840795</v>
      </c>
      <c r="J10">
        <v>8.3594980249954371</v>
      </c>
      <c r="K10">
        <v>0.26229756622269795</v>
      </c>
      <c r="L10">
        <v>0.31764179957052341</v>
      </c>
      <c r="M10">
        <v>0.15909434461952815</v>
      </c>
      <c r="N10">
        <v>2.0729006517559326E-2</v>
      </c>
      <c r="O10">
        <v>3.4262996884815898E-2</v>
      </c>
      <c r="P10">
        <v>5.7112252945545139</v>
      </c>
      <c r="Q10">
        <v>2.0460903757104968E-2</v>
      </c>
      <c r="R10">
        <v>0.1947417227123818</v>
      </c>
      <c r="S10">
        <v>6.9986432433014181E-2</v>
      </c>
      <c r="T10">
        <v>0.8187472404674212</v>
      </c>
      <c r="U10">
        <v>6.8111450280922373E-2</v>
      </c>
    </row>
    <row r="11" spans="1:21" x14ac:dyDescent="0.35">
      <c r="A11" t="s">
        <v>126</v>
      </c>
      <c r="B11">
        <v>3.9300293335152461E-2</v>
      </c>
      <c r="C11">
        <v>3.2640368609881802E-3</v>
      </c>
      <c r="D11">
        <v>7.4020058378252526E-2</v>
      </c>
      <c r="E11">
        <v>3.0801116431949646E-2</v>
      </c>
      <c r="F11">
        <v>1.2551271389920236E-3</v>
      </c>
      <c r="G11">
        <v>2.1870470885788169E-4</v>
      </c>
      <c r="H11">
        <v>9.691539634287533E-3</v>
      </c>
      <c r="I11">
        <v>0.15978334330860208</v>
      </c>
      <c r="J11">
        <v>0.21710392471498838</v>
      </c>
      <c r="K11">
        <v>0.82909352435303696</v>
      </c>
      <c r="L11">
        <v>0.22204299350143336</v>
      </c>
      <c r="M11">
        <v>3.8700386653250693E-2</v>
      </c>
      <c r="N11">
        <v>1.3033085367127176E-2</v>
      </c>
      <c r="O11">
        <v>7.3281119653086282E-3</v>
      </c>
      <c r="P11">
        <v>0.44265084294492446</v>
      </c>
      <c r="Q11">
        <v>1.7792855408939553E-3</v>
      </c>
      <c r="R11">
        <v>0.57322578314680772</v>
      </c>
      <c r="S11">
        <v>4.0227513246494208E-3</v>
      </c>
      <c r="T11">
        <v>6.6132066310410298E-2</v>
      </c>
      <c r="U11">
        <v>4.9452700770391623E-3</v>
      </c>
    </row>
    <row r="12" spans="1:21" x14ac:dyDescent="0.35">
      <c r="A12" t="s">
        <v>127</v>
      </c>
      <c r="B12">
        <v>3.8547001841871889E-2</v>
      </c>
      <c r="C12">
        <v>4.4478591851973261E-2</v>
      </c>
      <c r="D12">
        <v>0.25911546071384345</v>
      </c>
      <c r="E12">
        <v>0.17027506119832492</v>
      </c>
      <c r="F12">
        <v>7.3131654153831731E-3</v>
      </c>
      <c r="G12">
        <v>8.983716502316063E-3</v>
      </c>
      <c r="H12">
        <v>4.772051209377888E-2</v>
      </c>
      <c r="I12">
        <v>0.51522792587740385</v>
      </c>
      <c r="J12">
        <v>0.82099681736374741</v>
      </c>
      <c r="K12">
        <v>0.36481503256589054</v>
      </c>
      <c r="L12">
        <v>24.287065754352067</v>
      </c>
      <c r="M12">
        <v>0.6942284518628089</v>
      </c>
      <c r="N12">
        <v>8.9984125658052361E-2</v>
      </c>
      <c r="O12">
        <v>0.14462693632423512</v>
      </c>
      <c r="P12">
        <v>3.1831555543189558</v>
      </c>
      <c r="Q12">
        <v>1.6613704753747716E-3</v>
      </c>
      <c r="R12">
        <v>1.5488694177075666</v>
      </c>
      <c r="S12">
        <v>4.5063206494638623E-2</v>
      </c>
      <c r="T12">
        <v>0.72253314887190956</v>
      </c>
      <c r="U12">
        <v>6.6525656988741105E-2</v>
      </c>
    </row>
    <row r="13" spans="1:21" x14ac:dyDescent="0.35">
      <c r="A13" t="s">
        <v>128</v>
      </c>
      <c r="B13">
        <v>0.21082476635514019</v>
      </c>
      <c r="C13">
        <v>9.7531370085049807E-2</v>
      </c>
      <c r="D13">
        <v>2.1801910277129122</v>
      </c>
      <c r="E13">
        <v>7.2810096201585447E-2</v>
      </c>
      <c r="F13">
        <v>3.0305959310837557E-2</v>
      </c>
      <c r="G13">
        <v>8.8617465685299369E-3</v>
      </c>
      <c r="H13">
        <v>0.11077449460286055</v>
      </c>
      <c r="I13">
        <v>0.68105125485603046</v>
      </c>
      <c r="J13">
        <v>0.63868118724551859</v>
      </c>
      <c r="K13">
        <v>0.20985887575398973</v>
      </c>
      <c r="L13">
        <v>0.52380895342400058</v>
      </c>
      <c r="M13">
        <v>0.9936362714736795</v>
      </c>
      <c r="N13">
        <v>3.5904311663421201E-2</v>
      </c>
      <c r="O13">
        <v>4.2037205651670767E-2</v>
      </c>
      <c r="P13">
        <v>20.183755434035845</v>
      </c>
      <c r="Q13">
        <v>2.3202869012013759E-2</v>
      </c>
      <c r="R13">
        <v>0.51736817698000626</v>
      </c>
      <c r="S13">
        <v>0.24739658407263779</v>
      </c>
      <c r="T13">
        <v>1.3433680835762249</v>
      </c>
      <c r="U13">
        <v>0.30159132902453722</v>
      </c>
    </row>
    <row r="14" spans="1:21" x14ac:dyDescent="0.35">
      <c r="A14" t="s">
        <v>129</v>
      </c>
      <c r="B14">
        <v>7.0701787297905725E-3</v>
      </c>
      <c r="C14">
        <v>6.2844888816041087E-3</v>
      </c>
      <c r="D14">
        <v>0.32176808371402266</v>
      </c>
      <c r="E14">
        <v>6.4986770613474354E-3</v>
      </c>
      <c r="F14">
        <v>1.3276596118483469E-3</v>
      </c>
      <c r="G14">
        <v>5.2993833300179029E-4</v>
      </c>
      <c r="H14">
        <v>1.033043423492515E-2</v>
      </c>
      <c r="I14">
        <v>3.7097325235135724E-2</v>
      </c>
      <c r="J14">
        <v>9.1621601194406335E-2</v>
      </c>
      <c r="K14">
        <v>1.4888284719441309E-2</v>
      </c>
      <c r="L14">
        <v>0.20024496563834401</v>
      </c>
      <c r="M14">
        <v>0.38743110260706259</v>
      </c>
      <c r="N14">
        <v>0.10929905830174887</v>
      </c>
      <c r="O14">
        <v>3.7640440788265762E-2</v>
      </c>
      <c r="P14">
        <v>1.2738611573290302</v>
      </c>
      <c r="Q14">
        <v>1.1527517599263508E-3</v>
      </c>
      <c r="R14">
        <v>7.9563629049586984E-2</v>
      </c>
      <c r="S14">
        <v>1.3799033553002122E-2</v>
      </c>
      <c r="T14">
        <v>0.10387573342415668</v>
      </c>
      <c r="U14">
        <v>4.9545393269302691E-2</v>
      </c>
    </row>
    <row r="15" spans="1:21" x14ac:dyDescent="0.35">
      <c r="A15" t="s">
        <v>130</v>
      </c>
      <c r="B15">
        <v>5.0535097892079953E-2</v>
      </c>
      <c r="C15">
        <v>3.6050556375093338E-3</v>
      </c>
      <c r="D15">
        <v>0.57092713863674827</v>
      </c>
      <c r="E15">
        <v>7.6076144748078427E-3</v>
      </c>
      <c r="F15">
        <v>2.7026230103421216E-3</v>
      </c>
      <c r="G15">
        <v>7.6756941089545022E-4</v>
      </c>
      <c r="H15">
        <v>9.5047858279473062E-3</v>
      </c>
      <c r="I15">
        <v>3.4105912773956318E-2</v>
      </c>
      <c r="J15">
        <v>7.7179214252417416E-2</v>
      </c>
      <c r="K15">
        <v>1.4749466213898733E-2</v>
      </c>
      <c r="L15">
        <v>0.10678689778950004</v>
      </c>
      <c r="M15">
        <v>0.16487127705360993</v>
      </c>
      <c r="N15">
        <v>1.0547674625747124E-2</v>
      </c>
      <c r="O15">
        <v>0.50465519201159847</v>
      </c>
      <c r="P15">
        <v>1.7228756910393361</v>
      </c>
      <c r="Q15">
        <v>1.3340241740827086E-3</v>
      </c>
      <c r="R15">
        <v>3.723907599349225E-2</v>
      </c>
      <c r="S15">
        <v>0.15199916054715107</v>
      </c>
      <c r="T15">
        <v>3.9938122631193034</v>
      </c>
      <c r="U15">
        <v>4.6148338444345696E-2</v>
      </c>
    </row>
    <row r="16" spans="1:21" x14ac:dyDescent="0.35">
      <c r="A16" t="s">
        <v>131</v>
      </c>
      <c r="B16">
        <v>9.8670424312708907E-2</v>
      </c>
      <c r="C16">
        <v>8.3744468119980334E-2</v>
      </c>
      <c r="D16">
        <v>0.69941487863105312</v>
      </c>
      <c r="E16">
        <v>8.0949392997915412E-2</v>
      </c>
      <c r="F16">
        <v>1.7975438925262651E-2</v>
      </c>
      <c r="G16">
        <v>6.6662877603796637E-3</v>
      </c>
      <c r="H16">
        <v>0.29954327622202093</v>
      </c>
      <c r="I16">
        <v>1.3965894941371231</v>
      </c>
      <c r="J16">
        <v>0.75033661570459265</v>
      </c>
      <c r="K16">
        <v>0.25081033488904975</v>
      </c>
      <c r="L16">
        <v>0.75646188306811335</v>
      </c>
      <c r="M16">
        <v>2.3761722087355251E-2</v>
      </c>
      <c r="N16">
        <v>6.6577230927999708E-3</v>
      </c>
      <c r="O16">
        <v>6.2266825917661334E-3</v>
      </c>
      <c r="P16">
        <v>83.805689697815438</v>
      </c>
      <c r="Q16">
        <v>2.6747360682993406E-2</v>
      </c>
      <c r="R16">
        <v>2.2466400055397271E-2</v>
      </c>
      <c r="S16">
        <v>0.19504312419956019</v>
      </c>
      <c r="T16">
        <v>6.7341799230722685E-2</v>
      </c>
      <c r="U16">
        <v>8.3766461786199828E-2</v>
      </c>
    </row>
    <row r="17" spans="1:21" x14ac:dyDescent="0.35">
      <c r="A17" t="s">
        <v>132</v>
      </c>
      <c r="B17">
        <v>1.5646940446142302E-2</v>
      </c>
      <c r="C17">
        <v>1.1058751752900255E-2</v>
      </c>
      <c r="D17">
        <v>0.318091002029803</v>
      </c>
      <c r="E17">
        <v>1.9082838065602264E-2</v>
      </c>
      <c r="F17">
        <v>2.2295851438878414E-3</v>
      </c>
      <c r="G17">
        <v>5.0680610418028359E-4</v>
      </c>
      <c r="H17">
        <v>3.1237031397328384E-2</v>
      </c>
      <c r="I17">
        <v>0.16098371900958489</v>
      </c>
      <c r="J17">
        <v>0.11628462091226856</v>
      </c>
      <c r="K17">
        <v>2.3217395051995889E-2</v>
      </c>
      <c r="L17">
        <v>4.2299112132890927E-2</v>
      </c>
      <c r="M17">
        <v>5.664040897297164E-3</v>
      </c>
      <c r="N17">
        <v>1.1253576671929038E-3</v>
      </c>
      <c r="O17">
        <v>7.0700204098268857E-4</v>
      </c>
      <c r="P17">
        <v>5.8560928431546717</v>
      </c>
      <c r="Q17">
        <v>3.6455114435289211E-2</v>
      </c>
      <c r="R17">
        <v>1.7124935839821928E-2</v>
      </c>
      <c r="S17">
        <v>9.2376426442047258E-2</v>
      </c>
      <c r="T17">
        <v>4.7663477060307914E-2</v>
      </c>
      <c r="U17">
        <v>0.1412934307725475</v>
      </c>
    </row>
    <row r="18" spans="1:21" x14ac:dyDescent="0.35">
      <c r="A18" t="s">
        <v>133</v>
      </c>
      <c r="B18">
        <v>1.7497885258203151E-2</v>
      </c>
      <c r="C18">
        <v>3.9947913821049364E-3</v>
      </c>
      <c r="D18">
        <v>0.12014925014424359</v>
      </c>
      <c r="E18">
        <v>3.0290701403288419E-3</v>
      </c>
      <c r="F18">
        <v>1.0469904777521406E-3</v>
      </c>
      <c r="G18">
        <v>3.2805706328682254E-4</v>
      </c>
      <c r="H18">
        <v>1.4743721553175762E-2</v>
      </c>
      <c r="I18">
        <v>9.0237766981819637E-2</v>
      </c>
      <c r="J18">
        <v>4.7332192498955296E-2</v>
      </c>
      <c r="K18">
        <v>3.3281736703832672E-2</v>
      </c>
      <c r="L18">
        <v>5.6159220172002214E-2</v>
      </c>
      <c r="M18">
        <v>3.426647422574453E-3</v>
      </c>
      <c r="N18">
        <v>6.6050641620236993E-4</v>
      </c>
      <c r="O18">
        <v>3.7038312421958515E-4</v>
      </c>
      <c r="P18">
        <v>5.176113768136104</v>
      </c>
      <c r="Q18">
        <v>3.5990493878616603E-3</v>
      </c>
      <c r="R18">
        <v>1.091674346851172E-2</v>
      </c>
      <c r="S18">
        <v>2.9365560191280452E-2</v>
      </c>
      <c r="T18">
        <v>1.7904047220623276E-2</v>
      </c>
      <c r="U18">
        <v>2.6753059347872959E-2</v>
      </c>
    </row>
    <row r="19" spans="1:21" x14ac:dyDescent="0.35">
      <c r="A19" t="s">
        <v>134</v>
      </c>
      <c r="B19">
        <v>0.31714647997817041</v>
      </c>
      <c r="C19">
        <v>6.1188511901509764E-2</v>
      </c>
      <c r="D19">
        <v>0.59094177709639317</v>
      </c>
      <c r="E19">
        <v>0.24068802967601927</v>
      </c>
      <c r="F19">
        <v>1.8826907084880357E-2</v>
      </c>
      <c r="G19">
        <v>1.2613373497399754E-2</v>
      </c>
      <c r="H19">
        <v>0.28689316312939611</v>
      </c>
      <c r="I19">
        <v>1.4099460555083763</v>
      </c>
      <c r="J19">
        <v>0.67690236613341126</v>
      </c>
      <c r="K19">
        <v>0.53493711110831788</v>
      </c>
      <c r="L19">
        <v>1.4924851851721257</v>
      </c>
      <c r="M19">
        <v>9.5551007453338527E-2</v>
      </c>
      <c r="N19">
        <v>1.179741631908398E-2</v>
      </c>
      <c r="O19">
        <v>1.4188640815235073E-2</v>
      </c>
      <c r="P19">
        <v>13.365996615806742</v>
      </c>
      <c r="Q19">
        <v>1.0279729816381398E-2</v>
      </c>
      <c r="R19">
        <v>0.24998052528892603</v>
      </c>
      <c r="S19">
        <v>6.2701423841178397E-2</v>
      </c>
      <c r="T19">
        <v>0.62172207217921094</v>
      </c>
      <c r="U19">
        <v>8.4903823799865372E-2</v>
      </c>
    </row>
    <row r="20" spans="1:21" x14ac:dyDescent="0.35">
      <c r="A20" t="s">
        <v>135</v>
      </c>
      <c r="B20">
        <v>5.4839620710826112E-2</v>
      </c>
      <c r="C20">
        <v>1.8707315740588978E-2</v>
      </c>
      <c r="D20">
        <v>0.16051794998823077</v>
      </c>
      <c r="E20">
        <v>4.2370523748270841E-2</v>
      </c>
      <c r="F20">
        <v>4.8596756813736397E-3</v>
      </c>
      <c r="G20">
        <v>2.4856631333655403E-3</v>
      </c>
      <c r="H20">
        <v>5.0905155949264848E-2</v>
      </c>
      <c r="I20">
        <v>0.72994274769288636</v>
      </c>
      <c r="J20">
        <v>0.15167973848978406</v>
      </c>
      <c r="K20">
        <v>0.10633497524561344</v>
      </c>
      <c r="L20">
        <v>0.37300410259484285</v>
      </c>
      <c r="M20">
        <v>2.1749138483298458E-2</v>
      </c>
      <c r="N20">
        <v>2.5948142096307537E-3</v>
      </c>
      <c r="O20">
        <v>3.1295839259852373E-3</v>
      </c>
      <c r="P20">
        <v>2.847190115381899</v>
      </c>
      <c r="Q20">
        <v>1.5469752625576526E-3</v>
      </c>
      <c r="R20">
        <v>3.8990673126826199E-2</v>
      </c>
      <c r="S20">
        <v>2.0066553543818363E-2</v>
      </c>
      <c r="T20">
        <v>6.4488442516012547</v>
      </c>
      <c r="U20">
        <v>1.0689699806852131E-2</v>
      </c>
    </row>
    <row r="21" spans="1:21" x14ac:dyDescent="0.35">
      <c r="A21" t="s">
        <v>136</v>
      </c>
      <c r="B21">
        <v>1.2967374991472816E-2</v>
      </c>
      <c r="C21">
        <v>2.4845653717969728E-3</v>
      </c>
      <c r="D21">
        <v>2.7974914193615051E-2</v>
      </c>
      <c r="E21">
        <v>1.877294322677223E-2</v>
      </c>
      <c r="F21">
        <v>1.1352908794902728E-4</v>
      </c>
      <c r="G21">
        <v>5.7830572053766793E-4</v>
      </c>
      <c r="H21">
        <v>1.9953169835297867E-3</v>
      </c>
      <c r="I21">
        <v>1.7300652960196838E-2</v>
      </c>
      <c r="J21">
        <v>8.9116289173857225E-3</v>
      </c>
      <c r="K21">
        <v>3.1407686879007891E-2</v>
      </c>
      <c r="L21">
        <v>0.10317733188528955</v>
      </c>
      <c r="M21">
        <v>8.700433955642036E-4</v>
      </c>
      <c r="N21">
        <v>1.0531786155254283E-4</v>
      </c>
      <c r="O21">
        <v>7.0342098867669827E-5</v>
      </c>
      <c r="P21">
        <v>0.31144651275279256</v>
      </c>
      <c r="Q21">
        <v>1.2143491822124919E-4</v>
      </c>
      <c r="R21">
        <v>2.9206723201391214E-3</v>
      </c>
      <c r="S21">
        <v>2.0244876288326944E-3</v>
      </c>
      <c r="T21">
        <v>1.2097329203123836E-2</v>
      </c>
      <c r="U21">
        <v>6.087642496051249E-4</v>
      </c>
    </row>
    <row r="22" spans="1:21" x14ac:dyDescent="0.35">
      <c r="A22" t="s">
        <v>137</v>
      </c>
      <c r="B22" s="13">
        <f>SUM(B2:B21)</f>
        <v>6.3878150112558831</v>
      </c>
      <c r="C22" s="13">
        <f t="shared" ref="C22:U22" si="0">SUM(C2:C21)</f>
        <v>1.2767742992951976</v>
      </c>
      <c r="D22" s="13">
        <f t="shared" si="0"/>
        <v>24.551392748241668</v>
      </c>
      <c r="E22" s="13">
        <f t="shared" si="0"/>
        <v>5.6146716517378232</v>
      </c>
      <c r="F22" s="13">
        <f t="shared" si="0"/>
        <v>0.62379503449325935</v>
      </c>
      <c r="G22" s="13">
        <f t="shared" si="0"/>
        <v>0.2594069169342692</v>
      </c>
      <c r="H22" s="13">
        <f t="shared" si="0"/>
        <v>6.2765595315501557</v>
      </c>
      <c r="I22" s="13">
        <f t="shared" si="0"/>
        <v>26.122880862109014</v>
      </c>
      <c r="J22" s="13">
        <f t="shared" si="0"/>
        <v>21.018440895442676</v>
      </c>
      <c r="K22" s="13">
        <f t="shared" si="0"/>
        <v>8.9614286253010125</v>
      </c>
      <c r="L22" s="13">
        <f t="shared" si="0"/>
        <v>45.944804947796371</v>
      </c>
      <c r="M22" s="13">
        <f t="shared" si="0"/>
        <v>3.6661789335588271</v>
      </c>
      <c r="N22" s="13">
        <f t="shared" si="0"/>
        <v>0.43177690290003756</v>
      </c>
      <c r="O22" s="13">
        <f t="shared" si="0"/>
        <v>0.95486841318357529</v>
      </c>
      <c r="P22" s="13">
        <f t="shared" si="0"/>
        <v>307.98578798067769</v>
      </c>
      <c r="Q22" s="13">
        <f t="shared" si="0"/>
        <v>0.23866713231623252</v>
      </c>
      <c r="R22" s="13">
        <f t="shared" si="0"/>
        <v>5.9495405331701852</v>
      </c>
      <c r="S22" s="13">
        <f t="shared" si="0"/>
        <v>3.2898605790789701</v>
      </c>
      <c r="T22" s="13">
        <f t="shared" si="0"/>
        <v>42.049751768028976</v>
      </c>
      <c r="U22" s="13">
        <f t="shared" si="0"/>
        <v>2.6074024163282545</v>
      </c>
    </row>
    <row r="23" spans="1:21" x14ac:dyDescent="0.35">
      <c r="A23" t="s">
        <v>138</v>
      </c>
      <c r="B23">
        <v>111408.4</v>
      </c>
      <c r="C23">
        <v>5490.9</v>
      </c>
      <c r="D23">
        <v>4383036.3</v>
      </c>
      <c r="E23">
        <v>307157.09999999998</v>
      </c>
      <c r="F23">
        <v>34151.599999999999</v>
      </c>
      <c r="G23">
        <v>21113.4</v>
      </c>
      <c r="H23">
        <v>107964.6</v>
      </c>
      <c r="I23">
        <v>162735.79999999999</v>
      </c>
      <c r="J23">
        <v>397720.6</v>
      </c>
      <c r="K23">
        <v>55687.1</v>
      </c>
      <c r="L23">
        <v>453761.6</v>
      </c>
      <c r="M23">
        <v>684954.8</v>
      </c>
      <c r="N23">
        <v>162791</v>
      </c>
      <c r="O23">
        <v>525041.19999999995</v>
      </c>
      <c r="P23">
        <v>233615.5</v>
      </c>
      <c r="Q23">
        <v>87333.2</v>
      </c>
      <c r="R23">
        <v>560316.4</v>
      </c>
      <c r="S23">
        <v>223002.4</v>
      </c>
      <c r="T23">
        <v>71053.7</v>
      </c>
      <c r="U23">
        <v>340930.5</v>
      </c>
    </row>
    <row r="24" spans="1:21" x14ac:dyDescent="0.35">
      <c r="A24" t="s">
        <v>431</v>
      </c>
      <c r="B24">
        <v>1.0761307046865407E-4</v>
      </c>
      <c r="C24">
        <v>4.8716968074450452E-4</v>
      </c>
      <c r="D24">
        <v>1.6162996414152443E-5</v>
      </c>
      <c r="E24">
        <v>3.0381846944120782E-5</v>
      </c>
      <c r="F24">
        <v>3.1535857763618687E-5</v>
      </c>
      <c r="G24">
        <v>2.1029298928642471E-5</v>
      </c>
      <c r="H24">
        <v>9.8291477021171747E-5</v>
      </c>
      <c r="I24">
        <v>1.905358255528286E-4</v>
      </c>
      <c r="J24">
        <v>8.6688997250833881E-5</v>
      </c>
      <c r="K24">
        <v>3.4704626385644076E-4</v>
      </c>
      <c r="L24">
        <v>1.562582642515365E-4</v>
      </c>
      <c r="M24">
        <v>9.7320290331566392E-6</v>
      </c>
      <c r="N24">
        <v>4.5395629979544325E-6</v>
      </c>
      <c r="O24">
        <v>2.5578945042789026E-6</v>
      </c>
      <c r="P24">
        <v>1.8716737545239935E-3</v>
      </c>
      <c r="Q24">
        <v>1.7599263510325968E-5</v>
      </c>
      <c r="R24">
        <v>2.0156468738020161E-5</v>
      </c>
      <c r="S24">
        <v>5.2447866031935084E-5</v>
      </c>
      <c r="T24">
        <v>8.0648861354158901E-4</v>
      </c>
      <c r="U24">
        <v>2.5052026732721187E-5</v>
      </c>
    </row>
    <row r="26" spans="1:21" x14ac:dyDescent="0.35">
      <c r="B26">
        <v>1.0761307046865407E-4</v>
      </c>
    </row>
    <row r="27" spans="1:21" x14ac:dyDescent="0.35">
      <c r="B27">
        <v>4.8716968074450452E-4</v>
      </c>
    </row>
    <row r="28" spans="1:21" x14ac:dyDescent="0.35">
      <c r="B28">
        <v>1.6162996414152443E-5</v>
      </c>
    </row>
    <row r="29" spans="1:21" x14ac:dyDescent="0.35">
      <c r="B29">
        <v>3.0381846944120782E-5</v>
      </c>
    </row>
    <row r="30" spans="1:21" x14ac:dyDescent="0.35">
      <c r="B30">
        <v>3.1535857763618687E-5</v>
      </c>
    </row>
    <row r="31" spans="1:21" x14ac:dyDescent="0.35">
      <c r="B31">
        <v>2.1029298928642471E-5</v>
      </c>
    </row>
    <row r="32" spans="1:21" x14ac:dyDescent="0.35">
      <c r="B32">
        <v>9.8291477021171747E-5</v>
      </c>
    </row>
    <row r="33" spans="2:2" x14ac:dyDescent="0.35">
      <c r="B33">
        <v>1.905358255528286E-4</v>
      </c>
    </row>
    <row r="34" spans="2:2" x14ac:dyDescent="0.35">
      <c r="B34">
        <v>8.6688997250833881E-5</v>
      </c>
    </row>
    <row r="35" spans="2:2" x14ac:dyDescent="0.35">
      <c r="B35">
        <v>3.4704626385644076E-4</v>
      </c>
    </row>
    <row r="36" spans="2:2" x14ac:dyDescent="0.35">
      <c r="B36">
        <v>1.562582642515365E-4</v>
      </c>
    </row>
    <row r="37" spans="2:2" x14ac:dyDescent="0.35">
      <c r="B37">
        <v>9.7320290331566392E-6</v>
      </c>
    </row>
    <row r="38" spans="2:2" x14ac:dyDescent="0.35">
      <c r="B38">
        <v>4.5395629979544325E-6</v>
      </c>
    </row>
    <row r="39" spans="2:2" x14ac:dyDescent="0.35">
      <c r="B39">
        <v>2.5578945042789026E-6</v>
      </c>
    </row>
    <row r="40" spans="2:2" x14ac:dyDescent="0.35">
      <c r="B40">
        <v>1.8716737545239935E-3</v>
      </c>
    </row>
    <row r="41" spans="2:2" x14ac:dyDescent="0.35">
      <c r="B41">
        <v>1.7599263510325968E-5</v>
      </c>
    </row>
    <row r="42" spans="2:2" x14ac:dyDescent="0.35">
      <c r="B42">
        <v>2.0156468738020161E-5</v>
      </c>
    </row>
    <row r="43" spans="2:2" x14ac:dyDescent="0.35">
      <c r="B43">
        <v>5.2447866031935084E-5</v>
      </c>
    </row>
    <row r="44" spans="2:2" x14ac:dyDescent="0.35">
      <c r="B44">
        <v>8.0648861354158901E-4</v>
      </c>
    </row>
    <row r="45" spans="2:2" x14ac:dyDescent="0.35">
      <c r="B45">
        <v>2.5052026732721187E-5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149-51B8-49AF-A94E-AF53245D35D7}">
  <dimension ref="A1:U15"/>
  <sheetViews>
    <sheetView topLeftCell="A13" workbookViewId="0">
      <selection activeCell="C5" sqref="C5"/>
    </sheetView>
  </sheetViews>
  <sheetFormatPr defaultColWidth="12.19921875" defaultRowHeight="41.35" customHeight="1" x14ac:dyDescent="0.35"/>
  <cols>
    <col min="2" max="2" width="15.265625" customWidth="1"/>
    <col min="3" max="4" width="17.3984375" bestFit="1" customWidth="1"/>
    <col min="5" max="8" width="16.33203125" bestFit="1" customWidth="1"/>
    <col min="9" max="9" width="15.33203125" bestFit="1" customWidth="1"/>
    <col min="10" max="11" width="16.33203125" bestFit="1" customWidth="1"/>
    <col min="12" max="13" width="15.33203125" bestFit="1" customWidth="1"/>
    <col min="14" max="14" width="16.33203125" bestFit="1" customWidth="1"/>
    <col min="15" max="15" width="18.3984375" bestFit="1" customWidth="1"/>
    <col min="16" max="16" width="15.33203125" bestFit="1" customWidth="1"/>
    <col min="17" max="18" width="17.3984375" bestFit="1" customWidth="1"/>
    <col min="19" max="19" width="18.3984375" bestFit="1" customWidth="1"/>
    <col min="20" max="21" width="17.3984375" bestFit="1" customWidth="1"/>
  </cols>
  <sheetData>
    <row r="1" spans="1:21" ht="41.35" customHeight="1" x14ac:dyDescent="0.4">
      <c r="B1" s="74" t="s">
        <v>300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s="32" customFormat="1" ht="41.35" customHeight="1" x14ac:dyDescent="0.4">
      <c r="B2" s="76" t="s">
        <v>279</v>
      </c>
      <c r="C2" s="76" t="s">
        <v>282</v>
      </c>
      <c r="D2" s="76" t="s">
        <v>283</v>
      </c>
      <c r="E2" s="76" t="s">
        <v>284</v>
      </c>
      <c r="F2" s="76" t="s">
        <v>285</v>
      </c>
      <c r="G2" s="76" t="s">
        <v>286</v>
      </c>
      <c r="H2" s="76" t="s">
        <v>287</v>
      </c>
      <c r="I2" s="76" t="s">
        <v>288</v>
      </c>
      <c r="J2" s="76" t="s">
        <v>289</v>
      </c>
      <c r="K2" s="76" t="s">
        <v>290</v>
      </c>
      <c r="L2" s="76" t="s">
        <v>291</v>
      </c>
      <c r="M2" s="76" t="s">
        <v>292</v>
      </c>
      <c r="N2" s="76" t="s">
        <v>133</v>
      </c>
      <c r="O2" s="76" t="s">
        <v>293</v>
      </c>
      <c r="P2" s="76" t="s">
        <v>294</v>
      </c>
      <c r="Q2" s="76" t="s">
        <v>295</v>
      </c>
      <c r="R2" s="76" t="s">
        <v>296</v>
      </c>
      <c r="S2" s="76" t="s">
        <v>297</v>
      </c>
      <c r="T2" s="76" t="s">
        <v>298</v>
      </c>
      <c r="U2" s="76" t="s">
        <v>299</v>
      </c>
    </row>
    <row r="3" spans="1:21" ht="41.35" customHeight="1" x14ac:dyDescent="0.4">
      <c r="B3" s="77" t="s">
        <v>280</v>
      </c>
      <c r="C3" s="75">
        <v>399319000000</v>
      </c>
      <c r="D3" s="75">
        <v>33757000000</v>
      </c>
      <c r="E3" s="75">
        <v>6539000000</v>
      </c>
      <c r="F3" s="75">
        <v>12936000000</v>
      </c>
      <c r="G3" s="75">
        <v>2467000000</v>
      </c>
      <c r="H3" s="75">
        <v>24000000</v>
      </c>
      <c r="I3" s="75">
        <v>62000000</v>
      </c>
      <c r="J3" s="75" t="s">
        <v>281</v>
      </c>
      <c r="K3" s="75" t="s">
        <v>281</v>
      </c>
      <c r="L3" s="75" t="s">
        <v>281</v>
      </c>
      <c r="M3" s="75">
        <v>1000000</v>
      </c>
      <c r="N3" s="75" t="s">
        <v>281</v>
      </c>
      <c r="O3" s="75" t="s">
        <v>281</v>
      </c>
      <c r="P3" s="75" t="s">
        <v>281</v>
      </c>
      <c r="Q3" s="75" t="s">
        <v>281</v>
      </c>
      <c r="R3" s="75" t="s">
        <v>281</v>
      </c>
      <c r="S3" s="75">
        <v>4142000000</v>
      </c>
      <c r="T3" s="75">
        <v>1000000</v>
      </c>
      <c r="U3" s="75">
        <v>4141000000</v>
      </c>
    </row>
    <row r="4" spans="1:21" ht="41.35" customHeight="1" x14ac:dyDescent="0.4">
      <c r="B4" s="77" t="s">
        <v>240</v>
      </c>
      <c r="C4" s="75">
        <v>53144000000</v>
      </c>
      <c r="D4" s="75">
        <v>362189000000</v>
      </c>
      <c r="E4" s="75">
        <v>17699000000</v>
      </c>
      <c r="F4" s="75">
        <v>87012000000</v>
      </c>
      <c r="G4" s="75">
        <v>17283000000</v>
      </c>
      <c r="H4" s="75">
        <v>36678000000</v>
      </c>
      <c r="I4" s="75">
        <v>7949000000</v>
      </c>
      <c r="J4" s="75">
        <v>59457000000</v>
      </c>
      <c r="K4" s="75">
        <v>31194000000</v>
      </c>
      <c r="L4" s="75">
        <v>4549000000</v>
      </c>
      <c r="M4" s="75">
        <v>9457000000</v>
      </c>
      <c r="N4" s="75">
        <v>62012000000</v>
      </c>
      <c r="O4" s="75">
        <v>2594344000000</v>
      </c>
      <c r="P4" s="75">
        <v>6753000000</v>
      </c>
      <c r="Q4" s="75">
        <v>146703000000</v>
      </c>
      <c r="R4" s="75">
        <v>127542000000</v>
      </c>
      <c r="S4" s="75">
        <v>1137912000000</v>
      </c>
      <c r="T4" s="75">
        <v>166488000000</v>
      </c>
      <c r="U4" s="75">
        <v>505734000000</v>
      </c>
    </row>
    <row r="5" spans="1:21" ht="41.35" customHeight="1" x14ac:dyDescent="0.4">
      <c r="B5" s="77" t="s">
        <v>239</v>
      </c>
      <c r="C5" s="75">
        <v>107673000000</v>
      </c>
      <c r="D5" s="75">
        <v>85576000000</v>
      </c>
      <c r="E5" s="75">
        <v>20899000000</v>
      </c>
      <c r="F5" s="75">
        <v>32663000000</v>
      </c>
      <c r="G5" s="75">
        <v>27434000000</v>
      </c>
      <c r="H5" s="75">
        <v>60810000000</v>
      </c>
      <c r="I5" s="75" t="s">
        <v>281</v>
      </c>
      <c r="J5" s="75">
        <v>79336000000</v>
      </c>
      <c r="K5" s="75">
        <v>30932000000</v>
      </c>
      <c r="L5" s="75">
        <v>934000000</v>
      </c>
      <c r="M5" s="75">
        <v>9336000000</v>
      </c>
      <c r="N5" s="75">
        <v>2417000000</v>
      </c>
      <c r="O5" s="75">
        <v>1754000000</v>
      </c>
      <c r="P5" s="75" t="s">
        <v>281</v>
      </c>
      <c r="Q5" s="75" t="s">
        <v>281</v>
      </c>
      <c r="R5" s="75" t="s">
        <v>281</v>
      </c>
      <c r="S5" s="75">
        <v>729614000000</v>
      </c>
      <c r="T5" s="75">
        <v>46000000</v>
      </c>
      <c r="U5" s="75">
        <v>368807000000</v>
      </c>
    </row>
    <row r="6" spans="1:21" s="56" customFormat="1" ht="41.35" customHeight="1" x14ac:dyDescent="0.35">
      <c r="B6" s="57"/>
    </row>
    <row r="7" spans="1:21" s="56" customFormat="1" ht="41.35" customHeight="1" x14ac:dyDescent="0.4">
      <c r="B7" s="58" t="s">
        <v>269</v>
      </c>
      <c r="C7" s="18" t="s">
        <v>282</v>
      </c>
      <c r="D7" s="18" t="s">
        <v>283</v>
      </c>
      <c r="E7" s="18" t="s">
        <v>284</v>
      </c>
      <c r="F7" s="18" t="s">
        <v>285</v>
      </c>
      <c r="G7" s="18" t="s">
        <v>286</v>
      </c>
      <c r="H7" s="18" t="s">
        <v>287</v>
      </c>
      <c r="I7" s="18" t="s">
        <v>288</v>
      </c>
      <c r="J7" s="18" t="s">
        <v>289</v>
      </c>
      <c r="K7" s="18" t="s">
        <v>290</v>
      </c>
      <c r="L7" s="18" t="s">
        <v>291</v>
      </c>
      <c r="M7" s="18" t="s">
        <v>292</v>
      </c>
      <c r="N7" s="18" t="s">
        <v>133</v>
      </c>
      <c r="O7" s="18" t="s">
        <v>293</v>
      </c>
      <c r="P7" s="18" t="s">
        <v>294</v>
      </c>
      <c r="Q7" s="18" t="s">
        <v>295</v>
      </c>
      <c r="R7" s="18" t="s">
        <v>296</v>
      </c>
      <c r="S7" s="18" t="s">
        <v>297</v>
      </c>
      <c r="T7" s="18" t="s">
        <v>298</v>
      </c>
      <c r="U7" s="18" t="s">
        <v>299</v>
      </c>
    </row>
    <row r="8" spans="1:21" s="11" customFormat="1" ht="41.35" customHeight="1" x14ac:dyDescent="0.4">
      <c r="A8" s="85" t="s">
        <v>118</v>
      </c>
      <c r="B8" s="51" t="s">
        <v>270</v>
      </c>
      <c r="C8" s="15">
        <v>90.3</v>
      </c>
      <c r="D8" s="15">
        <v>90.3</v>
      </c>
      <c r="E8" s="15">
        <v>90.3</v>
      </c>
      <c r="F8" s="15">
        <v>90.3</v>
      </c>
      <c r="G8" s="15">
        <v>90.3</v>
      </c>
      <c r="H8" s="15">
        <v>90.3</v>
      </c>
      <c r="I8" s="15">
        <v>90.3</v>
      </c>
      <c r="J8" s="15">
        <v>90.3</v>
      </c>
      <c r="K8" s="15">
        <v>90.3</v>
      </c>
      <c r="L8" s="15">
        <v>90.3</v>
      </c>
      <c r="M8" s="15">
        <v>90.3</v>
      </c>
      <c r="N8" s="15">
        <v>90.3</v>
      </c>
      <c r="O8" s="15">
        <v>90.3</v>
      </c>
      <c r="P8" s="15">
        <v>90.3</v>
      </c>
      <c r="Q8" s="15">
        <v>90.3</v>
      </c>
      <c r="R8" s="15">
        <v>90.3</v>
      </c>
      <c r="S8" s="15">
        <v>90.3</v>
      </c>
      <c r="T8" s="15">
        <v>90.3</v>
      </c>
      <c r="U8" s="15">
        <v>90.3</v>
      </c>
    </row>
    <row r="9" spans="1:21" s="11" customFormat="1" ht="41.35" customHeight="1" x14ac:dyDescent="0.4">
      <c r="A9" s="85"/>
      <c r="B9" s="51" t="s">
        <v>271</v>
      </c>
      <c r="C9" s="15">
        <v>50</v>
      </c>
      <c r="D9" s="15">
        <v>50</v>
      </c>
      <c r="E9" s="15">
        <v>50</v>
      </c>
      <c r="F9" s="15">
        <v>50</v>
      </c>
      <c r="G9" s="15">
        <v>50</v>
      </c>
      <c r="H9" s="15">
        <v>50</v>
      </c>
      <c r="I9" s="15">
        <v>50</v>
      </c>
      <c r="J9" s="15">
        <v>50</v>
      </c>
      <c r="K9" s="15">
        <v>50</v>
      </c>
      <c r="L9" s="15">
        <v>50</v>
      </c>
      <c r="M9" s="15">
        <v>50</v>
      </c>
      <c r="N9" s="15">
        <v>50</v>
      </c>
      <c r="O9" s="15">
        <v>50</v>
      </c>
      <c r="P9" s="15">
        <v>50</v>
      </c>
      <c r="Q9" s="15">
        <v>50</v>
      </c>
      <c r="R9" s="15">
        <v>50</v>
      </c>
      <c r="S9" s="15">
        <v>50</v>
      </c>
      <c r="T9" s="15">
        <v>50</v>
      </c>
      <c r="U9" s="15">
        <v>50</v>
      </c>
    </row>
    <row r="10" spans="1:21" s="11" customFormat="1" ht="41.35" customHeight="1" x14ac:dyDescent="0.4">
      <c r="A10" s="54" t="s">
        <v>301</v>
      </c>
      <c r="B10" s="51" t="s">
        <v>273</v>
      </c>
      <c r="C10" s="15">
        <v>68.599999999999994</v>
      </c>
      <c r="D10" s="15">
        <v>68.599999999999994</v>
      </c>
      <c r="E10" s="15">
        <v>68.599999999999994</v>
      </c>
      <c r="F10" s="15">
        <v>68.599999999999994</v>
      </c>
      <c r="G10" s="15">
        <v>68.599999999999994</v>
      </c>
      <c r="H10" s="15">
        <v>68.599999999999994</v>
      </c>
      <c r="I10" s="15">
        <v>68.599999999999994</v>
      </c>
      <c r="J10" s="15">
        <v>68.599999999999994</v>
      </c>
      <c r="K10" s="15">
        <v>68.599999999999994</v>
      </c>
      <c r="L10" s="15">
        <v>68.599999999999994</v>
      </c>
      <c r="M10" s="15">
        <v>68.599999999999994</v>
      </c>
      <c r="N10" s="15">
        <v>68.599999999999994</v>
      </c>
      <c r="O10" s="15">
        <v>68.599999999999994</v>
      </c>
      <c r="P10" s="15">
        <v>68.599999999999994</v>
      </c>
      <c r="Q10" s="15">
        <v>68.599999999999994</v>
      </c>
      <c r="R10" s="15">
        <v>68.599999999999994</v>
      </c>
      <c r="S10" s="15">
        <v>68.599999999999994</v>
      </c>
      <c r="T10" s="15">
        <v>68.599999999999994</v>
      </c>
      <c r="U10" s="15">
        <v>68.599999999999994</v>
      </c>
    </row>
    <row r="12" spans="1:21" ht="41.35" customHeight="1" x14ac:dyDescent="0.4">
      <c r="A12" s="56"/>
      <c r="B12" s="58" t="s">
        <v>274</v>
      </c>
      <c r="C12" s="18" t="s">
        <v>282</v>
      </c>
      <c r="D12" s="18" t="s">
        <v>283</v>
      </c>
      <c r="E12" s="18" t="s">
        <v>284</v>
      </c>
      <c r="F12" s="18" t="s">
        <v>285</v>
      </c>
      <c r="G12" s="18" t="s">
        <v>286</v>
      </c>
      <c r="H12" s="18" t="s">
        <v>287</v>
      </c>
      <c r="I12" s="18" t="s">
        <v>288</v>
      </c>
      <c r="J12" s="18" t="s">
        <v>289</v>
      </c>
      <c r="K12" s="18" t="s">
        <v>290</v>
      </c>
      <c r="L12" s="18" t="s">
        <v>291</v>
      </c>
      <c r="M12" s="18" t="s">
        <v>292</v>
      </c>
      <c r="N12" s="18" t="s">
        <v>133</v>
      </c>
      <c r="O12" s="18" t="s">
        <v>293</v>
      </c>
      <c r="P12" s="18" t="s">
        <v>294</v>
      </c>
      <c r="Q12" s="18" t="s">
        <v>295</v>
      </c>
      <c r="R12" s="18" t="s">
        <v>296</v>
      </c>
      <c r="S12" s="18" t="s">
        <v>297</v>
      </c>
      <c r="T12" s="18" t="s">
        <v>298</v>
      </c>
      <c r="U12" s="18" t="s">
        <v>299</v>
      </c>
    </row>
    <row r="13" spans="1:21" ht="41.35" customHeight="1" x14ac:dyDescent="0.4">
      <c r="A13" s="85" t="s">
        <v>118</v>
      </c>
      <c r="B13" s="51" t="s">
        <v>302</v>
      </c>
      <c r="C13" s="15">
        <f t="shared" ref="C13:U13" si="0">C3*C8/10^12</f>
        <v>36.058505699999998</v>
      </c>
      <c r="D13" s="15">
        <f t="shared" si="0"/>
        <v>3.0482570999999998</v>
      </c>
      <c r="E13" s="15">
        <f t="shared" si="0"/>
        <v>0.59047170000000004</v>
      </c>
      <c r="F13" s="15">
        <f t="shared" si="0"/>
        <v>1.1681208000000001</v>
      </c>
      <c r="G13" s="15">
        <f t="shared" si="0"/>
        <v>0.2227701</v>
      </c>
      <c r="H13" s="15">
        <f t="shared" si="0"/>
        <v>2.1672000000000002E-3</v>
      </c>
      <c r="I13" s="15">
        <f t="shared" si="0"/>
        <v>5.5985999999999996E-3</v>
      </c>
      <c r="J13" s="15"/>
      <c r="K13" s="15"/>
      <c r="L13" s="15"/>
      <c r="M13" s="15">
        <f t="shared" si="0"/>
        <v>9.0299999999999999E-5</v>
      </c>
      <c r="N13" s="15"/>
      <c r="O13" s="15"/>
      <c r="P13" s="15"/>
      <c r="Q13" s="15"/>
      <c r="R13" s="15"/>
      <c r="S13" s="15">
        <f t="shared" si="0"/>
        <v>0.37402259999999998</v>
      </c>
      <c r="T13" s="15">
        <f t="shared" si="0"/>
        <v>9.0299999999999999E-5</v>
      </c>
      <c r="U13" s="15">
        <f t="shared" si="0"/>
        <v>0.3739323</v>
      </c>
    </row>
    <row r="14" spans="1:21" ht="41.35" customHeight="1" x14ac:dyDescent="0.4">
      <c r="A14" s="85"/>
      <c r="B14" s="51" t="s">
        <v>303</v>
      </c>
      <c r="C14" s="15">
        <f t="shared" ref="C14:U14" si="1">C4*C10/10^12</f>
        <v>3.6456783999999995</v>
      </c>
      <c r="D14" s="15">
        <f t="shared" si="1"/>
        <v>24.846165399999997</v>
      </c>
      <c r="E14" s="15">
        <f t="shared" si="1"/>
        <v>1.2141514</v>
      </c>
      <c r="F14" s="15">
        <f t="shared" si="1"/>
        <v>5.9690231999999988</v>
      </c>
      <c r="G14" s="15">
        <f t="shared" si="1"/>
        <v>1.1856138000000001</v>
      </c>
      <c r="H14" s="15">
        <f t="shared" si="1"/>
        <v>2.5161107999999999</v>
      </c>
      <c r="I14" s="15">
        <f t="shared" si="1"/>
        <v>0.54530139999999994</v>
      </c>
      <c r="J14" s="15">
        <f t="shared" si="1"/>
        <v>4.0787501999999991</v>
      </c>
      <c r="K14" s="15">
        <f t="shared" si="1"/>
        <v>2.1399083999999999</v>
      </c>
      <c r="L14" s="15">
        <f t="shared" si="1"/>
        <v>0.31206139999999999</v>
      </c>
      <c r="M14" s="15">
        <f t="shared" si="1"/>
        <v>0.64875020000000005</v>
      </c>
      <c r="N14" s="15">
        <f t="shared" si="1"/>
        <v>4.2540231999999998</v>
      </c>
      <c r="O14" s="15">
        <f t="shared" si="1"/>
        <v>177.97199839999999</v>
      </c>
      <c r="P14" s="15">
        <f t="shared" si="1"/>
        <v>0.46325579999999994</v>
      </c>
      <c r="Q14" s="15">
        <f t="shared" si="1"/>
        <v>10.0638258</v>
      </c>
      <c r="R14" s="15">
        <f t="shared" si="1"/>
        <v>8.7493811999999984</v>
      </c>
      <c r="S14" s="15">
        <f t="shared" si="1"/>
        <v>78.060763199999997</v>
      </c>
      <c r="T14" s="15">
        <f t="shared" si="1"/>
        <v>11.4210768</v>
      </c>
      <c r="U14" s="15">
        <f t="shared" si="1"/>
        <v>34.693352399999995</v>
      </c>
    </row>
    <row r="15" spans="1:21" ht="41.35" customHeight="1" x14ac:dyDescent="0.4">
      <c r="A15" s="54" t="s">
        <v>301</v>
      </c>
      <c r="B15" s="51" t="s">
        <v>304</v>
      </c>
      <c r="C15" s="15">
        <f t="shared" ref="C15:U15" si="2">C5*C9/10^12</f>
        <v>5.3836500000000003</v>
      </c>
      <c r="D15" s="15">
        <f t="shared" si="2"/>
        <v>4.2788000000000004</v>
      </c>
      <c r="E15" s="15">
        <f t="shared" si="2"/>
        <v>1.04495</v>
      </c>
      <c r="F15" s="15">
        <f t="shared" si="2"/>
        <v>1.6331500000000001</v>
      </c>
      <c r="G15" s="15">
        <f t="shared" si="2"/>
        <v>1.3716999999999999</v>
      </c>
      <c r="H15" s="15">
        <f t="shared" si="2"/>
        <v>3.0405000000000002</v>
      </c>
      <c r="I15" s="15"/>
      <c r="J15" s="15">
        <f t="shared" si="2"/>
        <v>3.9668000000000001</v>
      </c>
      <c r="K15" s="15">
        <f t="shared" si="2"/>
        <v>1.5466</v>
      </c>
      <c r="L15" s="15">
        <f t="shared" si="2"/>
        <v>4.6699999999999998E-2</v>
      </c>
      <c r="M15" s="15">
        <f t="shared" si="2"/>
        <v>0.46679999999999999</v>
      </c>
      <c r="N15" s="15">
        <f t="shared" si="2"/>
        <v>0.12085</v>
      </c>
      <c r="O15" s="15">
        <f t="shared" si="2"/>
        <v>8.77E-2</v>
      </c>
      <c r="P15" s="15"/>
      <c r="Q15" s="15"/>
      <c r="R15" s="15"/>
      <c r="S15" s="15">
        <f t="shared" si="2"/>
        <v>36.480699999999999</v>
      </c>
      <c r="T15" s="15">
        <f t="shared" si="2"/>
        <v>2.3E-3</v>
      </c>
      <c r="U15" s="15">
        <f t="shared" si="2"/>
        <v>18.440349999999999</v>
      </c>
    </row>
  </sheetData>
  <mergeCells count="2">
    <mergeCell ref="A8:A9"/>
    <mergeCell ref="A13:A1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228-FF54-409F-A271-13C351158848}">
  <dimension ref="A1:V318"/>
  <sheetViews>
    <sheetView topLeftCell="J226" workbookViewId="0">
      <selection activeCell="A225" sqref="A225:V247"/>
    </sheetView>
  </sheetViews>
  <sheetFormatPr defaultColWidth="13.59765625" defaultRowHeight="12.75" x14ac:dyDescent="0.35"/>
  <cols>
    <col min="1" max="1" width="13.59765625" style="11"/>
    <col min="2" max="2" width="28.86328125" style="6" customWidth="1"/>
    <col min="3" max="3" width="15.33203125" style="11" bestFit="1" customWidth="1"/>
    <col min="4" max="4" width="16.33203125" style="11" bestFit="1" customWidth="1"/>
    <col min="5" max="16384" width="13.59765625" style="11"/>
  </cols>
  <sheetData>
    <row r="1" spans="2:22" ht="26.25" x14ac:dyDescent="0.4">
      <c r="B1" s="53" t="s">
        <v>243</v>
      </c>
    </row>
    <row r="2" spans="2:22" s="24" customFormat="1" ht="48" customHeight="1" x14ac:dyDescent="0.4">
      <c r="B2" s="50" t="s">
        <v>237</v>
      </c>
      <c r="C2" s="50" t="s">
        <v>117</v>
      </c>
      <c r="D2" s="50" t="s">
        <v>118</v>
      </c>
      <c r="E2" s="50" t="s">
        <v>119</v>
      </c>
      <c r="F2" s="50" t="s">
        <v>120</v>
      </c>
      <c r="G2" s="50" t="s">
        <v>121</v>
      </c>
      <c r="H2" s="50" t="s">
        <v>122</v>
      </c>
      <c r="I2" s="50" t="s">
        <v>123</v>
      </c>
      <c r="J2" s="50" t="s">
        <v>124</v>
      </c>
      <c r="K2" s="50" t="s">
        <v>125</v>
      </c>
      <c r="L2" s="50" t="s">
        <v>126</v>
      </c>
      <c r="M2" s="50" t="s">
        <v>127</v>
      </c>
      <c r="N2" s="50" t="s">
        <v>128</v>
      </c>
      <c r="O2" s="50" t="s">
        <v>129</v>
      </c>
      <c r="P2" s="50" t="s">
        <v>130</v>
      </c>
      <c r="Q2" s="50" t="s">
        <v>131</v>
      </c>
      <c r="R2" s="50" t="s">
        <v>132</v>
      </c>
      <c r="S2" s="50" t="s">
        <v>133</v>
      </c>
      <c r="T2" s="50" t="s">
        <v>134</v>
      </c>
      <c r="U2" s="50" t="s">
        <v>135</v>
      </c>
      <c r="V2" s="50" t="s">
        <v>136</v>
      </c>
    </row>
    <row r="3" spans="2:22" ht="13.15" x14ac:dyDescent="0.4">
      <c r="B3" s="50" t="s">
        <v>117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</row>
    <row r="4" spans="2:22" ht="13.15" x14ac:dyDescent="0.4">
      <c r="B4" s="51" t="s">
        <v>118</v>
      </c>
      <c r="C4" s="52">
        <v>29.4</v>
      </c>
      <c r="D4" s="52">
        <v>507.3</v>
      </c>
      <c r="E4" s="52">
        <v>5610</v>
      </c>
      <c r="F4" s="52">
        <v>84.9</v>
      </c>
      <c r="G4" s="52">
        <v>62.6</v>
      </c>
      <c r="H4" s="52">
        <v>18.5</v>
      </c>
      <c r="I4" s="52">
        <v>1040.5</v>
      </c>
      <c r="J4" s="52">
        <v>12913.4</v>
      </c>
      <c r="K4" s="52">
        <v>6757.5000000000009</v>
      </c>
      <c r="L4" s="52">
        <v>12231.599999999999</v>
      </c>
      <c r="M4" s="52">
        <v>71379.7</v>
      </c>
      <c r="N4" s="52">
        <v>3600.4</v>
      </c>
      <c r="O4" s="52">
        <v>980.5</v>
      </c>
      <c r="P4" s="52">
        <v>307</v>
      </c>
      <c r="Q4" s="52">
        <v>509.09999999999997</v>
      </c>
      <c r="R4" s="52">
        <v>4.0999999999999996</v>
      </c>
      <c r="S4" s="52">
        <v>17780.099999999999</v>
      </c>
      <c r="T4" s="52">
        <v>59.300000000000004</v>
      </c>
      <c r="U4" s="52">
        <v>42</v>
      </c>
      <c r="V4" s="52">
        <v>60.9</v>
      </c>
    </row>
    <row r="5" spans="2:22" ht="13.15" x14ac:dyDescent="0.4">
      <c r="B5" s="50" t="s">
        <v>119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</row>
    <row r="6" spans="2:22" ht="13.15" x14ac:dyDescent="0.4">
      <c r="B6" s="50" t="s">
        <v>120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</row>
    <row r="7" spans="2:22" ht="13.15" x14ac:dyDescent="0.4">
      <c r="B7" s="50" t="s">
        <v>121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</row>
    <row r="8" spans="2:22" ht="13.15" x14ac:dyDescent="0.4">
      <c r="B8" s="50" t="s">
        <v>122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 spans="2:22" ht="13.15" x14ac:dyDescent="0.4">
      <c r="B9" s="50" t="s">
        <v>123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 spans="2:22" ht="13.15" x14ac:dyDescent="0.4">
      <c r="B10" s="51" t="s">
        <v>124</v>
      </c>
      <c r="C10" s="52">
        <v>1882.6999999999998</v>
      </c>
      <c r="D10" s="52">
        <v>191.1</v>
      </c>
      <c r="E10" s="52">
        <v>20304.400000000001</v>
      </c>
      <c r="F10" s="52">
        <v>911.8</v>
      </c>
      <c r="G10" s="52">
        <v>221.7</v>
      </c>
      <c r="H10" s="52">
        <v>95</v>
      </c>
      <c r="I10" s="52">
        <v>432</v>
      </c>
      <c r="J10" s="52">
        <v>36505.199999999997</v>
      </c>
      <c r="K10" s="52">
        <v>15464.199999999999</v>
      </c>
      <c r="L10" s="52">
        <v>311.2</v>
      </c>
      <c r="M10" s="52">
        <v>1566.1</v>
      </c>
      <c r="N10" s="52">
        <v>885.4</v>
      </c>
      <c r="O10" s="52">
        <v>237.4</v>
      </c>
      <c r="P10" s="52">
        <v>257.29999999999995</v>
      </c>
      <c r="Q10" s="52">
        <v>13469.4</v>
      </c>
      <c r="R10" s="52">
        <v>411.2</v>
      </c>
      <c r="S10" s="52">
        <v>5025.8999999999996</v>
      </c>
      <c r="T10" s="52">
        <v>7544.5</v>
      </c>
      <c r="U10" s="52">
        <v>12927.599999999999</v>
      </c>
      <c r="V10" s="52">
        <v>3313.4</v>
      </c>
    </row>
    <row r="11" spans="2:22" ht="26.25" x14ac:dyDescent="0.4">
      <c r="B11" s="50" t="s">
        <v>125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</row>
    <row r="12" spans="2:22" ht="26.25" x14ac:dyDescent="0.4">
      <c r="B12" s="50" t="s">
        <v>126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</row>
    <row r="13" spans="2:22" ht="26.25" x14ac:dyDescent="0.4">
      <c r="B13" s="50" t="s">
        <v>127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</row>
    <row r="14" spans="2:22" ht="26.25" x14ac:dyDescent="0.4">
      <c r="B14" s="50" t="s">
        <v>128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</row>
    <row r="15" spans="2:22" ht="13.15" x14ac:dyDescent="0.4">
      <c r="B15" s="50" t="s">
        <v>129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</row>
    <row r="16" spans="2:22" ht="26.25" x14ac:dyDescent="0.4">
      <c r="B16" s="50" t="s">
        <v>130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</row>
    <row r="17" spans="1:22" ht="26.25" x14ac:dyDescent="0.4">
      <c r="B17" s="50" t="s">
        <v>131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</row>
    <row r="18" spans="1:22" ht="13.15" x14ac:dyDescent="0.4">
      <c r="B18" s="50" t="s">
        <v>132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</row>
    <row r="19" spans="1:22" ht="13.15" x14ac:dyDescent="0.4">
      <c r="B19" s="50" t="s">
        <v>133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</row>
    <row r="20" spans="1:22" ht="26.25" x14ac:dyDescent="0.4">
      <c r="B20" s="50" t="s">
        <v>134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</row>
    <row r="21" spans="1:22" ht="13.15" x14ac:dyDescent="0.4">
      <c r="B21" s="50" t="s">
        <v>135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</row>
    <row r="22" spans="1:22" ht="13.15" x14ac:dyDescent="0.4">
      <c r="B22" s="50" t="s">
        <v>136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</row>
    <row r="23" spans="1:22" ht="13.15" x14ac:dyDescent="0.4">
      <c r="B23" s="2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30.75" customHeight="1" x14ac:dyDescent="0.4">
      <c r="B24" s="53" t="s">
        <v>241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65.650000000000006" x14ac:dyDescent="0.4">
      <c r="B25" s="50" t="s">
        <v>237</v>
      </c>
      <c r="C25" s="50" t="s">
        <v>117</v>
      </c>
      <c r="D25" s="50" t="s">
        <v>118</v>
      </c>
      <c r="E25" s="50" t="s">
        <v>119</v>
      </c>
      <c r="F25" s="50" t="s">
        <v>120</v>
      </c>
      <c r="G25" s="50" t="s">
        <v>121</v>
      </c>
      <c r="H25" s="50" t="s">
        <v>122</v>
      </c>
      <c r="I25" s="50" t="s">
        <v>123</v>
      </c>
      <c r="J25" s="50" t="s">
        <v>124</v>
      </c>
      <c r="K25" s="50" t="s">
        <v>125</v>
      </c>
      <c r="L25" s="50" t="s">
        <v>126</v>
      </c>
      <c r="M25" s="50" t="s">
        <v>127</v>
      </c>
      <c r="N25" s="50" t="s">
        <v>128</v>
      </c>
      <c r="O25" s="50" t="s">
        <v>129</v>
      </c>
      <c r="P25" s="50" t="s">
        <v>130</v>
      </c>
      <c r="Q25" s="50" t="s">
        <v>131</v>
      </c>
      <c r="R25" s="50" t="s">
        <v>132</v>
      </c>
      <c r="S25" s="50" t="s">
        <v>133</v>
      </c>
      <c r="T25" s="50" t="s">
        <v>134</v>
      </c>
      <c r="U25" s="50" t="s">
        <v>135</v>
      </c>
      <c r="V25" s="50" t="s">
        <v>136</v>
      </c>
    </row>
    <row r="26" spans="1:22" ht="13.15" x14ac:dyDescent="0.4">
      <c r="B26" s="50" t="s">
        <v>117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</row>
    <row r="27" spans="1:22" ht="13.15" x14ac:dyDescent="0.4">
      <c r="A27" s="85" t="s">
        <v>118</v>
      </c>
      <c r="B27" s="51" t="s">
        <v>238</v>
      </c>
      <c r="C27" s="52">
        <v>0.02</v>
      </c>
      <c r="D27" s="52">
        <v>1</v>
      </c>
      <c r="E27" s="52">
        <v>0.01</v>
      </c>
      <c r="F27" s="52">
        <v>0.01</v>
      </c>
      <c r="G27" s="52">
        <v>0.01</v>
      </c>
      <c r="H27" s="52">
        <v>0</v>
      </c>
      <c r="I27" s="52">
        <v>0.7</v>
      </c>
      <c r="J27" s="52">
        <v>1</v>
      </c>
      <c r="K27" s="52">
        <v>0.63</v>
      </c>
      <c r="L27" s="52">
        <v>0.81</v>
      </c>
      <c r="M27" s="52">
        <v>0.82</v>
      </c>
      <c r="N27" s="52">
        <v>0</v>
      </c>
      <c r="O27" s="52">
        <v>0</v>
      </c>
      <c r="P27" s="52">
        <v>0.09</v>
      </c>
      <c r="Q27" s="52">
        <v>0.52</v>
      </c>
      <c r="R27" s="52">
        <v>0</v>
      </c>
      <c r="S27" s="52">
        <v>0.64</v>
      </c>
      <c r="T27" s="52">
        <v>1E-3</v>
      </c>
      <c r="U27" s="52">
        <v>0</v>
      </c>
      <c r="V27" s="52">
        <v>0.01</v>
      </c>
    </row>
    <row r="28" spans="1:22" ht="13.15" x14ac:dyDescent="0.4">
      <c r="A28" s="85"/>
      <c r="B28" s="51" t="s">
        <v>239</v>
      </c>
      <c r="C28" s="52">
        <f>1-C27</f>
        <v>0.98</v>
      </c>
      <c r="D28" s="52">
        <f t="shared" ref="D28:V28" si="0">1-D27</f>
        <v>0</v>
      </c>
      <c r="E28" s="52">
        <f t="shared" si="0"/>
        <v>0.99</v>
      </c>
      <c r="F28" s="52">
        <f t="shared" si="0"/>
        <v>0.99</v>
      </c>
      <c r="G28" s="52">
        <f t="shared" si="0"/>
        <v>0.99</v>
      </c>
      <c r="H28" s="52">
        <f t="shared" si="0"/>
        <v>1</v>
      </c>
      <c r="I28" s="52">
        <f t="shared" si="0"/>
        <v>0.30000000000000004</v>
      </c>
      <c r="J28" s="52">
        <f t="shared" si="0"/>
        <v>0</v>
      </c>
      <c r="K28" s="52">
        <f t="shared" si="0"/>
        <v>0.37</v>
      </c>
      <c r="L28" s="52">
        <f t="shared" si="0"/>
        <v>0.18999999999999995</v>
      </c>
      <c r="M28" s="52">
        <f t="shared" si="0"/>
        <v>0.18000000000000005</v>
      </c>
      <c r="N28" s="52">
        <f t="shared" si="0"/>
        <v>1</v>
      </c>
      <c r="O28" s="52">
        <f t="shared" si="0"/>
        <v>1</v>
      </c>
      <c r="P28" s="52">
        <f t="shared" si="0"/>
        <v>0.91</v>
      </c>
      <c r="Q28" s="52">
        <f t="shared" si="0"/>
        <v>0.48</v>
      </c>
      <c r="R28" s="52">
        <f t="shared" si="0"/>
        <v>1</v>
      </c>
      <c r="S28" s="52">
        <f t="shared" si="0"/>
        <v>0.36</v>
      </c>
      <c r="T28" s="52">
        <f t="shared" si="0"/>
        <v>0.999</v>
      </c>
      <c r="U28" s="52">
        <f t="shared" si="0"/>
        <v>1</v>
      </c>
      <c r="V28" s="52">
        <f t="shared" si="0"/>
        <v>0.99</v>
      </c>
    </row>
    <row r="29" spans="1:22" ht="13.15" x14ac:dyDescent="0.4">
      <c r="B29" s="50" t="s">
        <v>119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</row>
    <row r="30" spans="1:22" ht="13.15" x14ac:dyDescent="0.4">
      <c r="B30" s="50" t="s">
        <v>120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</row>
    <row r="31" spans="1:22" ht="13.15" x14ac:dyDescent="0.4">
      <c r="B31" s="50" t="s">
        <v>121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</row>
    <row r="32" spans="1:22" ht="13.15" x14ac:dyDescent="0.4">
      <c r="B32" s="50" t="s">
        <v>122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</row>
    <row r="33" spans="1:22" ht="13.15" x14ac:dyDescent="0.4">
      <c r="B33" s="50" t="s">
        <v>123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</row>
    <row r="34" spans="1:22" ht="13.15" x14ac:dyDescent="0.4">
      <c r="A34" s="85" t="s">
        <v>124</v>
      </c>
      <c r="B34" s="51" t="s">
        <v>242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2E-3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0.04</v>
      </c>
      <c r="R34" s="52">
        <v>0</v>
      </c>
      <c r="S34" s="52">
        <v>0.01</v>
      </c>
      <c r="T34" s="52">
        <v>0</v>
      </c>
      <c r="U34" s="52">
        <v>0</v>
      </c>
      <c r="V34" s="52">
        <v>0</v>
      </c>
    </row>
    <row r="35" spans="1:22" ht="39.4" customHeight="1" x14ac:dyDescent="0.4">
      <c r="A35" s="85"/>
      <c r="B35" s="51" t="s">
        <v>240</v>
      </c>
      <c r="C35" s="52">
        <f>1-C34</f>
        <v>1</v>
      </c>
      <c r="D35" s="52">
        <f t="shared" ref="D35:V35" si="1">1-D34</f>
        <v>1</v>
      </c>
      <c r="E35" s="52">
        <f t="shared" si="1"/>
        <v>1</v>
      </c>
      <c r="F35" s="52">
        <f t="shared" si="1"/>
        <v>1</v>
      </c>
      <c r="G35" s="52">
        <f t="shared" si="1"/>
        <v>1</v>
      </c>
      <c r="H35" s="52">
        <f t="shared" si="1"/>
        <v>1</v>
      </c>
      <c r="I35" s="52">
        <f t="shared" si="1"/>
        <v>1</v>
      </c>
      <c r="J35" s="52">
        <f t="shared" si="1"/>
        <v>1</v>
      </c>
      <c r="K35" s="52">
        <f t="shared" si="1"/>
        <v>0.998</v>
      </c>
      <c r="L35" s="52">
        <f t="shared" si="1"/>
        <v>1</v>
      </c>
      <c r="M35" s="52">
        <f t="shared" si="1"/>
        <v>1</v>
      </c>
      <c r="N35" s="52">
        <f t="shared" si="1"/>
        <v>1</v>
      </c>
      <c r="O35" s="52">
        <f t="shared" si="1"/>
        <v>1</v>
      </c>
      <c r="P35" s="52">
        <f t="shared" si="1"/>
        <v>1</v>
      </c>
      <c r="Q35" s="52">
        <f t="shared" si="1"/>
        <v>0.96</v>
      </c>
      <c r="R35" s="52">
        <f t="shared" si="1"/>
        <v>1</v>
      </c>
      <c r="S35" s="52">
        <f t="shared" si="1"/>
        <v>0.99</v>
      </c>
      <c r="T35" s="52">
        <f t="shared" si="1"/>
        <v>1</v>
      </c>
      <c r="U35" s="52">
        <f t="shared" si="1"/>
        <v>1</v>
      </c>
      <c r="V35" s="52">
        <f t="shared" si="1"/>
        <v>1</v>
      </c>
    </row>
    <row r="36" spans="1:22" ht="26.25" x14ac:dyDescent="0.4">
      <c r="B36" s="50" t="s">
        <v>125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</row>
    <row r="37" spans="1:22" ht="26.25" x14ac:dyDescent="0.4">
      <c r="B37" s="50" t="s">
        <v>126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</row>
    <row r="38" spans="1:22" ht="26.25" x14ac:dyDescent="0.4">
      <c r="B38" s="50" t="s">
        <v>127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</row>
    <row r="39" spans="1:22" ht="26.25" x14ac:dyDescent="0.4">
      <c r="B39" s="50" t="s">
        <v>128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</row>
    <row r="40" spans="1:22" ht="13.15" x14ac:dyDescent="0.4">
      <c r="B40" s="50" t="s">
        <v>129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</row>
    <row r="41" spans="1:22" ht="26.25" x14ac:dyDescent="0.4">
      <c r="B41" s="50" t="s">
        <v>130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</row>
    <row r="42" spans="1:22" ht="26.25" x14ac:dyDescent="0.4">
      <c r="B42" s="50" t="s">
        <v>131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</row>
    <row r="43" spans="1:22" ht="13.15" x14ac:dyDescent="0.4">
      <c r="B43" s="50" t="s">
        <v>132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</row>
    <row r="44" spans="1:22" ht="13.15" x14ac:dyDescent="0.4">
      <c r="B44" s="50" t="s">
        <v>133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</row>
    <row r="45" spans="1:22" ht="26.25" x14ac:dyDescent="0.4">
      <c r="B45" s="50" t="s">
        <v>134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</row>
    <row r="46" spans="1:22" ht="13.15" x14ac:dyDescent="0.4">
      <c r="B46" s="50" t="s">
        <v>135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</row>
    <row r="47" spans="1:22" ht="13.15" x14ac:dyDescent="0.4">
      <c r="B47" s="50" t="s">
        <v>136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</row>
    <row r="48" spans="1:22" ht="13.15" x14ac:dyDescent="0.4">
      <c r="B48" s="2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30.75" customHeight="1" x14ac:dyDescent="0.4">
      <c r="B49" s="53" t="s">
        <v>267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65.650000000000006" x14ac:dyDescent="0.4">
      <c r="B50" s="50" t="s">
        <v>237</v>
      </c>
      <c r="C50" s="50" t="s">
        <v>117</v>
      </c>
      <c r="D50" s="50" t="s">
        <v>118</v>
      </c>
      <c r="E50" s="50" t="s">
        <v>119</v>
      </c>
      <c r="F50" s="50" t="s">
        <v>120</v>
      </c>
      <c r="G50" s="50" t="s">
        <v>121</v>
      </c>
      <c r="H50" s="50" t="s">
        <v>122</v>
      </c>
      <c r="I50" s="50" t="s">
        <v>123</v>
      </c>
      <c r="J50" s="50" t="s">
        <v>124</v>
      </c>
      <c r="K50" s="50" t="s">
        <v>125</v>
      </c>
      <c r="L50" s="50" t="s">
        <v>126</v>
      </c>
      <c r="M50" s="50" t="s">
        <v>127</v>
      </c>
      <c r="N50" s="50" t="s">
        <v>128</v>
      </c>
      <c r="O50" s="50" t="s">
        <v>129</v>
      </c>
      <c r="P50" s="50" t="s">
        <v>130</v>
      </c>
      <c r="Q50" s="50" t="s">
        <v>131</v>
      </c>
      <c r="R50" s="50" t="s">
        <v>132</v>
      </c>
      <c r="S50" s="50" t="s">
        <v>133</v>
      </c>
      <c r="T50" s="50" t="s">
        <v>134</v>
      </c>
      <c r="U50" s="50" t="s">
        <v>135</v>
      </c>
      <c r="V50" s="50" t="s">
        <v>136</v>
      </c>
    </row>
    <row r="51" spans="1:22" ht="13.15" x14ac:dyDescent="0.4">
      <c r="B51" s="50" t="s">
        <v>117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</row>
    <row r="52" spans="1:22" ht="13.15" x14ac:dyDescent="0.4">
      <c r="A52" s="85" t="s">
        <v>118</v>
      </c>
      <c r="B52" s="51" t="s">
        <v>238</v>
      </c>
      <c r="C52" s="52">
        <f>C4*C27</f>
        <v>0.58799999999999997</v>
      </c>
      <c r="D52" s="52">
        <f t="shared" ref="D52:V52" si="2">D4*D27</f>
        <v>507.3</v>
      </c>
      <c r="E52" s="52">
        <f t="shared" si="2"/>
        <v>56.1</v>
      </c>
      <c r="F52" s="52">
        <f t="shared" si="2"/>
        <v>0.84900000000000009</v>
      </c>
      <c r="G52" s="52">
        <f t="shared" si="2"/>
        <v>0.626</v>
      </c>
      <c r="H52" s="52">
        <f t="shared" si="2"/>
        <v>0</v>
      </c>
      <c r="I52" s="52">
        <f t="shared" si="2"/>
        <v>728.34999999999991</v>
      </c>
      <c r="J52" s="52">
        <f t="shared" si="2"/>
        <v>12913.4</v>
      </c>
      <c r="K52" s="52">
        <f t="shared" si="2"/>
        <v>4257.2250000000004</v>
      </c>
      <c r="L52" s="52">
        <f t="shared" si="2"/>
        <v>9907.5959999999995</v>
      </c>
      <c r="M52" s="52">
        <f t="shared" si="2"/>
        <v>58531.353999999992</v>
      </c>
      <c r="N52" s="52">
        <f t="shared" si="2"/>
        <v>0</v>
      </c>
      <c r="O52" s="52">
        <f t="shared" si="2"/>
        <v>0</v>
      </c>
      <c r="P52" s="52">
        <f t="shared" si="2"/>
        <v>27.63</v>
      </c>
      <c r="Q52" s="52">
        <f t="shared" si="2"/>
        <v>264.73199999999997</v>
      </c>
      <c r="R52" s="52">
        <f t="shared" si="2"/>
        <v>0</v>
      </c>
      <c r="S52" s="52">
        <f t="shared" si="2"/>
        <v>11379.263999999999</v>
      </c>
      <c r="T52" s="52">
        <f t="shared" si="2"/>
        <v>5.9300000000000005E-2</v>
      </c>
      <c r="U52" s="52">
        <f t="shared" si="2"/>
        <v>0</v>
      </c>
      <c r="V52" s="52">
        <f t="shared" si="2"/>
        <v>0.60899999999999999</v>
      </c>
    </row>
    <row r="53" spans="1:22" ht="13.15" x14ac:dyDescent="0.4">
      <c r="A53" s="85"/>
      <c r="B53" s="51" t="s">
        <v>239</v>
      </c>
      <c r="C53" s="52">
        <f>C4*C28</f>
        <v>28.811999999999998</v>
      </c>
      <c r="D53" s="52">
        <f t="shared" ref="D53:V53" si="3">D4*D28</f>
        <v>0</v>
      </c>
      <c r="E53" s="52">
        <f t="shared" si="3"/>
        <v>5553.9</v>
      </c>
      <c r="F53" s="52">
        <f t="shared" si="3"/>
        <v>84.051000000000002</v>
      </c>
      <c r="G53" s="52">
        <f t="shared" si="3"/>
        <v>61.974000000000004</v>
      </c>
      <c r="H53" s="52">
        <f t="shared" si="3"/>
        <v>18.5</v>
      </c>
      <c r="I53" s="52">
        <f t="shared" si="3"/>
        <v>312.15000000000003</v>
      </c>
      <c r="J53" s="52">
        <f t="shared" si="3"/>
        <v>0</v>
      </c>
      <c r="K53" s="52">
        <f t="shared" si="3"/>
        <v>2500.2750000000001</v>
      </c>
      <c r="L53" s="52">
        <f t="shared" si="3"/>
        <v>2324.003999999999</v>
      </c>
      <c r="M53" s="52">
        <f t="shared" si="3"/>
        <v>12848.346000000003</v>
      </c>
      <c r="N53" s="52">
        <f t="shared" si="3"/>
        <v>3600.4</v>
      </c>
      <c r="O53" s="52">
        <f t="shared" si="3"/>
        <v>980.5</v>
      </c>
      <c r="P53" s="52">
        <f t="shared" si="3"/>
        <v>279.37</v>
      </c>
      <c r="Q53" s="52">
        <f t="shared" si="3"/>
        <v>244.36799999999997</v>
      </c>
      <c r="R53" s="52">
        <f t="shared" si="3"/>
        <v>4.0999999999999996</v>
      </c>
      <c r="S53" s="52">
        <f t="shared" si="3"/>
        <v>6400.8359999999993</v>
      </c>
      <c r="T53" s="52">
        <f t="shared" si="3"/>
        <v>59.240700000000004</v>
      </c>
      <c r="U53" s="52">
        <f t="shared" si="3"/>
        <v>42</v>
      </c>
      <c r="V53" s="52">
        <f t="shared" si="3"/>
        <v>60.290999999999997</v>
      </c>
    </row>
    <row r="54" spans="1:22" ht="13.15" x14ac:dyDescent="0.4">
      <c r="B54" s="50" t="s">
        <v>119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</row>
    <row r="55" spans="1:22" ht="13.15" x14ac:dyDescent="0.4">
      <c r="B55" s="50" t="s">
        <v>120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</row>
    <row r="56" spans="1:22" ht="13.15" x14ac:dyDescent="0.4">
      <c r="B56" s="50" t="s">
        <v>121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</row>
    <row r="57" spans="1:22" ht="13.15" x14ac:dyDescent="0.4">
      <c r="B57" s="50" t="s">
        <v>122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</row>
    <row r="58" spans="1:22" ht="13.15" x14ac:dyDescent="0.4">
      <c r="B58" s="50" t="s">
        <v>123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</row>
    <row r="59" spans="1:22" ht="13.15" x14ac:dyDescent="0.4">
      <c r="A59" s="85" t="s">
        <v>124</v>
      </c>
      <c r="B59" s="51" t="s">
        <v>242</v>
      </c>
      <c r="C59" s="52">
        <f>C10*C34</f>
        <v>0</v>
      </c>
      <c r="D59" s="52">
        <f t="shared" ref="D59:V59" si="4">D10*D34</f>
        <v>0</v>
      </c>
      <c r="E59" s="52">
        <f t="shared" si="4"/>
        <v>0</v>
      </c>
      <c r="F59" s="52">
        <f t="shared" si="4"/>
        <v>0</v>
      </c>
      <c r="G59" s="52">
        <f t="shared" si="4"/>
        <v>0</v>
      </c>
      <c r="H59" s="52">
        <f t="shared" si="4"/>
        <v>0</v>
      </c>
      <c r="I59" s="52">
        <f t="shared" si="4"/>
        <v>0</v>
      </c>
      <c r="J59" s="52">
        <f t="shared" si="4"/>
        <v>0</v>
      </c>
      <c r="K59" s="52">
        <f t="shared" si="4"/>
        <v>30.9284</v>
      </c>
      <c r="L59" s="52">
        <f t="shared" si="4"/>
        <v>0</v>
      </c>
      <c r="M59" s="52">
        <f t="shared" si="4"/>
        <v>0</v>
      </c>
      <c r="N59" s="52">
        <f t="shared" si="4"/>
        <v>0</v>
      </c>
      <c r="O59" s="52">
        <f t="shared" si="4"/>
        <v>0</v>
      </c>
      <c r="P59" s="52">
        <f t="shared" si="4"/>
        <v>0</v>
      </c>
      <c r="Q59" s="52">
        <f t="shared" si="4"/>
        <v>538.77599999999995</v>
      </c>
      <c r="R59" s="52">
        <f t="shared" si="4"/>
        <v>0</v>
      </c>
      <c r="S59" s="52">
        <f t="shared" si="4"/>
        <v>50.259</v>
      </c>
      <c r="T59" s="52">
        <f t="shared" si="4"/>
        <v>0</v>
      </c>
      <c r="U59" s="52">
        <f t="shared" si="4"/>
        <v>0</v>
      </c>
      <c r="V59" s="52">
        <f t="shared" si="4"/>
        <v>0</v>
      </c>
    </row>
    <row r="60" spans="1:22" ht="39.4" customHeight="1" x14ac:dyDescent="0.4">
      <c r="A60" s="85"/>
      <c r="B60" s="51" t="s">
        <v>240</v>
      </c>
      <c r="C60" s="52">
        <f>C10*C35</f>
        <v>1882.6999999999998</v>
      </c>
      <c r="D60" s="52">
        <f t="shared" ref="D60:V60" si="5">D10*D35</f>
        <v>191.1</v>
      </c>
      <c r="E60" s="52">
        <f t="shared" si="5"/>
        <v>20304.400000000001</v>
      </c>
      <c r="F60" s="52">
        <f t="shared" si="5"/>
        <v>911.8</v>
      </c>
      <c r="G60" s="52">
        <f t="shared" si="5"/>
        <v>221.7</v>
      </c>
      <c r="H60" s="52">
        <f t="shared" si="5"/>
        <v>95</v>
      </c>
      <c r="I60" s="52">
        <f t="shared" si="5"/>
        <v>432</v>
      </c>
      <c r="J60" s="52">
        <f t="shared" si="5"/>
        <v>36505.199999999997</v>
      </c>
      <c r="K60" s="52">
        <f t="shared" si="5"/>
        <v>15433.271599999998</v>
      </c>
      <c r="L60" s="52">
        <f t="shared" si="5"/>
        <v>311.2</v>
      </c>
      <c r="M60" s="52">
        <f t="shared" si="5"/>
        <v>1566.1</v>
      </c>
      <c r="N60" s="52">
        <f t="shared" si="5"/>
        <v>885.4</v>
      </c>
      <c r="O60" s="52">
        <f t="shared" si="5"/>
        <v>237.4</v>
      </c>
      <c r="P60" s="52">
        <f t="shared" si="5"/>
        <v>257.29999999999995</v>
      </c>
      <c r="Q60" s="52">
        <f t="shared" si="5"/>
        <v>12930.624</v>
      </c>
      <c r="R60" s="52">
        <f t="shared" si="5"/>
        <v>411.2</v>
      </c>
      <c r="S60" s="52">
        <f t="shared" si="5"/>
        <v>4975.6409999999996</v>
      </c>
      <c r="T60" s="52">
        <f t="shared" si="5"/>
        <v>7544.5</v>
      </c>
      <c r="U60" s="52">
        <f t="shared" si="5"/>
        <v>12927.599999999999</v>
      </c>
      <c r="V60" s="52">
        <f t="shared" si="5"/>
        <v>3313.4</v>
      </c>
    </row>
    <row r="61" spans="1:22" ht="26.25" x14ac:dyDescent="0.4">
      <c r="B61" s="50" t="s">
        <v>125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</row>
    <row r="62" spans="1:22" ht="26.25" x14ac:dyDescent="0.4">
      <c r="B62" s="50" t="s">
        <v>126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</row>
    <row r="63" spans="1:22" ht="26.25" x14ac:dyDescent="0.4">
      <c r="B63" s="50" t="s">
        <v>127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</row>
    <row r="64" spans="1:22" ht="26.25" x14ac:dyDescent="0.4">
      <c r="B64" s="50" t="s">
        <v>128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</row>
    <row r="65" spans="1:22" ht="13.15" x14ac:dyDescent="0.4">
      <c r="B65" s="50" t="s">
        <v>129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</row>
    <row r="66" spans="1:22" ht="26.25" x14ac:dyDescent="0.4">
      <c r="B66" s="50" t="s">
        <v>130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</row>
    <row r="67" spans="1:22" ht="26.25" x14ac:dyDescent="0.4">
      <c r="B67" s="50" t="s">
        <v>131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</row>
    <row r="68" spans="1:22" ht="13.15" x14ac:dyDescent="0.4">
      <c r="B68" s="50" t="s">
        <v>132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</row>
    <row r="69" spans="1:22" ht="13.15" x14ac:dyDescent="0.4">
      <c r="B69" s="50" t="s">
        <v>133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</row>
    <row r="70" spans="1:22" ht="26.25" x14ac:dyDescent="0.4">
      <c r="B70" s="50" t="s">
        <v>134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</row>
    <row r="71" spans="1:22" ht="13.15" x14ac:dyDescent="0.4">
      <c r="B71" s="50" t="s">
        <v>135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</row>
    <row r="72" spans="1:22" ht="13.15" x14ac:dyDescent="0.4">
      <c r="B72" s="50" t="s">
        <v>136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</row>
    <row r="73" spans="1:22" ht="13.15" x14ac:dyDescent="0.4"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30.75" customHeight="1" x14ac:dyDescent="0.4">
      <c r="B74" s="53" t="s">
        <v>244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65.650000000000006" x14ac:dyDescent="0.4">
      <c r="B75" s="50" t="s">
        <v>237</v>
      </c>
      <c r="C75" s="50" t="s">
        <v>117</v>
      </c>
      <c r="D75" s="50" t="s">
        <v>118</v>
      </c>
      <c r="E75" s="50" t="s">
        <v>119</v>
      </c>
      <c r="F75" s="50" t="s">
        <v>120</v>
      </c>
      <c r="G75" s="50" t="s">
        <v>121</v>
      </c>
      <c r="H75" s="50" t="s">
        <v>122</v>
      </c>
      <c r="I75" s="50" t="s">
        <v>123</v>
      </c>
      <c r="J75" s="50" t="s">
        <v>124</v>
      </c>
      <c r="K75" s="50" t="s">
        <v>125</v>
      </c>
      <c r="L75" s="50" t="s">
        <v>126</v>
      </c>
      <c r="M75" s="50" t="s">
        <v>127</v>
      </c>
      <c r="N75" s="50" t="s">
        <v>128</v>
      </c>
      <c r="O75" s="50" t="s">
        <v>129</v>
      </c>
      <c r="P75" s="50" t="s">
        <v>130</v>
      </c>
      <c r="Q75" s="50" t="s">
        <v>131</v>
      </c>
      <c r="R75" s="50" t="s">
        <v>132</v>
      </c>
      <c r="S75" s="50" t="s">
        <v>133</v>
      </c>
      <c r="T75" s="50" t="s">
        <v>134</v>
      </c>
      <c r="U75" s="50" t="s">
        <v>135</v>
      </c>
      <c r="V75" s="50" t="s">
        <v>136</v>
      </c>
    </row>
    <row r="76" spans="1:22" ht="13.15" x14ac:dyDescent="0.4">
      <c r="B76" s="50" t="s">
        <v>117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</row>
    <row r="77" spans="1:22" ht="13.15" x14ac:dyDescent="0.4">
      <c r="A77" s="85" t="s">
        <v>118</v>
      </c>
      <c r="B77" s="51" t="s">
        <v>245</v>
      </c>
      <c r="C77" s="52">
        <v>121</v>
      </c>
      <c r="D77" s="52">
        <v>121</v>
      </c>
      <c r="E77" s="52">
        <v>121</v>
      </c>
      <c r="F77" s="52">
        <v>121</v>
      </c>
      <c r="G77" s="52">
        <v>121</v>
      </c>
      <c r="H77" s="52">
        <v>121</v>
      </c>
      <c r="I77" s="52">
        <v>121</v>
      </c>
      <c r="J77" s="52">
        <v>121</v>
      </c>
      <c r="K77" s="52">
        <v>121</v>
      </c>
      <c r="L77" s="52">
        <v>121</v>
      </c>
      <c r="M77" s="52">
        <v>121</v>
      </c>
      <c r="N77" s="52">
        <v>121</v>
      </c>
      <c r="O77" s="52">
        <v>121</v>
      </c>
      <c r="P77" s="52">
        <v>121</v>
      </c>
      <c r="Q77" s="52">
        <v>121</v>
      </c>
      <c r="R77" s="52">
        <v>121</v>
      </c>
      <c r="S77" s="52">
        <v>121</v>
      </c>
      <c r="T77" s="52">
        <v>121</v>
      </c>
      <c r="U77" s="52">
        <v>121</v>
      </c>
      <c r="V77" s="52">
        <v>121</v>
      </c>
    </row>
    <row r="78" spans="1:22" ht="13.15" x14ac:dyDescent="0.4">
      <c r="A78" s="85"/>
      <c r="B78" s="51" t="s">
        <v>246</v>
      </c>
      <c r="C78" s="52">
        <v>9.3000000000000007</v>
      </c>
      <c r="D78" s="52">
        <v>9.3000000000000007</v>
      </c>
      <c r="E78" s="52">
        <v>9.3000000000000007</v>
      </c>
      <c r="F78" s="52">
        <v>9.3000000000000007</v>
      </c>
      <c r="G78" s="52">
        <v>9.3000000000000007</v>
      </c>
      <c r="H78" s="52">
        <v>9.3000000000000007</v>
      </c>
      <c r="I78" s="52">
        <v>9.3000000000000007</v>
      </c>
      <c r="J78" s="52">
        <v>9.3000000000000007</v>
      </c>
      <c r="K78" s="52">
        <v>9.3000000000000007</v>
      </c>
      <c r="L78" s="52">
        <v>9.3000000000000007</v>
      </c>
      <c r="M78" s="52">
        <v>9.3000000000000007</v>
      </c>
      <c r="N78" s="52">
        <v>9.3000000000000007</v>
      </c>
      <c r="O78" s="52">
        <v>9.3000000000000007</v>
      </c>
      <c r="P78" s="52">
        <v>9.3000000000000007</v>
      </c>
      <c r="Q78" s="52">
        <v>9.3000000000000007</v>
      </c>
      <c r="R78" s="52">
        <v>9.3000000000000007</v>
      </c>
      <c r="S78" s="52">
        <v>9.3000000000000007</v>
      </c>
      <c r="T78" s="52">
        <v>9.3000000000000007</v>
      </c>
      <c r="U78" s="52">
        <v>9.3000000000000007</v>
      </c>
      <c r="V78" s="52">
        <v>9.3000000000000007</v>
      </c>
    </row>
    <row r="79" spans="1:22" ht="13.15" x14ac:dyDescent="0.4">
      <c r="B79" s="50" t="s">
        <v>119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</row>
    <row r="80" spans="1:22" ht="13.15" x14ac:dyDescent="0.4">
      <c r="B80" s="50" t="s">
        <v>120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</row>
    <row r="81" spans="1:22" ht="13.15" x14ac:dyDescent="0.4">
      <c r="B81" s="50" t="s">
        <v>121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</row>
    <row r="82" spans="1:22" ht="13.15" x14ac:dyDescent="0.4">
      <c r="B82" s="50" t="s">
        <v>122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</row>
    <row r="83" spans="1:22" ht="13.15" x14ac:dyDescent="0.4">
      <c r="B83" s="50" t="s">
        <v>123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</row>
    <row r="84" spans="1:22" ht="13.15" x14ac:dyDescent="0.4">
      <c r="A84" s="85" t="s">
        <v>124</v>
      </c>
      <c r="B84" s="51" t="s">
        <v>247</v>
      </c>
      <c r="C84" s="52">
        <v>49.5</v>
      </c>
      <c r="D84" s="52">
        <v>49.5</v>
      </c>
      <c r="E84" s="52">
        <v>49.5</v>
      </c>
      <c r="F84" s="52">
        <v>49.5</v>
      </c>
      <c r="G84" s="52">
        <v>49.5</v>
      </c>
      <c r="H84" s="52">
        <v>49.5</v>
      </c>
      <c r="I84" s="52">
        <v>49.5</v>
      </c>
      <c r="J84" s="52">
        <v>49.5</v>
      </c>
      <c r="K84" s="52">
        <v>49.5</v>
      </c>
      <c r="L84" s="52">
        <v>49.5</v>
      </c>
      <c r="M84" s="52">
        <v>49.5</v>
      </c>
      <c r="N84" s="52">
        <v>49.5</v>
      </c>
      <c r="O84" s="52">
        <v>49.5</v>
      </c>
      <c r="P84" s="52">
        <v>49.5</v>
      </c>
      <c r="Q84" s="52">
        <v>49.5</v>
      </c>
      <c r="R84" s="52">
        <v>49.5</v>
      </c>
      <c r="S84" s="52">
        <v>49.5</v>
      </c>
      <c r="T84" s="52">
        <v>49.5</v>
      </c>
      <c r="U84" s="52">
        <v>49.5</v>
      </c>
      <c r="V84" s="52">
        <v>49.5</v>
      </c>
    </row>
    <row r="85" spans="1:22" ht="39.4" customHeight="1" x14ac:dyDescent="0.4">
      <c r="A85" s="85"/>
      <c r="B85" s="51" t="s">
        <v>248</v>
      </c>
      <c r="C85" s="52">
        <v>61.5</v>
      </c>
      <c r="D85" s="52">
        <v>61.5</v>
      </c>
      <c r="E85" s="52">
        <v>61.5</v>
      </c>
      <c r="F85" s="52">
        <v>61.5</v>
      </c>
      <c r="G85" s="52">
        <v>61.5</v>
      </c>
      <c r="H85" s="52">
        <v>61.5</v>
      </c>
      <c r="I85" s="52">
        <v>61.5</v>
      </c>
      <c r="J85" s="52">
        <v>61.5</v>
      </c>
      <c r="K85" s="52">
        <v>61.5</v>
      </c>
      <c r="L85" s="52">
        <v>61.5</v>
      </c>
      <c r="M85" s="52">
        <v>61.5</v>
      </c>
      <c r="N85" s="52">
        <v>61.5</v>
      </c>
      <c r="O85" s="52">
        <v>61.5</v>
      </c>
      <c r="P85" s="52">
        <v>61.5</v>
      </c>
      <c r="Q85" s="52">
        <v>61.5</v>
      </c>
      <c r="R85" s="52">
        <v>61.5</v>
      </c>
      <c r="S85" s="52">
        <v>61.5</v>
      </c>
      <c r="T85" s="52">
        <v>61.5</v>
      </c>
      <c r="U85" s="52">
        <v>61.5</v>
      </c>
      <c r="V85" s="52">
        <v>61.5</v>
      </c>
    </row>
    <row r="86" spans="1:22" ht="26.25" x14ac:dyDescent="0.4">
      <c r="B86" s="50" t="s">
        <v>125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</row>
    <row r="87" spans="1:22" ht="26.25" x14ac:dyDescent="0.4">
      <c r="B87" s="50" t="s">
        <v>126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</row>
    <row r="88" spans="1:22" ht="26.25" x14ac:dyDescent="0.4">
      <c r="B88" s="50" t="s">
        <v>127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</row>
    <row r="89" spans="1:22" ht="26.25" x14ac:dyDescent="0.4">
      <c r="B89" s="50" t="s">
        <v>128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</row>
    <row r="90" spans="1:22" ht="13.15" x14ac:dyDescent="0.4">
      <c r="B90" s="50" t="s">
        <v>129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</row>
    <row r="91" spans="1:22" ht="26.25" x14ac:dyDescent="0.4">
      <c r="B91" s="50" t="s">
        <v>130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</row>
    <row r="92" spans="1:22" ht="26.25" x14ac:dyDescent="0.4">
      <c r="B92" s="50" t="s">
        <v>131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</row>
    <row r="93" spans="1:22" ht="13.15" x14ac:dyDescent="0.4">
      <c r="B93" s="50" t="s">
        <v>132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</row>
    <row r="94" spans="1:22" ht="13.15" x14ac:dyDescent="0.4">
      <c r="B94" s="50" t="s">
        <v>133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</row>
    <row r="95" spans="1:22" ht="26.25" x14ac:dyDescent="0.4">
      <c r="B95" s="50" t="s">
        <v>134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</row>
    <row r="96" spans="1:22" ht="13.15" x14ac:dyDescent="0.4">
      <c r="B96" s="50" t="s">
        <v>135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</row>
    <row r="97" spans="1:22" ht="13.15" x14ac:dyDescent="0.4">
      <c r="B97" s="50" t="s">
        <v>136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</row>
    <row r="98" spans="1:22" ht="13.15" x14ac:dyDescent="0.4">
      <c r="B98" s="2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30.75" customHeight="1" x14ac:dyDescent="0.4">
      <c r="B99" s="53" t="s">
        <v>249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65.650000000000006" x14ac:dyDescent="0.4">
      <c r="B100" s="50" t="s">
        <v>237</v>
      </c>
      <c r="C100" s="50" t="s">
        <v>117</v>
      </c>
      <c r="D100" s="50" t="s">
        <v>118</v>
      </c>
      <c r="E100" s="50" t="s">
        <v>119</v>
      </c>
      <c r="F100" s="50" t="s">
        <v>120</v>
      </c>
      <c r="G100" s="50" t="s">
        <v>121</v>
      </c>
      <c r="H100" s="50" t="s">
        <v>122</v>
      </c>
      <c r="I100" s="50" t="s">
        <v>123</v>
      </c>
      <c r="J100" s="50" t="s">
        <v>124</v>
      </c>
      <c r="K100" s="50" t="s">
        <v>125</v>
      </c>
      <c r="L100" s="50" t="s">
        <v>126</v>
      </c>
      <c r="M100" s="50" t="s">
        <v>127</v>
      </c>
      <c r="N100" s="50" t="s">
        <v>128</v>
      </c>
      <c r="O100" s="50" t="s">
        <v>129</v>
      </c>
      <c r="P100" s="50" t="s">
        <v>130</v>
      </c>
      <c r="Q100" s="50" t="s">
        <v>131</v>
      </c>
      <c r="R100" s="50" t="s">
        <v>132</v>
      </c>
      <c r="S100" s="50" t="s">
        <v>133</v>
      </c>
      <c r="T100" s="50" t="s">
        <v>134</v>
      </c>
      <c r="U100" s="50" t="s">
        <v>135</v>
      </c>
      <c r="V100" s="50" t="s">
        <v>136</v>
      </c>
    </row>
    <row r="101" spans="1:22" ht="13.15" x14ac:dyDescent="0.4">
      <c r="B101" s="50" t="s">
        <v>117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</row>
    <row r="102" spans="1:22" ht="13.15" x14ac:dyDescent="0.4">
      <c r="A102" s="85" t="s">
        <v>118</v>
      </c>
      <c r="B102" s="51" t="s">
        <v>250</v>
      </c>
      <c r="C102" s="52">
        <f>C52*10^6/C77</f>
        <v>4859.5041322314046</v>
      </c>
      <c r="D102" s="52">
        <f t="shared" ref="D102:V102" si="6">D52*10^6/D77</f>
        <v>4192561.9834710746</v>
      </c>
      <c r="E102" s="52">
        <f t="shared" si="6"/>
        <v>463636.36363636365</v>
      </c>
      <c r="F102" s="52">
        <f t="shared" si="6"/>
        <v>7016.5289256198357</v>
      </c>
      <c r="G102" s="52">
        <f t="shared" si="6"/>
        <v>5173.5537190082641</v>
      </c>
      <c r="H102" s="52">
        <f t="shared" si="6"/>
        <v>0</v>
      </c>
      <c r="I102" s="52">
        <f t="shared" si="6"/>
        <v>6019421.4876033049</v>
      </c>
      <c r="J102" s="52">
        <f t="shared" si="6"/>
        <v>106722314.04958677</v>
      </c>
      <c r="K102" s="52">
        <f t="shared" si="6"/>
        <v>35183677.685950421</v>
      </c>
      <c r="L102" s="52">
        <f t="shared" si="6"/>
        <v>81880958.677685946</v>
      </c>
      <c r="M102" s="52">
        <f t="shared" si="6"/>
        <v>483730198.34710735</v>
      </c>
      <c r="N102" s="52">
        <f t="shared" si="6"/>
        <v>0</v>
      </c>
      <c r="O102" s="52">
        <f t="shared" si="6"/>
        <v>0</v>
      </c>
      <c r="P102" s="52">
        <f t="shared" si="6"/>
        <v>228347.10743801654</v>
      </c>
      <c r="Q102" s="52">
        <f t="shared" si="6"/>
        <v>2187867.7685950412</v>
      </c>
      <c r="R102" s="52">
        <f t="shared" si="6"/>
        <v>0</v>
      </c>
      <c r="S102" s="52">
        <f t="shared" si="6"/>
        <v>94043504.132231399</v>
      </c>
      <c r="T102" s="52">
        <f t="shared" si="6"/>
        <v>490.08264462809922</v>
      </c>
      <c r="U102" s="52">
        <f t="shared" si="6"/>
        <v>0</v>
      </c>
      <c r="V102" s="52">
        <f t="shared" si="6"/>
        <v>5033.0578512396696</v>
      </c>
    </row>
    <row r="103" spans="1:22" ht="13.15" x14ac:dyDescent="0.4">
      <c r="A103" s="85"/>
      <c r="B103" s="51" t="s">
        <v>251</v>
      </c>
      <c r="C103" s="52">
        <f>C53*10^6/C78</f>
        <v>3098064.5161290318</v>
      </c>
      <c r="D103" s="52">
        <f t="shared" ref="D103:V103" si="7">D53*10^6/D78</f>
        <v>0</v>
      </c>
      <c r="E103" s="52">
        <f t="shared" si="7"/>
        <v>597193548.38709676</v>
      </c>
      <c r="F103" s="52">
        <f t="shared" si="7"/>
        <v>9037741.935483871</v>
      </c>
      <c r="G103" s="52">
        <f t="shared" si="7"/>
        <v>6663870.9677419355</v>
      </c>
      <c r="H103" s="52">
        <f t="shared" si="7"/>
        <v>1989247.3118279569</v>
      </c>
      <c r="I103" s="52">
        <f t="shared" si="7"/>
        <v>33564516.129032262</v>
      </c>
      <c r="J103" s="52">
        <f t="shared" si="7"/>
        <v>0</v>
      </c>
      <c r="K103" s="52">
        <f t="shared" si="7"/>
        <v>268846774.19354838</v>
      </c>
      <c r="L103" s="52">
        <f t="shared" si="7"/>
        <v>249892903.22580633</v>
      </c>
      <c r="M103" s="52">
        <f t="shared" si="7"/>
        <v>1381542580.6451616</v>
      </c>
      <c r="N103" s="52">
        <f t="shared" si="7"/>
        <v>387139784.94623655</v>
      </c>
      <c r="O103" s="52">
        <f t="shared" si="7"/>
        <v>105430107.52688171</v>
      </c>
      <c r="P103" s="52">
        <f t="shared" si="7"/>
        <v>30039784.946236558</v>
      </c>
      <c r="Q103" s="52">
        <f t="shared" si="7"/>
        <v>26276129.03225806</v>
      </c>
      <c r="R103" s="52">
        <f t="shared" si="7"/>
        <v>440860.21505376336</v>
      </c>
      <c r="S103" s="52">
        <f t="shared" si="7"/>
        <v>688261935.48387086</v>
      </c>
      <c r="T103" s="52">
        <f t="shared" si="7"/>
        <v>6369967.7419354841</v>
      </c>
      <c r="U103" s="52">
        <f t="shared" si="7"/>
        <v>4516129.0322580645</v>
      </c>
      <c r="V103" s="52">
        <f t="shared" si="7"/>
        <v>6482903.2258064514</v>
      </c>
    </row>
    <row r="104" spans="1:22" ht="13.15" x14ac:dyDescent="0.4">
      <c r="B104" s="50" t="s">
        <v>119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</row>
    <row r="105" spans="1:22" ht="13.15" x14ac:dyDescent="0.4">
      <c r="B105" s="50" t="s">
        <v>120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</row>
    <row r="106" spans="1:22" ht="13.15" x14ac:dyDescent="0.4">
      <c r="B106" s="50" t="s">
        <v>121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</row>
    <row r="107" spans="1:22" ht="13.15" x14ac:dyDescent="0.4">
      <c r="B107" s="50" t="s">
        <v>122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</row>
    <row r="108" spans="1:22" ht="13.15" x14ac:dyDescent="0.4">
      <c r="B108" s="50" t="s">
        <v>123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</row>
    <row r="109" spans="1:22" ht="13.15" x14ac:dyDescent="0.4">
      <c r="A109" s="85" t="s">
        <v>124</v>
      </c>
      <c r="B109" s="51" t="s">
        <v>252</v>
      </c>
      <c r="C109" s="52">
        <f>C59*10^6/C84</f>
        <v>0</v>
      </c>
      <c r="D109" s="52">
        <f t="shared" ref="D109:V109" si="8">D59*10^6/D84</f>
        <v>0</v>
      </c>
      <c r="E109" s="52">
        <f t="shared" si="8"/>
        <v>0</v>
      </c>
      <c r="F109" s="52">
        <f t="shared" si="8"/>
        <v>0</v>
      </c>
      <c r="G109" s="52">
        <f t="shared" si="8"/>
        <v>0</v>
      </c>
      <c r="H109" s="52">
        <f t="shared" si="8"/>
        <v>0</v>
      </c>
      <c r="I109" s="52">
        <f t="shared" si="8"/>
        <v>0</v>
      </c>
      <c r="J109" s="52">
        <f t="shared" si="8"/>
        <v>0</v>
      </c>
      <c r="K109" s="52">
        <f t="shared" si="8"/>
        <v>624816.16161616158</v>
      </c>
      <c r="L109" s="52">
        <f t="shared" si="8"/>
        <v>0</v>
      </c>
      <c r="M109" s="52">
        <f t="shared" si="8"/>
        <v>0</v>
      </c>
      <c r="N109" s="52">
        <f t="shared" si="8"/>
        <v>0</v>
      </c>
      <c r="O109" s="52">
        <f t="shared" si="8"/>
        <v>0</v>
      </c>
      <c r="P109" s="52">
        <f t="shared" si="8"/>
        <v>0</v>
      </c>
      <c r="Q109" s="52">
        <f t="shared" si="8"/>
        <v>10884363.636363637</v>
      </c>
      <c r="R109" s="52">
        <f t="shared" si="8"/>
        <v>0</v>
      </c>
      <c r="S109" s="52">
        <f t="shared" si="8"/>
        <v>1015333.3333333334</v>
      </c>
      <c r="T109" s="52">
        <f t="shared" si="8"/>
        <v>0</v>
      </c>
      <c r="U109" s="52">
        <f t="shared" si="8"/>
        <v>0</v>
      </c>
      <c r="V109" s="52">
        <f t="shared" si="8"/>
        <v>0</v>
      </c>
    </row>
    <row r="110" spans="1:22" ht="39.4" customHeight="1" x14ac:dyDescent="0.4">
      <c r="A110" s="85"/>
      <c r="B110" s="51" t="s">
        <v>253</v>
      </c>
      <c r="C110" s="52">
        <f>C60*10^6/C85</f>
        <v>30613008.130081296</v>
      </c>
      <c r="D110" s="52">
        <f t="shared" ref="D110:V110" si="9">D60*10^6/D85</f>
        <v>3107317.0731707318</v>
      </c>
      <c r="E110" s="52">
        <f t="shared" si="9"/>
        <v>330152845.52845526</v>
      </c>
      <c r="F110" s="52">
        <f t="shared" si="9"/>
        <v>14826016.260162601</v>
      </c>
      <c r="G110" s="52">
        <f t="shared" si="9"/>
        <v>3604878.0487804879</v>
      </c>
      <c r="H110" s="52">
        <f t="shared" si="9"/>
        <v>1544715.4471544717</v>
      </c>
      <c r="I110" s="52">
        <f t="shared" si="9"/>
        <v>7024390.2439024393</v>
      </c>
      <c r="J110" s="52">
        <f t="shared" si="9"/>
        <v>593580487.804878</v>
      </c>
      <c r="K110" s="52">
        <f t="shared" si="9"/>
        <v>250947505.69105688</v>
      </c>
      <c r="L110" s="52">
        <f t="shared" si="9"/>
        <v>5060162.6016260162</v>
      </c>
      <c r="M110" s="52">
        <f t="shared" si="9"/>
        <v>25465040.650406506</v>
      </c>
      <c r="N110" s="52">
        <f t="shared" si="9"/>
        <v>14396747.967479674</v>
      </c>
      <c r="O110" s="52">
        <f t="shared" si="9"/>
        <v>3860162.6016260162</v>
      </c>
      <c r="P110" s="52">
        <f t="shared" si="9"/>
        <v>4183739.8373983731</v>
      </c>
      <c r="Q110" s="52">
        <f t="shared" si="9"/>
        <v>210254048.78048781</v>
      </c>
      <c r="R110" s="52">
        <f t="shared" si="9"/>
        <v>6686178.8617886174</v>
      </c>
      <c r="S110" s="52">
        <f t="shared" si="9"/>
        <v>80904731.707317069</v>
      </c>
      <c r="T110" s="52">
        <f t="shared" si="9"/>
        <v>122674796.74796748</v>
      </c>
      <c r="U110" s="52">
        <f t="shared" si="9"/>
        <v>210204878.04878047</v>
      </c>
      <c r="V110" s="52">
        <f t="shared" si="9"/>
        <v>53876422.764227644</v>
      </c>
    </row>
    <row r="111" spans="1:22" ht="26.25" x14ac:dyDescent="0.4">
      <c r="B111" s="50" t="s">
        <v>125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</row>
    <row r="112" spans="1:22" ht="26.25" x14ac:dyDescent="0.4">
      <c r="B112" s="50" t="s">
        <v>126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</row>
    <row r="113" spans="1:22" ht="26.25" x14ac:dyDescent="0.4">
      <c r="B113" s="50" t="s">
        <v>127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</row>
    <row r="114" spans="1:22" ht="26.25" x14ac:dyDescent="0.4">
      <c r="B114" s="50" t="s">
        <v>128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</row>
    <row r="115" spans="1:22" ht="13.15" x14ac:dyDescent="0.4">
      <c r="B115" s="50" t="s">
        <v>129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</row>
    <row r="116" spans="1:22" ht="26.25" x14ac:dyDescent="0.4">
      <c r="B116" s="50" t="s">
        <v>130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</row>
    <row r="117" spans="1:22" ht="26.25" x14ac:dyDescent="0.4">
      <c r="B117" s="50" t="s">
        <v>131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</row>
    <row r="118" spans="1:22" ht="13.15" x14ac:dyDescent="0.4">
      <c r="B118" s="50" t="s">
        <v>132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</row>
    <row r="119" spans="1:22" ht="13.15" x14ac:dyDescent="0.4">
      <c r="B119" s="50" t="s">
        <v>133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</row>
    <row r="120" spans="1:22" ht="26.25" x14ac:dyDescent="0.4">
      <c r="B120" s="50" t="s">
        <v>134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</row>
    <row r="121" spans="1:22" ht="13.15" x14ac:dyDescent="0.4">
      <c r="B121" s="50" t="s">
        <v>135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</row>
    <row r="122" spans="1:22" ht="13.15" x14ac:dyDescent="0.4">
      <c r="B122" s="50" t="s">
        <v>136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</row>
    <row r="123" spans="1:22" ht="13.15" x14ac:dyDescent="0.4">
      <c r="B123" s="2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ht="30.75" customHeight="1" x14ac:dyDescent="0.4">
      <c r="B124" s="53" t="s">
        <v>254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ht="65.650000000000006" x14ac:dyDescent="0.4">
      <c r="B125" s="50" t="s">
        <v>237</v>
      </c>
      <c r="C125" s="50" t="s">
        <v>117</v>
      </c>
      <c r="D125" s="50" t="s">
        <v>118</v>
      </c>
      <c r="E125" s="50" t="s">
        <v>119</v>
      </c>
      <c r="F125" s="50" t="s">
        <v>120</v>
      </c>
      <c r="G125" s="50" t="s">
        <v>121</v>
      </c>
      <c r="H125" s="50" t="s">
        <v>122</v>
      </c>
      <c r="I125" s="50" t="s">
        <v>123</v>
      </c>
      <c r="J125" s="50" t="s">
        <v>124</v>
      </c>
      <c r="K125" s="50" t="s">
        <v>125</v>
      </c>
      <c r="L125" s="50" t="s">
        <v>126</v>
      </c>
      <c r="M125" s="50" t="s">
        <v>127</v>
      </c>
      <c r="N125" s="50" t="s">
        <v>128</v>
      </c>
      <c r="O125" s="50" t="s">
        <v>129</v>
      </c>
      <c r="P125" s="50" t="s">
        <v>130</v>
      </c>
      <c r="Q125" s="50" t="s">
        <v>131</v>
      </c>
      <c r="R125" s="50" t="s">
        <v>132</v>
      </c>
      <c r="S125" s="50" t="s">
        <v>133</v>
      </c>
      <c r="T125" s="50" t="s">
        <v>134</v>
      </c>
      <c r="U125" s="50" t="s">
        <v>135</v>
      </c>
      <c r="V125" s="50" t="s">
        <v>136</v>
      </c>
    </row>
    <row r="126" spans="1:22" ht="13.15" x14ac:dyDescent="0.4">
      <c r="B126" s="50" t="s">
        <v>117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</row>
    <row r="127" spans="1:22" ht="13.15" x14ac:dyDescent="0.4">
      <c r="A127" s="85" t="s">
        <v>118</v>
      </c>
      <c r="B127" s="51" t="s">
        <v>258</v>
      </c>
      <c r="C127" s="52">
        <f>C102*1000</f>
        <v>4859504.132231405</v>
      </c>
      <c r="D127" s="52">
        <f t="shared" ref="D127:V127" si="10">D102*1000</f>
        <v>4192561983.4710746</v>
      </c>
      <c r="E127" s="52">
        <f t="shared" si="10"/>
        <v>463636363.63636363</v>
      </c>
      <c r="F127" s="52">
        <f t="shared" si="10"/>
        <v>7016528.925619836</v>
      </c>
      <c r="G127" s="52">
        <f t="shared" si="10"/>
        <v>5173553.7190082641</v>
      </c>
      <c r="H127" s="52">
        <f t="shared" si="10"/>
        <v>0</v>
      </c>
      <c r="I127" s="52">
        <f t="shared" si="10"/>
        <v>6019421487.6033049</v>
      </c>
      <c r="J127" s="52">
        <f t="shared" si="10"/>
        <v>106722314049.58678</v>
      </c>
      <c r="K127" s="52">
        <f t="shared" si="10"/>
        <v>35183677685.950424</v>
      </c>
      <c r="L127" s="52">
        <f t="shared" si="10"/>
        <v>81880958677.685944</v>
      </c>
      <c r="M127" s="52">
        <f t="shared" si="10"/>
        <v>483730198347.10736</v>
      </c>
      <c r="N127" s="52">
        <f t="shared" si="10"/>
        <v>0</v>
      </c>
      <c r="O127" s="52">
        <f t="shared" si="10"/>
        <v>0</v>
      </c>
      <c r="P127" s="52">
        <f t="shared" si="10"/>
        <v>228347107.43801653</v>
      </c>
      <c r="Q127" s="52">
        <f t="shared" si="10"/>
        <v>2187867768.5950413</v>
      </c>
      <c r="R127" s="52">
        <f t="shared" si="10"/>
        <v>0</v>
      </c>
      <c r="S127" s="52">
        <f t="shared" si="10"/>
        <v>94043504132.2314</v>
      </c>
      <c r="T127" s="52">
        <f t="shared" si="10"/>
        <v>490082.64462809922</v>
      </c>
      <c r="U127" s="52">
        <f t="shared" si="10"/>
        <v>0</v>
      </c>
      <c r="V127" s="52">
        <f t="shared" si="10"/>
        <v>5033057.8512396701</v>
      </c>
    </row>
    <row r="128" spans="1:22" ht="13.15" x14ac:dyDescent="0.4">
      <c r="A128" s="85"/>
      <c r="B128" s="51" t="s">
        <v>257</v>
      </c>
      <c r="C128" s="52">
        <f>C103*1055</f>
        <v>3268458064.5161285</v>
      </c>
      <c r="D128" s="52">
        <f t="shared" ref="D128:V128" si="11">D103*1055</f>
        <v>0</v>
      </c>
      <c r="E128" s="52">
        <f t="shared" si="11"/>
        <v>630039193548.38708</v>
      </c>
      <c r="F128" s="52">
        <f t="shared" si="11"/>
        <v>9534817741.9354839</v>
      </c>
      <c r="G128" s="52">
        <f t="shared" si="11"/>
        <v>7030383870.967742</v>
      </c>
      <c r="H128" s="52">
        <f t="shared" si="11"/>
        <v>2098655913.9784946</v>
      </c>
      <c r="I128" s="52">
        <f t="shared" si="11"/>
        <v>35410564516.129036</v>
      </c>
      <c r="J128" s="52">
        <f t="shared" si="11"/>
        <v>0</v>
      </c>
      <c r="K128" s="52">
        <f t="shared" si="11"/>
        <v>283633346774.19354</v>
      </c>
      <c r="L128" s="52">
        <f t="shared" si="11"/>
        <v>263637012903.22568</v>
      </c>
      <c r="M128" s="52">
        <f t="shared" si="11"/>
        <v>1457527422580.6455</v>
      </c>
      <c r="N128" s="52">
        <f t="shared" si="11"/>
        <v>408432473118.27954</v>
      </c>
      <c r="O128" s="52">
        <f t="shared" si="11"/>
        <v>111228763440.8602</v>
      </c>
      <c r="P128" s="52">
        <f t="shared" si="11"/>
        <v>31691973118.279568</v>
      </c>
      <c r="Q128" s="52">
        <f t="shared" si="11"/>
        <v>27721316129.032253</v>
      </c>
      <c r="R128" s="52">
        <f t="shared" si="11"/>
        <v>465107526.88172036</v>
      </c>
      <c r="S128" s="52">
        <f t="shared" si="11"/>
        <v>726116341935.48376</v>
      </c>
      <c r="T128" s="52">
        <f t="shared" si="11"/>
        <v>6720315967.7419357</v>
      </c>
      <c r="U128" s="52">
        <f t="shared" si="11"/>
        <v>4764516129.032258</v>
      </c>
      <c r="V128" s="52">
        <f t="shared" si="11"/>
        <v>6839462903.2258062</v>
      </c>
    </row>
    <row r="129" spans="1:22" ht="13.15" x14ac:dyDescent="0.4">
      <c r="B129" s="50" t="s">
        <v>119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</row>
    <row r="130" spans="1:22" ht="13.15" x14ac:dyDescent="0.4">
      <c r="B130" s="50" t="s">
        <v>120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</row>
    <row r="131" spans="1:22" ht="13.15" x14ac:dyDescent="0.4">
      <c r="B131" s="50" t="s">
        <v>121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</row>
    <row r="132" spans="1:22" ht="13.15" x14ac:dyDescent="0.4">
      <c r="B132" s="50" t="s">
        <v>122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</row>
    <row r="133" spans="1:22" ht="13.15" x14ac:dyDescent="0.4">
      <c r="B133" s="50" t="s">
        <v>123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</row>
    <row r="134" spans="1:22" ht="13.15" x14ac:dyDescent="0.4">
      <c r="A134" s="85" t="s">
        <v>124</v>
      </c>
      <c r="B134" s="51" t="s">
        <v>256</v>
      </c>
      <c r="C134" s="52">
        <f>C109*158</f>
        <v>0</v>
      </c>
      <c r="D134" s="52">
        <f t="shared" ref="D134:V134" si="12">D109*158</f>
        <v>0</v>
      </c>
      <c r="E134" s="52">
        <f t="shared" si="12"/>
        <v>0</v>
      </c>
      <c r="F134" s="52">
        <f t="shared" si="12"/>
        <v>0</v>
      </c>
      <c r="G134" s="52">
        <f t="shared" si="12"/>
        <v>0</v>
      </c>
      <c r="H134" s="52">
        <f t="shared" si="12"/>
        <v>0</v>
      </c>
      <c r="I134" s="52">
        <f t="shared" si="12"/>
        <v>0</v>
      </c>
      <c r="J134" s="52">
        <f t="shared" si="12"/>
        <v>0</v>
      </c>
      <c r="K134" s="52">
        <f t="shared" si="12"/>
        <v>98720953.535353526</v>
      </c>
      <c r="L134" s="52">
        <f t="shared" si="12"/>
        <v>0</v>
      </c>
      <c r="M134" s="52">
        <f t="shared" si="12"/>
        <v>0</v>
      </c>
      <c r="N134" s="52">
        <f t="shared" si="12"/>
        <v>0</v>
      </c>
      <c r="O134" s="52">
        <f t="shared" si="12"/>
        <v>0</v>
      </c>
      <c r="P134" s="52">
        <f t="shared" si="12"/>
        <v>0</v>
      </c>
      <c r="Q134" s="52">
        <f t="shared" si="12"/>
        <v>1719729454.5454545</v>
      </c>
      <c r="R134" s="52">
        <f t="shared" si="12"/>
        <v>0</v>
      </c>
      <c r="S134" s="52">
        <f t="shared" si="12"/>
        <v>160422666.66666669</v>
      </c>
      <c r="T134" s="52">
        <f t="shared" si="12"/>
        <v>0</v>
      </c>
      <c r="U134" s="52">
        <f t="shared" si="12"/>
        <v>0</v>
      </c>
      <c r="V134" s="52">
        <f t="shared" si="12"/>
        <v>0</v>
      </c>
    </row>
    <row r="135" spans="1:22" ht="39.4" customHeight="1" x14ac:dyDescent="0.4">
      <c r="A135" s="85"/>
      <c r="B135" s="51" t="s">
        <v>255</v>
      </c>
      <c r="C135" s="52">
        <f>C110*158</f>
        <v>4836855284.552845</v>
      </c>
      <c r="D135" s="52">
        <f t="shared" ref="D135:V135" si="13">D110*158</f>
        <v>490956097.56097561</v>
      </c>
      <c r="E135" s="52">
        <f t="shared" si="13"/>
        <v>52164149593.495934</v>
      </c>
      <c r="F135" s="52">
        <f t="shared" si="13"/>
        <v>2342510569.105691</v>
      </c>
      <c r="G135" s="52">
        <f t="shared" si="13"/>
        <v>569570731.70731711</v>
      </c>
      <c r="H135" s="52">
        <f t="shared" si="13"/>
        <v>244065040.65040651</v>
      </c>
      <c r="I135" s="52">
        <f t="shared" si="13"/>
        <v>1109853658.5365853</v>
      </c>
      <c r="J135" s="52">
        <f t="shared" si="13"/>
        <v>93785717073.170731</v>
      </c>
      <c r="K135" s="52">
        <f t="shared" si="13"/>
        <v>39649705899.186989</v>
      </c>
      <c r="L135" s="52">
        <f t="shared" si="13"/>
        <v>799505691.05691051</v>
      </c>
      <c r="M135" s="52">
        <f t="shared" si="13"/>
        <v>4023476422.7642279</v>
      </c>
      <c r="N135" s="52">
        <f t="shared" si="13"/>
        <v>2274686178.8617887</v>
      </c>
      <c r="O135" s="52">
        <f t="shared" si="13"/>
        <v>609905691.05691051</v>
      </c>
      <c r="P135" s="52">
        <f t="shared" si="13"/>
        <v>661030894.30894291</v>
      </c>
      <c r="Q135" s="52">
        <f t="shared" si="13"/>
        <v>33220139707.317074</v>
      </c>
      <c r="R135" s="52">
        <f t="shared" si="13"/>
        <v>1056416260.1626016</v>
      </c>
      <c r="S135" s="52">
        <f t="shared" si="13"/>
        <v>12782947609.756098</v>
      </c>
      <c r="T135" s="52">
        <f t="shared" si="13"/>
        <v>19382617886.178864</v>
      </c>
      <c r="U135" s="52">
        <f t="shared" si="13"/>
        <v>33212370731.707314</v>
      </c>
      <c r="V135" s="52">
        <f t="shared" si="13"/>
        <v>8512474796.7479677</v>
      </c>
    </row>
    <row r="136" spans="1:22" ht="26.25" x14ac:dyDescent="0.4">
      <c r="B136" s="50" t="s">
        <v>125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</row>
    <row r="137" spans="1:22" ht="26.25" x14ac:dyDescent="0.4">
      <c r="B137" s="50" t="s">
        <v>126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</row>
    <row r="138" spans="1:22" ht="26.25" x14ac:dyDescent="0.4">
      <c r="B138" s="50" t="s">
        <v>127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</row>
    <row r="139" spans="1:22" ht="26.25" x14ac:dyDescent="0.4">
      <c r="B139" s="50" t="s">
        <v>128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</row>
    <row r="140" spans="1:22" ht="13.15" x14ac:dyDescent="0.4">
      <c r="B140" s="50" t="s">
        <v>129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</row>
    <row r="141" spans="1:22" ht="26.25" x14ac:dyDescent="0.4">
      <c r="B141" s="50" t="s">
        <v>130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</row>
    <row r="142" spans="1:22" ht="26.25" x14ac:dyDescent="0.4">
      <c r="B142" s="50" t="s">
        <v>131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</row>
    <row r="143" spans="1:22" ht="13.15" x14ac:dyDescent="0.4">
      <c r="B143" s="50" t="s">
        <v>132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</row>
    <row r="144" spans="1:22" ht="13.15" x14ac:dyDescent="0.4">
      <c r="B144" s="50" t="s">
        <v>133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</row>
    <row r="145" spans="1:22" ht="26.25" x14ac:dyDescent="0.4">
      <c r="B145" s="50" t="s">
        <v>134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</row>
    <row r="146" spans="1:22" ht="13.15" x14ac:dyDescent="0.4">
      <c r="B146" s="50" t="s">
        <v>135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</row>
    <row r="147" spans="1:22" ht="13.15" x14ac:dyDescent="0.4">
      <c r="B147" s="50" t="s">
        <v>136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</row>
    <row r="148" spans="1:22" ht="13.15" x14ac:dyDescent="0.4">
      <c r="B148" s="2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 ht="13.15" x14ac:dyDescent="0.4">
      <c r="B149" s="53" t="s">
        <v>259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1:22" ht="65.650000000000006" x14ac:dyDescent="0.4">
      <c r="B150" s="50" t="s">
        <v>237</v>
      </c>
      <c r="C150" s="50" t="s">
        <v>117</v>
      </c>
      <c r="D150" s="50" t="s">
        <v>118</v>
      </c>
      <c r="E150" s="50" t="s">
        <v>119</v>
      </c>
      <c r="F150" s="50" t="s">
        <v>120</v>
      </c>
      <c r="G150" s="50" t="s">
        <v>121</v>
      </c>
      <c r="H150" s="50" t="s">
        <v>122</v>
      </c>
      <c r="I150" s="50" t="s">
        <v>123</v>
      </c>
      <c r="J150" s="50" t="s">
        <v>124</v>
      </c>
      <c r="K150" s="50" t="s">
        <v>125</v>
      </c>
      <c r="L150" s="50" t="s">
        <v>126</v>
      </c>
      <c r="M150" s="50" t="s">
        <v>127</v>
      </c>
      <c r="N150" s="50" t="s">
        <v>128</v>
      </c>
      <c r="O150" s="50" t="s">
        <v>129</v>
      </c>
      <c r="P150" s="50" t="s">
        <v>130</v>
      </c>
      <c r="Q150" s="50" t="s">
        <v>131</v>
      </c>
      <c r="R150" s="50" t="s">
        <v>132</v>
      </c>
      <c r="S150" s="50" t="s">
        <v>133</v>
      </c>
      <c r="T150" s="50" t="s">
        <v>134</v>
      </c>
      <c r="U150" s="50" t="s">
        <v>135</v>
      </c>
      <c r="V150" s="50" t="s">
        <v>136</v>
      </c>
    </row>
    <row r="151" spans="1:22" ht="13.15" x14ac:dyDescent="0.4">
      <c r="B151" s="50" t="s">
        <v>117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</row>
    <row r="152" spans="1:22" ht="13.15" x14ac:dyDescent="0.4">
      <c r="A152" s="85" t="s">
        <v>118</v>
      </c>
      <c r="B152" s="51" t="s">
        <v>260</v>
      </c>
      <c r="C152" s="52">
        <v>25.75</v>
      </c>
      <c r="D152" s="52">
        <v>25.75</v>
      </c>
      <c r="E152" s="52">
        <v>25.75</v>
      </c>
      <c r="F152" s="52">
        <v>25.75</v>
      </c>
      <c r="G152" s="52">
        <v>25.75</v>
      </c>
      <c r="H152" s="52">
        <v>25.75</v>
      </c>
      <c r="I152" s="52">
        <v>25.75</v>
      </c>
      <c r="J152" s="52">
        <v>25.75</v>
      </c>
      <c r="K152" s="52">
        <v>25.75</v>
      </c>
      <c r="L152" s="52">
        <v>25.75</v>
      </c>
      <c r="M152" s="52">
        <v>25.75</v>
      </c>
      <c r="N152" s="52">
        <v>25.75</v>
      </c>
      <c r="O152" s="52">
        <v>25.75</v>
      </c>
      <c r="P152" s="52">
        <v>25.75</v>
      </c>
      <c r="Q152" s="52">
        <v>25.75</v>
      </c>
      <c r="R152" s="52">
        <v>25.75</v>
      </c>
      <c r="S152" s="52">
        <v>25.75</v>
      </c>
      <c r="T152" s="52">
        <v>25.75</v>
      </c>
      <c r="U152" s="52">
        <v>25.75</v>
      </c>
      <c r="V152" s="52">
        <v>25.75</v>
      </c>
    </row>
    <row r="153" spans="1:22" ht="13.15" x14ac:dyDescent="0.4">
      <c r="A153" s="85"/>
      <c r="B153" s="51" t="s">
        <v>257</v>
      </c>
      <c r="C153" s="52">
        <v>1</v>
      </c>
      <c r="D153" s="52">
        <v>1</v>
      </c>
      <c r="E153" s="52">
        <v>1</v>
      </c>
      <c r="F153" s="52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1</v>
      </c>
      <c r="S153" s="52">
        <v>1</v>
      </c>
      <c r="T153" s="52">
        <v>1</v>
      </c>
      <c r="U153" s="52">
        <v>1</v>
      </c>
      <c r="V153" s="52">
        <v>1</v>
      </c>
    </row>
    <row r="154" spans="1:22" ht="13.15" x14ac:dyDescent="0.4">
      <c r="B154" s="50" t="s">
        <v>119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</row>
    <row r="155" spans="1:22" ht="13.15" x14ac:dyDescent="0.4">
      <c r="B155" s="50" t="s">
        <v>120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</row>
    <row r="156" spans="1:22" ht="13.15" x14ac:dyDescent="0.4">
      <c r="B156" s="50" t="s">
        <v>121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</row>
    <row r="157" spans="1:22" ht="13.15" x14ac:dyDescent="0.4">
      <c r="B157" s="50" t="s">
        <v>122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</row>
    <row r="158" spans="1:22" ht="13.15" x14ac:dyDescent="0.4">
      <c r="B158" s="50" t="s">
        <v>123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</row>
    <row r="159" spans="1:22" ht="13.15" x14ac:dyDescent="0.4">
      <c r="A159" s="85" t="s">
        <v>124</v>
      </c>
      <c r="B159" s="51" t="s">
        <v>261</v>
      </c>
      <c r="C159" s="52">
        <v>36.840000000000003</v>
      </c>
      <c r="D159" s="52">
        <v>36.840000000000003</v>
      </c>
      <c r="E159" s="52">
        <v>36.840000000000003</v>
      </c>
      <c r="F159" s="52">
        <v>36.840000000000003</v>
      </c>
      <c r="G159" s="52">
        <v>36.840000000000003</v>
      </c>
      <c r="H159" s="52">
        <v>36.840000000000003</v>
      </c>
      <c r="I159" s="52">
        <v>36.840000000000003</v>
      </c>
      <c r="J159" s="52">
        <v>36.840000000000003</v>
      </c>
      <c r="K159" s="52">
        <v>36.840000000000003</v>
      </c>
      <c r="L159" s="52">
        <v>36.840000000000003</v>
      </c>
      <c r="M159" s="52">
        <v>36.840000000000003</v>
      </c>
      <c r="N159" s="52">
        <v>36.840000000000003</v>
      </c>
      <c r="O159" s="52">
        <v>36.840000000000003</v>
      </c>
      <c r="P159" s="52">
        <v>36.840000000000003</v>
      </c>
      <c r="Q159" s="52">
        <v>36.840000000000003</v>
      </c>
      <c r="R159" s="52">
        <v>36.840000000000003</v>
      </c>
      <c r="S159" s="52">
        <v>36.840000000000003</v>
      </c>
      <c r="T159" s="52">
        <v>36.840000000000003</v>
      </c>
      <c r="U159" s="52">
        <v>36.840000000000003</v>
      </c>
      <c r="V159" s="52">
        <v>36.840000000000003</v>
      </c>
    </row>
    <row r="160" spans="1:22" ht="13.15" x14ac:dyDescent="0.4">
      <c r="A160" s="85"/>
      <c r="B160" s="51" t="s">
        <v>262</v>
      </c>
      <c r="C160" s="52">
        <v>39.21</v>
      </c>
      <c r="D160" s="52">
        <v>39.21</v>
      </c>
      <c r="E160" s="52">
        <v>39.21</v>
      </c>
      <c r="F160" s="52">
        <v>39.21</v>
      </c>
      <c r="G160" s="52">
        <v>39.21</v>
      </c>
      <c r="H160" s="52">
        <v>39.21</v>
      </c>
      <c r="I160" s="52">
        <v>39.21</v>
      </c>
      <c r="J160" s="52">
        <v>39.21</v>
      </c>
      <c r="K160" s="52">
        <v>39.21</v>
      </c>
      <c r="L160" s="52">
        <v>39.21</v>
      </c>
      <c r="M160" s="52">
        <v>39.21</v>
      </c>
      <c r="N160" s="52">
        <v>39.21</v>
      </c>
      <c r="O160" s="52">
        <v>39.21</v>
      </c>
      <c r="P160" s="52">
        <v>39.21</v>
      </c>
      <c r="Q160" s="52">
        <v>39.21</v>
      </c>
      <c r="R160" s="52">
        <v>39.21</v>
      </c>
      <c r="S160" s="52">
        <v>39.21</v>
      </c>
      <c r="T160" s="52">
        <v>39.21</v>
      </c>
      <c r="U160" s="52">
        <v>39.21</v>
      </c>
      <c r="V160" s="52">
        <v>39.21</v>
      </c>
    </row>
    <row r="161" spans="2:22" ht="26.25" x14ac:dyDescent="0.4">
      <c r="B161" s="50" t="s">
        <v>125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</row>
    <row r="162" spans="2:22" ht="26.25" x14ac:dyDescent="0.4">
      <c r="B162" s="50" t="s">
        <v>126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</row>
    <row r="163" spans="2:22" ht="26.25" x14ac:dyDescent="0.4">
      <c r="B163" s="50" t="s">
        <v>127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</row>
    <row r="164" spans="2:22" ht="26.25" x14ac:dyDescent="0.4">
      <c r="B164" s="50" t="s">
        <v>128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</row>
    <row r="165" spans="2:22" ht="13.15" x14ac:dyDescent="0.4">
      <c r="B165" s="50" t="s">
        <v>129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</row>
    <row r="166" spans="2:22" ht="26.25" x14ac:dyDescent="0.4">
      <c r="B166" s="50" t="s">
        <v>130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</row>
    <row r="167" spans="2:22" ht="26.25" x14ac:dyDescent="0.4">
      <c r="B167" s="50" t="s">
        <v>131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</row>
    <row r="168" spans="2:22" ht="13.15" x14ac:dyDescent="0.4">
      <c r="B168" s="50" t="s">
        <v>132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</row>
    <row r="169" spans="2:22" ht="13.15" x14ac:dyDescent="0.4">
      <c r="B169" s="50" t="s">
        <v>133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</row>
    <row r="170" spans="2:22" ht="26.25" x14ac:dyDescent="0.4">
      <c r="B170" s="50" t="s">
        <v>134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</row>
    <row r="171" spans="2:22" ht="13.15" x14ac:dyDescent="0.4">
      <c r="B171" s="50" t="s">
        <v>135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</row>
    <row r="172" spans="2:22" ht="13.15" x14ac:dyDescent="0.4">
      <c r="B172" s="50" t="s">
        <v>136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</row>
    <row r="173" spans="2:22" ht="13.15" x14ac:dyDescent="0.4">
      <c r="B173" s="2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2:22" ht="13.15" x14ac:dyDescent="0.4">
      <c r="B174" s="53" t="s">
        <v>263</v>
      </c>
      <c r="C174" s="15">
        <v>1000</v>
      </c>
      <c r="D174" s="15">
        <f>10^9</f>
        <v>1000000000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2:22" ht="65.650000000000006" x14ac:dyDescent="0.4">
      <c r="B175" s="50" t="s">
        <v>237</v>
      </c>
      <c r="C175" s="50" t="s">
        <v>117</v>
      </c>
      <c r="D175" s="50" t="s">
        <v>118</v>
      </c>
      <c r="E175" s="50" t="s">
        <v>119</v>
      </c>
      <c r="F175" s="50" t="s">
        <v>120</v>
      </c>
      <c r="G175" s="50" t="s">
        <v>121</v>
      </c>
      <c r="H175" s="50" t="s">
        <v>122</v>
      </c>
      <c r="I175" s="50" t="s">
        <v>123</v>
      </c>
      <c r="J175" s="50" t="s">
        <v>124</v>
      </c>
      <c r="K175" s="50" t="s">
        <v>125</v>
      </c>
      <c r="L175" s="50" t="s">
        <v>126</v>
      </c>
      <c r="M175" s="50" t="s">
        <v>127</v>
      </c>
      <c r="N175" s="50" t="s">
        <v>128</v>
      </c>
      <c r="O175" s="50" t="s">
        <v>129</v>
      </c>
      <c r="P175" s="50" t="s">
        <v>130</v>
      </c>
      <c r="Q175" s="50" t="s">
        <v>131</v>
      </c>
      <c r="R175" s="50" t="s">
        <v>132</v>
      </c>
      <c r="S175" s="50" t="s">
        <v>133</v>
      </c>
      <c r="T175" s="50" t="s">
        <v>134</v>
      </c>
      <c r="U175" s="50" t="s">
        <v>135</v>
      </c>
      <c r="V175" s="50" t="s">
        <v>136</v>
      </c>
    </row>
    <row r="176" spans="2:22" ht="13.15" x14ac:dyDescent="0.4">
      <c r="B176" s="50" t="s">
        <v>117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</row>
    <row r="177" spans="1:22" ht="13.15" x14ac:dyDescent="0.4">
      <c r="A177" s="85" t="s">
        <v>118</v>
      </c>
      <c r="B177" s="51" t="s">
        <v>264</v>
      </c>
      <c r="C177" s="15">
        <f>(C127*C152)</f>
        <v>125132231.40495868</v>
      </c>
      <c r="D177" s="15">
        <f t="shared" ref="D177:V177" si="14">(D127*D152)</f>
        <v>107958471074.38017</v>
      </c>
      <c r="E177" s="15">
        <f t="shared" si="14"/>
        <v>11938636363.636364</v>
      </c>
      <c r="F177" s="15">
        <f t="shared" si="14"/>
        <v>180675619.83471078</v>
      </c>
      <c r="G177" s="15">
        <f t="shared" si="14"/>
        <v>133219008.2644628</v>
      </c>
      <c r="H177" s="15">
        <f t="shared" si="14"/>
        <v>0</v>
      </c>
      <c r="I177" s="15">
        <f t="shared" si="14"/>
        <v>155000103305.7851</v>
      </c>
      <c r="J177" s="15">
        <f t="shared" si="14"/>
        <v>2748099586776.8594</v>
      </c>
      <c r="K177" s="15">
        <f t="shared" si="14"/>
        <v>905979700413.22339</v>
      </c>
      <c r="L177" s="15">
        <f t="shared" si="14"/>
        <v>2108434685950.4131</v>
      </c>
      <c r="M177" s="15">
        <f t="shared" si="14"/>
        <v>12456052607438.014</v>
      </c>
      <c r="N177" s="15">
        <f t="shared" si="14"/>
        <v>0</v>
      </c>
      <c r="O177" s="15">
        <f t="shared" si="14"/>
        <v>0</v>
      </c>
      <c r="P177" s="15">
        <f t="shared" si="14"/>
        <v>5879938016.5289259</v>
      </c>
      <c r="Q177" s="15">
        <f t="shared" si="14"/>
        <v>56337595041.322311</v>
      </c>
      <c r="R177" s="15">
        <f t="shared" si="14"/>
        <v>0</v>
      </c>
      <c r="S177" s="15">
        <f t="shared" si="14"/>
        <v>2421620231404.9585</v>
      </c>
      <c r="T177" s="15">
        <f t="shared" si="14"/>
        <v>12619628.099173555</v>
      </c>
      <c r="U177" s="15">
        <f t="shared" si="14"/>
        <v>0</v>
      </c>
      <c r="V177" s="15">
        <f t="shared" si="14"/>
        <v>129601239.66942151</v>
      </c>
    </row>
    <row r="178" spans="1:22" ht="13.15" x14ac:dyDescent="0.4">
      <c r="A178" s="85"/>
      <c r="B178" s="51" t="s">
        <v>268</v>
      </c>
      <c r="C178" s="15">
        <f>(C128*C153)/(10^6)</f>
        <v>3268.4580645161286</v>
      </c>
      <c r="D178" s="15">
        <f t="shared" ref="D178:V178" si="15">(D128*D153)/(10^6)</f>
        <v>0</v>
      </c>
      <c r="E178" s="15">
        <f t="shared" si="15"/>
        <v>630039.19354838703</v>
      </c>
      <c r="F178" s="15">
        <f t="shared" si="15"/>
        <v>9534.8177419354834</v>
      </c>
      <c r="G178" s="15">
        <f t="shared" si="15"/>
        <v>7030.383870967742</v>
      </c>
      <c r="H178" s="15">
        <f t="shared" si="15"/>
        <v>2098.6559139784945</v>
      </c>
      <c r="I178" s="15">
        <f t="shared" si="15"/>
        <v>35410.564516129038</v>
      </c>
      <c r="J178" s="15">
        <f t="shared" si="15"/>
        <v>0</v>
      </c>
      <c r="K178" s="15">
        <f t="shared" si="15"/>
        <v>283633.34677419352</v>
      </c>
      <c r="L178" s="15">
        <f t="shared" si="15"/>
        <v>263637.01290322567</v>
      </c>
      <c r="M178" s="15">
        <f t="shared" si="15"/>
        <v>1457527.4225806454</v>
      </c>
      <c r="N178" s="15">
        <f t="shared" si="15"/>
        <v>408432.47311827954</v>
      </c>
      <c r="O178" s="15">
        <f t="shared" si="15"/>
        <v>111228.7634408602</v>
      </c>
      <c r="P178" s="15">
        <f t="shared" si="15"/>
        <v>31691.973118279569</v>
      </c>
      <c r="Q178" s="15">
        <f t="shared" si="15"/>
        <v>27721.316129032253</v>
      </c>
      <c r="R178" s="15">
        <f t="shared" si="15"/>
        <v>465.10752688172039</v>
      </c>
      <c r="S178" s="15">
        <f t="shared" si="15"/>
        <v>726116.34193548374</v>
      </c>
      <c r="T178" s="15">
        <f t="shared" si="15"/>
        <v>6720.3159677419353</v>
      </c>
      <c r="U178" s="15">
        <f t="shared" si="15"/>
        <v>4764.5161290322576</v>
      </c>
      <c r="V178" s="15">
        <f t="shared" si="15"/>
        <v>6839.4629032258063</v>
      </c>
    </row>
    <row r="179" spans="1:22" ht="13.15" x14ac:dyDescent="0.4">
      <c r="B179" s="50" t="s">
        <v>119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</row>
    <row r="180" spans="1:22" ht="13.15" x14ac:dyDescent="0.4">
      <c r="B180" s="50" t="s">
        <v>120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</row>
    <row r="181" spans="1:22" ht="13.15" x14ac:dyDescent="0.4">
      <c r="B181" s="50" t="s">
        <v>121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</row>
    <row r="182" spans="1:22" ht="13.15" x14ac:dyDescent="0.4">
      <c r="B182" s="50" t="s">
        <v>122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</row>
    <row r="183" spans="1:22" ht="13.15" x14ac:dyDescent="0.4">
      <c r="B183" s="50" t="s">
        <v>123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</row>
    <row r="184" spans="1:22" ht="13.15" x14ac:dyDescent="0.4">
      <c r="A184" s="85" t="s">
        <v>124</v>
      </c>
      <c r="B184" s="51" t="s">
        <v>265</v>
      </c>
      <c r="C184" s="15">
        <f>(C134*C159)</f>
        <v>0</v>
      </c>
      <c r="D184" s="15">
        <f t="shared" ref="D184:V184" si="16">(D134*D159)</f>
        <v>0</v>
      </c>
      <c r="E184" s="15">
        <f t="shared" si="16"/>
        <v>0</v>
      </c>
      <c r="F184" s="15">
        <f t="shared" si="16"/>
        <v>0</v>
      </c>
      <c r="G184" s="15">
        <f t="shared" si="16"/>
        <v>0</v>
      </c>
      <c r="H184" s="15">
        <f t="shared" si="16"/>
        <v>0</v>
      </c>
      <c r="I184" s="15">
        <f t="shared" si="16"/>
        <v>0</v>
      </c>
      <c r="J184" s="15">
        <f t="shared" si="16"/>
        <v>0</v>
      </c>
      <c r="K184" s="15">
        <f t="shared" si="16"/>
        <v>3636879928.2424245</v>
      </c>
      <c r="L184" s="15">
        <f t="shared" si="16"/>
        <v>0</v>
      </c>
      <c r="M184" s="15">
        <f t="shared" si="16"/>
        <v>0</v>
      </c>
      <c r="N184" s="15">
        <f t="shared" si="16"/>
        <v>0</v>
      </c>
      <c r="O184" s="15">
        <f t="shared" si="16"/>
        <v>0</v>
      </c>
      <c r="P184" s="15">
        <f t="shared" si="16"/>
        <v>0</v>
      </c>
      <c r="Q184" s="15">
        <f t="shared" si="16"/>
        <v>63354833105.454552</v>
      </c>
      <c r="R184" s="15">
        <f t="shared" si="16"/>
        <v>0</v>
      </c>
      <c r="S184" s="15">
        <f t="shared" si="16"/>
        <v>5909971040.000001</v>
      </c>
      <c r="T184" s="15">
        <f t="shared" si="16"/>
        <v>0</v>
      </c>
      <c r="U184" s="15">
        <f t="shared" si="16"/>
        <v>0</v>
      </c>
      <c r="V184" s="15">
        <f t="shared" si="16"/>
        <v>0</v>
      </c>
    </row>
    <row r="185" spans="1:22" ht="13.15" x14ac:dyDescent="0.4">
      <c r="A185" s="85"/>
      <c r="B185" s="51" t="s">
        <v>266</v>
      </c>
      <c r="C185" s="15">
        <f>(C135*C160)</f>
        <v>189653095707.31705</v>
      </c>
      <c r="D185" s="15">
        <f t="shared" ref="D185:V185" si="17">(D135*D160)</f>
        <v>19250388585.365852</v>
      </c>
      <c r="E185" s="15">
        <f t="shared" si="17"/>
        <v>2045356305560.9756</v>
      </c>
      <c r="F185" s="15">
        <f t="shared" si="17"/>
        <v>91849839414.63414</v>
      </c>
      <c r="G185" s="15">
        <f t="shared" si="17"/>
        <v>22332868390.243904</v>
      </c>
      <c r="H185" s="15">
        <f t="shared" si="17"/>
        <v>9569790243.9024391</v>
      </c>
      <c r="I185" s="15">
        <f t="shared" si="17"/>
        <v>43517361951.219513</v>
      </c>
      <c r="J185" s="15">
        <f t="shared" si="17"/>
        <v>3677337966439.0244</v>
      </c>
      <c r="K185" s="15">
        <f t="shared" si="17"/>
        <v>1554664968307.1218</v>
      </c>
      <c r="L185" s="15">
        <f t="shared" si="17"/>
        <v>31348618146.341461</v>
      </c>
      <c r="M185" s="15">
        <f t="shared" si="17"/>
        <v>157760510536.58539</v>
      </c>
      <c r="N185" s="15">
        <f t="shared" si="17"/>
        <v>89190445073.170746</v>
      </c>
      <c r="O185" s="15">
        <f t="shared" si="17"/>
        <v>23914402146.341461</v>
      </c>
      <c r="P185" s="15">
        <f t="shared" si="17"/>
        <v>25919021365.853653</v>
      </c>
      <c r="Q185" s="15">
        <f t="shared" si="17"/>
        <v>1302561677923.9026</v>
      </c>
      <c r="R185" s="15">
        <f t="shared" si="17"/>
        <v>41422081560.975609</v>
      </c>
      <c r="S185" s="15">
        <f t="shared" si="17"/>
        <v>501219375778.53662</v>
      </c>
      <c r="T185" s="15">
        <f t="shared" si="17"/>
        <v>759992447317.07324</v>
      </c>
      <c r="U185" s="15">
        <f t="shared" si="17"/>
        <v>1302257056390.2439</v>
      </c>
      <c r="V185" s="15">
        <f t="shared" si="17"/>
        <v>333774136780.48779</v>
      </c>
    </row>
    <row r="186" spans="1:22" ht="26.25" x14ac:dyDescent="0.4">
      <c r="B186" s="50" t="s">
        <v>125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</row>
    <row r="187" spans="1:22" ht="26.25" x14ac:dyDescent="0.4">
      <c r="B187" s="50" t="s">
        <v>126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</row>
    <row r="188" spans="1:22" ht="26.25" x14ac:dyDescent="0.4">
      <c r="B188" s="50" t="s">
        <v>127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</row>
    <row r="189" spans="1:22" ht="26.25" x14ac:dyDescent="0.4">
      <c r="B189" s="50" t="s">
        <v>128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</row>
    <row r="190" spans="1:22" ht="13.15" x14ac:dyDescent="0.4">
      <c r="B190" s="50" t="s">
        <v>129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</row>
    <row r="191" spans="1:22" ht="26.25" x14ac:dyDescent="0.4">
      <c r="B191" s="50" t="s">
        <v>130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</row>
    <row r="192" spans="1:22" ht="26.25" x14ac:dyDescent="0.4">
      <c r="B192" s="50" t="s">
        <v>131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</row>
    <row r="193" spans="1:22" ht="13.15" x14ac:dyDescent="0.4">
      <c r="B193" s="50" t="s">
        <v>132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</row>
    <row r="194" spans="1:22" ht="13.15" x14ac:dyDescent="0.4">
      <c r="B194" s="50" t="s">
        <v>133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</row>
    <row r="195" spans="1:22" ht="26.25" x14ac:dyDescent="0.4">
      <c r="B195" s="50" t="s">
        <v>134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</row>
    <row r="196" spans="1:22" ht="13.15" x14ac:dyDescent="0.4">
      <c r="B196" s="50" t="s">
        <v>135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</row>
    <row r="197" spans="1:22" ht="13.15" x14ac:dyDescent="0.4">
      <c r="B197" s="50" t="s">
        <v>136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</row>
    <row r="198" spans="1:22" ht="13.15" x14ac:dyDescent="0.4">
      <c r="B198" s="2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ht="13.15" x14ac:dyDescent="0.4">
      <c r="B199" s="53" t="s">
        <v>269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ht="65.650000000000006" x14ac:dyDescent="0.4">
      <c r="B200" s="50" t="s">
        <v>237</v>
      </c>
      <c r="C200" s="50" t="s">
        <v>117</v>
      </c>
      <c r="D200" s="50" t="s">
        <v>118</v>
      </c>
      <c r="E200" s="50" t="s">
        <v>119</v>
      </c>
      <c r="F200" s="50" t="s">
        <v>120</v>
      </c>
      <c r="G200" s="50" t="s">
        <v>121</v>
      </c>
      <c r="H200" s="50" t="s">
        <v>122</v>
      </c>
      <c r="I200" s="50" t="s">
        <v>123</v>
      </c>
      <c r="J200" s="50" t="s">
        <v>124</v>
      </c>
      <c r="K200" s="50" t="s">
        <v>125</v>
      </c>
      <c r="L200" s="50" t="s">
        <v>126</v>
      </c>
      <c r="M200" s="50" t="s">
        <v>127</v>
      </c>
      <c r="N200" s="50" t="s">
        <v>128</v>
      </c>
      <c r="O200" s="50" t="s">
        <v>129</v>
      </c>
      <c r="P200" s="50" t="s">
        <v>130</v>
      </c>
      <c r="Q200" s="50" t="s">
        <v>131</v>
      </c>
      <c r="R200" s="50" t="s">
        <v>132</v>
      </c>
      <c r="S200" s="50" t="s">
        <v>133</v>
      </c>
      <c r="T200" s="50" t="s">
        <v>134</v>
      </c>
      <c r="U200" s="50" t="s">
        <v>135</v>
      </c>
      <c r="V200" s="50" t="s">
        <v>136</v>
      </c>
    </row>
    <row r="201" spans="1:22" ht="13.15" x14ac:dyDescent="0.4">
      <c r="B201" s="50" t="s">
        <v>117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</row>
    <row r="202" spans="1:22" ht="13.15" x14ac:dyDescent="0.4">
      <c r="A202" s="85" t="s">
        <v>118</v>
      </c>
      <c r="B202" s="51" t="s">
        <v>270</v>
      </c>
      <c r="C202" s="15">
        <v>90.3</v>
      </c>
      <c r="D202" s="15">
        <v>90.3</v>
      </c>
      <c r="E202" s="15">
        <v>90.3</v>
      </c>
      <c r="F202" s="15">
        <v>90.3</v>
      </c>
      <c r="G202" s="15">
        <v>90.3</v>
      </c>
      <c r="H202" s="15">
        <v>90.3</v>
      </c>
      <c r="I202" s="15">
        <v>90.3</v>
      </c>
      <c r="J202" s="15">
        <v>90.3</v>
      </c>
      <c r="K202" s="15">
        <v>90.3</v>
      </c>
      <c r="L202" s="15">
        <v>90.3</v>
      </c>
      <c r="M202" s="15">
        <v>90.3</v>
      </c>
      <c r="N202" s="15">
        <v>90.3</v>
      </c>
      <c r="O202" s="15">
        <v>90.3</v>
      </c>
      <c r="P202" s="15">
        <v>90.3</v>
      </c>
      <c r="Q202" s="15">
        <v>90.3</v>
      </c>
      <c r="R202" s="15">
        <v>90.3</v>
      </c>
      <c r="S202" s="15">
        <v>90.3</v>
      </c>
      <c r="T202" s="15">
        <v>90.3</v>
      </c>
      <c r="U202" s="15">
        <v>90.3</v>
      </c>
      <c r="V202" s="15">
        <v>90.3</v>
      </c>
    </row>
    <row r="203" spans="1:22" ht="13.15" x14ac:dyDescent="0.4">
      <c r="A203" s="85"/>
      <c r="B203" s="51" t="s">
        <v>271</v>
      </c>
      <c r="C203" s="15">
        <v>50</v>
      </c>
      <c r="D203" s="15">
        <v>50</v>
      </c>
      <c r="E203" s="15">
        <v>50</v>
      </c>
      <c r="F203" s="15">
        <v>50</v>
      </c>
      <c r="G203" s="15">
        <v>50</v>
      </c>
      <c r="H203" s="15">
        <v>50</v>
      </c>
      <c r="I203" s="15">
        <v>50</v>
      </c>
      <c r="J203" s="15">
        <v>50</v>
      </c>
      <c r="K203" s="15">
        <v>50</v>
      </c>
      <c r="L203" s="15">
        <v>50</v>
      </c>
      <c r="M203" s="15">
        <v>50</v>
      </c>
      <c r="N203" s="15">
        <v>50</v>
      </c>
      <c r="O203" s="15">
        <v>50</v>
      </c>
      <c r="P203" s="15">
        <v>50</v>
      </c>
      <c r="Q203" s="15">
        <v>50</v>
      </c>
      <c r="R203" s="15">
        <v>50</v>
      </c>
      <c r="S203" s="15">
        <v>50</v>
      </c>
      <c r="T203" s="15">
        <v>50</v>
      </c>
      <c r="U203" s="15">
        <v>50</v>
      </c>
      <c r="V203" s="15">
        <v>50</v>
      </c>
    </row>
    <row r="204" spans="1:22" ht="13.15" x14ac:dyDescent="0.4">
      <c r="B204" s="50" t="s">
        <v>119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</row>
    <row r="205" spans="1:22" ht="13.15" x14ac:dyDescent="0.4">
      <c r="B205" s="50" t="s">
        <v>120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</row>
    <row r="206" spans="1:22" ht="13.15" x14ac:dyDescent="0.4">
      <c r="B206" s="50" t="s">
        <v>121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</row>
    <row r="207" spans="1:22" ht="13.15" x14ac:dyDescent="0.4">
      <c r="B207" s="50" t="s">
        <v>122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</row>
    <row r="208" spans="1:22" ht="13.15" x14ac:dyDescent="0.4">
      <c r="B208" s="50" t="s">
        <v>123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</row>
    <row r="209" spans="1:22" ht="13.15" x14ac:dyDescent="0.4">
      <c r="A209" s="85" t="s">
        <v>124</v>
      </c>
      <c r="B209" s="51" t="s">
        <v>272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</row>
    <row r="210" spans="1:22" ht="13.15" x14ac:dyDescent="0.4">
      <c r="A210" s="85"/>
      <c r="B210" s="51" t="s">
        <v>273</v>
      </c>
      <c r="C210" s="15">
        <v>68.599999999999994</v>
      </c>
      <c r="D210" s="15">
        <v>68.599999999999994</v>
      </c>
      <c r="E210" s="15">
        <v>68.599999999999994</v>
      </c>
      <c r="F210" s="15">
        <v>68.599999999999994</v>
      </c>
      <c r="G210" s="15">
        <v>68.599999999999994</v>
      </c>
      <c r="H210" s="15">
        <v>68.599999999999994</v>
      </c>
      <c r="I210" s="15">
        <v>68.599999999999994</v>
      </c>
      <c r="J210" s="15">
        <v>68.599999999999994</v>
      </c>
      <c r="K210" s="15">
        <v>68.599999999999994</v>
      </c>
      <c r="L210" s="15">
        <v>68.599999999999994</v>
      </c>
      <c r="M210" s="15">
        <v>68.599999999999994</v>
      </c>
      <c r="N210" s="15">
        <v>68.599999999999994</v>
      </c>
      <c r="O210" s="15">
        <v>68.599999999999994</v>
      </c>
      <c r="P210" s="15">
        <v>68.599999999999994</v>
      </c>
      <c r="Q210" s="15">
        <v>68.599999999999994</v>
      </c>
      <c r="R210" s="15">
        <v>68.599999999999994</v>
      </c>
      <c r="S210" s="15">
        <v>68.599999999999994</v>
      </c>
      <c r="T210" s="15">
        <v>68.599999999999994</v>
      </c>
      <c r="U210" s="15">
        <v>68.599999999999994</v>
      </c>
      <c r="V210" s="15">
        <v>68.599999999999994</v>
      </c>
    </row>
    <row r="211" spans="1:22" ht="26.25" x14ac:dyDescent="0.4">
      <c r="B211" s="50" t="s">
        <v>125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</row>
    <row r="212" spans="1:22" ht="26.25" x14ac:dyDescent="0.4">
      <c r="B212" s="50" t="s">
        <v>126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</row>
    <row r="213" spans="1:22" ht="26.25" x14ac:dyDescent="0.4">
      <c r="B213" s="50" t="s">
        <v>127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</row>
    <row r="214" spans="1:22" ht="26.25" x14ac:dyDescent="0.4">
      <c r="B214" s="50" t="s">
        <v>128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</row>
    <row r="215" spans="1:22" ht="13.15" x14ac:dyDescent="0.4">
      <c r="B215" s="50" t="s">
        <v>129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</row>
    <row r="216" spans="1:22" ht="26.25" x14ac:dyDescent="0.4">
      <c r="B216" s="50" t="s">
        <v>130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</row>
    <row r="217" spans="1:22" ht="26.25" x14ac:dyDescent="0.4">
      <c r="B217" s="50" t="s">
        <v>131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</row>
    <row r="218" spans="1:22" ht="13.15" x14ac:dyDescent="0.4">
      <c r="B218" s="50" t="s">
        <v>132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</row>
    <row r="219" spans="1:22" ht="13.15" x14ac:dyDescent="0.4">
      <c r="B219" s="50" t="s">
        <v>133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</row>
    <row r="220" spans="1:22" ht="26.25" x14ac:dyDescent="0.4">
      <c r="B220" s="50" t="s">
        <v>134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</row>
    <row r="221" spans="1:22" ht="13.15" x14ac:dyDescent="0.4">
      <c r="B221" s="50" t="s">
        <v>135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</row>
    <row r="222" spans="1:22" ht="13.15" x14ac:dyDescent="0.4">
      <c r="B222" s="50" t="s">
        <v>136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</row>
    <row r="223" spans="1:22" ht="13.15" x14ac:dyDescent="0.4">
      <c r="B223" s="2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x14ac:dyDescent="0.3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ht="65.650000000000006" x14ac:dyDescent="0.4">
      <c r="B225" s="53" t="s">
        <v>274</v>
      </c>
      <c r="C225" s="50" t="s">
        <v>117</v>
      </c>
      <c r="D225" s="50" t="s">
        <v>118</v>
      </c>
      <c r="E225" s="50" t="s">
        <v>119</v>
      </c>
      <c r="F225" s="50" t="s">
        <v>120</v>
      </c>
      <c r="G225" s="50" t="s">
        <v>121</v>
      </c>
      <c r="H225" s="50" t="s">
        <v>122</v>
      </c>
      <c r="I225" s="50" t="s">
        <v>123</v>
      </c>
      <c r="J225" s="50" t="s">
        <v>124</v>
      </c>
      <c r="K225" s="50" t="s">
        <v>125</v>
      </c>
      <c r="L225" s="50" t="s">
        <v>126</v>
      </c>
      <c r="M225" s="50" t="s">
        <v>127</v>
      </c>
      <c r="N225" s="50" t="s">
        <v>128</v>
      </c>
      <c r="O225" s="50" t="s">
        <v>129</v>
      </c>
      <c r="P225" s="50" t="s">
        <v>130</v>
      </c>
      <c r="Q225" s="50" t="s">
        <v>131</v>
      </c>
      <c r="R225" s="50" t="s">
        <v>132</v>
      </c>
      <c r="S225" s="50" t="s">
        <v>133</v>
      </c>
      <c r="T225" s="50" t="s">
        <v>134</v>
      </c>
      <c r="U225" s="50" t="s">
        <v>135</v>
      </c>
      <c r="V225" s="50" t="s">
        <v>136</v>
      </c>
    </row>
    <row r="226" spans="1:22" ht="13.15" x14ac:dyDescent="0.4">
      <c r="B226" s="50" t="s">
        <v>117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</row>
    <row r="227" spans="1:22" ht="13.15" x14ac:dyDescent="0.4">
      <c r="A227" s="85" t="s">
        <v>118</v>
      </c>
      <c r="B227" s="51" t="s">
        <v>275</v>
      </c>
      <c r="C227" s="52">
        <f t="shared" ref="C227:V227" si="18">(C202*C177)/(10^12)</f>
        <v>1.129944049586777E-2</v>
      </c>
      <c r="D227" s="52">
        <f t="shared" si="18"/>
        <v>9.7486499380165288</v>
      </c>
      <c r="E227" s="52">
        <f t="shared" si="18"/>
        <v>1.0780588636363637</v>
      </c>
      <c r="F227" s="52">
        <f t="shared" si="18"/>
        <v>1.6315008471074383E-2</v>
      </c>
      <c r="G227" s="52">
        <f t="shared" si="18"/>
        <v>1.2029676446280991E-2</v>
      </c>
      <c r="H227" s="52">
        <f t="shared" si="18"/>
        <v>0</v>
      </c>
      <c r="I227" s="52">
        <f t="shared" si="18"/>
        <v>13.996509328512394</v>
      </c>
      <c r="J227" s="52">
        <f t="shared" si="18"/>
        <v>248.15339268595039</v>
      </c>
      <c r="K227" s="52">
        <f t="shared" si="18"/>
        <v>81.809966947314066</v>
      </c>
      <c r="L227" s="52">
        <f t="shared" si="18"/>
        <v>190.39165214132228</v>
      </c>
      <c r="M227" s="52">
        <f t="shared" si="18"/>
        <v>1124.7815504516527</v>
      </c>
      <c r="N227" s="52">
        <f t="shared" si="18"/>
        <v>0</v>
      </c>
      <c r="O227" s="52">
        <f t="shared" si="18"/>
        <v>0</v>
      </c>
      <c r="P227" s="52">
        <f t="shared" si="18"/>
        <v>0.53095840289256202</v>
      </c>
      <c r="Q227" s="52">
        <f t="shared" si="18"/>
        <v>5.0872848322314042</v>
      </c>
      <c r="R227" s="52">
        <f t="shared" si="18"/>
        <v>0</v>
      </c>
      <c r="S227" s="52">
        <f t="shared" si="18"/>
        <v>218.67230689586776</v>
      </c>
      <c r="T227" s="52">
        <f t="shared" si="18"/>
        <v>1.1395524173553719E-3</v>
      </c>
      <c r="U227" s="52">
        <f t="shared" si="18"/>
        <v>0</v>
      </c>
      <c r="V227" s="52">
        <f t="shared" si="18"/>
        <v>1.1702991942148761E-2</v>
      </c>
    </row>
    <row r="228" spans="1:22" ht="13.15" x14ac:dyDescent="0.4">
      <c r="A228" s="85"/>
      <c r="B228" s="51" t="s">
        <v>276</v>
      </c>
      <c r="C228" s="52">
        <f t="shared" ref="C228:V228" si="19">(C203*C178)/(10^12)</f>
        <v>1.6342290322580642E-7</v>
      </c>
      <c r="D228" s="52">
        <f t="shared" si="19"/>
        <v>0</v>
      </c>
      <c r="E228" s="52">
        <f t="shared" si="19"/>
        <v>3.1501959677419355E-5</v>
      </c>
      <c r="F228" s="52">
        <f t="shared" si="19"/>
        <v>4.7674088709677416E-7</v>
      </c>
      <c r="G228" s="52">
        <f t="shared" si="19"/>
        <v>3.5151919354838707E-7</v>
      </c>
      <c r="H228" s="52">
        <f t="shared" si="19"/>
        <v>1.0493279569892471E-7</v>
      </c>
      <c r="I228" s="52">
        <f t="shared" si="19"/>
        <v>1.7705282258064518E-6</v>
      </c>
      <c r="J228" s="52">
        <f t="shared" si="19"/>
        <v>0</v>
      </c>
      <c r="K228" s="52">
        <f t="shared" si="19"/>
        <v>1.4181667338709676E-5</v>
      </c>
      <c r="L228" s="52">
        <f t="shared" si="19"/>
        <v>1.3181850645161284E-5</v>
      </c>
      <c r="M228" s="52">
        <f t="shared" si="19"/>
        <v>7.2876371129032276E-5</v>
      </c>
      <c r="N228" s="52">
        <f t="shared" si="19"/>
        <v>2.0421623655913977E-5</v>
      </c>
      <c r="O228" s="52">
        <f t="shared" si="19"/>
        <v>5.5614381720430104E-6</v>
      </c>
      <c r="P228" s="52">
        <f t="shared" si="19"/>
        <v>1.5845986559139785E-6</v>
      </c>
      <c r="Q228" s="52">
        <f t="shared" si="19"/>
        <v>1.3860658064516126E-6</v>
      </c>
      <c r="R228" s="52">
        <f t="shared" si="19"/>
        <v>2.3255376344086021E-8</v>
      </c>
      <c r="S228" s="52">
        <f t="shared" si="19"/>
        <v>3.6305817096774192E-5</v>
      </c>
      <c r="T228" s="52">
        <f t="shared" si="19"/>
        <v>3.3601579838709677E-7</v>
      </c>
      <c r="U228" s="52">
        <f t="shared" si="19"/>
        <v>2.3822580645161289E-7</v>
      </c>
      <c r="V228" s="52">
        <f t="shared" si="19"/>
        <v>3.4197314516129028E-7</v>
      </c>
    </row>
    <row r="229" spans="1:22" ht="13.15" x14ac:dyDescent="0.4">
      <c r="B229" s="50" t="s">
        <v>119</v>
      </c>
      <c r="C229" s="15">
        <f t="shared" ref="C229:L233" si="20">0/(10^12)</f>
        <v>0</v>
      </c>
      <c r="D229" s="15">
        <f t="shared" si="20"/>
        <v>0</v>
      </c>
      <c r="E229" s="15">
        <f t="shared" si="20"/>
        <v>0</v>
      </c>
      <c r="F229" s="15">
        <f t="shared" si="20"/>
        <v>0</v>
      </c>
      <c r="G229" s="15">
        <f t="shared" si="20"/>
        <v>0</v>
      </c>
      <c r="H229" s="15">
        <f t="shared" si="20"/>
        <v>0</v>
      </c>
      <c r="I229" s="15">
        <f t="shared" si="20"/>
        <v>0</v>
      </c>
      <c r="J229" s="15">
        <f t="shared" si="20"/>
        <v>0</v>
      </c>
      <c r="K229" s="15">
        <f t="shared" si="20"/>
        <v>0</v>
      </c>
      <c r="L229" s="15">
        <f t="shared" si="20"/>
        <v>0</v>
      </c>
      <c r="M229" s="15">
        <f t="shared" ref="M229:V233" si="21">0/(10^12)</f>
        <v>0</v>
      </c>
      <c r="N229" s="15">
        <f t="shared" si="21"/>
        <v>0</v>
      </c>
      <c r="O229" s="15">
        <f t="shared" si="21"/>
        <v>0</v>
      </c>
      <c r="P229" s="15">
        <f t="shared" si="21"/>
        <v>0</v>
      </c>
      <c r="Q229" s="15">
        <f t="shared" si="21"/>
        <v>0</v>
      </c>
      <c r="R229" s="15">
        <f t="shared" si="21"/>
        <v>0</v>
      </c>
      <c r="S229" s="15">
        <f t="shared" si="21"/>
        <v>0</v>
      </c>
      <c r="T229" s="15">
        <f t="shared" si="21"/>
        <v>0</v>
      </c>
      <c r="U229" s="15">
        <f t="shared" si="21"/>
        <v>0</v>
      </c>
      <c r="V229" s="15">
        <f t="shared" si="21"/>
        <v>0</v>
      </c>
    </row>
    <row r="230" spans="1:22" ht="13.15" x14ac:dyDescent="0.4">
      <c r="B230" s="50" t="s">
        <v>120</v>
      </c>
      <c r="C230" s="15">
        <f t="shared" si="20"/>
        <v>0</v>
      </c>
      <c r="D230" s="15">
        <f t="shared" si="20"/>
        <v>0</v>
      </c>
      <c r="E230" s="15">
        <f t="shared" si="20"/>
        <v>0</v>
      </c>
      <c r="F230" s="15">
        <f t="shared" si="20"/>
        <v>0</v>
      </c>
      <c r="G230" s="15">
        <f t="shared" si="20"/>
        <v>0</v>
      </c>
      <c r="H230" s="15">
        <f t="shared" si="20"/>
        <v>0</v>
      </c>
      <c r="I230" s="15">
        <f t="shared" si="20"/>
        <v>0</v>
      </c>
      <c r="J230" s="15">
        <f t="shared" si="20"/>
        <v>0</v>
      </c>
      <c r="K230" s="15">
        <f t="shared" si="20"/>
        <v>0</v>
      </c>
      <c r="L230" s="15">
        <f t="shared" si="20"/>
        <v>0</v>
      </c>
      <c r="M230" s="15">
        <f t="shared" si="21"/>
        <v>0</v>
      </c>
      <c r="N230" s="15">
        <f t="shared" si="21"/>
        <v>0</v>
      </c>
      <c r="O230" s="15">
        <f t="shared" si="21"/>
        <v>0</v>
      </c>
      <c r="P230" s="15">
        <f t="shared" si="21"/>
        <v>0</v>
      </c>
      <c r="Q230" s="15">
        <f t="shared" si="21"/>
        <v>0</v>
      </c>
      <c r="R230" s="15">
        <f t="shared" si="21"/>
        <v>0</v>
      </c>
      <c r="S230" s="15">
        <f t="shared" si="21"/>
        <v>0</v>
      </c>
      <c r="T230" s="15">
        <f t="shared" si="21"/>
        <v>0</v>
      </c>
      <c r="U230" s="15">
        <f t="shared" si="21"/>
        <v>0</v>
      </c>
      <c r="V230" s="15">
        <f t="shared" si="21"/>
        <v>0</v>
      </c>
    </row>
    <row r="231" spans="1:22" ht="13.15" x14ac:dyDescent="0.4">
      <c r="B231" s="50" t="s">
        <v>121</v>
      </c>
      <c r="C231" s="15">
        <f t="shared" si="20"/>
        <v>0</v>
      </c>
      <c r="D231" s="15">
        <f t="shared" si="20"/>
        <v>0</v>
      </c>
      <c r="E231" s="15">
        <f t="shared" si="20"/>
        <v>0</v>
      </c>
      <c r="F231" s="15">
        <f t="shared" si="20"/>
        <v>0</v>
      </c>
      <c r="G231" s="15">
        <f t="shared" si="20"/>
        <v>0</v>
      </c>
      <c r="H231" s="15">
        <f t="shared" si="20"/>
        <v>0</v>
      </c>
      <c r="I231" s="15">
        <f t="shared" si="20"/>
        <v>0</v>
      </c>
      <c r="J231" s="15">
        <f t="shared" si="20"/>
        <v>0</v>
      </c>
      <c r="K231" s="15">
        <f t="shared" si="20"/>
        <v>0</v>
      </c>
      <c r="L231" s="15">
        <f t="shared" si="20"/>
        <v>0</v>
      </c>
      <c r="M231" s="15">
        <f t="shared" si="21"/>
        <v>0</v>
      </c>
      <c r="N231" s="15">
        <f t="shared" si="21"/>
        <v>0</v>
      </c>
      <c r="O231" s="15">
        <f t="shared" si="21"/>
        <v>0</v>
      </c>
      <c r="P231" s="15">
        <f t="shared" si="21"/>
        <v>0</v>
      </c>
      <c r="Q231" s="15">
        <f t="shared" si="21"/>
        <v>0</v>
      </c>
      <c r="R231" s="15">
        <f t="shared" si="21"/>
        <v>0</v>
      </c>
      <c r="S231" s="15">
        <f t="shared" si="21"/>
        <v>0</v>
      </c>
      <c r="T231" s="15">
        <f t="shared" si="21"/>
        <v>0</v>
      </c>
      <c r="U231" s="15">
        <f t="shared" si="21"/>
        <v>0</v>
      </c>
      <c r="V231" s="15">
        <f t="shared" si="21"/>
        <v>0</v>
      </c>
    </row>
    <row r="232" spans="1:22" ht="13.15" x14ac:dyDescent="0.4">
      <c r="B232" s="50" t="s">
        <v>122</v>
      </c>
      <c r="C232" s="15">
        <f t="shared" si="20"/>
        <v>0</v>
      </c>
      <c r="D232" s="15">
        <f t="shared" si="20"/>
        <v>0</v>
      </c>
      <c r="E232" s="15">
        <f t="shared" si="20"/>
        <v>0</v>
      </c>
      <c r="F232" s="15">
        <f t="shared" si="20"/>
        <v>0</v>
      </c>
      <c r="G232" s="15">
        <f t="shared" si="20"/>
        <v>0</v>
      </c>
      <c r="H232" s="15">
        <f t="shared" si="20"/>
        <v>0</v>
      </c>
      <c r="I232" s="15">
        <f t="shared" si="20"/>
        <v>0</v>
      </c>
      <c r="J232" s="15">
        <f t="shared" si="20"/>
        <v>0</v>
      </c>
      <c r="K232" s="15">
        <f t="shared" si="20"/>
        <v>0</v>
      </c>
      <c r="L232" s="15">
        <f t="shared" si="20"/>
        <v>0</v>
      </c>
      <c r="M232" s="15">
        <f t="shared" si="21"/>
        <v>0</v>
      </c>
      <c r="N232" s="15">
        <f t="shared" si="21"/>
        <v>0</v>
      </c>
      <c r="O232" s="15">
        <f t="shared" si="21"/>
        <v>0</v>
      </c>
      <c r="P232" s="15">
        <f t="shared" si="21"/>
        <v>0</v>
      </c>
      <c r="Q232" s="15">
        <f t="shared" si="21"/>
        <v>0</v>
      </c>
      <c r="R232" s="15">
        <f t="shared" si="21"/>
        <v>0</v>
      </c>
      <c r="S232" s="15">
        <f t="shared" si="21"/>
        <v>0</v>
      </c>
      <c r="T232" s="15">
        <f t="shared" si="21"/>
        <v>0</v>
      </c>
      <c r="U232" s="15">
        <f t="shared" si="21"/>
        <v>0</v>
      </c>
      <c r="V232" s="15">
        <f t="shared" si="21"/>
        <v>0</v>
      </c>
    </row>
    <row r="233" spans="1:22" ht="13.15" x14ac:dyDescent="0.4">
      <c r="B233" s="50" t="s">
        <v>123</v>
      </c>
      <c r="C233" s="15">
        <f t="shared" si="20"/>
        <v>0</v>
      </c>
      <c r="D233" s="15">
        <f t="shared" si="20"/>
        <v>0</v>
      </c>
      <c r="E233" s="15">
        <f t="shared" si="20"/>
        <v>0</v>
      </c>
      <c r="F233" s="15">
        <f t="shared" si="20"/>
        <v>0</v>
      </c>
      <c r="G233" s="15">
        <f t="shared" si="20"/>
        <v>0</v>
      </c>
      <c r="H233" s="15">
        <f t="shared" si="20"/>
        <v>0</v>
      </c>
      <c r="I233" s="15">
        <f t="shared" si="20"/>
        <v>0</v>
      </c>
      <c r="J233" s="15">
        <f t="shared" si="20"/>
        <v>0</v>
      </c>
      <c r="K233" s="15">
        <f t="shared" si="20"/>
        <v>0</v>
      </c>
      <c r="L233" s="15">
        <f t="shared" si="20"/>
        <v>0</v>
      </c>
      <c r="M233" s="15">
        <f t="shared" si="21"/>
        <v>0</v>
      </c>
      <c r="N233" s="15">
        <f t="shared" si="21"/>
        <v>0</v>
      </c>
      <c r="O233" s="15">
        <f t="shared" si="21"/>
        <v>0</v>
      </c>
      <c r="P233" s="15">
        <f t="shared" si="21"/>
        <v>0</v>
      </c>
      <c r="Q233" s="15">
        <f t="shared" si="21"/>
        <v>0</v>
      </c>
      <c r="R233" s="15">
        <f t="shared" si="21"/>
        <v>0</v>
      </c>
      <c r="S233" s="15">
        <f t="shared" si="21"/>
        <v>0</v>
      </c>
      <c r="T233" s="15">
        <f t="shared" si="21"/>
        <v>0</v>
      </c>
      <c r="U233" s="15">
        <f t="shared" si="21"/>
        <v>0</v>
      </c>
      <c r="V233" s="15">
        <f t="shared" si="21"/>
        <v>0</v>
      </c>
    </row>
    <row r="234" spans="1:22" ht="13.15" x14ac:dyDescent="0.4">
      <c r="A234" s="85" t="s">
        <v>124</v>
      </c>
      <c r="B234" s="51" t="s">
        <v>277</v>
      </c>
      <c r="C234" s="52">
        <f t="shared" ref="C234:V234" si="22">(C209*C184)/(10^12)</f>
        <v>0</v>
      </c>
      <c r="D234" s="52">
        <f t="shared" si="22"/>
        <v>0</v>
      </c>
      <c r="E234" s="52">
        <f t="shared" si="22"/>
        <v>0</v>
      </c>
      <c r="F234" s="52">
        <f t="shared" si="22"/>
        <v>0</v>
      </c>
      <c r="G234" s="52">
        <f t="shared" si="22"/>
        <v>0</v>
      </c>
      <c r="H234" s="52">
        <f t="shared" si="22"/>
        <v>0</v>
      </c>
      <c r="I234" s="52">
        <f t="shared" si="22"/>
        <v>0</v>
      </c>
      <c r="J234" s="52">
        <f t="shared" si="22"/>
        <v>0</v>
      </c>
      <c r="K234" s="52">
        <f t="shared" si="22"/>
        <v>0</v>
      </c>
      <c r="L234" s="52">
        <f t="shared" si="22"/>
        <v>0</v>
      </c>
      <c r="M234" s="52">
        <f t="shared" si="22"/>
        <v>0</v>
      </c>
      <c r="N234" s="52">
        <f t="shared" si="22"/>
        <v>0</v>
      </c>
      <c r="O234" s="52">
        <f t="shared" si="22"/>
        <v>0</v>
      </c>
      <c r="P234" s="52">
        <f t="shared" si="22"/>
        <v>0</v>
      </c>
      <c r="Q234" s="52">
        <f t="shared" si="22"/>
        <v>0</v>
      </c>
      <c r="R234" s="52">
        <f t="shared" si="22"/>
        <v>0</v>
      </c>
      <c r="S234" s="52">
        <f t="shared" si="22"/>
        <v>0</v>
      </c>
      <c r="T234" s="52">
        <f t="shared" si="22"/>
        <v>0</v>
      </c>
      <c r="U234" s="52">
        <f t="shared" si="22"/>
        <v>0</v>
      </c>
      <c r="V234" s="52">
        <f t="shared" si="22"/>
        <v>0</v>
      </c>
    </row>
    <row r="235" spans="1:22" ht="13.15" x14ac:dyDescent="0.4">
      <c r="A235" s="85"/>
      <c r="B235" s="51" t="s">
        <v>278</v>
      </c>
      <c r="C235" s="52">
        <f t="shared" ref="C235:V235" si="23">(C210*C185)/(10^12)</f>
        <v>13.01020236552195</v>
      </c>
      <c r="D235" s="52">
        <f t="shared" si="23"/>
        <v>1.3205766569560975</v>
      </c>
      <c r="E235" s="52">
        <f t="shared" si="23"/>
        <v>140.31144256148292</v>
      </c>
      <c r="F235" s="52">
        <f t="shared" si="23"/>
        <v>6.3008989838439016</v>
      </c>
      <c r="G235" s="52">
        <f t="shared" si="23"/>
        <v>1.5320347715707316</v>
      </c>
      <c r="H235" s="52">
        <f t="shared" si="23"/>
        <v>0.65648761073170725</v>
      </c>
      <c r="I235" s="52">
        <f t="shared" si="23"/>
        <v>2.9852910298536584</v>
      </c>
      <c r="J235" s="52">
        <f t="shared" si="23"/>
        <v>252.26538449771706</v>
      </c>
      <c r="K235" s="52">
        <f t="shared" si="23"/>
        <v>106.65001682586855</v>
      </c>
      <c r="L235" s="52">
        <f t="shared" si="23"/>
        <v>2.1505152048390244</v>
      </c>
      <c r="M235" s="52">
        <f t="shared" si="23"/>
        <v>10.822371022809756</v>
      </c>
      <c r="N235" s="52">
        <f t="shared" si="23"/>
        <v>6.1184645320195123</v>
      </c>
      <c r="O235" s="52">
        <f t="shared" si="23"/>
        <v>1.6405279872390242</v>
      </c>
      <c r="P235" s="52">
        <f t="shared" si="23"/>
        <v>1.7780448656975605</v>
      </c>
      <c r="Q235" s="52">
        <f t="shared" si="23"/>
        <v>89.355731105579707</v>
      </c>
      <c r="R235" s="52">
        <f t="shared" si="23"/>
        <v>2.841554795082927</v>
      </c>
      <c r="S235" s="52">
        <f t="shared" si="23"/>
        <v>34.383649178407609</v>
      </c>
      <c r="T235" s="52">
        <f t="shared" si="23"/>
        <v>52.135481885951222</v>
      </c>
      <c r="U235" s="52">
        <f t="shared" si="23"/>
        <v>89.334834068370725</v>
      </c>
      <c r="V235" s="52">
        <f t="shared" si="23"/>
        <v>22.89690578314146</v>
      </c>
    </row>
    <row r="236" spans="1:22" ht="26.25" x14ac:dyDescent="0.4">
      <c r="B236" s="50" t="s">
        <v>125</v>
      </c>
      <c r="C236" s="15">
        <f t="shared" ref="C236:L247" si="24">0/(10^12)</f>
        <v>0</v>
      </c>
      <c r="D236" s="15">
        <f t="shared" si="24"/>
        <v>0</v>
      </c>
      <c r="E236" s="15">
        <f t="shared" si="24"/>
        <v>0</v>
      </c>
      <c r="F236" s="15">
        <f t="shared" si="24"/>
        <v>0</v>
      </c>
      <c r="G236" s="15">
        <f t="shared" si="24"/>
        <v>0</v>
      </c>
      <c r="H236" s="15">
        <f t="shared" si="24"/>
        <v>0</v>
      </c>
      <c r="I236" s="15">
        <f t="shared" si="24"/>
        <v>0</v>
      </c>
      <c r="J236" s="15">
        <f t="shared" si="24"/>
        <v>0</v>
      </c>
      <c r="K236" s="15">
        <f t="shared" si="24"/>
        <v>0</v>
      </c>
      <c r="L236" s="15">
        <f t="shared" si="24"/>
        <v>0</v>
      </c>
      <c r="M236" s="15">
        <f t="shared" ref="M236:V247" si="25">0/(10^12)</f>
        <v>0</v>
      </c>
      <c r="N236" s="15">
        <f t="shared" si="25"/>
        <v>0</v>
      </c>
      <c r="O236" s="15">
        <f t="shared" si="25"/>
        <v>0</v>
      </c>
      <c r="P236" s="15">
        <f t="shared" si="25"/>
        <v>0</v>
      </c>
      <c r="Q236" s="15">
        <f t="shared" si="25"/>
        <v>0</v>
      </c>
      <c r="R236" s="15">
        <f t="shared" si="25"/>
        <v>0</v>
      </c>
      <c r="S236" s="15">
        <f t="shared" si="25"/>
        <v>0</v>
      </c>
      <c r="T236" s="15">
        <f t="shared" si="25"/>
        <v>0</v>
      </c>
      <c r="U236" s="15">
        <f t="shared" si="25"/>
        <v>0</v>
      </c>
      <c r="V236" s="15">
        <f t="shared" si="25"/>
        <v>0</v>
      </c>
    </row>
    <row r="237" spans="1:22" ht="26.25" x14ac:dyDescent="0.4">
      <c r="B237" s="50" t="s">
        <v>126</v>
      </c>
      <c r="C237" s="15">
        <f t="shared" si="24"/>
        <v>0</v>
      </c>
      <c r="D237" s="15">
        <f t="shared" si="24"/>
        <v>0</v>
      </c>
      <c r="E237" s="15">
        <f t="shared" si="24"/>
        <v>0</v>
      </c>
      <c r="F237" s="15">
        <f t="shared" si="24"/>
        <v>0</v>
      </c>
      <c r="G237" s="15">
        <f t="shared" si="24"/>
        <v>0</v>
      </c>
      <c r="H237" s="15">
        <f t="shared" si="24"/>
        <v>0</v>
      </c>
      <c r="I237" s="15">
        <f t="shared" si="24"/>
        <v>0</v>
      </c>
      <c r="J237" s="15">
        <f t="shared" si="24"/>
        <v>0</v>
      </c>
      <c r="K237" s="15">
        <f t="shared" si="24"/>
        <v>0</v>
      </c>
      <c r="L237" s="15">
        <f t="shared" si="24"/>
        <v>0</v>
      </c>
      <c r="M237" s="15">
        <f t="shared" si="25"/>
        <v>0</v>
      </c>
      <c r="N237" s="15">
        <f t="shared" si="25"/>
        <v>0</v>
      </c>
      <c r="O237" s="15">
        <f t="shared" si="25"/>
        <v>0</v>
      </c>
      <c r="P237" s="15">
        <f t="shared" si="25"/>
        <v>0</v>
      </c>
      <c r="Q237" s="15">
        <f t="shared" si="25"/>
        <v>0</v>
      </c>
      <c r="R237" s="15">
        <f t="shared" si="25"/>
        <v>0</v>
      </c>
      <c r="S237" s="15">
        <f t="shared" si="25"/>
        <v>0</v>
      </c>
      <c r="T237" s="15">
        <f t="shared" si="25"/>
        <v>0</v>
      </c>
      <c r="U237" s="15">
        <f t="shared" si="25"/>
        <v>0</v>
      </c>
      <c r="V237" s="15">
        <f t="shared" si="25"/>
        <v>0</v>
      </c>
    </row>
    <row r="238" spans="1:22" ht="26.25" x14ac:dyDescent="0.4">
      <c r="B238" s="50" t="s">
        <v>127</v>
      </c>
      <c r="C238" s="15">
        <f t="shared" si="24"/>
        <v>0</v>
      </c>
      <c r="D238" s="15">
        <f t="shared" si="24"/>
        <v>0</v>
      </c>
      <c r="E238" s="15">
        <f t="shared" si="24"/>
        <v>0</v>
      </c>
      <c r="F238" s="15">
        <f t="shared" si="24"/>
        <v>0</v>
      </c>
      <c r="G238" s="15">
        <f t="shared" si="24"/>
        <v>0</v>
      </c>
      <c r="H238" s="15">
        <f t="shared" si="24"/>
        <v>0</v>
      </c>
      <c r="I238" s="15">
        <f t="shared" si="24"/>
        <v>0</v>
      </c>
      <c r="J238" s="15">
        <f t="shared" si="24"/>
        <v>0</v>
      </c>
      <c r="K238" s="15">
        <f t="shared" si="24"/>
        <v>0</v>
      </c>
      <c r="L238" s="15">
        <f t="shared" si="24"/>
        <v>0</v>
      </c>
      <c r="M238" s="15">
        <f t="shared" si="25"/>
        <v>0</v>
      </c>
      <c r="N238" s="15">
        <f t="shared" si="25"/>
        <v>0</v>
      </c>
      <c r="O238" s="15">
        <f t="shared" si="25"/>
        <v>0</v>
      </c>
      <c r="P238" s="15">
        <f t="shared" si="25"/>
        <v>0</v>
      </c>
      <c r="Q238" s="15">
        <f t="shared" si="25"/>
        <v>0</v>
      </c>
      <c r="R238" s="15">
        <f t="shared" si="25"/>
        <v>0</v>
      </c>
      <c r="S238" s="15">
        <f t="shared" si="25"/>
        <v>0</v>
      </c>
      <c r="T238" s="15">
        <f t="shared" si="25"/>
        <v>0</v>
      </c>
      <c r="U238" s="15">
        <f t="shared" si="25"/>
        <v>0</v>
      </c>
      <c r="V238" s="15">
        <f t="shared" si="25"/>
        <v>0</v>
      </c>
    </row>
    <row r="239" spans="1:22" ht="26.25" x14ac:dyDescent="0.4">
      <c r="B239" s="50" t="s">
        <v>128</v>
      </c>
      <c r="C239" s="15">
        <f t="shared" si="24"/>
        <v>0</v>
      </c>
      <c r="D239" s="15">
        <f t="shared" si="24"/>
        <v>0</v>
      </c>
      <c r="E239" s="15">
        <f t="shared" si="24"/>
        <v>0</v>
      </c>
      <c r="F239" s="15">
        <f t="shared" si="24"/>
        <v>0</v>
      </c>
      <c r="G239" s="15">
        <f t="shared" si="24"/>
        <v>0</v>
      </c>
      <c r="H239" s="15">
        <f t="shared" si="24"/>
        <v>0</v>
      </c>
      <c r="I239" s="15">
        <f t="shared" si="24"/>
        <v>0</v>
      </c>
      <c r="J239" s="15">
        <f t="shared" si="24"/>
        <v>0</v>
      </c>
      <c r="K239" s="15">
        <f t="shared" si="24"/>
        <v>0</v>
      </c>
      <c r="L239" s="15">
        <f t="shared" si="24"/>
        <v>0</v>
      </c>
      <c r="M239" s="15">
        <f t="shared" si="25"/>
        <v>0</v>
      </c>
      <c r="N239" s="15">
        <f t="shared" si="25"/>
        <v>0</v>
      </c>
      <c r="O239" s="15">
        <f t="shared" si="25"/>
        <v>0</v>
      </c>
      <c r="P239" s="15">
        <f t="shared" si="25"/>
        <v>0</v>
      </c>
      <c r="Q239" s="15">
        <f t="shared" si="25"/>
        <v>0</v>
      </c>
      <c r="R239" s="15">
        <f t="shared" si="25"/>
        <v>0</v>
      </c>
      <c r="S239" s="15">
        <f t="shared" si="25"/>
        <v>0</v>
      </c>
      <c r="T239" s="15">
        <f t="shared" si="25"/>
        <v>0</v>
      </c>
      <c r="U239" s="15">
        <f t="shared" si="25"/>
        <v>0</v>
      </c>
      <c r="V239" s="15">
        <f t="shared" si="25"/>
        <v>0</v>
      </c>
    </row>
    <row r="240" spans="1:22" ht="13.15" x14ac:dyDescent="0.4">
      <c r="B240" s="50" t="s">
        <v>129</v>
      </c>
      <c r="C240" s="15">
        <f t="shared" si="24"/>
        <v>0</v>
      </c>
      <c r="D240" s="15">
        <f t="shared" si="24"/>
        <v>0</v>
      </c>
      <c r="E240" s="15">
        <f t="shared" si="24"/>
        <v>0</v>
      </c>
      <c r="F240" s="15">
        <f t="shared" si="24"/>
        <v>0</v>
      </c>
      <c r="G240" s="15">
        <f t="shared" si="24"/>
        <v>0</v>
      </c>
      <c r="H240" s="15">
        <f t="shared" si="24"/>
        <v>0</v>
      </c>
      <c r="I240" s="15">
        <f t="shared" si="24"/>
        <v>0</v>
      </c>
      <c r="J240" s="15">
        <f t="shared" si="24"/>
        <v>0</v>
      </c>
      <c r="K240" s="15">
        <f t="shared" si="24"/>
        <v>0</v>
      </c>
      <c r="L240" s="15">
        <f t="shared" si="24"/>
        <v>0</v>
      </c>
      <c r="M240" s="15">
        <f t="shared" si="25"/>
        <v>0</v>
      </c>
      <c r="N240" s="15">
        <f t="shared" si="25"/>
        <v>0</v>
      </c>
      <c r="O240" s="15">
        <f t="shared" si="25"/>
        <v>0</v>
      </c>
      <c r="P240" s="15">
        <f t="shared" si="25"/>
        <v>0</v>
      </c>
      <c r="Q240" s="15">
        <f t="shared" si="25"/>
        <v>0</v>
      </c>
      <c r="R240" s="15">
        <f t="shared" si="25"/>
        <v>0</v>
      </c>
      <c r="S240" s="15">
        <f t="shared" si="25"/>
        <v>0</v>
      </c>
      <c r="T240" s="15">
        <f t="shared" si="25"/>
        <v>0</v>
      </c>
      <c r="U240" s="15">
        <f t="shared" si="25"/>
        <v>0</v>
      </c>
      <c r="V240" s="15">
        <f t="shared" si="25"/>
        <v>0</v>
      </c>
    </row>
    <row r="241" spans="2:22" ht="26.25" x14ac:dyDescent="0.4">
      <c r="B241" s="50" t="s">
        <v>130</v>
      </c>
      <c r="C241" s="15">
        <f t="shared" si="24"/>
        <v>0</v>
      </c>
      <c r="D241" s="15">
        <f t="shared" si="24"/>
        <v>0</v>
      </c>
      <c r="E241" s="15">
        <f t="shared" si="24"/>
        <v>0</v>
      </c>
      <c r="F241" s="15">
        <f t="shared" si="24"/>
        <v>0</v>
      </c>
      <c r="G241" s="15">
        <f t="shared" si="24"/>
        <v>0</v>
      </c>
      <c r="H241" s="15">
        <f t="shared" si="24"/>
        <v>0</v>
      </c>
      <c r="I241" s="15">
        <f t="shared" si="24"/>
        <v>0</v>
      </c>
      <c r="J241" s="15">
        <f t="shared" si="24"/>
        <v>0</v>
      </c>
      <c r="K241" s="15">
        <f t="shared" si="24"/>
        <v>0</v>
      </c>
      <c r="L241" s="15">
        <f t="shared" si="24"/>
        <v>0</v>
      </c>
      <c r="M241" s="15">
        <f t="shared" si="25"/>
        <v>0</v>
      </c>
      <c r="N241" s="15">
        <f t="shared" si="25"/>
        <v>0</v>
      </c>
      <c r="O241" s="15">
        <f t="shared" si="25"/>
        <v>0</v>
      </c>
      <c r="P241" s="15">
        <f t="shared" si="25"/>
        <v>0</v>
      </c>
      <c r="Q241" s="15">
        <f t="shared" si="25"/>
        <v>0</v>
      </c>
      <c r="R241" s="15">
        <f t="shared" si="25"/>
        <v>0</v>
      </c>
      <c r="S241" s="15">
        <f t="shared" si="25"/>
        <v>0</v>
      </c>
      <c r="T241" s="15">
        <f t="shared" si="25"/>
        <v>0</v>
      </c>
      <c r="U241" s="15">
        <f t="shared" si="25"/>
        <v>0</v>
      </c>
      <c r="V241" s="15">
        <f t="shared" si="25"/>
        <v>0</v>
      </c>
    </row>
    <row r="242" spans="2:22" ht="26.25" x14ac:dyDescent="0.4">
      <c r="B242" s="50" t="s">
        <v>131</v>
      </c>
      <c r="C242" s="15">
        <f t="shared" si="24"/>
        <v>0</v>
      </c>
      <c r="D242" s="15">
        <f t="shared" si="24"/>
        <v>0</v>
      </c>
      <c r="E242" s="15">
        <f t="shared" si="24"/>
        <v>0</v>
      </c>
      <c r="F242" s="15">
        <f t="shared" si="24"/>
        <v>0</v>
      </c>
      <c r="G242" s="15">
        <f t="shared" si="24"/>
        <v>0</v>
      </c>
      <c r="H242" s="15">
        <f t="shared" si="24"/>
        <v>0</v>
      </c>
      <c r="I242" s="15">
        <f t="shared" si="24"/>
        <v>0</v>
      </c>
      <c r="J242" s="15">
        <f t="shared" si="24"/>
        <v>0</v>
      </c>
      <c r="K242" s="15">
        <f t="shared" si="24"/>
        <v>0</v>
      </c>
      <c r="L242" s="15">
        <f t="shared" si="24"/>
        <v>0</v>
      </c>
      <c r="M242" s="15">
        <f t="shared" si="25"/>
        <v>0</v>
      </c>
      <c r="N242" s="15">
        <f t="shared" si="25"/>
        <v>0</v>
      </c>
      <c r="O242" s="15">
        <f t="shared" si="25"/>
        <v>0</v>
      </c>
      <c r="P242" s="15">
        <f t="shared" si="25"/>
        <v>0</v>
      </c>
      <c r="Q242" s="15">
        <f t="shared" si="25"/>
        <v>0</v>
      </c>
      <c r="R242" s="15">
        <f t="shared" si="25"/>
        <v>0</v>
      </c>
      <c r="S242" s="15">
        <f t="shared" si="25"/>
        <v>0</v>
      </c>
      <c r="T242" s="15">
        <f t="shared" si="25"/>
        <v>0</v>
      </c>
      <c r="U242" s="15">
        <f t="shared" si="25"/>
        <v>0</v>
      </c>
      <c r="V242" s="15">
        <f t="shared" si="25"/>
        <v>0</v>
      </c>
    </row>
    <row r="243" spans="2:22" ht="13.15" x14ac:dyDescent="0.4">
      <c r="B243" s="50" t="s">
        <v>132</v>
      </c>
      <c r="C243" s="15">
        <f t="shared" si="24"/>
        <v>0</v>
      </c>
      <c r="D243" s="15">
        <f t="shared" si="24"/>
        <v>0</v>
      </c>
      <c r="E243" s="15">
        <f t="shared" si="24"/>
        <v>0</v>
      </c>
      <c r="F243" s="15">
        <f t="shared" si="24"/>
        <v>0</v>
      </c>
      <c r="G243" s="15">
        <f t="shared" si="24"/>
        <v>0</v>
      </c>
      <c r="H243" s="15">
        <f t="shared" si="24"/>
        <v>0</v>
      </c>
      <c r="I243" s="15">
        <f t="shared" si="24"/>
        <v>0</v>
      </c>
      <c r="J243" s="15">
        <f t="shared" si="24"/>
        <v>0</v>
      </c>
      <c r="K243" s="15">
        <f t="shared" si="24"/>
        <v>0</v>
      </c>
      <c r="L243" s="15">
        <f t="shared" si="24"/>
        <v>0</v>
      </c>
      <c r="M243" s="15">
        <f t="shared" si="25"/>
        <v>0</v>
      </c>
      <c r="N243" s="15">
        <f t="shared" si="25"/>
        <v>0</v>
      </c>
      <c r="O243" s="15">
        <f t="shared" si="25"/>
        <v>0</v>
      </c>
      <c r="P243" s="15">
        <f t="shared" si="25"/>
        <v>0</v>
      </c>
      <c r="Q243" s="15">
        <f t="shared" si="25"/>
        <v>0</v>
      </c>
      <c r="R243" s="15">
        <f t="shared" si="25"/>
        <v>0</v>
      </c>
      <c r="S243" s="15">
        <f t="shared" si="25"/>
        <v>0</v>
      </c>
      <c r="T243" s="15">
        <f t="shared" si="25"/>
        <v>0</v>
      </c>
      <c r="U243" s="15">
        <f t="shared" si="25"/>
        <v>0</v>
      </c>
      <c r="V243" s="15">
        <f t="shared" si="25"/>
        <v>0</v>
      </c>
    </row>
    <row r="244" spans="2:22" ht="13.15" x14ac:dyDescent="0.4">
      <c r="B244" s="50" t="s">
        <v>133</v>
      </c>
      <c r="C244" s="15">
        <f t="shared" si="24"/>
        <v>0</v>
      </c>
      <c r="D244" s="15">
        <f t="shared" si="24"/>
        <v>0</v>
      </c>
      <c r="E244" s="15">
        <f t="shared" si="24"/>
        <v>0</v>
      </c>
      <c r="F244" s="15">
        <f t="shared" si="24"/>
        <v>0</v>
      </c>
      <c r="G244" s="15">
        <f t="shared" si="24"/>
        <v>0</v>
      </c>
      <c r="H244" s="15">
        <f t="shared" si="24"/>
        <v>0</v>
      </c>
      <c r="I244" s="15">
        <f t="shared" si="24"/>
        <v>0</v>
      </c>
      <c r="J244" s="15">
        <f t="shared" si="24"/>
        <v>0</v>
      </c>
      <c r="K244" s="15">
        <f t="shared" si="24"/>
        <v>0</v>
      </c>
      <c r="L244" s="15">
        <f t="shared" si="24"/>
        <v>0</v>
      </c>
      <c r="M244" s="15">
        <f t="shared" si="25"/>
        <v>0</v>
      </c>
      <c r="N244" s="15">
        <f t="shared" si="25"/>
        <v>0</v>
      </c>
      <c r="O244" s="15">
        <f t="shared" si="25"/>
        <v>0</v>
      </c>
      <c r="P244" s="15">
        <f t="shared" si="25"/>
        <v>0</v>
      </c>
      <c r="Q244" s="15">
        <f t="shared" si="25"/>
        <v>0</v>
      </c>
      <c r="R244" s="15">
        <f t="shared" si="25"/>
        <v>0</v>
      </c>
      <c r="S244" s="15">
        <f t="shared" si="25"/>
        <v>0</v>
      </c>
      <c r="T244" s="15">
        <f t="shared" si="25"/>
        <v>0</v>
      </c>
      <c r="U244" s="15">
        <f t="shared" si="25"/>
        <v>0</v>
      </c>
      <c r="V244" s="15">
        <f t="shared" si="25"/>
        <v>0</v>
      </c>
    </row>
    <row r="245" spans="2:22" ht="26.25" x14ac:dyDescent="0.4">
      <c r="B245" s="50" t="s">
        <v>134</v>
      </c>
      <c r="C245" s="15">
        <f t="shared" si="24"/>
        <v>0</v>
      </c>
      <c r="D245" s="15">
        <f t="shared" si="24"/>
        <v>0</v>
      </c>
      <c r="E245" s="15">
        <f t="shared" si="24"/>
        <v>0</v>
      </c>
      <c r="F245" s="15">
        <f t="shared" si="24"/>
        <v>0</v>
      </c>
      <c r="G245" s="15">
        <f t="shared" si="24"/>
        <v>0</v>
      </c>
      <c r="H245" s="15">
        <f t="shared" si="24"/>
        <v>0</v>
      </c>
      <c r="I245" s="15">
        <f t="shared" si="24"/>
        <v>0</v>
      </c>
      <c r="J245" s="15">
        <f t="shared" si="24"/>
        <v>0</v>
      </c>
      <c r="K245" s="15">
        <f t="shared" si="24"/>
        <v>0</v>
      </c>
      <c r="L245" s="15">
        <f t="shared" si="24"/>
        <v>0</v>
      </c>
      <c r="M245" s="15">
        <f t="shared" si="25"/>
        <v>0</v>
      </c>
      <c r="N245" s="15">
        <f t="shared" si="25"/>
        <v>0</v>
      </c>
      <c r="O245" s="15">
        <f t="shared" si="25"/>
        <v>0</v>
      </c>
      <c r="P245" s="15">
        <f t="shared" si="25"/>
        <v>0</v>
      </c>
      <c r="Q245" s="15">
        <f t="shared" si="25"/>
        <v>0</v>
      </c>
      <c r="R245" s="15">
        <f t="shared" si="25"/>
        <v>0</v>
      </c>
      <c r="S245" s="15">
        <f t="shared" si="25"/>
        <v>0</v>
      </c>
      <c r="T245" s="15">
        <f t="shared" si="25"/>
        <v>0</v>
      </c>
      <c r="U245" s="15">
        <f t="shared" si="25"/>
        <v>0</v>
      </c>
      <c r="V245" s="15">
        <f t="shared" si="25"/>
        <v>0</v>
      </c>
    </row>
    <row r="246" spans="2:22" ht="13.15" x14ac:dyDescent="0.4">
      <c r="B246" s="50" t="s">
        <v>135</v>
      </c>
      <c r="C246" s="15">
        <f t="shared" si="24"/>
        <v>0</v>
      </c>
      <c r="D246" s="15">
        <f t="shared" si="24"/>
        <v>0</v>
      </c>
      <c r="E246" s="15">
        <f t="shared" si="24"/>
        <v>0</v>
      </c>
      <c r="F246" s="15">
        <f t="shared" si="24"/>
        <v>0</v>
      </c>
      <c r="G246" s="15">
        <f t="shared" si="24"/>
        <v>0</v>
      </c>
      <c r="H246" s="15">
        <f t="shared" si="24"/>
        <v>0</v>
      </c>
      <c r="I246" s="15">
        <f t="shared" si="24"/>
        <v>0</v>
      </c>
      <c r="J246" s="15">
        <f t="shared" si="24"/>
        <v>0</v>
      </c>
      <c r="K246" s="15">
        <f t="shared" si="24"/>
        <v>0</v>
      </c>
      <c r="L246" s="15">
        <f t="shared" si="24"/>
        <v>0</v>
      </c>
      <c r="M246" s="15">
        <f t="shared" si="25"/>
        <v>0</v>
      </c>
      <c r="N246" s="15">
        <f t="shared" si="25"/>
        <v>0</v>
      </c>
      <c r="O246" s="15">
        <f t="shared" si="25"/>
        <v>0</v>
      </c>
      <c r="P246" s="15">
        <f t="shared" si="25"/>
        <v>0</v>
      </c>
      <c r="Q246" s="15">
        <f t="shared" si="25"/>
        <v>0</v>
      </c>
      <c r="R246" s="15">
        <f t="shared" si="25"/>
        <v>0</v>
      </c>
      <c r="S246" s="15">
        <f t="shared" si="25"/>
        <v>0</v>
      </c>
      <c r="T246" s="15">
        <f t="shared" si="25"/>
        <v>0</v>
      </c>
      <c r="U246" s="15">
        <f t="shared" si="25"/>
        <v>0</v>
      </c>
      <c r="V246" s="15">
        <f t="shared" si="25"/>
        <v>0</v>
      </c>
    </row>
    <row r="247" spans="2:22" ht="13.15" x14ac:dyDescent="0.4">
      <c r="B247" s="50" t="s">
        <v>136</v>
      </c>
      <c r="C247" s="15">
        <f t="shared" si="24"/>
        <v>0</v>
      </c>
      <c r="D247" s="15">
        <f t="shared" si="24"/>
        <v>0</v>
      </c>
      <c r="E247" s="15">
        <f t="shared" si="24"/>
        <v>0</v>
      </c>
      <c r="F247" s="15">
        <f t="shared" si="24"/>
        <v>0</v>
      </c>
      <c r="G247" s="15">
        <f t="shared" si="24"/>
        <v>0</v>
      </c>
      <c r="H247" s="15">
        <f t="shared" si="24"/>
        <v>0</v>
      </c>
      <c r="I247" s="15">
        <f t="shared" si="24"/>
        <v>0</v>
      </c>
      <c r="J247" s="15">
        <f t="shared" si="24"/>
        <v>0</v>
      </c>
      <c r="K247" s="15">
        <f t="shared" si="24"/>
        <v>0</v>
      </c>
      <c r="L247" s="15">
        <f t="shared" si="24"/>
        <v>0</v>
      </c>
      <c r="M247" s="15">
        <f t="shared" si="25"/>
        <v>0</v>
      </c>
      <c r="N247" s="15">
        <f t="shared" si="25"/>
        <v>0</v>
      </c>
      <c r="O247" s="15">
        <f t="shared" si="25"/>
        <v>0</v>
      </c>
      <c r="P247" s="15">
        <f t="shared" si="25"/>
        <v>0</v>
      </c>
      <c r="Q247" s="15">
        <f t="shared" si="25"/>
        <v>0</v>
      </c>
      <c r="R247" s="15">
        <f t="shared" si="25"/>
        <v>0</v>
      </c>
      <c r="S247" s="15">
        <f t="shared" si="25"/>
        <v>0</v>
      </c>
      <c r="T247" s="15">
        <f t="shared" si="25"/>
        <v>0</v>
      </c>
      <c r="U247" s="15">
        <f t="shared" si="25"/>
        <v>0</v>
      </c>
      <c r="V247" s="15">
        <f t="shared" si="25"/>
        <v>0</v>
      </c>
    </row>
    <row r="248" spans="2:22" ht="13.15" x14ac:dyDescent="0.4">
      <c r="B248" s="2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2:22" ht="13.15" x14ac:dyDescent="0.4">
      <c r="B249" s="2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2:22" ht="13.15" x14ac:dyDescent="0.4">
      <c r="B250" s="2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2:22" ht="13.15" x14ac:dyDescent="0.4">
      <c r="B251" s="2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2:22" ht="13.15" x14ac:dyDescent="0.4">
      <c r="B252" s="2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2:22" ht="13.15" x14ac:dyDescent="0.4">
      <c r="B253" s="2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2:22" ht="13.15" x14ac:dyDescent="0.4">
      <c r="B254" s="2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2:22" ht="13.15" x14ac:dyDescent="0.4">
      <c r="B255" s="2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2:22" ht="13.15" x14ac:dyDescent="0.4">
      <c r="B256" s="2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2:22" ht="13.15" x14ac:dyDescent="0.4">
      <c r="B257" s="2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2:22" ht="13.15" x14ac:dyDescent="0.4">
      <c r="B258" s="2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2:22" ht="13.15" x14ac:dyDescent="0.4">
      <c r="B259" s="2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2:22" ht="13.15" x14ac:dyDescent="0.4">
      <c r="B260" s="2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2:22" ht="13.15" x14ac:dyDescent="0.4">
      <c r="B261" s="2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2:22" ht="13.15" x14ac:dyDescent="0.4">
      <c r="B262" s="2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2:22" ht="13.15" x14ac:dyDescent="0.4">
      <c r="B263" s="2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2:22" ht="13.15" x14ac:dyDescent="0.4">
      <c r="B264" s="2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spans="2:22" ht="13.15" x14ac:dyDescent="0.4">
      <c r="B265" s="2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spans="2:22" ht="13.15" x14ac:dyDescent="0.4">
      <c r="B266" s="2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spans="2:22" ht="13.15" x14ac:dyDescent="0.4">
      <c r="B267" s="2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spans="2:22" ht="13.15" x14ac:dyDescent="0.4">
      <c r="B268" s="2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spans="2:22" ht="13.15" x14ac:dyDescent="0.4">
      <c r="B269" s="2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spans="2:22" ht="13.15" x14ac:dyDescent="0.4">
      <c r="B270" s="2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spans="2:22" ht="13.15" x14ac:dyDescent="0.4">
      <c r="B271" s="2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spans="2:22" ht="13.15" x14ac:dyDescent="0.4">
      <c r="B272" s="2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spans="2:22" ht="13.15" x14ac:dyDescent="0.4">
      <c r="B273" s="2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spans="2:22" ht="13.15" x14ac:dyDescent="0.4">
      <c r="B274" s="2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spans="2:22" ht="13.15" x14ac:dyDescent="0.4">
      <c r="B275" s="2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spans="2:22" ht="13.15" x14ac:dyDescent="0.4">
      <c r="B276" s="2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spans="2:22" ht="13.15" x14ac:dyDescent="0.4">
      <c r="B277" s="2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spans="2:22" ht="13.15" x14ac:dyDescent="0.4">
      <c r="B278" s="2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spans="2:22" ht="13.15" x14ac:dyDescent="0.4">
      <c r="B279" s="2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spans="2:22" ht="13.15" x14ac:dyDescent="0.4">
      <c r="B280" s="2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spans="2:22" ht="13.15" x14ac:dyDescent="0.4">
      <c r="B281" s="2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spans="2:22" ht="13.15" x14ac:dyDescent="0.4">
      <c r="B282" s="2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spans="2:22" ht="13.15" x14ac:dyDescent="0.4">
      <c r="B283" s="2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spans="2:22" ht="13.15" x14ac:dyDescent="0.4">
      <c r="B284" s="2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spans="2:22" ht="13.15" x14ac:dyDescent="0.4">
      <c r="B285" s="2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spans="2:22" ht="13.15" x14ac:dyDescent="0.4">
      <c r="B286" s="2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spans="2:22" ht="13.15" x14ac:dyDescent="0.4">
      <c r="B287" s="2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spans="2:22" ht="13.15" x14ac:dyDescent="0.4">
      <c r="B288" s="2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spans="2:22" ht="13.15" x14ac:dyDescent="0.4">
      <c r="B289" s="2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spans="2:22" ht="13.15" x14ac:dyDescent="0.4">
      <c r="B290" s="2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spans="2:22" ht="13.15" x14ac:dyDescent="0.4">
      <c r="B291" s="2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spans="2:22" ht="13.15" x14ac:dyDescent="0.4">
      <c r="B292" s="2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spans="2:22" ht="13.15" x14ac:dyDescent="0.4">
      <c r="B293" s="2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spans="2:22" ht="13.15" x14ac:dyDescent="0.4">
      <c r="B294" s="2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spans="2:22" ht="13.15" x14ac:dyDescent="0.4">
      <c r="B295" s="2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spans="2:22" ht="13.15" x14ac:dyDescent="0.4">
      <c r="B296" s="2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spans="2:22" ht="13.15" x14ac:dyDescent="0.4">
      <c r="B297" s="2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spans="2:22" ht="13.15" x14ac:dyDescent="0.4">
      <c r="B298" s="2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spans="2:22" ht="13.15" x14ac:dyDescent="0.4">
      <c r="B299" s="2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spans="2:22" ht="13.15" x14ac:dyDescent="0.4">
      <c r="B300" s="2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spans="2:22" ht="13.15" x14ac:dyDescent="0.4">
      <c r="B301" s="2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spans="2:22" ht="13.15" x14ac:dyDescent="0.4">
      <c r="B302" s="2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spans="2:22" ht="13.15" x14ac:dyDescent="0.4">
      <c r="B303" s="2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spans="2:22" ht="13.15" x14ac:dyDescent="0.4">
      <c r="B304" s="2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spans="2:22" ht="13.15" x14ac:dyDescent="0.4">
      <c r="B305" s="2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spans="2:22" ht="13.15" x14ac:dyDescent="0.4">
      <c r="B306" s="2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spans="2:22" x14ac:dyDescent="0.35">
      <c r="B307" s="6" t="s">
        <v>216</v>
      </c>
      <c r="C307" s="15">
        <v>0</v>
      </c>
      <c r="D307" s="15">
        <v>0</v>
      </c>
      <c r="E307" s="15">
        <v>0.06</v>
      </c>
      <c r="F307" s="15">
        <v>0</v>
      </c>
      <c r="G307" s="15">
        <v>0</v>
      </c>
      <c r="H307" s="15">
        <v>0</v>
      </c>
      <c r="I307" s="15">
        <v>0.47</v>
      </c>
      <c r="J307" s="15">
        <v>0</v>
      </c>
      <c r="K307" s="15">
        <v>0.1</v>
      </c>
      <c r="L307" s="15">
        <v>0.4</v>
      </c>
      <c r="M307" s="15">
        <v>0.55000000000000004</v>
      </c>
      <c r="N307" s="15">
        <v>0</v>
      </c>
      <c r="O307" s="15">
        <v>0</v>
      </c>
      <c r="P307" s="15">
        <v>0.03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0.06</v>
      </c>
    </row>
    <row r="308" spans="2:22" x14ac:dyDescent="0.35">
      <c r="B308" s="6" t="s">
        <v>218</v>
      </c>
      <c r="C308" s="15">
        <v>0.94</v>
      </c>
      <c r="D308" s="15">
        <v>0.67</v>
      </c>
      <c r="E308" s="15">
        <v>0.23</v>
      </c>
      <c r="F308" s="15">
        <v>0.25</v>
      </c>
      <c r="G308" s="15">
        <v>0.37</v>
      </c>
      <c r="H308" s="15">
        <v>0.25</v>
      </c>
      <c r="I308" s="15">
        <v>0.09</v>
      </c>
      <c r="J308" s="15">
        <v>0</v>
      </c>
      <c r="K308" s="15">
        <v>0.45</v>
      </c>
      <c r="L308" s="15">
        <v>0.23</v>
      </c>
      <c r="M308" s="15">
        <v>0.06</v>
      </c>
      <c r="N308" s="15">
        <v>0.12</v>
      </c>
      <c r="O308" s="15">
        <v>0.11</v>
      </c>
      <c r="P308" s="15">
        <v>0.12</v>
      </c>
      <c r="Q308" s="15">
        <v>0</v>
      </c>
      <c r="R308" s="15">
        <v>0</v>
      </c>
      <c r="S308" s="15">
        <v>0.72</v>
      </c>
      <c r="T308" s="15">
        <v>0.97</v>
      </c>
      <c r="U308" s="15">
        <v>1</v>
      </c>
      <c r="V308" s="15">
        <v>0.23</v>
      </c>
    </row>
    <row r="309" spans="2:22" x14ac:dyDescent="0.35">
      <c r="B309" s="6" t="s">
        <v>219</v>
      </c>
      <c r="C309" s="15">
        <v>0</v>
      </c>
      <c r="D309" s="15">
        <v>0</v>
      </c>
      <c r="E309" s="15">
        <v>0.15</v>
      </c>
      <c r="F309" s="15">
        <v>0.35</v>
      </c>
      <c r="G309" s="15">
        <v>0.2</v>
      </c>
      <c r="H309" s="15">
        <v>0</v>
      </c>
      <c r="I309" s="15">
        <v>0.09</v>
      </c>
      <c r="J309" s="15">
        <v>0</v>
      </c>
      <c r="K309" s="15">
        <v>0.22</v>
      </c>
      <c r="L309" s="15">
        <v>0.19</v>
      </c>
      <c r="M309" s="15">
        <v>0.11</v>
      </c>
      <c r="N309" s="15">
        <v>0.19</v>
      </c>
      <c r="O309" s="15">
        <v>0.17</v>
      </c>
      <c r="P309" s="15">
        <v>0.18</v>
      </c>
      <c r="Q309" s="15">
        <v>0</v>
      </c>
      <c r="R309" s="15">
        <v>0</v>
      </c>
      <c r="S309" s="15">
        <v>0.06</v>
      </c>
      <c r="T309" s="15">
        <v>0.01</v>
      </c>
      <c r="U309" s="15">
        <v>0</v>
      </c>
      <c r="V309" s="15">
        <v>0.15</v>
      </c>
    </row>
    <row r="310" spans="2:22" x14ac:dyDescent="0.35">
      <c r="B310" s="6" t="s">
        <v>220</v>
      </c>
      <c r="C310" s="15">
        <v>0.06</v>
      </c>
      <c r="D310" s="15">
        <v>0.33</v>
      </c>
      <c r="E310" s="15">
        <v>0.56000000000000005</v>
      </c>
      <c r="F310" s="15">
        <v>0.4</v>
      </c>
      <c r="G310" s="15">
        <v>0.43</v>
      </c>
      <c r="H310" s="15">
        <v>0.75</v>
      </c>
      <c r="I310" s="15">
        <v>0.35</v>
      </c>
      <c r="J310" s="15">
        <v>0</v>
      </c>
      <c r="K310" s="15">
        <v>0.23</v>
      </c>
      <c r="L310" s="15">
        <v>0.18</v>
      </c>
      <c r="M310" s="15">
        <v>0.28000000000000003</v>
      </c>
      <c r="N310" s="15">
        <v>0.69</v>
      </c>
      <c r="O310" s="15">
        <v>0.72</v>
      </c>
      <c r="P310" s="15">
        <v>0.67</v>
      </c>
      <c r="Q310" s="15">
        <v>0</v>
      </c>
      <c r="R310" s="15">
        <v>1</v>
      </c>
      <c r="S310" s="15">
        <v>0.22</v>
      </c>
      <c r="T310" s="15">
        <v>0.02</v>
      </c>
      <c r="U310" s="15">
        <v>0</v>
      </c>
      <c r="V310" s="15">
        <v>0.56000000000000005</v>
      </c>
    </row>
    <row r="311" spans="2:22" x14ac:dyDescent="0.35">
      <c r="B311" s="6" t="s">
        <v>213</v>
      </c>
      <c r="C311" s="11">
        <v>90.3</v>
      </c>
      <c r="D311" s="11">
        <v>90.3</v>
      </c>
      <c r="E311" s="11">
        <v>90.3</v>
      </c>
      <c r="F311" s="11">
        <v>90.3</v>
      </c>
      <c r="G311" s="11">
        <v>90.3</v>
      </c>
      <c r="H311" s="11">
        <v>90.3</v>
      </c>
      <c r="I311" s="11">
        <v>90.3</v>
      </c>
      <c r="J311" s="11">
        <v>90.3</v>
      </c>
      <c r="K311" s="11">
        <v>90.3</v>
      </c>
      <c r="L311" s="11">
        <v>90.3</v>
      </c>
      <c r="M311" s="11">
        <v>90.3</v>
      </c>
      <c r="N311" s="11">
        <v>90.3</v>
      </c>
      <c r="O311" s="11">
        <v>90.3</v>
      </c>
      <c r="P311" s="11">
        <v>90.3</v>
      </c>
      <c r="Q311" s="11">
        <v>90.3</v>
      </c>
      <c r="R311" s="11">
        <v>90.3</v>
      </c>
      <c r="S311" s="11">
        <v>90.3</v>
      </c>
      <c r="T311" s="11">
        <v>90.3</v>
      </c>
      <c r="U311" s="11">
        <v>90.3</v>
      </c>
      <c r="V311" s="11">
        <v>90.3</v>
      </c>
    </row>
    <row r="312" spans="2:22" x14ac:dyDescent="0.35">
      <c r="B312" s="6" t="s">
        <v>214</v>
      </c>
      <c r="C312" s="11">
        <v>68.599999999999994</v>
      </c>
      <c r="D312" s="11">
        <v>68.599999999999994</v>
      </c>
      <c r="E312" s="11">
        <v>68.599999999999994</v>
      </c>
      <c r="F312" s="11">
        <v>68.599999999999994</v>
      </c>
      <c r="G312" s="11">
        <v>68.599999999999994</v>
      </c>
      <c r="H312" s="11">
        <v>68.599999999999994</v>
      </c>
      <c r="I312" s="11">
        <v>68.599999999999994</v>
      </c>
      <c r="J312" s="11">
        <v>68.599999999999994</v>
      </c>
      <c r="K312" s="11">
        <v>68.599999999999994</v>
      </c>
      <c r="L312" s="11">
        <v>68.599999999999994</v>
      </c>
      <c r="M312" s="11">
        <v>68.599999999999994</v>
      </c>
      <c r="N312" s="11">
        <v>68.599999999999994</v>
      </c>
      <c r="O312" s="11">
        <v>68.599999999999994</v>
      </c>
      <c r="P312" s="11">
        <v>68.599999999999994</v>
      </c>
      <c r="Q312" s="11">
        <v>68.599999999999994</v>
      </c>
      <c r="R312" s="11">
        <v>68.599999999999994</v>
      </c>
      <c r="S312" s="11">
        <v>68.599999999999994</v>
      </c>
      <c r="T312" s="11">
        <v>68.599999999999994</v>
      </c>
      <c r="U312" s="11">
        <v>68.599999999999994</v>
      </c>
      <c r="V312" s="11">
        <v>68.599999999999994</v>
      </c>
    </row>
    <row r="313" spans="2:22" x14ac:dyDescent="0.35">
      <c r="B313" s="6" t="s">
        <v>215</v>
      </c>
      <c r="C313" s="11">
        <v>50</v>
      </c>
      <c r="D313" s="11">
        <v>50</v>
      </c>
      <c r="E313" s="11">
        <v>50</v>
      </c>
      <c r="F313" s="11">
        <v>50</v>
      </c>
      <c r="G313" s="11">
        <v>50</v>
      </c>
      <c r="H313" s="11">
        <v>50</v>
      </c>
      <c r="I313" s="11">
        <v>50</v>
      </c>
      <c r="J313" s="11">
        <v>50</v>
      </c>
      <c r="K313" s="11">
        <v>50</v>
      </c>
      <c r="L313" s="11">
        <v>50</v>
      </c>
      <c r="M313" s="11">
        <v>50</v>
      </c>
      <c r="N313" s="11">
        <v>50</v>
      </c>
      <c r="O313" s="11">
        <v>50</v>
      </c>
      <c r="P313" s="11">
        <v>50</v>
      </c>
      <c r="Q313" s="11">
        <v>50</v>
      </c>
      <c r="R313" s="11">
        <v>50</v>
      </c>
      <c r="S313" s="11">
        <v>50</v>
      </c>
      <c r="T313" s="11">
        <v>50</v>
      </c>
      <c r="U313" s="11">
        <v>50</v>
      </c>
      <c r="V313" s="11">
        <v>50</v>
      </c>
    </row>
    <row r="314" spans="2:22" x14ac:dyDescent="0.35">
      <c r="B314" s="6" t="s">
        <v>217</v>
      </c>
      <c r="C314" s="11">
        <v>136</v>
      </c>
      <c r="D314" s="11">
        <v>136</v>
      </c>
      <c r="E314" s="11">
        <v>136</v>
      </c>
      <c r="F314" s="11">
        <v>136</v>
      </c>
      <c r="G314" s="11">
        <v>136</v>
      </c>
      <c r="H314" s="11">
        <v>136</v>
      </c>
      <c r="I314" s="11">
        <v>136</v>
      </c>
      <c r="J314" s="11">
        <v>136</v>
      </c>
      <c r="K314" s="11">
        <v>136</v>
      </c>
      <c r="L314" s="11">
        <v>136</v>
      </c>
      <c r="M314" s="11">
        <v>136</v>
      </c>
      <c r="N314" s="11">
        <v>136</v>
      </c>
      <c r="O314" s="11">
        <v>136</v>
      </c>
      <c r="P314" s="11">
        <v>136</v>
      </c>
      <c r="Q314" s="11">
        <v>136</v>
      </c>
      <c r="R314" s="11">
        <v>136</v>
      </c>
      <c r="S314" s="11">
        <v>136</v>
      </c>
      <c r="T314" s="11">
        <v>136</v>
      </c>
      <c r="U314" s="11">
        <v>136</v>
      </c>
      <c r="V314" s="11">
        <v>136</v>
      </c>
    </row>
    <row r="315" spans="2:22" x14ac:dyDescent="0.35">
      <c r="B315" s="6" t="s">
        <v>233</v>
      </c>
    </row>
    <row r="316" spans="2:22" x14ac:dyDescent="0.35">
      <c r="B316" s="6" t="s">
        <v>234</v>
      </c>
    </row>
    <row r="317" spans="2:22" x14ac:dyDescent="0.35">
      <c r="B317" s="6" t="s">
        <v>235</v>
      </c>
    </row>
    <row r="318" spans="2:22" x14ac:dyDescent="0.35">
      <c r="B318" s="6" t="s">
        <v>236</v>
      </c>
    </row>
  </sheetData>
  <mergeCells count="18">
    <mergeCell ref="A102:A103"/>
    <mergeCell ref="A109:A110"/>
    <mergeCell ref="A127:A128"/>
    <mergeCell ref="A134:A135"/>
    <mergeCell ref="A27:A28"/>
    <mergeCell ref="A34:A35"/>
    <mergeCell ref="A52:A53"/>
    <mergeCell ref="A59:A60"/>
    <mergeCell ref="A77:A78"/>
    <mergeCell ref="A84:A85"/>
    <mergeCell ref="A209:A210"/>
    <mergeCell ref="A227:A228"/>
    <mergeCell ref="A234:A235"/>
    <mergeCell ref="A152:A153"/>
    <mergeCell ref="A159:A160"/>
    <mergeCell ref="A177:A178"/>
    <mergeCell ref="A184:A185"/>
    <mergeCell ref="A202:A203"/>
  </mergeCells>
  <conditionalFormatting sqref="C227:V22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34:V23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83E8-682C-4B28-B92F-A0264AB1D013}">
  <dimension ref="A1:C22"/>
  <sheetViews>
    <sheetView workbookViewId="0">
      <selection activeCell="D2" sqref="D2"/>
    </sheetView>
  </sheetViews>
  <sheetFormatPr defaultColWidth="19" defaultRowHeight="12.75" x14ac:dyDescent="0.35"/>
  <cols>
    <col min="1" max="1" width="57.265625" customWidth="1"/>
  </cols>
  <sheetData>
    <row r="1" spans="1:3" s="32" customFormat="1" ht="75" x14ac:dyDescent="0.4">
      <c r="A1" s="44"/>
      <c r="B1" s="45" t="s">
        <v>231</v>
      </c>
      <c r="C1" s="45" t="s">
        <v>232</v>
      </c>
    </row>
    <row r="2" spans="1:3" ht="15" x14ac:dyDescent="0.4">
      <c r="A2" s="46" t="s">
        <v>117</v>
      </c>
      <c r="B2" s="47">
        <v>30.576499999999999</v>
      </c>
      <c r="C2" s="47">
        <v>24.013500000000001</v>
      </c>
    </row>
    <row r="3" spans="1:3" ht="15" x14ac:dyDescent="0.4">
      <c r="A3" s="46" t="s">
        <v>118</v>
      </c>
      <c r="B3" s="47">
        <v>38.073599999999999</v>
      </c>
      <c r="C3" s="47">
        <v>1.2508600000000001</v>
      </c>
    </row>
    <row r="4" spans="1:3" ht="15" x14ac:dyDescent="0.4">
      <c r="A4" s="46" t="s">
        <v>120</v>
      </c>
      <c r="B4" s="47">
        <v>93.848799999999997</v>
      </c>
      <c r="C4" s="47">
        <v>81.139399999999995</v>
      </c>
    </row>
    <row r="5" spans="1:3" ht="15" x14ac:dyDescent="0.4">
      <c r="A5" s="46" t="s">
        <v>121</v>
      </c>
      <c r="B5" s="47">
        <v>19.0717</v>
      </c>
      <c r="C5" s="47">
        <v>9.04575</v>
      </c>
    </row>
    <row r="6" spans="1:3" ht="15" x14ac:dyDescent="0.4">
      <c r="A6" s="46" t="s">
        <v>122</v>
      </c>
      <c r="B6" s="47">
        <v>10.4277</v>
      </c>
      <c r="C6" s="47">
        <v>7.3760899999999996</v>
      </c>
    </row>
    <row r="7" spans="1:3" ht="15" x14ac:dyDescent="0.4">
      <c r="A7" s="46" t="s">
        <v>123</v>
      </c>
      <c r="B7" s="47">
        <v>32.960900000000002</v>
      </c>
      <c r="C7" s="47">
        <v>32.225099999999998</v>
      </c>
    </row>
    <row r="8" spans="1:3" ht="15" x14ac:dyDescent="0.4">
      <c r="A8" s="46" t="s">
        <v>124</v>
      </c>
      <c r="B8" s="47">
        <v>0</v>
      </c>
      <c r="C8" s="47">
        <v>0</v>
      </c>
    </row>
    <row r="9" spans="1:3" ht="15" x14ac:dyDescent="0.4">
      <c r="A9" s="46" t="s">
        <v>125</v>
      </c>
      <c r="B9" s="47">
        <v>91.684399999999997</v>
      </c>
      <c r="C9" s="47">
        <v>96.997</v>
      </c>
    </row>
    <row r="10" spans="1:3" ht="15" x14ac:dyDescent="0.4">
      <c r="A10" s="46" t="s">
        <v>126</v>
      </c>
      <c r="B10" s="47">
        <v>13.5809</v>
      </c>
      <c r="C10" s="47">
        <v>14.2902</v>
      </c>
    </row>
    <row r="11" spans="1:3" ht="15" x14ac:dyDescent="0.4">
      <c r="A11" s="46" t="s">
        <v>127</v>
      </c>
      <c r="B11" s="47">
        <v>112.08</v>
      </c>
      <c r="C11" s="47">
        <v>131.85599999999999</v>
      </c>
    </row>
    <row r="12" spans="1:3" ht="15" x14ac:dyDescent="0.4">
      <c r="A12" s="46" t="s">
        <v>128</v>
      </c>
      <c r="B12" s="47">
        <v>206.97</v>
      </c>
      <c r="C12" s="47">
        <v>227.21100000000001</v>
      </c>
    </row>
    <row r="13" spans="1:3" ht="15" x14ac:dyDescent="0.4">
      <c r="A13" s="46" t="s">
        <v>129</v>
      </c>
      <c r="B13" s="47">
        <v>48.055900000000001</v>
      </c>
      <c r="C13" s="47">
        <v>55.325400000000002</v>
      </c>
    </row>
    <row r="14" spans="1:3" ht="15" x14ac:dyDescent="0.4">
      <c r="A14" s="46" t="s">
        <v>130</v>
      </c>
      <c r="B14" s="47">
        <v>100.27</v>
      </c>
      <c r="C14" s="47">
        <v>174.39</v>
      </c>
    </row>
    <row r="15" spans="1:3" ht="15" x14ac:dyDescent="0.4">
      <c r="A15" s="46" t="s">
        <v>131</v>
      </c>
      <c r="B15" s="47">
        <v>0</v>
      </c>
      <c r="C15" s="47">
        <v>0</v>
      </c>
    </row>
    <row r="16" spans="1:3" ht="15" x14ac:dyDescent="0.4">
      <c r="A16" s="46" t="s">
        <v>132</v>
      </c>
      <c r="B16" s="47">
        <v>35.9099</v>
      </c>
      <c r="C16" s="47">
        <v>35.463700000000003</v>
      </c>
    </row>
    <row r="17" spans="1:3" ht="15" x14ac:dyDescent="0.4">
      <c r="A17" s="46" t="s">
        <v>133</v>
      </c>
      <c r="B17" s="47">
        <v>138.66300000000001</v>
      </c>
      <c r="C17" s="47">
        <v>138.32</v>
      </c>
    </row>
    <row r="18" spans="1:3" ht="15" x14ac:dyDescent="0.4">
      <c r="A18" s="46" t="s">
        <v>134</v>
      </c>
      <c r="B18" s="47">
        <v>46.788200000000003</v>
      </c>
      <c r="C18" s="47">
        <v>45.135800000000003</v>
      </c>
    </row>
    <row r="19" spans="1:3" ht="15" x14ac:dyDescent="0.4">
      <c r="A19" s="46" t="s">
        <v>135</v>
      </c>
      <c r="B19" s="47">
        <v>12.386100000000001</v>
      </c>
      <c r="C19" s="47">
        <v>14.1739</v>
      </c>
    </row>
    <row r="20" spans="1:3" ht="15" x14ac:dyDescent="0.4">
      <c r="A20" s="46" t="s">
        <v>136</v>
      </c>
      <c r="B20" s="47">
        <v>108.042</v>
      </c>
      <c r="C20" s="47">
        <v>107.206</v>
      </c>
    </row>
    <row r="21" spans="1:3" ht="15" x14ac:dyDescent="0.4">
      <c r="A21" s="46" t="s">
        <v>119</v>
      </c>
      <c r="B21" s="47">
        <v>1378.27</v>
      </c>
      <c r="C21" s="47">
        <v>1360.99</v>
      </c>
    </row>
    <row r="22" spans="1:3" ht="15" x14ac:dyDescent="0.4">
      <c r="A22" s="48" t="s">
        <v>137</v>
      </c>
      <c r="B22" s="49">
        <f>SUM(B2:B21)</f>
        <v>2517.6596</v>
      </c>
      <c r="C22" s="49">
        <f>SUM(C2:C21)</f>
        <v>2556.4097000000002</v>
      </c>
    </row>
  </sheetData>
  <conditionalFormatting sqref="A2:A2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:C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C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{A916A64D-DEE7-4A2B-A29C-A57264E2F8CB}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6A64D-DEE7-4A2B-A29C-A57264E2F8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B2:C21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1285-89D7-4771-9573-64E50A4483C0}">
  <dimension ref="A1:K22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2.265625" defaultRowHeight="12.75" x14ac:dyDescent="0.35"/>
  <cols>
    <col min="1" max="1" width="46" customWidth="1"/>
  </cols>
  <sheetData>
    <row r="1" spans="1:11" s="32" customFormat="1" ht="52.5" x14ac:dyDescent="0.4">
      <c r="A1" s="33"/>
      <c r="B1" s="34" t="s">
        <v>211</v>
      </c>
      <c r="C1" s="34" t="s">
        <v>213</v>
      </c>
      <c r="D1" s="34" t="s">
        <v>214</v>
      </c>
      <c r="E1" s="34" t="s">
        <v>215</v>
      </c>
      <c r="F1" s="34" t="s">
        <v>217</v>
      </c>
      <c r="G1" s="34" t="s">
        <v>216</v>
      </c>
      <c r="H1" s="34" t="s">
        <v>218</v>
      </c>
      <c r="I1" s="34" t="s">
        <v>219</v>
      </c>
      <c r="J1" s="34" t="s">
        <v>220</v>
      </c>
      <c r="K1" s="35" t="s">
        <v>221</v>
      </c>
    </row>
    <row r="2" spans="1:11" ht="13.15" x14ac:dyDescent="0.4">
      <c r="A2" s="36" t="s">
        <v>227</v>
      </c>
      <c r="B2" s="16" t="s">
        <v>228</v>
      </c>
      <c r="C2" s="16" t="s">
        <v>229</v>
      </c>
      <c r="D2" s="16" t="s">
        <v>229</v>
      </c>
      <c r="E2" s="16" t="s">
        <v>229</v>
      </c>
      <c r="F2" s="16" t="s">
        <v>229</v>
      </c>
      <c r="G2" s="16" t="s">
        <v>230</v>
      </c>
      <c r="H2" s="16" t="s">
        <v>230</v>
      </c>
      <c r="I2" s="16" t="s">
        <v>230</v>
      </c>
      <c r="J2" s="16" t="s">
        <v>230</v>
      </c>
      <c r="K2" s="37" t="s">
        <v>229</v>
      </c>
    </row>
    <row r="3" spans="1:11" ht="13.15" x14ac:dyDescent="0.4">
      <c r="A3" s="36" t="s">
        <v>117</v>
      </c>
      <c r="B3" s="28">
        <v>44349.3</v>
      </c>
      <c r="C3" s="11">
        <v>90.3</v>
      </c>
      <c r="D3" s="11">
        <v>68.599999999999994</v>
      </c>
      <c r="E3" s="11">
        <v>50</v>
      </c>
      <c r="F3" s="11">
        <v>136</v>
      </c>
      <c r="G3" s="15">
        <v>0</v>
      </c>
      <c r="H3" s="15">
        <v>0.94</v>
      </c>
      <c r="I3" s="15">
        <v>0</v>
      </c>
      <c r="J3" s="15">
        <v>0.06</v>
      </c>
      <c r="K3" s="38">
        <f>(C3*G3+D3*H3+E3*I3+F3*J3)/(G3+H3+I3+J3)</f>
        <v>72.643999999999991</v>
      </c>
    </row>
    <row r="4" spans="1:11" ht="13.15" x14ac:dyDescent="0.4">
      <c r="A4" s="36" t="s">
        <v>118</v>
      </c>
      <c r="B4" s="28">
        <v>4101.5</v>
      </c>
      <c r="C4" s="11">
        <v>90.3</v>
      </c>
      <c r="D4" s="11">
        <v>68.599999999999994</v>
      </c>
      <c r="E4" s="11">
        <v>50</v>
      </c>
      <c r="F4" s="11">
        <v>136</v>
      </c>
      <c r="G4" s="15">
        <v>0</v>
      </c>
      <c r="H4" s="15">
        <v>0.67</v>
      </c>
      <c r="I4" s="15">
        <v>0</v>
      </c>
      <c r="J4" s="15">
        <v>0.33</v>
      </c>
      <c r="K4" s="38">
        <f t="shared" ref="K4:K22" si="0">(C4*G4+D4*H4+E4*I4+F4*J4)/(G4+H4+I4+J4)</f>
        <v>90.841999999999999</v>
      </c>
    </row>
    <row r="5" spans="1:11" ht="13.15" x14ac:dyDescent="0.4">
      <c r="A5" s="36" t="s">
        <v>119</v>
      </c>
      <c r="B5" s="28">
        <v>2699454.3</v>
      </c>
      <c r="C5" s="11">
        <v>90.3</v>
      </c>
      <c r="D5" s="11">
        <v>68.599999999999994</v>
      </c>
      <c r="E5" s="11">
        <v>50</v>
      </c>
      <c r="F5" s="11">
        <v>136</v>
      </c>
      <c r="G5" s="15">
        <v>0.06</v>
      </c>
      <c r="H5" s="15">
        <v>0.23</v>
      </c>
      <c r="I5" s="15">
        <v>0.15</v>
      </c>
      <c r="J5" s="15">
        <v>0.56000000000000005</v>
      </c>
      <c r="K5" s="38">
        <f t="shared" si="0"/>
        <v>104.85600000000001</v>
      </c>
    </row>
    <row r="6" spans="1:11" ht="13.15" x14ac:dyDescent="0.4">
      <c r="A6" s="36" t="s">
        <v>120</v>
      </c>
      <c r="B6" s="28">
        <v>240194.8</v>
      </c>
      <c r="C6" s="11">
        <v>90.3</v>
      </c>
      <c r="D6" s="11">
        <v>68.599999999999994</v>
      </c>
      <c r="E6" s="11">
        <v>50</v>
      </c>
      <c r="F6" s="11">
        <v>136</v>
      </c>
      <c r="G6" s="15">
        <v>0</v>
      </c>
      <c r="H6" s="15">
        <v>0.25</v>
      </c>
      <c r="I6" s="15">
        <v>0.35</v>
      </c>
      <c r="J6" s="15">
        <v>0.4</v>
      </c>
      <c r="K6" s="38">
        <f t="shared" si="0"/>
        <v>89.050000000000011</v>
      </c>
    </row>
    <row r="7" spans="1:11" ht="13.15" x14ac:dyDescent="0.4">
      <c r="A7" s="36" t="s">
        <v>121</v>
      </c>
      <c r="B7" s="28">
        <v>36864.1</v>
      </c>
      <c r="C7" s="11">
        <v>90.3</v>
      </c>
      <c r="D7" s="11">
        <v>68.599999999999994</v>
      </c>
      <c r="E7" s="11">
        <v>50</v>
      </c>
      <c r="F7" s="11">
        <v>136</v>
      </c>
      <c r="G7" s="15">
        <v>0</v>
      </c>
      <c r="H7" s="15">
        <v>0.37</v>
      </c>
      <c r="I7" s="15">
        <v>0.2</v>
      </c>
      <c r="J7" s="15">
        <v>0.43</v>
      </c>
      <c r="K7" s="38">
        <f t="shared" si="0"/>
        <v>93.861999999999995</v>
      </c>
    </row>
    <row r="8" spans="1:11" ht="13.15" x14ac:dyDescent="0.4">
      <c r="A8" s="36" t="s">
        <v>122</v>
      </c>
      <c r="B8" s="28">
        <v>1129.5</v>
      </c>
      <c r="C8" s="11">
        <v>90.3</v>
      </c>
      <c r="D8" s="11">
        <v>68.599999999999994</v>
      </c>
      <c r="E8" s="11">
        <v>50</v>
      </c>
      <c r="F8" s="11">
        <v>136</v>
      </c>
      <c r="G8" s="15">
        <v>0</v>
      </c>
      <c r="H8" s="15">
        <v>0.25</v>
      </c>
      <c r="I8" s="15">
        <v>0</v>
      </c>
      <c r="J8" s="15">
        <v>0.75</v>
      </c>
      <c r="K8" s="38">
        <f t="shared" si="0"/>
        <v>119.15</v>
      </c>
    </row>
    <row r="9" spans="1:11" ht="13.15" x14ac:dyDescent="0.4">
      <c r="A9" s="36" t="s">
        <v>123</v>
      </c>
      <c r="B9" s="28">
        <v>5546.3</v>
      </c>
      <c r="C9" s="11">
        <v>90.3</v>
      </c>
      <c r="D9" s="11">
        <v>68.599999999999994</v>
      </c>
      <c r="E9" s="11">
        <v>50</v>
      </c>
      <c r="F9" s="11">
        <v>136</v>
      </c>
      <c r="G9" s="15">
        <v>0.47</v>
      </c>
      <c r="H9" s="15">
        <v>0.09</v>
      </c>
      <c r="I9" s="15">
        <v>0.09</v>
      </c>
      <c r="J9" s="15">
        <v>0.35</v>
      </c>
      <c r="K9" s="38">
        <f t="shared" si="0"/>
        <v>100.715</v>
      </c>
    </row>
    <row r="10" spans="1:11" ht="13.15" x14ac:dyDescent="0.4">
      <c r="A10" s="36" t="s">
        <v>124</v>
      </c>
      <c r="B10" s="28">
        <v>56053.7</v>
      </c>
      <c r="C10" s="11">
        <v>90.3</v>
      </c>
      <c r="D10" s="11">
        <v>68.599999999999994</v>
      </c>
      <c r="E10" s="11">
        <v>50</v>
      </c>
      <c r="F10" s="11">
        <v>136</v>
      </c>
      <c r="G10" s="15">
        <v>0</v>
      </c>
      <c r="H10" s="15">
        <v>0</v>
      </c>
      <c r="I10" s="15">
        <v>0</v>
      </c>
      <c r="J10" s="15">
        <v>0</v>
      </c>
      <c r="K10" s="38">
        <v>0</v>
      </c>
    </row>
    <row r="11" spans="1:11" ht="13.15" x14ac:dyDescent="0.4">
      <c r="A11" s="36" t="s">
        <v>125</v>
      </c>
      <c r="B11" s="28">
        <v>92785.5</v>
      </c>
      <c r="C11" s="11">
        <v>90.3</v>
      </c>
      <c r="D11" s="11">
        <v>68.599999999999994</v>
      </c>
      <c r="E11" s="11">
        <v>50</v>
      </c>
      <c r="F11" s="11">
        <v>136</v>
      </c>
      <c r="G11" s="15">
        <v>0.1</v>
      </c>
      <c r="H11" s="15">
        <v>0.45</v>
      </c>
      <c r="I11" s="15">
        <v>0.22</v>
      </c>
      <c r="J11" s="15">
        <v>0.23</v>
      </c>
      <c r="K11" s="38">
        <f t="shared" si="0"/>
        <v>82.18</v>
      </c>
    </row>
    <row r="12" spans="1:11" ht="13.15" x14ac:dyDescent="0.4">
      <c r="A12" s="36" t="s">
        <v>126</v>
      </c>
      <c r="B12" s="28">
        <v>2492.2999999999997</v>
      </c>
      <c r="C12" s="11">
        <v>90.3</v>
      </c>
      <c r="D12" s="11">
        <v>68.599999999999994</v>
      </c>
      <c r="E12" s="11">
        <v>50</v>
      </c>
      <c r="F12" s="11">
        <v>136</v>
      </c>
      <c r="G12" s="15">
        <v>0.4</v>
      </c>
      <c r="H12" s="15">
        <v>0.23</v>
      </c>
      <c r="I12" s="15">
        <v>0.19</v>
      </c>
      <c r="J12" s="15">
        <v>0.18</v>
      </c>
      <c r="K12" s="38">
        <f t="shared" si="0"/>
        <v>85.878</v>
      </c>
    </row>
    <row r="13" spans="1:11" ht="13.15" x14ac:dyDescent="0.4">
      <c r="A13" s="36" t="s">
        <v>127</v>
      </c>
      <c r="B13" s="28">
        <v>15546.7</v>
      </c>
      <c r="C13" s="11">
        <v>90.3</v>
      </c>
      <c r="D13" s="11">
        <v>68.599999999999994</v>
      </c>
      <c r="E13" s="11">
        <v>50</v>
      </c>
      <c r="F13" s="11">
        <v>136</v>
      </c>
      <c r="G13" s="15">
        <v>0.55000000000000004</v>
      </c>
      <c r="H13" s="15">
        <v>0.06</v>
      </c>
      <c r="I13" s="15">
        <v>0.11</v>
      </c>
      <c r="J13" s="15">
        <v>0.28000000000000003</v>
      </c>
      <c r="K13" s="38">
        <f t="shared" si="0"/>
        <v>97.361000000000004</v>
      </c>
    </row>
    <row r="14" spans="1:11" ht="13.15" x14ac:dyDescent="0.4">
      <c r="A14" s="36" t="s">
        <v>128</v>
      </c>
      <c r="B14" s="28">
        <v>290460.09999999998</v>
      </c>
      <c r="C14" s="11">
        <v>90.3</v>
      </c>
      <c r="D14" s="11">
        <v>68.599999999999994</v>
      </c>
      <c r="E14" s="11">
        <v>50</v>
      </c>
      <c r="F14" s="11">
        <v>136</v>
      </c>
      <c r="G14" s="15">
        <v>0</v>
      </c>
      <c r="H14" s="15">
        <v>0.12</v>
      </c>
      <c r="I14" s="15">
        <v>0.19</v>
      </c>
      <c r="J14" s="15">
        <v>0.69</v>
      </c>
      <c r="K14" s="38">
        <f t="shared" si="0"/>
        <v>111.57199999999999</v>
      </c>
    </row>
    <row r="15" spans="1:11" ht="13.15" x14ac:dyDescent="0.4">
      <c r="A15" s="36" t="s">
        <v>129</v>
      </c>
      <c r="B15" s="28">
        <v>45197.5</v>
      </c>
      <c r="C15" s="11">
        <v>90.3</v>
      </c>
      <c r="D15" s="11">
        <v>68.599999999999994</v>
      </c>
      <c r="E15" s="11">
        <v>50</v>
      </c>
      <c r="F15" s="11">
        <v>136</v>
      </c>
      <c r="G15" s="15">
        <v>0</v>
      </c>
      <c r="H15" s="15">
        <v>0.11</v>
      </c>
      <c r="I15" s="15">
        <v>0.17</v>
      </c>
      <c r="J15" s="15">
        <v>0.72</v>
      </c>
      <c r="K15" s="38">
        <f t="shared" si="0"/>
        <v>113.96600000000001</v>
      </c>
    </row>
    <row r="16" spans="1:11" ht="13.15" x14ac:dyDescent="0.4">
      <c r="A16" s="36" t="s">
        <v>130</v>
      </c>
      <c r="B16" s="28">
        <v>120388.40000000001</v>
      </c>
      <c r="C16" s="11">
        <v>90.3</v>
      </c>
      <c r="D16" s="11">
        <v>68.599999999999994</v>
      </c>
      <c r="E16" s="11">
        <v>50</v>
      </c>
      <c r="F16" s="11">
        <v>136</v>
      </c>
      <c r="G16" s="15">
        <v>0.03</v>
      </c>
      <c r="H16" s="15">
        <v>0.12</v>
      </c>
      <c r="I16" s="15">
        <v>0.18</v>
      </c>
      <c r="J16" s="15">
        <v>0.67</v>
      </c>
      <c r="K16" s="38">
        <f t="shared" si="0"/>
        <v>111.06100000000001</v>
      </c>
    </row>
    <row r="17" spans="1:11" ht="13.15" x14ac:dyDescent="0.4">
      <c r="A17" s="36" t="s">
        <v>131</v>
      </c>
      <c r="B17" s="28">
        <v>100359.50000000001</v>
      </c>
      <c r="C17" s="11">
        <v>90.3</v>
      </c>
      <c r="D17" s="11">
        <v>68.599999999999994</v>
      </c>
      <c r="E17" s="11">
        <v>50</v>
      </c>
      <c r="F17" s="11">
        <v>136</v>
      </c>
      <c r="G17" s="15">
        <v>0</v>
      </c>
      <c r="H17" s="15">
        <v>0</v>
      </c>
      <c r="I17" s="15">
        <v>0</v>
      </c>
      <c r="J17" s="15">
        <v>0</v>
      </c>
      <c r="K17" s="38">
        <v>0</v>
      </c>
    </row>
    <row r="18" spans="1:11" ht="13.15" x14ac:dyDescent="0.4">
      <c r="A18" s="36" t="s">
        <v>132</v>
      </c>
      <c r="B18" s="28">
        <v>49329.799999999996</v>
      </c>
      <c r="C18" s="11">
        <v>90.3</v>
      </c>
      <c r="D18" s="11">
        <v>68.599999999999994</v>
      </c>
      <c r="E18" s="11">
        <v>50</v>
      </c>
      <c r="F18" s="11">
        <v>136</v>
      </c>
      <c r="G18" s="15">
        <v>0</v>
      </c>
      <c r="H18" s="15">
        <v>0</v>
      </c>
      <c r="I18" s="15">
        <v>0</v>
      </c>
      <c r="J18" s="15">
        <v>1</v>
      </c>
      <c r="K18" s="38">
        <f t="shared" si="0"/>
        <v>136</v>
      </c>
    </row>
    <row r="19" spans="1:11" ht="13.15" x14ac:dyDescent="0.4">
      <c r="A19" s="36" t="s">
        <v>133</v>
      </c>
      <c r="B19" s="28">
        <v>546137.59999999998</v>
      </c>
      <c r="C19" s="11">
        <v>90.3</v>
      </c>
      <c r="D19" s="11">
        <v>68.599999999999994</v>
      </c>
      <c r="E19" s="11">
        <v>50</v>
      </c>
      <c r="F19" s="11">
        <v>136</v>
      </c>
      <c r="G19" s="15">
        <v>0</v>
      </c>
      <c r="H19" s="15">
        <v>0.72</v>
      </c>
      <c r="I19" s="15">
        <v>0.06</v>
      </c>
      <c r="J19" s="15">
        <v>0.22</v>
      </c>
      <c r="K19" s="38">
        <f t="shared" si="0"/>
        <v>82.311999999999998</v>
      </c>
    </row>
    <row r="20" spans="1:11" ht="13.15" x14ac:dyDescent="0.4">
      <c r="A20" s="36" t="s">
        <v>134</v>
      </c>
      <c r="B20" s="28">
        <v>100949.9</v>
      </c>
      <c r="C20" s="11">
        <v>90.3</v>
      </c>
      <c r="D20" s="11">
        <v>68.599999999999994</v>
      </c>
      <c r="E20" s="11">
        <v>50</v>
      </c>
      <c r="F20" s="11">
        <v>136</v>
      </c>
      <c r="G20" s="15">
        <v>0</v>
      </c>
      <c r="H20" s="15">
        <v>0.97</v>
      </c>
      <c r="I20" s="15">
        <v>0.01</v>
      </c>
      <c r="J20" s="15">
        <v>0.02</v>
      </c>
      <c r="K20" s="38">
        <f t="shared" si="0"/>
        <v>69.761999999999986</v>
      </c>
    </row>
    <row r="21" spans="1:11" ht="13.15" x14ac:dyDescent="0.4">
      <c r="A21" s="36" t="s">
        <v>135</v>
      </c>
      <c r="B21" s="28">
        <v>23360.2</v>
      </c>
      <c r="C21" s="11">
        <v>90.3</v>
      </c>
      <c r="D21" s="11">
        <v>68.599999999999994</v>
      </c>
      <c r="E21" s="11">
        <v>50</v>
      </c>
      <c r="F21" s="11">
        <v>136</v>
      </c>
      <c r="G21" s="15">
        <v>0</v>
      </c>
      <c r="H21" s="15">
        <v>1</v>
      </c>
      <c r="I21" s="15">
        <v>0</v>
      </c>
      <c r="J21" s="15">
        <v>0</v>
      </c>
      <c r="K21" s="38">
        <f t="shared" si="0"/>
        <v>68.599999999999994</v>
      </c>
    </row>
    <row r="22" spans="1:11" ht="13.5" thickBot="1" x14ac:dyDescent="0.45">
      <c r="A22" s="39" t="s">
        <v>136</v>
      </c>
      <c r="B22" s="40">
        <v>339319.39999999997</v>
      </c>
      <c r="C22" s="41">
        <v>90.3</v>
      </c>
      <c r="D22" s="41">
        <v>68.599999999999994</v>
      </c>
      <c r="E22" s="41">
        <v>50</v>
      </c>
      <c r="F22" s="41">
        <v>136</v>
      </c>
      <c r="G22" s="42">
        <v>0.06</v>
      </c>
      <c r="H22" s="42">
        <v>0.23</v>
      </c>
      <c r="I22" s="42">
        <v>0.15</v>
      </c>
      <c r="J22" s="42">
        <v>0.56000000000000005</v>
      </c>
      <c r="K22" s="43">
        <f t="shared" si="0"/>
        <v>104.85600000000001</v>
      </c>
    </row>
  </sheetData>
  <conditionalFormatting sqref="A3:A2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{C32FCC5E-3813-4AD9-BF4D-E2E20149C52B}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2FCC5E-3813-4AD9-BF4D-E2E20149C5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B3:B22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2041-A92C-4DEF-AAE1-F3F29CC5F5B1}">
  <dimension ref="A1:B21"/>
  <sheetViews>
    <sheetView workbookViewId="0">
      <selection activeCell="C2" sqref="C2:V2"/>
    </sheetView>
  </sheetViews>
  <sheetFormatPr defaultRowHeight="12.75" x14ac:dyDescent="0.35"/>
  <cols>
    <col min="1" max="1" width="46.86328125" customWidth="1"/>
    <col min="2" max="2" width="18.3984375" customWidth="1"/>
  </cols>
  <sheetData>
    <row r="1" spans="1:2" ht="13.15" x14ac:dyDescent="0.4">
      <c r="A1" s="16" t="s">
        <v>212</v>
      </c>
      <c r="B1" s="16" t="s">
        <v>211</v>
      </c>
    </row>
    <row r="2" spans="1:2" ht="13.15" x14ac:dyDescent="0.4">
      <c r="A2" s="16" t="s">
        <v>117</v>
      </c>
      <c r="B2" s="28">
        <v>44349.3</v>
      </c>
    </row>
    <row r="3" spans="1:2" ht="13.15" x14ac:dyDescent="0.4">
      <c r="A3" s="16" t="s">
        <v>118</v>
      </c>
      <c r="B3" s="28">
        <v>4101.5</v>
      </c>
    </row>
    <row r="4" spans="1:2" ht="13.15" x14ac:dyDescent="0.4">
      <c r="A4" s="16" t="s">
        <v>119</v>
      </c>
      <c r="B4" s="28">
        <v>2699454.3</v>
      </c>
    </row>
    <row r="5" spans="1:2" ht="13.15" x14ac:dyDescent="0.4">
      <c r="A5" s="16" t="s">
        <v>120</v>
      </c>
      <c r="B5" s="28">
        <v>240194.8</v>
      </c>
    </row>
    <row r="6" spans="1:2" ht="13.15" x14ac:dyDescent="0.4">
      <c r="A6" s="16" t="s">
        <v>121</v>
      </c>
      <c r="B6" s="28">
        <v>36864.1</v>
      </c>
    </row>
    <row r="7" spans="1:2" ht="13.15" x14ac:dyDescent="0.4">
      <c r="A7" s="16" t="s">
        <v>122</v>
      </c>
      <c r="B7" s="28">
        <v>1129.5</v>
      </c>
    </row>
    <row r="8" spans="1:2" ht="13.15" x14ac:dyDescent="0.4">
      <c r="A8" s="16" t="s">
        <v>123</v>
      </c>
      <c r="B8" s="28">
        <v>5546.3</v>
      </c>
    </row>
    <row r="9" spans="1:2" ht="13.15" x14ac:dyDescent="0.4">
      <c r="A9" s="16" t="s">
        <v>124</v>
      </c>
      <c r="B9" s="28">
        <v>56053.7</v>
      </c>
    </row>
    <row r="10" spans="1:2" ht="13.15" x14ac:dyDescent="0.4">
      <c r="A10" s="16" t="s">
        <v>125</v>
      </c>
      <c r="B10" s="28">
        <v>92785.5</v>
      </c>
    </row>
    <row r="11" spans="1:2" ht="13.15" x14ac:dyDescent="0.4">
      <c r="A11" s="16" t="s">
        <v>126</v>
      </c>
      <c r="B11" s="28">
        <v>2492.2999999999997</v>
      </c>
    </row>
    <row r="12" spans="1:2" ht="13.15" x14ac:dyDescent="0.4">
      <c r="A12" s="16" t="s">
        <v>127</v>
      </c>
      <c r="B12" s="28">
        <v>15546.7</v>
      </c>
    </row>
    <row r="13" spans="1:2" ht="13.15" x14ac:dyDescent="0.4">
      <c r="A13" s="16" t="s">
        <v>128</v>
      </c>
      <c r="B13" s="28">
        <v>290460.09999999998</v>
      </c>
    </row>
    <row r="14" spans="1:2" ht="13.15" x14ac:dyDescent="0.4">
      <c r="A14" s="16" t="s">
        <v>129</v>
      </c>
      <c r="B14" s="28">
        <v>45197.5</v>
      </c>
    </row>
    <row r="15" spans="1:2" ht="13.15" x14ac:dyDescent="0.4">
      <c r="A15" s="16" t="s">
        <v>130</v>
      </c>
      <c r="B15" s="28">
        <v>120388.40000000001</v>
      </c>
    </row>
    <row r="16" spans="1:2" ht="13.15" x14ac:dyDescent="0.4">
      <c r="A16" s="16" t="s">
        <v>131</v>
      </c>
      <c r="B16" s="28">
        <v>100359.50000000001</v>
      </c>
    </row>
    <row r="17" spans="1:2" ht="13.15" x14ac:dyDescent="0.4">
      <c r="A17" s="16" t="s">
        <v>132</v>
      </c>
      <c r="B17" s="28">
        <v>49329.799999999996</v>
      </c>
    </row>
    <row r="18" spans="1:2" ht="13.15" x14ac:dyDescent="0.4">
      <c r="A18" s="16" t="s">
        <v>133</v>
      </c>
      <c r="B18" s="28">
        <v>546137.59999999998</v>
      </c>
    </row>
    <row r="19" spans="1:2" ht="13.15" x14ac:dyDescent="0.4">
      <c r="A19" s="16" t="s">
        <v>134</v>
      </c>
      <c r="B19" s="28">
        <v>100949.9</v>
      </c>
    </row>
    <row r="20" spans="1:2" ht="13.15" x14ac:dyDescent="0.4">
      <c r="A20" s="16" t="s">
        <v>135</v>
      </c>
      <c r="B20" s="28">
        <v>23360.2</v>
      </c>
    </row>
    <row r="21" spans="1:2" ht="13.15" x14ac:dyDescent="0.4">
      <c r="A21" s="16" t="s">
        <v>136</v>
      </c>
      <c r="B21" s="28">
        <v>339319.39999999997</v>
      </c>
    </row>
  </sheetData>
  <phoneticPr fontId="20" type="noConversion"/>
  <conditionalFormatting sqref="A2:A2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{5468FE44-6918-4D27-A61E-8456EF5FFBB2}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68FE44-6918-4D27-A61E-8456EF5FFB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workbookViewId="0">
      <selection activeCell="A2" sqref="A2:A21"/>
    </sheetView>
  </sheetViews>
  <sheetFormatPr defaultColWidth="9.73046875" defaultRowHeight="12.75" x14ac:dyDescent="0.35"/>
  <cols>
    <col min="2" max="3" width="9.86328125" bestFit="1" customWidth="1"/>
    <col min="4" max="4" width="11.265625" customWidth="1"/>
    <col min="5" max="11" width="9.86328125" bestFit="1" customWidth="1"/>
    <col min="12" max="13" width="10" bestFit="1" customWidth="1"/>
    <col min="14" max="14" width="9.86328125" bestFit="1" customWidth="1"/>
    <col min="15" max="15" width="10" bestFit="1" customWidth="1"/>
    <col min="16" max="21" width="9.86328125" bestFit="1" customWidth="1"/>
  </cols>
  <sheetData>
    <row r="1" spans="1:21" x14ac:dyDescent="0.35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t="s">
        <v>117</v>
      </c>
      <c r="B2" s="13">
        <v>0.12758194175663595</v>
      </c>
      <c r="C2" s="13">
        <v>5.6457047114316411E-4</v>
      </c>
      <c r="D2" s="13">
        <v>3.4610938540481635E-3</v>
      </c>
      <c r="E2" s="13">
        <v>0.16042279341744015</v>
      </c>
      <c r="F2" s="13">
        <v>4.8284707012262972E-3</v>
      </c>
      <c r="G2" s="13">
        <v>0.11146002065039265</v>
      </c>
      <c r="H2" s="13">
        <v>4.8534427025154539E-4</v>
      </c>
      <c r="I2" s="13">
        <v>4.5288129594102828E-4</v>
      </c>
      <c r="J2" s="13">
        <v>3.5145275351591045E-3</v>
      </c>
      <c r="K2" s="13">
        <v>1.4006834616993883E-4</v>
      </c>
      <c r="L2" s="13">
        <v>8.5507455897546216E-5</v>
      </c>
      <c r="M2" s="13">
        <v>1.1793478927368637E-3</v>
      </c>
      <c r="N2" s="13">
        <v>2.4878525225596011E-4</v>
      </c>
      <c r="O2" s="13">
        <v>8.0565106128814286E-5</v>
      </c>
      <c r="P2" s="13">
        <v>2.6881777964218981E-4</v>
      </c>
      <c r="Q2" s="13">
        <v>8.4732953790769158E-5</v>
      </c>
      <c r="R2" s="13">
        <v>6.9210895843848221E-4</v>
      </c>
      <c r="S2" s="13">
        <v>1.6681434818638724E-4</v>
      </c>
      <c r="T2" s="13">
        <v>7.1354482595558006E-4</v>
      </c>
      <c r="U2" s="13">
        <v>1.8214856107036479E-4</v>
      </c>
    </row>
    <row r="3" spans="1:21" x14ac:dyDescent="0.35">
      <c r="A3" t="s">
        <v>118</v>
      </c>
      <c r="B3" s="13">
        <v>2.6389392541316452E-4</v>
      </c>
      <c r="C3" s="13">
        <v>9.2389225809976508E-2</v>
      </c>
      <c r="D3" s="13">
        <v>1.2799346425672999E-3</v>
      </c>
      <c r="E3" s="13">
        <v>2.764057871362896E-4</v>
      </c>
      <c r="F3" s="13">
        <v>1.8330034317572239E-3</v>
      </c>
      <c r="G3" s="13">
        <v>8.7622078869343633E-4</v>
      </c>
      <c r="H3" s="13">
        <v>9.6374181907773471E-3</v>
      </c>
      <c r="I3" s="13">
        <v>7.9351931166958961E-2</v>
      </c>
      <c r="J3" s="13">
        <v>1.6990570767518708E-2</v>
      </c>
      <c r="K3" s="13">
        <v>0.21964871577079789</v>
      </c>
      <c r="L3" s="13">
        <v>0.15730661210644534</v>
      </c>
      <c r="M3" s="13">
        <v>5.2564052401705922E-3</v>
      </c>
      <c r="N3" s="13">
        <v>6.0230602428881204E-3</v>
      </c>
      <c r="O3" s="13">
        <v>5.8471601847626435E-4</v>
      </c>
      <c r="P3" s="13">
        <v>2.1792218410165418E-3</v>
      </c>
      <c r="Q3" s="13">
        <v>4.6946636559750468E-5</v>
      </c>
      <c r="R3" s="13">
        <v>3.1732249850263169E-2</v>
      </c>
      <c r="S3" s="13">
        <v>2.6591642063045066E-4</v>
      </c>
      <c r="T3" s="13">
        <v>5.9110222268509598E-4</v>
      </c>
      <c r="U3" s="13">
        <v>1.7862878211248332E-4</v>
      </c>
    </row>
    <row r="4" spans="1:21" x14ac:dyDescent="0.35">
      <c r="A4" t="s">
        <v>119</v>
      </c>
      <c r="B4" s="13">
        <v>0.17259739840083865</v>
      </c>
      <c r="C4" s="13">
        <v>0.1957238339798576</v>
      </c>
      <c r="D4" s="13">
        <v>0.2146827303255508</v>
      </c>
      <c r="E4" s="13">
        <v>0.20269985619736608</v>
      </c>
      <c r="F4" s="13">
        <v>0.25334976984972879</v>
      </c>
      <c r="G4" s="13">
        <v>0.15727452707759049</v>
      </c>
      <c r="H4" s="13">
        <v>0.16828015849639599</v>
      </c>
      <c r="I4" s="13">
        <v>0.2616609252543079</v>
      </c>
      <c r="J4" s="13">
        <v>0.18305790547434556</v>
      </c>
      <c r="K4" s="13">
        <v>8.8783578243435204E-2</v>
      </c>
      <c r="L4" s="13">
        <v>8.3416930828875802E-2</v>
      </c>
      <c r="M4" s="13">
        <v>0.13965782851656783</v>
      </c>
      <c r="N4" s="13">
        <v>0.15601538168571971</v>
      </c>
      <c r="O4" s="13">
        <v>0.11468547611120807</v>
      </c>
      <c r="P4" s="13">
        <v>0.30009181753779174</v>
      </c>
      <c r="Q4" s="13">
        <v>6.3136355933367833E-2</v>
      </c>
      <c r="R4" s="13">
        <v>0.16383493326270654</v>
      </c>
      <c r="S4" s="13">
        <v>0.15911308577844901</v>
      </c>
      <c r="T4" s="13">
        <v>0.27590259198324651</v>
      </c>
      <c r="U4" s="13">
        <v>0.17790194775768081</v>
      </c>
    </row>
    <row r="5" spans="1:21" x14ac:dyDescent="0.35">
      <c r="A5" t="s">
        <v>120</v>
      </c>
      <c r="B5" s="13">
        <v>7.1747731768879178E-2</v>
      </c>
      <c r="C5" s="13">
        <v>2.567885046167295E-3</v>
      </c>
      <c r="D5" s="13">
        <v>1.2405669558337905E-2</v>
      </c>
      <c r="E5" s="13">
        <v>0.11537158021090836</v>
      </c>
      <c r="F5" s="13">
        <v>5.3994541983391703E-3</v>
      </c>
      <c r="G5" s="13">
        <v>1.719287277274148E-3</v>
      </c>
      <c r="H5" s="13">
        <v>1.9793524914647948E-3</v>
      </c>
      <c r="I5" s="13">
        <v>2.7387950285063275E-3</v>
      </c>
      <c r="J5" s="13">
        <v>4.7882860480447835E-3</v>
      </c>
      <c r="K5" s="13">
        <v>7.0213747887751385E-4</v>
      </c>
      <c r="L5" s="13">
        <v>3.1470269850952576E-4</v>
      </c>
      <c r="M5" s="13">
        <v>8.4618722286492474E-4</v>
      </c>
      <c r="N5" s="13">
        <v>8.796555092111971E-4</v>
      </c>
      <c r="O5" s="13">
        <v>3.6549512685861608E-4</v>
      </c>
      <c r="P5" s="13">
        <v>1.7314775774723852E-3</v>
      </c>
      <c r="Q5" s="13">
        <v>6.0572611561239022E-4</v>
      </c>
      <c r="R5" s="13">
        <v>1.0056817897887693E-3</v>
      </c>
      <c r="S5" s="13">
        <v>1.0268947778140506E-3</v>
      </c>
      <c r="T5" s="13">
        <v>4.5852643845429586E-3</v>
      </c>
      <c r="U5" s="13">
        <v>1.2231231878638022E-3</v>
      </c>
    </row>
    <row r="6" spans="1:21" x14ac:dyDescent="0.35">
      <c r="A6" t="s">
        <v>121</v>
      </c>
      <c r="B6" s="13">
        <v>5.2069682357883239E-3</v>
      </c>
      <c r="C6" s="13">
        <v>2.2764938352546945E-3</v>
      </c>
      <c r="D6" s="13">
        <v>2.2143325621099695E-3</v>
      </c>
      <c r="E6" s="13">
        <v>1.3025907589308534E-3</v>
      </c>
      <c r="F6" s="13">
        <v>0.17251314726103611</v>
      </c>
      <c r="G6" s="13">
        <v>1.9608400352382847E-3</v>
      </c>
      <c r="H6" s="13">
        <v>4.7524836844669458E-3</v>
      </c>
      <c r="I6" s="13">
        <v>1.0888814876628254E-3</v>
      </c>
      <c r="J6" s="13">
        <v>2.7760694316562931E-3</v>
      </c>
      <c r="K6" s="13">
        <v>2.3021489716648917E-3</v>
      </c>
      <c r="L6" s="13">
        <v>3.2748474088596305E-4</v>
      </c>
      <c r="M6" s="13">
        <v>2.4511106426292656E-3</v>
      </c>
      <c r="N6" s="13">
        <v>1.9159535846576283E-3</v>
      </c>
      <c r="O6" s="13">
        <v>9.8335140175666216E-4</v>
      </c>
      <c r="P6" s="13">
        <v>1.7237726092660802E-3</v>
      </c>
      <c r="Q6" s="13">
        <v>7.0648962822844011E-4</v>
      </c>
      <c r="R6" s="13">
        <v>2.3790130005118537E-3</v>
      </c>
      <c r="S6" s="13">
        <v>1.949306375178025E-3</v>
      </c>
      <c r="T6" s="13">
        <v>1.0749616135401815E-2</v>
      </c>
      <c r="U6" s="13">
        <v>2.7463075318869975E-3</v>
      </c>
    </row>
    <row r="7" spans="1:21" x14ac:dyDescent="0.35">
      <c r="A7" t="s">
        <v>122</v>
      </c>
      <c r="B7" s="13">
        <v>1.9549692841832394E-3</v>
      </c>
      <c r="C7" s="13">
        <v>2.0033145750241311E-4</v>
      </c>
      <c r="D7" s="13">
        <v>5.1220200936962347E-4</v>
      </c>
      <c r="E7" s="13">
        <v>5.0137209916358764E-4</v>
      </c>
      <c r="F7" s="13">
        <v>7.818081729699341E-4</v>
      </c>
      <c r="G7" s="13">
        <v>0.16563888336317217</v>
      </c>
      <c r="H7" s="13">
        <v>2.2728746274241741E-2</v>
      </c>
      <c r="I7" s="13">
        <v>1.9786672631344796E-4</v>
      </c>
      <c r="J7" s="13">
        <v>5.6220371788637551E-4</v>
      </c>
      <c r="K7" s="13">
        <v>1.4904708630903746E-3</v>
      </c>
      <c r="L7" s="13">
        <v>1.7828745314720331E-4</v>
      </c>
      <c r="M7" s="13">
        <v>5.2577191954855992E-3</v>
      </c>
      <c r="N7" s="13">
        <v>4.0051354190342222E-4</v>
      </c>
      <c r="O7" s="13">
        <v>3.5540068093703892E-4</v>
      </c>
      <c r="P7" s="13">
        <v>3.6868272867168488E-3</v>
      </c>
      <c r="Q7" s="13">
        <v>4.3511516811476045E-5</v>
      </c>
      <c r="R7" s="13">
        <v>2.3478698820880488E-2</v>
      </c>
      <c r="S7" s="13">
        <v>8.0716620090187373E-5</v>
      </c>
      <c r="T7" s="13">
        <v>3.1243974627640783E-4</v>
      </c>
      <c r="U7" s="13">
        <v>1.3081845126792705E-4</v>
      </c>
    </row>
    <row r="8" spans="1:21" x14ac:dyDescent="0.35">
      <c r="A8" t="s">
        <v>123</v>
      </c>
      <c r="B8" s="13">
        <v>2.3244207797616694E-2</v>
      </c>
      <c r="C8" s="13">
        <v>2.4768252927571078E-3</v>
      </c>
      <c r="D8" s="13">
        <v>1.0205596517646914E-2</v>
      </c>
      <c r="E8" s="13">
        <v>2.0978841120716404E-2</v>
      </c>
      <c r="F8" s="13">
        <v>8.6818772766136879E-3</v>
      </c>
      <c r="G8" s="13">
        <v>1.2674415300235869E-2</v>
      </c>
      <c r="H8" s="13">
        <v>0.24689203683429567</v>
      </c>
      <c r="I8" s="13">
        <v>3.7023199566413784E-3</v>
      </c>
      <c r="J8" s="13">
        <v>1.2260114261116976E-2</v>
      </c>
      <c r="K8" s="13">
        <v>6.5921910101262235E-3</v>
      </c>
      <c r="L8" s="13">
        <v>1.2187016265810065E-3</v>
      </c>
      <c r="M8" s="13">
        <v>5.6540957155129063E-3</v>
      </c>
      <c r="N8" s="13">
        <v>8.0766135720033664E-3</v>
      </c>
      <c r="O8" s="13">
        <v>1.3118970473174295E-3</v>
      </c>
      <c r="P8" s="13">
        <v>7.9733579321577559E-3</v>
      </c>
      <c r="Q8" s="13">
        <v>2.4480953406035735E-3</v>
      </c>
      <c r="R8" s="13">
        <v>3.088433606440932E-3</v>
      </c>
      <c r="S8" s="13">
        <v>5.0035335942572815E-3</v>
      </c>
      <c r="T8" s="13">
        <v>1.0086737214247816E-2</v>
      </c>
      <c r="U8" s="13">
        <v>9.5949174391848184E-3</v>
      </c>
    </row>
    <row r="9" spans="1:21" x14ac:dyDescent="0.35">
      <c r="A9" t="s">
        <v>124</v>
      </c>
      <c r="B9" s="13">
        <v>1.6899084808685877E-2</v>
      </c>
      <c r="C9" s="13">
        <v>3.4803037753373768E-2</v>
      </c>
      <c r="D9" s="13">
        <v>4.6324964271913516E-3</v>
      </c>
      <c r="E9" s="13">
        <v>2.9685135066062286E-3</v>
      </c>
      <c r="F9" s="13">
        <v>6.4916431440986662E-3</v>
      </c>
      <c r="G9" s="13">
        <v>4.4995121581554842E-3</v>
      </c>
      <c r="H9" s="13">
        <v>4.0013115410051066E-3</v>
      </c>
      <c r="I9" s="13">
        <v>0.22432187631731923</v>
      </c>
      <c r="J9" s="13">
        <v>3.8882069472891273E-2</v>
      </c>
      <c r="K9" s="13">
        <v>5.5883678625749953E-3</v>
      </c>
      <c r="L9" s="13">
        <v>3.451371821679049E-3</v>
      </c>
      <c r="M9" s="13">
        <v>1.2926400398975231E-3</v>
      </c>
      <c r="N9" s="13">
        <v>1.4583115774213563E-3</v>
      </c>
      <c r="O9" s="13">
        <v>4.9005678030600265E-4</v>
      </c>
      <c r="P9" s="13">
        <v>5.7656277087778846E-2</v>
      </c>
      <c r="Q9" s="13">
        <v>4.7084041349681454E-3</v>
      </c>
      <c r="R9" s="13">
        <v>8.9697535178338509E-3</v>
      </c>
      <c r="S9" s="13">
        <v>3.38314744594677E-2</v>
      </c>
      <c r="T9" s="13">
        <v>0.1819412641424725</v>
      </c>
      <c r="U9" s="13">
        <v>9.718696332536983E-3</v>
      </c>
    </row>
    <row r="10" spans="1:21" x14ac:dyDescent="0.35">
      <c r="A10" t="s">
        <v>125</v>
      </c>
      <c r="B10" s="13">
        <v>4.132363448357574E-2</v>
      </c>
      <c r="C10" s="13">
        <v>2.0561292320020397E-2</v>
      </c>
      <c r="D10" s="13">
        <v>2.2026990741555112E-2</v>
      </c>
      <c r="E10" s="13">
        <v>2.2887636326817777E-2</v>
      </c>
      <c r="F10" s="13">
        <v>4.3649492263905645E-2</v>
      </c>
      <c r="G10" s="13">
        <v>3.2334915267081571E-2</v>
      </c>
      <c r="H10" s="13">
        <v>5.0404484432860393E-2</v>
      </c>
      <c r="I10" s="13">
        <v>0.10022318383539457</v>
      </c>
      <c r="J10" s="13">
        <v>0.24245890205335102</v>
      </c>
      <c r="K10" s="13">
        <v>1.3572263594261509E-2</v>
      </c>
      <c r="L10" s="13">
        <v>4.4798854729003069E-3</v>
      </c>
      <c r="M10" s="13">
        <v>2.3866538346763898E-2</v>
      </c>
      <c r="N10" s="13">
        <v>2.8050076478429397E-2</v>
      </c>
      <c r="O10" s="13">
        <v>2.5512283607457852E-2</v>
      </c>
      <c r="P10" s="13">
        <v>1.30616333248436E-2</v>
      </c>
      <c r="Q10" s="13">
        <v>1.3312234064479487E-2</v>
      </c>
      <c r="R10" s="13">
        <v>1.7242936312412058E-2</v>
      </c>
      <c r="S10" s="13">
        <v>5.983792102685891E-3</v>
      </c>
      <c r="T10" s="13">
        <v>1.4287785154045463E-2</v>
      </c>
      <c r="U10" s="13">
        <v>7.9746458589067277E-3</v>
      </c>
    </row>
    <row r="11" spans="1:21" x14ac:dyDescent="0.35">
      <c r="A11" t="s">
        <v>126</v>
      </c>
      <c r="B11" s="13">
        <v>3.2780293047920978E-3</v>
      </c>
      <c r="C11" s="13">
        <v>1.2202006956965161E-3</v>
      </c>
      <c r="D11" s="13">
        <v>1.0448464686454912E-3</v>
      </c>
      <c r="E11" s="13">
        <v>3.3005911307275658E-3</v>
      </c>
      <c r="F11" s="13">
        <v>1.1653919582098643E-3</v>
      </c>
      <c r="G11" s="13">
        <v>4.9257817310333725E-4</v>
      </c>
      <c r="H11" s="13">
        <v>9.1326231005348037E-4</v>
      </c>
      <c r="I11" s="13">
        <v>5.1531377852937097E-3</v>
      </c>
      <c r="J11" s="13">
        <v>6.2968827865592086E-3</v>
      </c>
      <c r="K11" s="13">
        <v>4.2900420384613315E-2</v>
      </c>
      <c r="L11" s="13">
        <v>3.1316003822271432E-3</v>
      </c>
      <c r="M11" s="13">
        <v>5.8056385618437886E-3</v>
      </c>
      <c r="N11" s="13">
        <v>1.7636110104366949E-2</v>
      </c>
      <c r="O11" s="13">
        <v>5.4565241737219864E-3</v>
      </c>
      <c r="P11" s="13">
        <v>1.0123472115506035E-3</v>
      </c>
      <c r="Q11" s="13">
        <v>1.1576353551684812E-3</v>
      </c>
      <c r="R11" s="13">
        <v>5.075489491294561E-2</v>
      </c>
      <c r="S11" s="13">
        <v>3.4394248671763177E-4</v>
      </c>
      <c r="T11" s="13">
        <v>1.1540567204804254E-3</v>
      </c>
      <c r="U11" s="13">
        <v>5.7900363857149768E-4</v>
      </c>
    </row>
    <row r="12" spans="1:21" x14ac:dyDescent="0.35">
      <c r="A12" t="s">
        <v>127</v>
      </c>
      <c r="B12" s="13">
        <v>3.2151974177889639E-3</v>
      </c>
      <c r="C12" s="13">
        <v>1.6627510972700286E-2</v>
      </c>
      <c r="D12" s="13">
        <v>3.6576014668187897E-3</v>
      </c>
      <c r="E12" s="13">
        <v>1.8246363180274852E-2</v>
      </c>
      <c r="F12" s="13">
        <v>6.7903114348961688E-3</v>
      </c>
      <c r="G12" s="13">
        <v>2.0233595725937081E-2</v>
      </c>
      <c r="H12" s="13">
        <v>4.4968443360138416E-3</v>
      </c>
      <c r="I12" s="13">
        <v>1.6616503559757596E-2</v>
      </c>
      <c r="J12" s="13">
        <v>2.3812193786291184E-2</v>
      </c>
      <c r="K12" s="13">
        <v>1.8876903268440985E-2</v>
      </c>
      <c r="L12" s="13">
        <v>0.34253449388401314</v>
      </c>
      <c r="M12" s="13">
        <v>0.1041446822476461</v>
      </c>
      <c r="N12" s="13">
        <v>0.12176471672266895</v>
      </c>
      <c r="O12" s="13">
        <v>0.10768945370382363</v>
      </c>
      <c r="P12" s="13">
        <v>7.2799107935903225E-3</v>
      </c>
      <c r="Q12" s="13">
        <v>1.0809176807903525E-3</v>
      </c>
      <c r="R12" s="13">
        <v>0.137140908243985</v>
      </c>
      <c r="S12" s="13">
        <v>3.8528733323049437E-3</v>
      </c>
      <c r="T12" s="13">
        <v>1.2608773364370891E-2</v>
      </c>
      <c r="U12" s="13">
        <v>7.7889775188784809E-3</v>
      </c>
    </row>
    <row r="13" spans="1:21" x14ac:dyDescent="0.35">
      <c r="A13" t="s">
        <v>128</v>
      </c>
      <c r="B13" s="13">
        <v>1.7584849975405804E-2</v>
      </c>
      <c r="C13" s="13">
        <v>3.6460325265439186E-2</v>
      </c>
      <c r="D13" s="13">
        <v>3.0774967572137157E-2</v>
      </c>
      <c r="E13" s="13">
        <v>7.8021963353606351E-3</v>
      </c>
      <c r="F13" s="13">
        <v>2.8139237985921599E-2</v>
      </c>
      <c r="G13" s="13">
        <v>1.995888866786022E-2</v>
      </c>
      <c r="H13" s="13">
        <v>1.043860672850175E-2</v>
      </c>
      <c r="I13" s="13">
        <v>2.1964435606670444E-2</v>
      </c>
      <c r="J13" s="13">
        <v>1.8524310785008373E-2</v>
      </c>
      <c r="K13" s="13">
        <v>1.0858888324225898E-2</v>
      </c>
      <c r="L13" s="13">
        <v>7.3875797334988242E-3</v>
      </c>
      <c r="M13" s="13">
        <v>0.14906034675572752</v>
      </c>
      <c r="N13" s="13">
        <v>4.8584995485008386E-2</v>
      </c>
      <c r="O13" s="13">
        <v>3.1300972190372874E-2</v>
      </c>
      <c r="P13" s="13">
        <v>4.6160464523972086E-2</v>
      </c>
      <c r="Q13" s="13">
        <v>1.5096206253750008E-2</v>
      </c>
      <c r="R13" s="13">
        <v>4.580911784841564E-2</v>
      </c>
      <c r="S13" s="13">
        <v>2.1152238720300767E-2</v>
      </c>
      <c r="T13" s="13">
        <v>2.3442832674442009E-2</v>
      </c>
      <c r="U13" s="13">
        <v>3.5311009135292969E-2</v>
      </c>
    </row>
    <row r="14" spans="1:21" x14ac:dyDescent="0.35">
      <c r="A14" t="s">
        <v>129</v>
      </c>
      <c r="B14" s="13">
        <v>5.897221394437044E-4</v>
      </c>
      <c r="C14" s="13">
        <v>2.3493416379828445E-3</v>
      </c>
      <c r="D14" s="13">
        <v>4.541988392840827E-3</v>
      </c>
      <c r="E14" s="13">
        <v>6.9638631176033381E-4</v>
      </c>
      <c r="F14" s="13">
        <v>1.2327387296642033E-3</v>
      </c>
      <c r="G14" s="13">
        <v>1.1935548040580863E-3</v>
      </c>
      <c r="H14" s="13">
        <v>9.7346722907323314E-4</v>
      </c>
      <c r="I14" s="13">
        <v>1.1964177519636122E-3</v>
      </c>
      <c r="J14" s="13">
        <v>2.6573931548931591E-3</v>
      </c>
      <c r="K14" s="13">
        <v>7.7037590393466346E-4</v>
      </c>
      <c r="L14" s="13">
        <v>2.8241702250697285E-3</v>
      </c>
      <c r="M14" s="13">
        <v>5.8120477438803268E-2</v>
      </c>
      <c r="N14" s="13">
        <v>0.1479012967547346</v>
      </c>
      <c r="O14" s="13">
        <v>2.80271338706372E-2</v>
      </c>
      <c r="P14" s="13">
        <v>2.9133340895616945E-3</v>
      </c>
      <c r="Q14" s="13">
        <v>7.5000114503991609E-4</v>
      </c>
      <c r="R14" s="13">
        <v>7.0447697051166094E-3</v>
      </c>
      <c r="S14" s="13">
        <v>1.1798079303182388E-3</v>
      </c>
      <c r="T14" s="13">
        <v>1.8127134829009611E-3</v>
      </c>
      <c r="U14" s="13">
        <v>5.8008890375017786E-3</v>
      </c>
    </row>
    <row r="15" spans="1:21" x14ac:dyDescent="0.35">
      <c r="A15" t="s">
        <v>130</v>
      </c>
      <c r="B15" s="13">
        <v>4.2151220195245599E-3</v>
      </c>
      <c r="C15" s="13">
        <v>1.3476843504707792E-3</v>
      </c>
      <c r="D15" s="13">
        <v>8.0590480165541878E-3</v>
      </c>
      <c r="E15" s="13">
        <v>8.1521801058806714E-4</v>
      </c>
      <c r="F15" s="13">
        <v>2.5093992667986273E-3</v>
      </c>
      <c r="G15" s="13">
        <v>1.7287599344492123E-3</v>
      </c>
      <c r="H15" s="13">
        <v>8.9566394910924497E-4</v>
      </c>
      <c r="I15" s="13">
        <v>1.0999423605623348E-3</v>
      </c>
      <c r="J15" s="13">
        <v>2.2385061271656538E-3</v>
      </c>
      <c r="K15" s="13">
        <v>7.6319291182338459E-4</v>
      </c>
      <c r="L15" s="13">
        <v>1.506077200009873E-3</v>
      </c>
      <c r="M15" s="13">
        <v>2.4733164874528944E-2</v>
      </c>
      <c r="N15" s="13">
        <v>1.4272902064610451E-2</v>
      </c>
      <c r="O15" s="13">
        <v>0.37576708265941799</v>
      </c>
      <c r="P15" s="13">
        <v>3.9402351299464289E-3</v>
      </c>
      <c r="Q15" s="13">
        <v>8.6794025639733814E-4</v>
      </c>
      <c r="R15" s="13">
        <v>3.2972441998842081E-3</v>
      </c>
      <c r="S15" s="13">
        <v>1.2995824260187335E-2</v>
      </c>
      <c r="T15" s="13">
        <v>6.9695174213306288E-2</v>
      </c>
      <c r="U15" s="13">
        <v>5.4031540152611746E-3</v>
      </c>
    </row>
    <row r="16" spans="1:21" x14ac:dyDescent="0.35">
      <c r="A16" t="s">
        <v>131</v>
      </c>
      <c r="B16" s="13">
        <v>8.2300795990248483E-3</v>
      </c>
      <c r="C16" s="13">
        <v>3.130634322242256E-2</v>
      </c>
      <c r="D16" s="13">
        <v>9.8727450648766028E-3</v>
      </c>
      <c r="E16" s="13">
        <v>8.6743884481263831E-3</v>
      </c>
      <c r="F16" s="13">
        <v>1.6690286838683985E-2</v>
      </c>
      <c r="G16" s="13">
        <v>1.5014161622476719E-2</v>
      </c>
      <c r="H16" s="13">
        <v>2.8226844725030238E-2</v>
      </c>
      <c r="I16" s="13">
        <v>4.504110343268046E-2</v>
      </c>
      <c r="J16" s="13">
        <v>2.1762765117019335E-2</v>
      </c>
      <c r="K16" s="13">
        <v>1.2977870997053179E-2</v>
      </c>
      <c r="L16" s="13">
        <v>1.0668818163546675E-2</v>
      </c>
      <c r="M16" s="13">
        <v>3.5646147745807457E-3</v>
      </c>
      <c r="N16" s="13">
        <v>9.0090975545331128E-3</v>
      </c>
      <c r="O16" s="13">
        <v>4.6363980579047902E-3</v>
      </c>
      <c r="P16" s="13">
        <v>0.19166450856214592</v>
      </c>
      <c r="Q16" s="13">
        <v>1.7402316644758237E-2</v>
      </c>
      <c r="R16" s="13">
        <v>1.9892332260844051E-3</v>
      </c>
      <c r="S16" s="13">
        <v>1.6676053710632712E-2</v>
      </c>
      <c r="T16" s="13">
        <v>1.1751675141477502E-3</v>
      </c>
      <c r="U16" s="13">
        <v>9.8075707512234895E-3</v>
      </c>
    </row>
    <row r="17" spans="1:21" x14ac:dyDescent="0.35">
      <c r="A17" t="s">
        <v>132</v>
      </c>
      <c r="B17" s="13">
        <v>1.3051080528936776E-3</v>
      </c>
      <c r="C17" s="13">
        <v>4.1341128048225251E-3</v>
      </c>
      <c r="D17" s="13">
        <v>4.4900837348757537E-3</v>
      </c>
      <c r="E17" s="13">
        <v>2.0448819187314899E-3</v>
      </c>
      <c r="F17" s="13">
        <v>2.0701811920964173E-3</v>
      </c>
      <c r="G17" s="13">
        <v>1.1414551895952334E-3</v>
      </c>
      <c r="H17" s="13">
        <v>2.9435574253042201E-3</v>
      </c>
      <c r="I17" s="13">
        <v>5.1918508404419925E-3</v>
      </c>
      <c r="J17" s="13">
        <v>3.3727194417387482E-3</v>
      </c>
      <c r="K17" s="13">
        <v>1.2013554306113984E-3</v>
      </c>
      <c r="L17" s="13">
        <v>5.9656877091406589E-4</v>
      </c>
      <c r="M17" s="13">
        <v>8.496911037049451E-4</v>
      </c>
      <c r="N17" s="13">
        <v>1.5228114576358645E-3</v>
      </c>
      <c r="O17" s="13">
        <v>5.2643487787244129E-4</v>
      </c>
      <c r="P17" s="13">
        <v>1.3392946957714707E-2</v>
      </c>
      <c r="Q17" s="13">
        <v>2.3718356821918814E-2</v>
      </c>
      <c r="R17" s="13">
        <v>1.5162861554650195E-3</v>
      </c>
      <c r="S17" s="13">
        <v>7.8981212758248345E-3</v>
      </c>
      <c r="T17" s="13">
        <v>8.3176527049259928E-4</v>
      </c>
      <c r="U17" s="13">
        <v>1.6542961102042793E-2</v>
      </c>
    </row>
    <row r="18" spans="1:21" x14ac:dyDescent="0.35">
      <c r="A18" t="s">
        <v>133</v>
      </c>
      <c r="B18" s="13">
        <v>1.4594949752442363E-3</v>
      </c>
      <c r="C18" s="13">
        <v>1.4933799559270792E-3</v>
      </c>
      <c r="D18" s="13">
        <v>1.6959932547216184E-3</v>
      </c>
      <c r="E18" s="13">
        <v>3.2458959926369928E-4</v>
      </c>
      <c r="F18" s="13">
        <v>9.7213600534089186E-4</v>
      </c>
      <c r="G18" s="13">
        <v>7.3886725965500576E-4</v>
      </c>
      <c r="H18" s="13">
        <v>1.3893442850712178E-3</v>
      </c>
      <c r="I18" s="13">
        <v>2.9102385584487251E-3</v>
      </c>
      <c r="J18" s="13">
        <v>1.3728230320481263E-3</v>
      </c>
      <c r="K18" s="13">
        <v>1.7221223586791198E-3</v>
      </c>
      <c r="L18" s="13">
        <v>7.9204586725716767E-4</v>
      </c>
      <c r="M18" s="13">
        <v>5.1404851823799171E-4</v>
      </c>
      <c r="N18" s="13">
        <v>8.9378405440104184E-4</v>
      </c>
      <c r="O18" s="13">
        <v>2.7578788102724134E-4</v>
      </c>
      <c r="P18" s="13">
        <v>1.1837827541408854E-2</v>
      </c>
      <c r="Q18" s="13">
        <v>2.3416066284070664E-3</v>
      </c>
      <c r="R18" s="13">
        <v>9.6659672999041253E-4</v>
      </c>
      <c r="S18" s="13">
        <v>2.510735310471995E-3</v>
      </c>
      <c r="T18" s="13">
        <v>3.1243974627640783E-4</v>
      </c>
      <c r="U18" s="13">
        <v>3.1323099576013296E-3</v>
      </c>
    </row>
    <row r="19" spans="1:21" x14ac:dyDescent="0.35">
      <c r="A19" t="s">
        <v>134</v>
      </c>
      <c r="B19" s="13">
        <v>2.6453122026705345E-2</v>
      </c>
      <c r="C19" s="13">
        <v>2.2874210056639168E-2</v>
      </c>
      <c r="D19" s="13">
        <v>8.341569062524078E-3</v>
      </c>
      <c r="E19" s="13">
        <v>2.5791687706388688E-2</v>
      </c>
      <c r="F19" s="13">
        <v>1.7480879373147965E-2</v>
      </c>
      <c r="G19" s="13">
        <v>2.8408498868017464E-2</v>
      </c>
      <c r="H19" s="13">
        <v>2.7034787328439138E-2</v>
      </c>
      <c r="I19" s="13">
        <v>4.5471862982822464E-2</v>
      </c>
      <c r="J19" s="13">
        <v>1.9632877955026721E-2</v>
      </c>
      <c r="K19" s="13">
        <v>2.7679660100813297E-2</v>
      </c>
      <c r="L19" s="13">
        <v>2.1049379233500587E-2</v>
      </c>
      <c r="M19" s="13">
        <v>1.4334084526453425E-2</v>
      </c>
      <c r="N19" s="13">
        <v>1.5964027495377509E-2</v>
      </c>
      <c r="O19" s="13">
        <v>1.0564885193771462E-2</v>
      </c>
      <c r="P19" s="13">
        <v>3.0568177197146593E-2</v>
      </c>
      <c r="Q19" s="13">
        <v>6.6881781498903054E-3</v>
      </c>
      <c r="R19" s="13">
        <v>2.2133922904987252E-2</v>
      </c>
      <c r="S19" s="13">
        <v>5.3609288509899444E-3</v>
      </c>
      <c r="T19" s="13">
        <v>1.0849540558760487E-2</v>
      </c>
      <c r="U19" s="13">
        <v>9.9407357217966702E-3</v>
      </c>
    </row>
    <row r="20" spans="1:21" x14ac:dyDescent="0.35">
      <c r="A20" t="s">
        <v>135</v>
      </c>
      <c r="B20" s="13">
        <v>4.5741613738281848E-3</v>
      </c>
      <c r="C20" s="13">
        <v>6.9933890619024216E-3</v>
      </c>
      <c r="D20" s="13">
        <v>2.2658265458581762E-3</v>
      </c>
      <c r="E20" s="13">
        <v>4.5403475941138919E-3</v>
      </c>
      <c r="F20" s="13">
        <v>4.512233687440706E-3</v>
      </c>
      <c r="G20" s="13">
        <v>5.5983403904629287E-3</v>
      </c>
      <c r="H20" s="13">
        <v>4.7969427015892244E-3</v>
      </c>
      <c r="I20" s="13">
        <v>2.3541224487789413E-2</v>
      </c>
      <c r="J20" s="13">
        <v>4.3993195222978149E-3</v>
      </c>
      <c r="K20" s="13">
        <v>5.5021719572396479E-3</v>
      </c>
      <c r="L20" s="13">
        <v>5.2606919580678495E-3</v>
      </c>
      <c r="M20" s="13">
        <v>3.2626970421989888E-3</v>
      </c>
      <c r="N20" s="13">
        <v>3.5112506219631308E-3</v>
      </c>
      <c r="O20" s="13">
        <v>2.3302933179339073E-3</v>
      </c>
      <c r="P20" s="13">
        <v>6.5115542419060379E-3</v>
      </c>
      <c r="Q20" s="13">
        <v>1.0064900862444067E-3</v>
      </c>
      <c r="R20" s="13">
        <v>3.4523351449288293E-3</v>
      </c>
      <c r="S20" s="13">
        <v>1.7156766025836492E-3</v>
      </c>
      <c r="T20" s="13">
        <v>0.11253741888177535</v>
      </c>
      <c r="U20" s="13">
        <v>1.2515747344400104E-3</v>
      </c>
    </row>
    <row r="21" spans="1:21" x14ac:dyDescent="0.35">
      <c r="A21" t="s">
        <v>136</v>
      </c>
      <c r="B21" s="13">
        <v>1.0816060548396709E-3</v>
      </c>
      <c r="C21" s="13">
        <v>9.2880948478391522E-4</v>
      </c>
      <c r="D21" s="13">
        <v>3.9488607475142293E-4</v>
      </c>
      <c r="E21" s="13">
        <v>2.0116741563193561E-3</v>
      </c>
      <c r="F21" s="13">
        <v>1.0541233792853044E-4</v>
      </c>
      <c r="G21" s="13">
        <v>1.3024903615713242E-3</v>
      </c>
      <c r="H21" s="13">
        <v>1.880245932463048E-4</v>
      </c>
      <c r="I21" s="13">
        <v>5.579595884863687E-4</v>
      </c>
      <c r="J21" s="13">
        <v>2.5847290786547137E-4</v>
      </c>
      <c r="K21" s="13">
        <v>1.6251519651768543E-3</v>
      </c>
      <c r="L21" s="13">
        <v>1.4551694105450967E-3</v>
      </c>
      <c r="M21" s="13">
        <v>1.3051956129075961E-4</v>
      </c>
      <c r="N21" s="13">
        <v>1.425140210453895E-4</v>
      </c>
      <c r="O21" s="13">
        <v>5.237684204591945E-5</v>
      </c>
      <c r="P21" s="13">
        <v>7.1228150529395527E-4</v>
      </c>
      <c r="Q21" s="13">
        <v>7.9007754210311783E-5</v>
      </c>
      <c r="R21" s="13">
        <v>2.5860388880282641E-4</v>
      </c>
      <c r="S21" s="13">
        <v>1.7309230752673516E-4</v>
      </c>
      <c r="T21" s="13">
        <v>2.1110793667324855E-4</v>
      </c>
      <c r="U21" s="13">
        <v>7.1275523897099271E-5</v>
      </c>
    </row>
  </sheetData>
  <conditionalFormatting sqref="A1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7E0-9522-4E69-8DB7-8FC5C940DF2D}">
  <dimension ref="A1:U21"/>
  <sheetViews>
    <sheetView workbookViewId="0">
      <selection activeCell="E30" sqref="E30"/>
    </sheetView>
  </sheetViews>
  <sheetFormatPr defaultColWidth="9.73046875" defaultRowHeight="13.15" x14ac:dyDescent="0.4"/>
  <cols>
    <col min="1" max="1" width="5.265625" style="19" customWidth="1"/>
    <col min="4" max="4" width="10.86328125" customWidth="1"/>
  </cols>
  <sheetData>
    <row r="1" spans="1:21" s="19" customFormat="1" ht="12" customHeight="1" x14ac:dyDescent="0.4">
      <c r="A1" s="18"/>
      <c r="B1" s="18" t="s">
        <v>139</v>
      </c>
      <c r="C1" s="18" t="s">
        <v>140</v>
      </c>
      <c r="D1" s="18" t="s">
        <v>141</v>
      </c>
      <c r="E1" s="18" t="s">
        <v>142</v>
      </c>
      <c r="F1" s="18" t="s">
        <v>143</v>
      </c>
      <c r="G1" s="18" t="s">
        <v>144</v>
      </c>
      <c r="H1" s="18" t="s">
        <v>145</v>
      </c>
      <c r="I1" s="18" t="s">
        <v>146</v>
      </c>
      <c r="J1" s="18" t="s">
        <v>147</v>
      </c>
      <c r="K1" s="18" t="s">
        <v>148</v>
      </c>
      <c r="L1" s="18" t="s">
        <v>149</v>
      </c>
      <c r="M1" s="18" t="s">
        <v>150</v>
      </c>
      <c r="N1" s="18" t="s">
        <v>151</v>
      </c>
      <c r="O1" s="18" t="s">
        <v>152</v>
      </c>
      <c r="P1" s="18" t="s">
        <v>153</v>
      </c>
      <c r="Q1" s="18" t="s">
        <v>154</v>
      </c>
      <c r="R1" s="18" t="s">
        <v>155</v>
      </c>
      <c r="S1" s="18" t="s">
        <v>156</v>
      </c>
      <c r="T1" s="18" t="s">
        <v>157</v>
      </c>
      <c r="U1" s="18" t="s">
        <v>158</v>
      </c>
    </row>
    <row r="2" spans="1:21" x14ac:dyDescent="0.4">
      <c r="A2" s="18" t="s">
        <v>139</v>
      </c>
      <c r="B2" s="15">
        <v>2.2479999999999998</v>
      </c>
      <c r="C2" s="15">
        <v>8.0000000000000002E-3</v>
      </c>
      <c r="D2" s="15">
        <v>0.13800000000000004</v>
      </c>
      <c r="E2" s="15">
        <v>0.214</v>
      </c>
      <c r="F2" s="15">
        <v>1.3000000000000001E-2</v>
      </c>
      <c r="G2" s="15">
        <v>0.161</v>
      </c>
      <c r="H2" s="15">
        <v>8.9999999999999993E-3</v>
      </c>
      <c r="I2" s="15">
        <v>8.0000000000000002E-3</v>
      </c>
      <c r="J2" s="15">
        <v>3.2000000000000001E-2</v>
      </c>
      <c r="K2" s="15">
        <v>3.0000000000000001E-3</v>
      </c>
      <c r="L2" s="15">
        <v>6.0000000000000001E-3</v>
      </c>
      <c r="M2" s="15">
        <v>1.7000000000000001E-2</v>
      </c>
      <c r="N2" s="15">
        <v>3.0000000000000001E-3</v>
      </c>
      <c r="O2" s="15">
        <v>7.0000000000000001E-3</v>
      </c>
      <c r="P2" s="15">
        <v>6.0000000000000001E-3</v>
      </c>
      <c r="Q2" s="15">
        <v>1E-3</v>
      </c>
      <c r="R2" s="15">
        <v>7.0000000000000001E-3</v>
      </c>
      <c r="S2" s="15">
        <v>2E-3</v>
      </c>
      <c r="T2" s="15">
        <v>1.4000000000000002E-2</v>
      </c>
      <c r="U2" s="15">
        <v>2E-3</v>
      </c>
    </row>
    <row r="3" spans="1:21" x14ac:dyDescent="0.4">
      <c r="A3" s="18" t="s">
        <v>140</v>
      </c>
      <c r="B3" s="15">
        <v>3.2000000000000001E-2</v>
      </c>
      <c r="C3" s="15">
        <v>2.1709999999999998</v>
      </c>
      <c r="D3" s="15">
        <v>0.28400000000000009</v>
      </c>
      <c r="E3" s="15">
        <v>1.4E-2</v>
      </c>
      <c r="F3" s="15">
        <v>1.7000000000000001E-2</v>
      </c>
      <c r="G3" s="15">
        <v>1.7000000000000001E-2</v>
      </c>
      <c r="H3" s="15">
        <v>2.8000000000000001E-2</v>
      </c>
      <c r="I3" s="15">
        <v>0.14400000000000002</v>
      </c>
      <c r="J3" s="15">
        <v>0.14200000000000002</v>
      </c>
      <c r="K3" s="15">
        <v>0.27600000000000002</v>
      </c>
      <c r="L3" s="15">
        <v>0.498</v>
      </c>
      <c r="M3" s="15">
        <v>0.16899999999999998</v>
      </c>
      <c r="N3" s="15">
        <v>7.0000000000000007E-2</v>
      </c>
      <c r="O3" s="15">
        <v>0.16300000000000001</v>
      </c>
      <c r="P3" s="15">
        <v>2.8000000000000001E-2</v>
      </c>
      <c r="Q3" s="15">
        <v>4.0000000000000001E-3</v>
      </c>
      <c r="R3" s="15">
        <v>8.8999999999999996E-2</v>
      </c>
      <c r="S3" s="15">
        <v>1.2E-2</v>
      </c>
      <c r="T3" s="15">
        <v>9.5000000000000001E-2</v>
      </c>
      <c r="U3" s="15">
        <v>8.9999999999999993E-3</v>
      </c>
    </row>
    <row r="4" spans="1:21" x14ac:dyDescent="0.4">
      <c r="A4" s="18" t="s">
        <v>141</v>
      </c>
      <c r="B4" s="15">
        <v>0.75500000000000023</v>
      </c>
      <c r="C4" s="15">
        <v>0.68400000000000005</v>
      </c>
      <c r="D4" s="15">
        <v>22.299999999999994</v>
      </c>
      <c r="E4" s="15">
        <v>0.43100000000000011</v>
      </c>
      <c r="F4" s="15">
        <v>0.49200000000000005</v>
      </c>
      <c r="G4" s="15">
        <v>0.37800000000000011</v>
      </c>
      <c r="H4" s="15">
        <v>0.40400000000000003</v>
      </c>
      <c r="I4" s="15">
        <v>0.66000000000000014</v>
      </c>
      <c r="J4" s="15">
        <v>1.2850000000000001</v>
      </c>
      <c r="K4" s="15">
        <v>0.27600000000000002</v>
      </c>
      <c r="L4" s="15">
        <v>0.6180000000000001</v>
      </c>
      <c r="M4" s="15">
        <v>1.0140000000000002</v>
      </c>
      <c r="N4" s="15">
        <v>0.36399999999999999</v>
      </c>
      <c r="O4" s="15">
        <v>0.75900000000000001</v>
      </c>
      <c r="P4" s="15">
        <v>0.62400000000000011</v>
      </c>
      <c r="Q4" s="15">
        <v>0.12200000000000001</v>
      </c>
      <c r="R4" s="15">
        <v>0.34799999999999998</v>
      </c>
      <c r="S4" s="15">
        <v>0.27600000000000002</v>
      </c>
      <c r="T4" s="15">
        <v>1.266</v>
      </c>
      <c r="U4" s="15">
        <v>0.29499999999999998</v>
      </c>
    </row>
    <row r="5" spans="1:21" x14ac:dyDescent="0.4">
      <c r="A5" s="18" t="s">
        <v>142</v>
      </c>
      <c r="B5" s="15">
        <v>0.184</v>
      </c>
      <c r="C5" s="15">
        <v>1.7999999999999999E-2</v>
      </c>
      <c r="D5" s="15">
        <v>0.29600000000000004</v>
      </c>
      <c r="E5" s="15">
        <v>1.153</v>
      </c>
      <c r="F5" s="15">
        <v>1.4E-2</v>
      </c>
      <c r="G5" s="15">
        <v>0.02</v>
      </c>
      <c r="H5" s="15">
        <v>0.01</v>
      </c>
      <c r="I5" s="15">
        <v>1.6E-2</v>
      </c>
      <c r="J5" s="15">
        <v>0.04</v>
      </c>
      <c r="K5" s="15">
        <v>6.0000000000000001E-3</v>
      </c>
      <c r="L5" s="15">
        <v>1.3000000000000001E-2</v>
      </c>
      <c r="M5" s="15">
        <v>1.7999999999999999E-2</v>
      </c>
      <c r="N5" s="15">
        <v>6.0000000000000001E-3</v>
      </c>
      <c r="O5" s="15">
        <v>1.2E-2</v>
      </c>
      <c r="P5" s="15">
        <v>0.01</v>
      </c>
      <c r="Q5" s="15">
        <v>3.0000000000000001E-3</v>
      </c>
      <c r="R5" s="15">
        <v>7.0000000000000001E-3</v>
      </c>
      <c r="S5" s="15">
        <v>5.0000000000000001E-3</v>
      </c>
      <c r="T5" s="15">
        <v>0.03</v>
      </c>
      <c r="U5" s="15">
        <v>5.0000000000000001E-3</v>
      </c>
    </row>
    <row r="6" spans="1:21" x14ac:dyDescent="0.4">
      <c r="A6" s="18" t="s">
        <v>143</v>
      </c>
      <c r="B6" s="15">
        <v>3.6999999999999998E-2</v>
      </c>
      <c r="C6" s="15">
        <v>0.01</v>
      </c>
      <c r="D6" s="15">
        <v>8.7000000000000008E-2</v>
      </c>
      <c r="E6" s="15">
        <v>6.0000000000000001E-3</v>
      </c>
      <c r="F6" s="15">
        <v>1.212</v>
      </c>
      <c r="G6" s="15">
        <v>6.0000000000000001E-3</v>
      </c>
      <c r="H6" s="15">
        <v>0.01</v>
      </c>
      <c r="I6" s="15">
        <v>7.0000000000000001E-3</v>
      </c>
      <c r="J6" s="15">
        <v>2.1000000000000001E-2</v>
      </c>
      <c r="K6" s="15">
        <v>6.0000000000000001E-3</v>
      </c>
      <c r="L6" s="15">
        <v>7.0000000000000001E-3</v>
      </c>
      <c r="M6" s="15">
        <v>0.02</v>
      </c>
      <c r="N6" s="15">
        <v>5.0000000000000001E-3</v>
      </c>
      <c r="O6" s="15">
        <v>9.0000000000000011E-3</v>
      </c>
      <c r="P6" s="15">
        <v>6.0000000000000001E-3</v>
      </c>
      <c r="Q6" s="15">
        <v>2E-3</v>
      </c>
      <c r="R6" s="15">
        <v>6.0000000000000001E-3</v>
      </c>
      <c r="S6" s="15">
        <v>4.0000000000000001E-3</v>
      </c>
      <c r="T6" s="15">
        <v>3.6000000000000004E-2</v>
      </c>
      <c r="U6" s="15">
        <v>5.0000000000000001E-3</v>
      </c>
    </row>
    <row r="7" spans="1:21" x14ac:dyDescent="0.4">
      <c r="A7" s="18" t="s">
        <v>144</v>
      </c>
      <c r="B7" s="15">
        <v>0.01</v>
      </c>
      <c r="C7" s="15">
        <v>5.0000000000000001E-3</v>
      </c>
      <c r="D7" s="15">
        <v>5.0000000000000017E-2</v>
      </c>
      <c r="E7" s="15">
        <v>4.0000000000000001E-3</v>
      </c>
      <c r="F7" s="15">
        <v>4.0000000000000001E-3</v>
      </c>
      <c r="G7" s="15">
        <v>1.202</v>
      </c>
      <c r="H7" s="15">
        <v>3.7999999999999999E-2</v>
      </c>
      <c r="I7" s="15">
        <v>4.0000000000000001E-3</v>
      </c>
      <c r="J7" s="15">
        <v>1.0999999999999999E-2</v>
      </c>
      <c r="K7" s="15">
        <v>4.0000000000000001E-3</v>
      </c>
      <c r="L7" s="15">
        <v>4.0000000000000001E-3</v>
      </c>
      <c r="M7" s="15">
        <v>3.2000000000000001E-2</v>
      </c>
      <c r="N7" s="15">
        <v>3.0000000000000001E-3</v>
      </c>
      <c r="O7" s="15">
        <v>6.0000000000000001E-3</v>
      </c>
      <c r="P7" s="15">
        <v>8.9999999999999993E-3</v>
      </c>
      <c r="Q7" s="15">
        <v>1E-3</v>
      </c>
      <c r="R7" s="15">
        <v>0.03</v>
      </c>
      <c r="S7" s="15">
        <v>2E-3</v>
      </c>
      <c r="T7" s="15">
        <v>8.0000000000000002E-3</v>
      </c>
      <c r="U7" s="15">
        <v>2E-3</v>
      </c>
    </row>
    <row r="8" spans="1:21" x14ac:dyDescent="0.4">
      <c r="A8" s="18" t="s">
        <v>145</v>
      </c>
      <c r="B8" s="15">
        <v>7.0000000000000007E-2</v>
      </c>
      <c r="C8" s="15">
        <v>2.4E-2</v>
      </c>
      <c r="D8" s="15">
        <v>0.43800000000000006</v>
      </c>
      <c r="E8" s="15">
        <v>4.9000000000000002E-2</v>
      </c>
      <c r="F8" s="15">
        <v>2.5999999999999999E-2</v>
      </c>
      <c r="G8" s="15">
        <v>3.5999999999999997E-2</v>
      </c>
      <c r="H8" s="15">
        <v>1.339</v>
      </c>
      <c r="I8" s="15">
        <v>2.5999999999999999E-2</v>
      </c>
      <c r="J8" s="15">
        <v>9.8000000000000004E-2</v>
      </c>
      <c r="K8" s="15">
        <v>1.7999999999999999E-2</v>
      </c>
      <c r="L8" s="15">
        <v>2.4E-2</v>
      </c>
      <c r="M8" s="15">
        <v>5.8000000000000003E-2</v>
      </c>
      <c r="N8" s="15">
        <v>2.1999999999999999E-2</v>
      </c>
      <c r="O8" s="15">
        <v>2.9000000000000001E-2</v>
      </c>
      <c r="P8" s="15">
        <v>2.8000000000000001E-2</v>
      </c>
      <c r="Q8" s="15">
        <v>7.0000000000000001E-3</v>
      </c>
      <c r="R8" s="15">
        <v>1.4E-2</v>
      </c>
      <c r="S8" s="15">
        <v>1.4E-2</v>
      </c>
      <c r="T8" s="15">
        <v>6.5000000000000002E-2</v>
      </c>
      <c r="U8" s="15">
        <v>0.02</v>
      </c>
    </row>
    <row r="9" spans="1:21" x14ac:dyDescent="0.4">
      <c r="A9" s="18" t="s">
        <v>146</v>
      </c>
      <c r="B9" s="15">
        <v>0.10200000000000001</v>
      </c>
      <c r="C9" s="15">
        <v>0.10200000000000001</v>
      </c>
      <c r="D9" s="15">
        <v>0.30800000000000005</v>
      </c>
      <c r="E9" s="15">
        <v>2.5000000000000001E-2</v>
      </c>
      <c r="F9" s="15">
        <v>2.9000000000000001E-2</v>
      </c>
      <c r="G9" s="15">
        <v>2.8000000000000001E-2</v>
      </c>
      <c r="H9" s="15">
        <v>2.8000000000000001E-2</v>
      </c>
      <c r="I9" s="15">
        <v>1.34</v>
      </c>
      <c r="J9" s="15">
        <v>0.22800000000000001</v>
      </c>
      <c r="K9" s="15">
        <v>3.5999999999999997E-2</v>
      </c>
      <c r="L9" s="15">
        <v>6.8000000000000005E-2</v>
      </c>
      <c r="M9" s="15">
        <v>5.4000000000000006E-2</v>
      </c>
      <c r="N9" s="15">
        <v>0.02</v>
      </c>
      <c r="O9" s="15">
        <v>4.3999999999999997E-2</v>
      </c>
      <c r="P9" s="15">
        <v>0.111</v>
      </c>
      <c r="Q9" s="15">
        <v>1.2E-2</v>
      </c>
      <c r="R9" s="15">
        <v>0.03</v>
      </c>
      <c r="S9" s="15">
        <v>5.1999999999999998E-2</v>
      </c>
      <c r="T9" s="15">
        <v>0.57299999999999995</v>
      </c>
      <c r="U9" s="15">
        <v>2.1000000000000001E-2</v>
      </c>
    </row>
    <row r="10" spans="1:21" x14ac:dyDescent="0.4">
      <c r="A10" s="18" t="s">
        <v>147</v>
      </c>
      <c r="B10" s="15">
        <v>0.16800000000000001</v>
      </c>
      <c r="C10" s="15">
        <v>9.1999999999999998E-2</v>
      </c>
      <c r="D10" s="15">
        <v>0.67600000000000016</v>
      </c>
      <c r="E10" s="15">
        <v>7.1999999999999995E-2</v>
      </c>
      <c r="F10" s="15">
        <v>9.8000000000000004E-2</v>
      </c>
      <c r="G10" s="15">
        <v>8.4000000000000005E-2</v>
      </c>
      <c r="H10" s="15">
        <v>0.11499999999999999</v>
      </c>
      <c r="I10" s="15">
        <v>0.21199999999999999</v>
      </c>
      <c r="J10" s="15">
        <v>4.0269999999999992</v>
      </c>
      <c r="K10" s="15">
        <v>4.5999999999999999E-2</v>
      </c>
      <c r="L10" s="15">
        <v>7.400000000000001E-2</v>
      </c>
      <c r="M10" s="15">
        <v>0.19900000000000001</v>
      </c>
      <c r="N10" s="15">
        <v>6.9000000000000006E-2</v>
      </c>
      <c r="O10" s="15">
        <v>0.14800000000000002</v>
      </c>
      <c r="P10" s="15">
        <v>6.2E-2</v>
      </c>
      <c r="Q10" s="15">
        <v>2.6000000000000002E-2</v>
      </c>
      <c r="R10" s="15">
        <v>0.05</v>
      </c>
      <c r="S10" s="15">
        <v>2.7000000000000003E-2</v>
      </c>
      <c r="T10" s="15">
        <v>0.17799999999999999</v>
      </c>
      <c r="U10" s="15">
        <v>2.5999999999999999E-2</v>
      </c>
    </row>
    <row r="11" spans="1:21" x14ac:dyDescent="0.4">
      <c r="A11" s="18" t="s">
        <v>148</v>
      </c>
      <c r="B11" s="15">
        <v>0.01</v>
      </c>
      <c r="C11" s="15">
        <v>8.0000000000000002E-3</v>
      </c>
      <c r="D11" s="15">
        <v>5.9000000000000011E-2</v>
      </c>
      <c r="E11" s="15">
        <v>7.0000000000000001E-3</v>
      </c>
      <c r="F11" s="15">
        <v>4.0000000000000001E-3</v>
      </c>
      <c r="G11" s="15">
        <v>4.0000000000000001E-3</v>
      </c>
      <c r="H11" s="15">
        <v>4.0000000000000001E-3</v>
      </c>
      <c r="I11" s="15">
        <v>1.2E-2</v>
      </c>
      <c r="J11" s="15">
        <v>3.3000000000000002E-2</v>
      </c>
      <c r="K11" s="15">
        <v>1.0469999999999999</v>
      </c>
      <c r="L11" s="15">
        <v>1.4E-2</v>
      </c>
      <c r="M11" s="15">
        <v>3.4999999999999996E-2</v>
      </c>
      <c r="N11" s="15">
        <v>2.5000000000000001E-2</v>
      </c>
      <c r="O11" s="15">
        <v>2.5999999999999999E-2</v>
      </c>
      <c r="P11" s="15">
        <v>5.0000000000000001E-3</v>
      </c>
      <c r="Q11" s="15">
        <v>2E-3</v>
      </c>
      <c r="R11" s="15">
        <v>5.6000000000000001E-2</v>
      </c>
      <c r="S11" s="15">
        <v>2E-3</v>
      </c>
      <c r="T11" s="15">
        <v>1.3000000000000001E-2</v>
      </c>
      <c r="U11" s="15">
        <v>2E-3</v>
      </c>
    </row>
    <row r="12" spans="1:21" x14ac:dyDescent="0.4">
      <c r="A12" s="18" t="s">
        <v>149</v>
      </c>
      <c r="B12" s="15">
        <v>7.3999999999999996E-2</v>
      </c>
      <c r="C12" s="15">
        <v>0.11699999999999999</v>
      </c>
      <c r="D12" s="15">
        <v>0.49300000000000016</v>
      </c>
      <c r="E12" s="15">
        <v>5.3999999999999999E-2</v>
      </c>
      <c r="F12" s="15">
        <v>0.04</v>
      </c>
      <c r="G12" s="15">
        <v>6.0999999999999999E-2</v>
      </c>
      <c r="H12" s="15">
        <v>3.3000000000000002E-2</v>
      </c>
      <c r="I12" s="15">
        <v>7.4999999999999997E-2</v>
      </c>
      <c r="J12" s="15">
        <v>0.21000000000000002</v>
      </c>
      <c r="K12" s="15">
        <v>5.1000000000000004E-2</v>
      </c>
      <c r="L12" s="15">
        <v>3.0990000000000002</v>
      </c>
      <c r="M12" s="15">
        <v>0.64200000000000002</v>
      </c>
      <c r="N12" s="15">
        <v>0.251</v>
      </c>
      <c r="O12" s="15">
        <v>0.68300000000000005</v>
      </c>
      <c r="P12" s="15">
        <v>4.9000000000000002E-2</v>
      </c>
      <c r="Q12" s="15">
        <v>0.01</v>
      </c>
      <c r="R12" s="15">
        <v>0.24000000000000002</v>
      </c>
      <c r="S12" s="15">
        <v>2.4E-2</v>
      </c>
      <c r="T12" s="15">
        <v>0.17299999999999999</v>
      </c>
      <c r="U12" s="15">
        <v>3.2000000000000001E-2</v>
      </c>
    </row>
    <row r="13" spans="1:21" x14ac:dyDescent="0.4">
      <c r="A13" s="18" t="s">
        <v>150</v>
      </c>
      <c r="B13" s="15">
        <v>0.11599999999999999</v>
      </c>
      <c r="C13" s="15">
        <v>0.13100000000000001</v>
      </c>
      <c r="D13" s="15">
        <v>1.06</v>
      </c>
      <c r="E13" s="15">
        <v>4.4999999999999998E-2</v>
      </c>
      <c r="F13" s="15">
        <v>7.3999999999999996E-2</v>
      </c>
      <c r="G13" s="15">
        <v>6.0000000000000005E-2</v>
      </c>
      <c r="H13" s="15">
        <v>4.9000000000000002E-2</v>
      </c>
      <c r="I13" s="15">
        <v>8.8999999999999996E-2</v>
      </c>
      <c r="J13" s="15">
        <v>0.184</v>
      </c>
      <c r="K13" s="15">
        <v>4.7E-2</v>
      </c>
      <c r="L13" s="15">
        <v>9.7000000000000003E-2</v>
      </c>
      <c r="M13" s="15">
        <v>3.5939999999999999</v>
      </c>
      <c r="N13" s="15">
        <v>0.1</v>
      </c>
      <c r="O13" s="15">
        <v>0.21200000000000002</v>
      </c>
      <c r="P13" s="15">
        <v>0.10600000000000001</v>
      </c>
      <c r="Q13" s="15">
        <v>2.7E-2</v>
      </c>
      <c r="R13" s="15">
        <v>8.5999999999999993E-2</v>
      </c>
      <c r="S13" s="15">
        <v>4.3999999999999997E-2</v>
      </c>
      <c r="T13" s="15">
        <v>0.16399999999999998</v>
      </c>
      <c r="U13" s="15">
        <v>6.1000000000000006E-2</v>
      </c>
    </row>
    <row r="14" spans="1:21" x14ac:dyDescent="0.4">
      <c r="A14" s="18" t="s">
        <v>151</v>
      </c>
      <c r="B14" s="15">
        <v>1.9E-2</v>
      </c>
      <c r="C14" s="15">
        <v>1.8000000000000002E-2</v>
      </c>
      <c r="D14" s="15">
        <v>0.17300000000000004</v>
      </c>
      <c r="E14" s="15">
        <v>8.9999999999999993E-3</v>
      </c>
      <c r="F14" s="15">
        <v>1.2E-2</v>
      </c>
      <c r="G14" s="15">
        <v>0.01</v>
      </c>
      <c r="H14" s="15">
        <v>8.9999999999999993E-3</v>
      </c>
      <c r="I14" s="15">
        <v>1.4E-2</v>
      </c>
      <c r="J14" s="15">
        <v>3.6999999999999998E-2</v>
      </c>
      <c r="K14" s="15">
        <v>7.0000000000000001E-3</v>
      </c>
      <c r="L14" s="15">
        <v>2.4E-2</v>
      </c>
      <c r="M14" s="15">
        <v>0.27399999999999997</v>
      </c>
      <c r="N14" s="15">
        <v>1.1839999999999999</v>
      </c>
      <c r="O14" s="15">
        <v>0.10300000000000001</v>
      </c>
      <c r="P14" s="15">
        <v>1.4999999999999999E-2</v>
      </c>
      <c r="Q14" s="15">
        <v>3.0000000000000001E-3</v>
      </c>
      <c r="R14" s="15">
        <v>1.7000000000000001E-2</v>
      </c>
      <c r="S14" s="15">
        <v>6.0000000000000001E-3</v>
      </c>
      <c r="T14" s="15">
        <v>2.8999999999999998E-2</v>
      </c>
      <c r="U14" s="15">
        <v>1.2E-2</v>
      </c>
    </row>
    <row r="15" spans="1:21" x14ac:dyDescent="0.4">
      <c r="A15" s="18" t="s">
        <v>152</v>
      </c>
      <c r="B15" s="15">
        <v>7.6000000000000012E-2</v>
      </c>
      <c r="C15" s="15">
        <v>2.8999999999999998E-2</v>
      </c>
      <c r="D15" s="15">
        <v>0.28900000000000003</v>
      </c>
      <c r="E15" s="15">
        <v>1.9E-2</v>
      </c>
      <c r="F15" s="15">
        <v>2.5000000000000001E-2</v>
      </c>
      <c r="G15" s="15">
        <v>1.9000000000000003E-2</v>
      </c>
      <c r="H15" s="15">
        <v>1.7000000000000001E-2</v>
      </c>
      <c r="I15" s="15">
        <v>2.8000000000000001E-2</v>
      </c>
      <c r="J15" s="15">
        <v>6.0999999999999999E-2</v>
      </c>
      <c r="K15" s="15">
        <v>1.2E-2</v>
      </c>
      <c r="L15" s="15">
        <v>3.5000000000000003E-2</v>
      </c>
      <c r="M15" s="15">
        <v>0.19900000000000001</v>
      </c>
      <c r="N15" s="15">
        <v>4.2000000000000003E-2</v>
      </c>
      <c r="O15" s="15">
        <v>2.9559999999999995</v>
      </c>
      <c r="P15" s="15">
        <v>2.5999999999999999E-2</v>
      </c>
      <c r="Q15" s="15">
        <v>6.0000000000000001E-3</v>
      </c>
      <c r="R15" s="15">
        <v>1.9999999999999997E-2</v>
      </c>
      <c r="S15" s="15">
        <v>2.5000000000000001E-2</v>
      </c>
      <c r="T15" s="15">
        <v>0.24</v>
      </c>
      <c r="U15" s="15">
        <v>1.6E-2</v>
      </c>
    </row>
    <row r="16" spans="1:21" x14ac:dyDescent="0.4">
      <c r="A16" s="18" t="s">
        <v>153</v>
      </c>
      <c r="B16" s="15">
        <v>5.2000000000000005E-2</v>
      </c>
      <c r="C16" s="15">
        <v>0.106</v>
      </c>
      <c r="D16" s="15">
        <v>0.379</v>
      </c>
      <c r="E16" s="15">
        <v>2.9000000000000001E-2</v>
      </c>
      <c r="F16" s="15">
        <v>0.04</v>
      </c>
      <c r="G16" s="15">
        <v>3.7999999999999999E-2</v>
      </c>
      <c r="H16" s="15">
        <v>6.2E-2</v>
      </c>
      <c r="I16" s="15">
        <v>0.10100000000000001</v>
      </c>
      <c r="J16" s="15">
        <v>0.15</v>
      </c>
      <c r="K16" s="15">
        <v>3.7999999999999999E-2</v>
      </c>
      <c r="L16" s="15">
        <v>7.9000000000000001E-2</v>
      </c>
      <c r="M16" s="15">
        <v>6.3E-2</v>
      </c>
      <c r="N16" s="15">
        <v>0.03</v>
      </c>
      <c r="O16" s="15">
        <v>6.0999999999999999E-2</v>
      </c>
      <c r="P16" s="15">
        <v>1.258</v>
      </c>
      <c r="Q16" s="15">
        <v>2.5999999999999999E-2</v>
      </c>
      <c r="R16" s="15">
        <v>0.02</v>
      </c>
      <c r="S16" s="15">
        <v>0.03</v>
      </c>
      <c r="T16" s="15">
        <v>7.3000000000000009E-2</v>
      </c>
      <c r="U16" s="15">
        <v>0.02</v>
      </c>
    </row>
    <row r="17" spans="1:21" x14ac:dyDescent="0.4">
      <c r="A17" s="18" t="s">
        <v>154</v>
      </c>
      <c r="B17" s="15">
        <v>9.0000000000000011E-3</v>
      </c>
      <c r="C17" s="15">
        <v>1.6E-2</v>
      </c>
      <c r="D17" s="15">
        <v>0.13100000000000001</v>
      </c>
      <c r="E17" s="15">
        <v>6.0000000000000001E-3</v>
      </c>
      <c r="F17" s="15">
        <v>6.0000000000000001E-3</v>
      </c>
      <c r="G17" s="15">
        <v>5.0000000000000001E-3</v>
      </c>
      <c r="H17" s="15">
        <v>8.0000000000000002E-3</v>
      </c>
      <c r="I17" s="15">
        <v>1.4E-2</v>
      </c>
      <c r="J17" s="15">
        <v>2.3E-2</v>
      </c>
      <c r="K17" s="15">
        <v>5.0000000000000001E-3</v>
      </c>
      <c r="L17" s="15">
        <v>9.0000000000000011E-3</v>
      </c>
      <c r="M17" s="15">
        <v>1.0999999999999999E-2</v>
      </c>
      <c r="N17" s="15">
        <v>5.0000000000000001E-3</v>
      </c>
      <c r="O17" s="15">
        <v>9.0000000000000011E-3</v>
      </c>
      <c r="P17" s="15">
        <v>2.1000000000000001E-2</v>
      </c>
      <c r="Q17" s="15">
        <v>1.0249999999999999</v>
      </c>
      <c r="R17" s="15">
        <v>4.0000000000000001E-3</v>
      </c>
      <c r="S17" s="15">
        <v>0.01</v>
      </c>
      <c r="T17" s="15">
        <v>1.4E-2</v>
      </c>
      <c r="U17" s="15">
        <v>1.9E-2</v>
      </c>
    </row>
    <row r="18" spans="1:21" x14ac:dyDescent="0.4">
      <c r="A18" s="18" t="s">
        <v>155</v>
      </c>
      <c r="B18" s="15">
        <v>5.0000000000000001E-3</v>
      </c>
      <c r="C18" s="15">
        <v>6.0000000000000001E-3</v>
      </c>
      <c r="D18" s="15">
        <v>5.1000000000000018E-2</v>
      </c>
      <c r="E18" s="15">
        <v>2E-3</v>
      </c>
      <c r="F18" s="15">
        <v>3.0000000000000001E-3</v>
      </c>
      <c r="G18" s="15">
        <v>3.0000000000000001E-3</v>
      </c>
      <c r="H18" s="15">
        <v>4.0000000000000001E-3</v>
      </c>
      <c r="I18" s="15">
        <v>7.0000000000000001E-3</v>
      </c>
      <c r="J18" s="15">
        <v>1.0999999999999999E-2</v>
      </c>
      <c r="K18" s="15">
        <v>4.0000000000000001E-3</v>
      </c>
      <c r="L18" s="15">
        <v>6.0000000000000001E-3</v>
      </c>
      <c r="M18" s="15">
        <v>6.0000000000000001E-3</v>
      </c>
      <c r="N18" s="15">
        <v>3.0000000000000001E-3</v>
      </c>
      <c r="O18" s="15">
        <v>5.0000000000000001E-3</v>
      </c>
      <c r="P18" s="15">
        <v>1.7000000000000001E-2</v>
      </c>
      <c r="Q18" s="15">
        <v>3.0000000000000001E-3</v>
      </c>
      <c r="R18" s="15">
        <v>1.0029999999999999</v>
      </c>
      <c r="S18" s="15">
        <v>4.0000000000000001E-3</v>
      </c>
      <c r="T18" s="15">
        <v>7.0000000000000001E-3</v>
      </c>
      <c r="U18" s="15">
        <v>4.0000000000000001E-3</v>
      </c>
    </row>
    <row r="19" spans="1:21" x14ac:dyDescent="0.4">
      <c r="A19" s="18" t="s">
        <v>156</v>
      </c>
      <c r="B19" s="15">
        <v>8.2000000000000003E-2</v>
      </c>
      <c r="C19" s="15">
        <v>6.3E-2</v>
      </c>
      <c r="D19" s="15">
        <v>0.38300000000000012</v>
      </c>
      <c r="E19" s="15">
        <v>4.8000000000000001E-2</v>
      </c>
      <c r="F19" s="15">
        <v>3.5000000000000003E-2</v>
      </c>
      <c r="G19" s="15">
        <v>5.1999999999999998E-2</v>
      </c>
      <c r="H19" s="15">
        <v>0.05</v>
      </c>
      <c r="I19" s="15">
        <v>8.5000000000000006E-2</v>
      </c>
      <c r="J19" s="15">
        <v>0.122</v>
      </c>
      <c r="K19" s="15">
        <v>4.5999999999999999E-2</v>
      </c>
      <c r="L19" s="15">
        <v>9.4E-2</v>
      </c>
      <c r="M19" s="15">
        <v>0.1</v>
      </c>
      <c r="N19" s="15">
        <v>3.6999999999999998E-2</v>
      </c>
      <c r="O19" s="15">
        <v>7.8E-2</v>
      </c>
      <c r="P19" s="15">
        <v>5.7000000000000002E-2</v>
      </c>
      <c r="Q19" s="15">
        <v>1.0999999999999999E-2</v>
      </c>
      <c r="R19" s="15">
        <v>4.1000000000000002E-2</v>
      </c>
      <c r="S19" s="15">
        <v>1.0149999999999999</v>
      </c>
      <c r="T19" s="15">
        <v>8.4999999999999992E-2</v>
      </c>
      <c r="U19" s="15">
        <v>1.7999999999999999E-2</v>
      </c>
    </row>
    <row r="20" spans="1:21" x14ac:dyDescent="0.4">
      <c r="A20" s="18" t="s">
        <v>157</v>
      </c>
      <c r="B20" s="15">
        <v>2.0999999999999998E-2</v>
      </c>
      <c r="C20" s="15">
        <v>2.1999999999999999E-2</v>
      </c>
      <c r="D20" s="15">
        <v>0.11800000000000005</v>
      </c>
      <c r="E20" s="15">
        <v>1.0999999999999999E-2</v>
      </c>
      <c r="F20" s="15">
        <v>1.0999999999999999E-2</v>
      </c>
      <c r="G20" s="15">
        <v>1.2999999999999999E-2</v>
      </c>
      <c r="H20" s="15">
        <v>1.2E-2</v>
      </c>
      <c r="I20" s="15">
        <v>4.4999999999999998E-2</v>
      </c>
      <c r="J20" s="15">
        <v>3.7000000000000005E-2</v>
      </c>
      <c r="K20" s="15">
        <v>1.2E-2</v>
      </c>
      <c r="L20" s="15">
        <v>2.9000000000000001E-2</v>
      </c>
      <c r="M20" s="15">
        <v>2.7000000000000003E-2</v>
      </c>
      <c r="N20" s="15">
        <v>1.0999999999999999E-2</v>
      </c>
      <c r="O20" s="15">
        <v>2.1999999999999999E-2</v>
      </c>
      <c r="P20" s="15">
        <v>1.7000000000000001E-2</v>
      </c>
      <c r="Q20" s="15">
        <v>2E-3</v>
      </c>
      <c r="R20" s="15">
        <v>0.01</v>
      </c>
      <c r="S20" s="15">
        <v>5.0000000000000001E-3</v>
      </c>
      <c r="T20" s="15">
        <v>2.2640000000000002</v>
      </c>
      <c r="U20" s="15">
        <v>4.0000000000000001E-3</v>
      </c>
    </row>
    <row r="21" spans="1:21" x14ac:dyDescent="0.4">
      <c r="A21" s="18" t="s">
        <v>158</v>
      </c>
      <c r="B21" s="15">
        <v>3.0000000000000001E-3</v>
      </c>
      <c r="C21" s="15">
        <v>2E-3</v>
      </c>
      <c r="D21" s="15">
        <v>1.4000000000000002E-2</v>
      </c>
      <c r="E21" s="15">
        <v>3.0000000000000001E-3</v>
      </c>
      <c r="F21" s="15">
        <v>0</v>
      </c>
      <c r="G21" s="15">
        <v>2E-3</v>
      </c>
      <c r="H21" s="15">
        <v>1E-3</v>
      </c>
      <c r="I21" s="15">
        <v>1E-3</v>
      </c>
      <c r="J21" s="15">
        <v>3.0000000000000001E-3</v>
      </c>
      <c r="K21" s="15">
        <v>2E-3</v>
      </c>
      <c r="L21" s="15">
        <v>6.0000000000000001E-3</v>
      </c>
      <c r="M21" s="15">
        <v>3.0000000000000001E-3</v>
      </c>
      <c r="N21" s="15">
        <v>1E-3</v>
      </c>
      <c r="O21" s="15">
        <v>2E-3</v>
      </c>
      <c r="P21" s="15">
        <v>1E-3</v>
      </c>
      <c r="Q21" s="15">
        <v>0</v>
      </c>
      <c r="R21" s="15">
        <v>1E-3</v>
      </c>
      <c r="S21" s="15">
        <v>0</v>
      </c>
      <c r="T21" s="15">
        <v>2E-3</v>
      </c>
      <c r="U21" s="15">
        <v>1</v>
      </c>
    </row>
  </sheetData>
  <phoneticPr fontId="20" type="noConversion"/>
  <conditionalFormatting sqref="A1:U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AFA0-EBCE-43AA-8E58-7442CD20AA1E}">
  <dimension ref="A1:B21"/>
  <sheetViews>
    <sheetView workbookViewId="0">
      <selection activeCell="C3" sqref="C3"/>
    </sheetView>
  </sheetViews>
  <sheetFormatPr defaultRowHeight="12.75" x14ac:dyDescent="0.35"/>
  <cols>
    <col min="1" max="1" width="42.73046875" customWidth="1"/>
    <col min="2" max="2" width="11.86328125" customWidth="1"/>
  </cols>
  <sheetData>
    <row r="1" spans="1:2" s="19" customFormat="1" ht="65.650000000000006" x14ac:dyDescent="0.4">
      <c r="A1" s="18"/>
      <c r="B1" s="18" t="s">
        <v>208</v>
      </c>
    </row>
    <row r="2" spans="1:2" ht="13.15" x14ac:dyDescent="0.4">
      <c r="A2" s="16" t="s">
        <v>117</v>
      </c>
      <c r="B2" s="15">
        <v>164.56630000000001</v>
      </c>
    </row>
    <row r="3" spans="1:2" ht="13.15" x14ac:dyDescent="0.4">
      <c r="A3" s="16" t="s">
        <v>118</v>
      </c>
      <c r="B3" s="15">
        <v>231.18879999999999</v>
      </c>
    </row>
    <row r="4" spans="1:2" ht="13.15" x14ac:dyDescent="0.4">
      <c r="A4" s="16" t="s">
        <v>119</v>
      </c>
      <c r="B4" s="15">
        <v>868.20479999999998</v>
      </c>
    </row>
    <row r="5" spans="1:2" ht="13.15" x14ac:dyDescent="0.4">
      <c r="A5" s="16" t="s">
        <v>120</v>
      </c>
      <c r="B5" s="15">
        <v>145.16229999999999</v>
      </c>
    </row>
    <row r="6" spans="1:2" ht="13.15" x14ac:dyDescent="0.4">
      <c r="A6" s="16" t="s">
        <v>121</v>
      </c>
      <c r="B6" s="15">
        <v>132.7029</v>
      </c>
    </row>
    <row r="7" spans="1:2" ht="13.15" x14ac:dyDescent="0.4">
      <c r="A7" s="16" t="s">
        <v>122</v>
      </c>
      <c r="B7" s="15">
        <v>132.0069</v>
      </c>
    </row>
    <row r="8" spans="1:2" ht="13.15" x14ac:dyDescent="0.4">
      <c r="A8" s="16" t="s">
        <v>123</v>
      </c>
      <c r="B8" s="15">
        <v>176.23670000000001</v>
      </c>
    </row>
    <row r="9" spans="1:2" ht="13.15" x14ac:dyDescent="0.4">
      <c r="A9" s="16" t="s">
        <v>124</v>
      </c>
      <c r="B9" s="15">
        <v>225.30189999999999</v>
      </c>
    </row>
    <row r="10" spans="1:2" ht="13.15" x14ac:dyDescent="0.4">
      <c r="A10" s="16" t="s">
        <v>125</v>
      </c>
      <c r="B10" s="15">
        <v>268.94189999999998</v>
      </c>
    </row>
    <row r="11" spans="1:2" ht="13.15" x14ac:dyDescent="0.4">
      <c r="A11" s="16" t="s">
        <v>126</v>
      </c>
      <c r="B11" s="15">
        <v>123.0219</v>
      </c>
    </row>
    <row r="12" spans="1:2" ht="13.15" x14ac:dyDescent="0.4">
      <c r="A12" s="16" t="s">
        <v>127</v>
      </c>
      <c r="B12" s="15">
        <v>323.09890000000001</v>
      </c>
    </row>
    <row r="13" spans="1:2" ht="13.15" x14ac:dyDescent="0.4">
      <c r="A13" s="16" t="s">
        <v>128</v>
      </c>
      <c r="B13" s="15">
        <v>236.5951</v>
      </c>
    </row>
    <row r="14" spans="1:2" ht="13.15" x14ac:dyDescent="0.4">
      <c r="A14" s="16" t="s">
        <v>129</v>
      </c>
      <c r="B14" s="15">
        <v>151.7499</v>
      </c>
    </row>
    <row r="15" spans="1:2" ht="13.15" x14ac:dyDescent="0.4">
      <c r="A15" s="16" t="s">
        <v>130</v>
      </c>
      <c r="B15" s="15">
        <v>211.15289999999999</v>
      </c>
    </row>
    <row r="16" spans="1:2" ht="13.15" x14ac:dyDescent="0.4">
      <c r="A16" s="16" t="s">
        <v>131</v>
      </c>
      <c r="B16" s="15">
        <v>195.74359999999999</v>
      </c>
    </row>
    <row r="17" spans="1:2" ht="13.15" x14ac:dyDescent="0.4">
      <c r="A17" s="16" t="s">
        <v>132</v>
      </c>
      <c r="B17" s="15">
        <v>118.06740000000001</v>
      </c>
    </row>
    <row r="18" spans="1:2" ht="13.15" x14ac:dyDescent="0.4">
      <c r="A18" s="16" t="s">
        <v>133</v>
      </c>
      <c r="B18" s="15">
        <v>107.8921</v>
      </c>
    </row>
    <row r="19" spans="1:2" ht="13.15" x14ac:dyDescent="0.4">
      <c r="A19" s="16" t="s">
        <v>134</v>
      </c>
      <c r="B19" s="15">
        <v>177.83840000000001</v>
      </c>
    </row>
    <row r="20" spans="1:2" ht="13.15" x14ac:dyDescent="0.4">
      <c r="A20" s="16" t="s">
        <v>135</v>
      </c>
      <c r="B20" s="15">
        <v>135.26060000000001</v>
      </c>
    </row>
    <row r="21" spans="1:2" ht="13.15" x14ac:dyDescent="0.4">
      <c r="A21" s="16" t="s">
        <v>136</v>
      </c>
      <c r="B21" s="15">
        <v>102.4188</v>
      </c>
    </row>
  </sheetData>
  <conditionalFormatting sqref="A2:A2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{B68BE241-3296-4BCF-99B6-B9E8CE0A1ABB}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8BE241-3296-4BCF-99B6-B9E8CE0A1A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B2:B21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124B-FA47-49A7-9633-E84876AB9CF3}">
  <dimension ref="A1:U22"/>
  <sheetViews>
    <sheetView topLeftCell="A10" workbookViewId="0">
      <selection activeCell="B1" activeCellId="1" sqref="B22:U22 B1:U1"/>
    </sheetView>
  </sheetViews>
  <sheetFormatPr defaultColWidth="9.73046875" defaultRowHeight="13.15" x14ac:dyDescent="0.4"/>
  <cols>
    <col min="1" max="1" width="23" style="19" customWidth="1"/>
    <col min="4" max="4" width="10.86328125" customWidth="1"/>
  </cols>
  <sheetData>
    <row r="1" spans="1:21" s="19" customFormat="1" ht="63.75" customHeight="1" x14ac:dyDescent="0.4">
      <c r="A1" s="18"/>
      <c r="B1" s="18" t="s">
        <v>117</v>
      </c>
      <c r="C1" s="18" t="s">
        <v>118</v>
      </c>
      <c r="D1" s="18" t="s">
        <v>119</v>
      </c>
      <c r="E1" s="18" t="s">
        <v>120</v>
      </c>
      <c r="F1" s="18" t="s">
        <v>121</v>
      </c>
      <c r="G1" s="18" t="s">
        <v>122</v>
      </c>
      <c r="H1" s="18" t="s">
        <v>123</v>
      </c>
      <c r="I1" s="18" t="s">
        <v>124</v>
      </c>
      <c r="J1" s="18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130</v>
      </c>
      <c r="P1" s="18" t="s">
        <v>131</v>
      </c>
      <c r="Q1" s="18" t="s">
        <v>132</v>
      </c>
      <c r="R1" s="18" t="s">
        <v>133</v>
      </c>
      <c r="S1" s="18" t="s">
        <v>134</v>
      </c>
      <c r="T1" s="18" t="s">
        <v>135</v>
      </c>
      <c r="U1" s="18" t="s">
        <v>136</v>
      </c>
    </row>
    <row r="2" spans="1:21" x14ac:dyDescent="0.4">
      <c r="A2" s="18" t="s">
        <v>117</v>
      </c>
      <c r="B2" s="26">
        <v>2.2479999999999998</v>
      </c>
      <c r="C2" s="26">
        <v>8.0000000000000002E-3</v>
      </c>
      <c r="D2" s="26">
        <v>0.13800000000000004</v>
      </c>
      <c r="E2" s="26">
        <v>0.214</v>
      </c>
      <c r="F2" s="26">
        <v>1.3000000000000001E-2</v>
      </c>
      <c r="G2" s="26">
        <v>0.161</v>
      </c>
      <c r="H2" s="26">
        <v>8.9999999999999993E-3</v>
      </c>
      <c r="I2" s="26">
        <v>8.0000000000000002E-3</v>
      </c>
      <c r="J2" s="26">
        <v>3.2000000000000001E-2</v>
      </c>
      <c r="K2" s="26">
        <v>3.0000000000000001E-3</v>
      </c>
      <c r="L2" s="26">
        <v>6.0000000000000001E-3</v>
      </c>
      <c r="M2" s="26">
        <v>1.7000000000000001E-2</v>
      </c>
      <c r="N2" s="26">
        <v>3.0000000000000001E-3</v>
      </c>
      <c r="O2" s="26">
        <v>7.0000000000000001E-3</v>
      </c>
      <c r="P2" s="26">
        <v>6.0000000000000001E-3</v>
      </c>
      <c r="Q2" s="26">
        <v>1E-3</v>
      </c>
      <c r="R2" s="26">
        <v>7.0000000000000001E-3</v>
      </c>
      <c r="S2" s="26">
        <v>2E-3</v>
      </c>
      <c r="T2" s="26">
        <v>1.4000000000000002E-2</v>
      </c>
      <c r="U2" s="26">
        <v>2E-3</v>
      </c>
    </row>
    <row r="3" spans="1:21" x14ac:dyDescent="0.4">
      <c r="A3" s="18" t="s">
        <v>118</v>
      </c>
      <c r="B3" s="26">
        <v>3.2000000000000001E-2</v>
      </c>
      <c r="C3" s="26">
        <v>2.1709999999999998</v>
      </c>
      <c r="D3" s="26">
        <v>0.28400000000000009</v>
      </c>
      <c r="E3" s="26">
        <v>1.4E-2</v>
      </c>
      <c r="F3" s="26">
        <v>1.7000000000000001E-2</v>
      </c>
      <c r="G3" s="26">
        <v>1.7000000000000001E-2</v>
      </c>
      <c r="H3" s="26">
        <v>2.8000000000000001E-2</v>
      </c>
      <c r="I3" s="26">
        <v>0.14400000000000002</v>
      </c>
      <c r="J3" s="26">
        <v>0.14200000000000002</v>
      </c>
      <c r="K3" s="26">
        <v>0.27600000000000002</v>
      </c>
      <c r="L3" s="26">
        <v>0.498</v>
      </c>
      <c r="M3" s="26">
        <v>0.16899999999999998</v>
      </c>
      <c r="N3" s="26">
        <v>7.0000000000000007E-2</v>
      </c>
      <c r="O3" s="26">
        <v>0.16300000000000001</v>
      </c>
      <c r="P3" s="26">
        <v>2.8000000000000001E-2</v>
      </c>
      <c r="Q3" s="26">
        <v>4.0000000000000001E-3</v>
      </c>
      <c r="R3" s="26">
        <v>8.8999999999999996E-2</v>
      </c>
      <c r="S3" s="26">
        <v>1.2E-2</v>
      </c>
      <c r="T3" s="26">
        <v>9.5000000000000001E-2</v>
      </c>
      <c r="U3" s="26">
        <v>8.9999999999999993E-3</v>
      </c>
    </row>
    <row r="4" spans="1:21" x14ac:dyDescent="0.4">
      <c r="A4" s="18" t="s">
        <v>119</v>
      </c>
      <c r="B4" s="26">
        <v>0.75500000000000023</v>
      </c>
      <c r="C4" s="26">
        <v>0.68400000000000005</v>
      </c>
      <c r="D4" s="26">
        <v>22.299999999999994</v>
      </c>
      <c r="E4" s="26">
        <v>0.43100000000000011</v>
      </c>
      <c r="F4" s="26">
        <v>0.49200000000000005</v>
      </c>
      <c r="G4" s="26">
        <v>0.37800000000000011</v>
      </c>
      <c r="H4" s="26">
        <v>0.40400000000000003</v>
      </c>
      <c r="I4" s="26">
        <v>0.66000000000000014</v>
      </c>
      <c r="J4" s="26">
        <v>1.2850000000000001</v>
      </c>
      <c r="K4" s="26">
        <v>0.27600000000000002</v>
      </c>
      <c r="L4" s="26">
        <v>0.6180000000000001</v>
      </c>
      <c r="M4" s="26">
        <v>1.0140000000000002</v>
      </c>
      <c r="N4" s="26">
        <v>0.36399999999999999</v>
      </c>
      <c r="O4" s="26">
        <v>0.75900000000000001</v>
      </c>
      <c r="P4" s="26">
        <v>0.62400000000000011</v>
      </c>
      <c r="Q4" s="26">
        <v>0.12200000000000001</v>
      </c>
      <c r="R4" s="26">
        <v>0.34799999999999998</v>
      </c>
      <c r="S4" s="26">
        <v>0.27600000000000002</v>
      </c>
      <c r="T4" s="26">
        <v>1.266</v>
      </c>
      <c r="U4" s="26">
        <v>0.29499999999999998</v>
      </c>
    </row>
    <row r="5" spans="1:21" x14ac:dyDescent="0.4">
      <c r="A5" s="18" t="s">
        <v>120</v>
      </c>
      <c r="B5" s="26">
        <v>0.184</v>
      </c>
      <c r="C5" s="26">
        <v>1.7999999999999999E-2</v>
      </c>
      <c r="D5" s="26">
        <v>0.29600000000000004</v>
      </c>
      <c r="E5" s="26">
        <v>1.153</v>
      </c>
      <c r="F5" s="26">
        <v>1.4E-2</v>
      </c>
      <c r="G5" s="26">
        <v>0.02</v>
      </c>
      <c r="H5" s="26">
        <v>0.01</v>
      </c>
      <c r="I5" s="26">
        <v>1.6E-2</v>
      </c>
      <c r="J5" s="26">
        <v>0.04</v>
      </c>
      <c r="K5" s="26">
        <v>6.0000000000000001E-3</v>
      </c>
      <c r="L5" s="26">
        <v>1.3000000000000001E-2</v>
      </c>
      <c r="M5" s="26">
        <v>1.7999999999999999E-2</v>
      </c>
      <c r="N5" s="26">
        <v>6.0000000000000001E-3</v>
      </c>
      <c r="O5" s="26">
        <v>1.2E-2</v>
      </c>
      <c r="P5" s="26">
        <v>0.01</v>
      </c>
      <c r="Q5" s="26">
        <v>3.0000000000000001E-3</v>
      </c>
      <c r="R5" s="26">
        <v>7.0000000000000001E-3</v>
      </c>
      <c r="S5" s="26">
        <v>5.0000000000000001E-3</v>
      </c>
      <c r="T5" s="26">
        <v>0.03</v>
      </c>
      <c r="U5" s="26">
        <v>5.0000000000000001E-3</v>
      </c>
    </row>
    <row r="6" spans="1:21" x14ac:dyDescent="0.4">
      <c r="A6" s="18" t="s">
        <v>121</v>
      </c>
      <c r="B6" s="26">
        <v>3.6999999999999998E-2</v>
      </c>
      <c r="C6" s="26">
        <v>0.01</v>
      </c>
      <c r="D6" s="26">
        <v>8.7000000000000008E-2</v>
      </c>
      <c r="E6" s="26">
        <v>6.0000000000000001E-3</v>
      </c>
      <c r="F6" s="26">
        <v>1.212</v>
      </c>
      <c r="G6" s="26">
        <v>6.0000000000000001E-3</v>
      </c>
      <c r="H6" s="26">
        <v>0.01</v>
      </c>
      <c r="I6" s="26">
        <v>7.0000000000000001E-3</v>
      </c>
      <c r="J6" s="26">
        <v>2.1000000000000001E-2</v>
      </c>
      <c r="K6" s="26">
        <v>6.0000000000000001E-3</v>
      </c>
      <c r="L6" s="26">
        <v>7.0000000000000001E-3</v>
      </c>
      <c r="M6" s="26">
        <v>0.02</v>
      </c>
      <c r="N6" s="26">
        <v>5.0000000000000001E-3</v>
      </c>
      <c r="O6" s="26">
        <v>9.0000000000000011E-3</v>
      </c>
      <c r="P6" s="26">
        <v>6.0000000000000001E-3</v>
      </c>
      <c r="Q6" s="26">
        <v>2E-3</v>
      </c>
      <c r="R6" s="26">
        <v>6.0000000000000001E-3</v>
      </c>
      <c r="S6" s="26">
        <v>4.0000000000000001E-3</v>
      </c>
      <c r="T6" s="26">
        <v>3.6000000000000004E-2</v>
      </c>
      <c r="U6" s="26">
        <v>5.0000000000000001E-3</v>
      </c>
    </row>
    <row r="7" spans="1:21" x14ac:dyDescent="0.4">
      <c r="A7" s="18" t="s">
        <v>122</v>
      </c>
      <c r="B7" s="26">
        <v>0.01</v>
      </c>
      <c r="C7" s="26">
        <v>5.0000000000000001E-3</v>
      </c>
      <c r="D7" s="26">
        <v>5.0000000000000017E-2</v>
      </c>
      <c r="E7" s="26">
        <v>4.0000000000000001E-3</v>
      </c>
      <c r="F7" s="26">
        <v>4.0000000000000001E-3</v>
      </c>
      <c r="G7" s="26">
        <v>1.202</v>
      </c>
      <c r="H7" s="26">
        <v>3.7999999999999999E-2</v>
      </c>
      <c r="I7" s="26">
        <v>4.0000000000000001E-3</v>
      </c>
      <c r="J7" s="26">
        <v>1.0999999999999999E-2</v>
      </c>
      <c r="K7" s="26">
        <v>4.0000000000000001E-3</v>
      </c>
      <c r="L7" s="26">
        <v>4.0000000000000001E-3</v>
      </c>
      <c r="M7" s="26">
        <v>3.2000000000000001E-2</v>
      </c>
      <c r="N7" s="26">
        <v>3.0000000000000001E-3</v>
      </c>
      <c r="O7" s="26">
        <v>6.0000000000000001E-3</v>
      </c>
      <c r="P7" s="26">
        <v>8.9999999999999993E-3</v>
      </c>
      <c r="Q7" s="26">
        <v>1E-3</v>
      </c>
      <c r="R7" s="26">
        <v>0.03</v>
      </c>
      <c r="S7" s="26">
        <v>2E-3</v>
      </c>
      <c r="T7" s="26">
        <v>8.0000000000000002E-3</v>
      </c>
      <c r="U7" s="26">
        <v>2E-3</v>
      </c>
    </row>
    <row r="8" spans="1:21" x14ac:dyDescent="0.4">
      <c r="A8" s="18" t="s">
        <v>123</v>
      </c>
      <c r="B8" s="26">
        <v>7.0000000000000007E-2</v>
      </c>
      <c r="C8" s="26">
        <v>2.4E-2</v>
      </c>
      <c r="D8" s="26">
        <v>0.43800000000000006</v>
      </c>
      <c r="E8" s="26">
        <v>4.9000000000000002E-2</v>
      </c>
      <c r="F8" s="26">
        <v>2.5999999999999999E-2</v>
      </c>
      <c r="G8" s="26">
        <v>3.5999999999999997E-2</v>
      </c>
      <c r="H8" s="26">
        <v>1.339</v>
      </c>
      <c r="I8" s="26">
        <v>2.5999999999999999E-2</v>
      </c>
      <c r="J8" s="26">
        <v>9.8000000000000004E-2</v>
      </c>
      <c r="K8" s="26">
        <v>1.7999999999999999E-2</v>
      </c>
      <c r="L8" s="26">
        <v>2.4E-2</v>
      </c>
      <c r="M8" s="26">
        <v>5.8000000000000003E-2</v>
      </c>
      <c r="N8" s="26">
        <v>2.1999999999999999E-2</v>
      </c>
      <c r="O8" s="26">
        <v>2.9000000000000001E-2</v>
      </c>
      <c r="P8" s="26">
        <v>2.8000000000000001E-2</v>
      </c>
      <c r="Q8" s="26">
        <v>7.0000000000000001E-3</v>
      </c>
      <c r="R8" s="26">
        <v>1.4E-2</v>
      </c>
      <c r="S8" s="26">
        <v>1.4E-2</v>
      </c>
      <c r="T8" s="26">
        <v>6.5000000000000002E-2</v>
      </c>
      <c r="U8" s="26">
        <v>0.02</v>
      </c>
    </row>
    <row r="9" spans="1:21" ht="26.25" x14ac:dyDescent="0.4">
      <c r="A9" s="18" t="s">
        <v>124</v>
      </c>
      <c r="B9" s="26">
        <v>0.10200000000000001</v>
      </c>
      <c r="C9" s="26">
        <v>0.10200000000000001</v>
      </c>
      <c r="D9" s="26">
        <v>0.30800000000000005</v>
      </c>
      <c r="E9" s="26">
        <v>2.5000000000000001E-2</v>
      </c>
      <c r="F9" s="26">
        <v>2.9000000000000001E-2</v>
      </c>
      <c r="G9" s="26">
        <v>2.8000000000000001E-2</v>
      </c>
      <c r="H9" s="26">
        <v>2.8000000000000001E-2</v>
      </c>
      <c r="I9" s="26">
        <v>1.34</v>
      </c>
      <c r="J9" s="26">
        <v>0.22800000000000001</v>
      </c>
      <c r="K9" s="26">
        <v>3.5999999999999997E-2</v>
      </c>
      <c r="L9" s="26">
        <v>6.8000000000000005E-2</v>
      </c>
      <c r="M9" s="26">
        <v>5.4000000000000006E-2</v>
      </c>
      <c r="N9" s="26">
        <v>0.02</v>
      </c>
      <c r="O9" s="26">
        <v>4.3999999999999997E-2</v>
      </c>
      <c r="P9" s="26">
        <v>0.111</v>
      </c>
      <c r="Q9" s="26">
        <v>1.2E-2</v>
      </c>
      <c r="R9" s="26">
        <v>0.03</v>
      </c>
      <c r="S9" s="26">
        <v>5.1999999999999998E-2</v>
      </c>
      <c r="T9" s="26">
        <v>0.57299999999999995</v>
      </c>
      <c r="U9" s="26">
        <v>2.1000000000000001E-2</v>
      </c>
    </row>
    <row r="10" spans="1:21" ht="26.25" x14ac:dyDescent="0.4">
      <c r="A10" s="18" t="s">
        <v>125</v>
      </c>
      <c r="B10" s="26">
        <v>0.16800000000000001</v>
      </c>
      <c r="C10" s="26">
        <v>9.1999999999999998E-2</v>
      </c>
      <c r="D10" s="26">
        <v>0.67600000000000016</v>
      </c>
      <c r="E10" s="26">
        <v>7.1999999999999995E-2</v>
      </c>
      <c r="F10" s="26">
        <v>9.8000000000000004E-2</v>
      </c>
      <c r="G10" s="26">
        <v>8.4000000000000005E-2</v>
      </c>
      <c r="H10" s="26">
        <v>0.11499999999999999</v>
      </c>
      <c r="I10" s="26">
        <v>0.21199999999999999</v>
      </c>
      <c r="J10" s="26">
        <v>4.0269999999999992</v>
      </c>
      <c r="K10" s="26">
        <v>4.5999999999999999E-2</v>
      </c>
      <c r="L10" s="26">
        <v>7.400000000000001E-2</v>
      </c>
      <c r="M10" s="26">
        <v>0.19900000000000001</v>
      </c>
      <c r="N10" s="26">
        <v>6.9000000000000006E-2</v>
      </c>
      <c r="O10" s="26">
        <v>0.14800000000000002</v>
      </c>
      <c r="P10" s="26">
        <v>6.2E-2</v>
      </c>
      <c r="Q10" s="26">
        <v>2.6000000000000002E-2</v>
      </c>
      <c r="R10" s="26">
        <v>0.05</v>
      </c>
      <c r="S10" s="26">
        <v>2.7000000000000003E-2</v>
      </c>
      <c r="T10" s="26">
        <v>0.17799999999999999</v>
      </c>
      <c r="U10" s="26">
        <v>2.5999999999999999E-2</v>
      </c>
    </row>
    <row r="11" spans="1:21" ht="26.25" x14ac:dyDescent="0.4">
      <c r="A11" s="18" t="s">
        <v>126</v>
      </c>
      <c r="B11" s="26">
        <v>0.01</v>
      </c>
      <c r="C11" s="26">
        <v>8.0000000000000002E-3</v>
      </c>
      <c r="D11" s="26">
        <v>5.9000000000000011E-2</v>
      </c>
      <c r="E11" s="26">
        <v>7.0000000000000001E-3</v>
      </c>
      <c r="F11" s="26">
        <v>4.0000000000000001E-3</v>
      </c>
      <c r="G11" s="26">
        <v>4.0000000000000001E-3</v>
      </c>
      <c r="H11" s="26">
        <v>4.0000000000000001E-3</v>
      </c>
      <c r="I11" s="26">
        <v>1.2E-2</v>
      </c>
      <c r="J11" s="26">
        <v>3.3000000000000002E-2</v>
      </c>
      <c r="K11" s="26">
        <v>1.0469999999999999</v>
      </c>
      <c r="L11" s="26">
        <v>1.4E-2</v>
      </c>
      <c r="M11" s="26">
        <v>3.4999999999999996E-2</v>
      </c>
      <c r="N11" s="26">
        <v>2.5000000000000001E-2</v>
      </c>
      <c r="O11" s="26">
        <v>2.5999999999999999E-2</v>
      </c>
      <c r="P11" s="26">
        <v>5.0000000000000001E-3</v>
      </c>
      <c r="Q11" s="26">
        <v>2E-3</v>
      </c>
      <c r="R11" s="26">
        <v>5.6000000000000001E-2</v>
      </c>
      <c r="S11" s="26">
        <v>2E-3</v>
      </c>
      <c r="T11" s="26">
        <v>1.3000000000000001E-2</v>
      </c>
      <c r="U11" s="26">
        <v>2E-3</v>
      </c>
    </row>
    <row r="12" spans="1:21" ht="39.4" x14ac:dyDescent="0.4">
      <c r="A12" s="18" t="s">
        <v>127</v>
      </c>
      <c r="B12" s="26">
        <v>7.3999999999999996E-2</v>
      </c>
      <c r="C12" s="26">
        <v>0.11699999999999999</v>
      </c>
      <c r="D12" s="26">
        <v>0.49300000000000016</v>
      </c>
      <c r="E12" s="26">
        <v>5.3999999999999999E-2</v>
      </c>
      <c r="F12" s="26">
        <v>0.04</v>
      </c>
      <c r="G12" s="26">
        <v>6.0999999999999999E-2</v>
      </c>
      <c r="H12" s="26">
        <v>3.3000000000000002E-2</v>
      </c>
      <c r="I12" s="26">
        <v>7.4999999999999997E-2</v>
      </c>
      <c r="J12" s="26">
        <v>0.21000000000000002</v>
      </c>
      <c r="K12" s="26">
        <v>5.1000000000000004E-2</v>
      </c>
      <c r="L12" s="26">
        <v>3.0990000000000002</v>
      </c>
      <c r="M12" s="26">
        <v>0.64200000000000002</v>
      </c>
      <c r="N12" s="26">
        <v>0.251</v>
      </c>
      <c r="O12" s="26">
        <v>0.68300000000000005</v>
      </c>
      <c r="P12" s="26">
        <v>4.9000000000000002E-2</v>
      </c>
      <c r="Q12" s="26">
        <v>0.01</v>
      </c>
      <c r="R12" s="26">
        <v>0.24000000000000002</v>
      </c>
      <c r="S12" s="26">
        <v>2.4E-2</v>
      </c>
      <c r="T12" s="26">
        <v>0.17299999999999999</v>
      </c>
      <c r="U12" s="26">
        <v>3.2000000000000001E-2</v>
      </c>
    </row>
    <row r="13" spans="1:21" ht="26.25" x14ac:dyDescent="0.4">
      <c r="A13" s="18" t="s">
        <v>128</v>
      </c>
      <c r="B13" s="26">
        <v>0.11599999999999999</v>
      </c>
      <c r="C13" s="26">
        <v>0.13100000000000001</v>
      </c>
      <c r="D13" s="26">
        <v>1.06</v>
      </c>
      <c r="E13" s="26">
        <v>4.4999999999999998E-2</v>
      </c>
      <c r="F13" s="26">
        <v>7.3999999999999996E-2</v>
      </c>
      <c r="G13" s="26">
        <v>6.0000000000000005E-2</v>
      </c>
      <c r="H13" s="26">
        <v>4.9000000000000002E-2</v>
      </c>
      <c r="I13" s="26">
        <v>8.8999999999999996E-2</v>
      </c>
      <c r="J13" s="26">
        <v>0.184</v>
      </c>
      <c r="K13" s="26">
        <v>4.7E-2</v>
      </c>
      <c r="L13" s="26">
        <v>9.7000000000000003E-2</v>
      </c>
      <c r="M13" s="26">
        <v>3.5939999999999999</v>
      </c>
      <c r="N13" s="26">
        <v>0.1</v>
      </c>
      <c r="O13" s="26">
        <v>0.21200000000000002</v>
      </c>
      <c r="P13" s="26">
        <v>0.10600000000000001</v>
      </c>
      <c r="Q13" s="26">
        <v>2.7E-2</v>
      </c>
      <c r="R13" s="26">
        <v>8.5999999999999993E-2</v>
      </c>
      <c r="S13" s="26">
        <v>4.3999999999999997E-2</v>
      </c>
      <c r="T13" s="26">
        <v>0.16399999999999998</v>
      </c>
      <c r="U13" s="26">
        <v>6.1000000000000006E-2</v>
      </c>
    </row>
    <row r="14" spans="1:21" x14ac:dyDescent="0.4">
      <c r="A14" s="18" t="s">
        <v>129</v>
      </c>
      <c r="B14" s="26">
        <v>1.9E-2</v>
      </c>
      <c r="C14" s="26">
        <v>1.8000000000000002E-2</v>
      </c>
      <c r="D14" s="26">
        <v>0.17300000000000004</v>
      </c>
      <c r="E14" s="26">
        <v>8.9999999999999993E-3</v>
      </c>
      <c r="F14" s="26">
        <v>1.2E-2</v>
      </c>
      <c r="G14" s="26">
        <v>0.01</v>
      </c>
      <c r="H14" s="26">
        <v>8.9999999999999993E-3</v>
      </c>
      <c r="I14" s="26">
        <v>1.4E-2</v>
      </c>
      <c r="J14" s="26">
        <v>3.6999999999999998E-2</v>
      </c>
      <c r="K14" s="26">
        <v>7.0000000000000001E-3</v>
      </c>
      <c r="L14" s="26">
        <v>2.4E-2</v>
      </c>
      <c r="M14" s="26">
        <v>0.27399999999999997</v>
      </c>
      <c r="N14" s="26">
        <v>1.1839999999999999</v>
      </c>
      <c r="O14" s="26">
        <v>0.10300000000000001</v>
      </c>
      <c r="P14" s="26">
        <v>1.4999999999999999E-2</v>
      </c>
      <c r="Q14" s="26">
        <v>3.0000000000000001E-3</v>
      </c>
      <c r="R14" s="26">
        <v>1.7000000000000001E-2</v>
      </c>
      <c r="S14" s="26">
        <v>6.0000000000000001E-3</v>
      </c>
      <c r="T14" s="26">
        <v>2.8999999999999998E-2</v>
      </c>
      <c r="U14" s="26">
        <v>1.2E-2</v>
      </c>
    </row>
    <row r="15" spans="1:21" ht="26.25" x14ac:dyDescent="0.4">
      <c r="A15" s="18" t="s">
        <v>130</v>
      </c>
      <c r="B15" s="26">
        <v>7.6000000000000012E-2</v>
      </c>
      <c r="C15" s="26">
        <v>2.8999999999999998E-2</v>
      </c>
      <c r="D15" s="26">
        <v>0.28900000000000003</v>
      </c>
      <c r="E15" s="26">
        <v>1.9E-2</v>
      </c>
      <c r="F15" s="26">
        <v>2.5000000000000001E-2</v>
      </c>
      <c r="G15" s="26">
        <v>1.9000000000000003E-2</v>
      </c>
      <c r="H15" s="26">
        <v>1.7000000000000001E-2</v>
      </c>
      <c r="I15" s="26">
        <v>2.8000000000000001E-2</v>
      </c>
      <c r="J15" s="26">
        <v>6.0999999999999999E-2</v>
      </c>
      <c r="K15" s="26">
        <v>1.2E-2</v>
      </c>
      <c r="L15" s="26">
        <v>3.5000000000000003E-2</v>
      </c>
      <c r="M15" s="26">
        <v>0.19900000000000001</v>
      </c>
      <c r="N15" s="26">
        <v>4.2000000000000003E-2</v>
      </c>
      <c r="O15" s="26">
        <v>2.9559999999999995</v>
      </c>
      <c r="P15" s="26">
        <v>2.5999999999999999E-2</v>
      </c>
      <c r="Q15" s="26">
        <v>6.0000000000000001E-3</v>
      </c>
      <c r="R15" s="26">
        <v>1.9999999999999997E-2</v>
      </c>
      <c r="S15" s="26">
        <v>2.5000000000000001E-2</v>
      </c>
      <c r="T15" s="26">
        <v>0.24</v>
      </c>
      <c r="U15" s="26">
        <v>1.6E-2</v>
      </c>
    </row>
    <row r="16" spans="1:21" ht="39.4" x14ac:dyDescent="0.4">
      <c r="A16" s="18" t="s">
        <v>131</v>
      </c>
      <c r="B16" s="26">
        <v>5.2000000000000005E-2</v>
      </c>
      <c r="C16" s="26">
        <v>0.106</v>
      </c>
      <c r="D16" s="26">
        <v>0.379</v>
      </c>
      <c r="E16" s="26">
        <v>2.9000000000000001E-2</v>
      </c>
      <c r="F16" s="26">
        <v>0.04</v>
      </c>
      <c r="G16" s="26">
        <v>3.7999999999999999E-2</v>
      </c>
      <c r="H16" s="26">
        <v>6.2E-2</v>
      </c>
      <c r="I16" s="26">
        <v>0.10100000000000001</v>
      </c>
      <c r="J16" s="26">
        <v>0.15</v>
      </c>
      <c r="K16" s="26">
        <v>3.7999999999999999E-2</v>
      </c>
      <c r="L16" s="26">
        <v>7.9000000000000001E-2</v>
      </c>
      <c r="M16" s="26">
        <v>6.3E-2</v>
      </c>
      <c r="N16" s="26">
        <v>0.03</v>
      </c>
      <c r="O16" s="26">
        <v>6.0999999999999999E-2</v>
      </c>
      <c r="P16" s="26">
        <v>1.258</v>
      </c>
      <c r="Q16" s="26">
        <v>2.5999999999999999E-2</v>
      </c>
      <c r="R16" s="26">
        <v>0.02</v>
      </c>
      <c r="S16" s="26">
        <v>0.03</v>
      </c>
      <c r="T16" s="26">
        <v>7.3000000000000009E-2</v>
      </c>
      <c r="U16" s="26">
        <v>0.02</v>
      </c>
    </row>
    <row r="17" spans="1:21" x14ac:dyDescent="0.4">
      <c r="A17" s="18" t="s">
        <v>132</v>
      </c>
      <c r="B17" s="26">
        <v>9.0000000000000011E-3</v>
      </c>
      <c r="C17" s="26">
        <v>1.6E-2</v>
      </c>
      <c r="D17" s="26">
        <v>0.13100000000000001</v>
      </c>
      <c r="E17" s="26">
        <v>6.0000000000000001E-3</v>
      </c>
      <c r="F17" s="26">
        <v>6.0000000000000001E-3</v>
      </c>
      <c r="G17" s="26">
        <v>5.0000000000000001E-3</v>
      </c>
      <c r="H17" s="26">
        <v>8.0000000000000002E-3</v>
      </c>
      <c r="I17" s="26">
        <v>1.4E-2</v>
      </c>
      <c r="J17" s="26">
        <v>2.3E-2</v>
      </c>
      <c r="K17" s="26">
        <v>5.0000000000000001E-3</v>
      </c>
      <c r="L17" s="26">
        <v>9.0000000000000011E-3</v>
      </c>
      <c r="M17" s="26">
        <v>1.0999999999999999E-2</v>
      </c>
      <c r="N17" s="26">
        <v>5.0000000000000001E-3</v>
      </c>
      <c r="O17" s="26">
        <v>9.0000000000000011E-3</v>
      </c>
      <c r="P17" s="26">
        <v>2.1000000000000001E-2</v>
      </c>
      <c r="Q17" s="26">
        <v>1.0249999999999999</v>
      </c>
      <c r="R17" s="26">
        <v>4.0000000000000001E-3</v>
      </c>
      <c r="S17" s="26">
        <v>0.01</v>
      </c>
      <c r="T17" s="26">
        <v>1.4E-2</v>
      </c>
      <c r="U17" s="26">
        <v>1.9E-2</v>
      </c>
    </row>
    <row r="18" spans="1:21" x14ac:dyDescent="0.4">
      <c r="A18" s="18" t="s">
        <v>133</v>
      </c>
      <c r="B18" s="26">
        <v>5.0000000000000001E-3</v>
      </c>
      <c r="C18" s="26">
        <v>6.0000000000000001E-3</v>
      </c>
      <c r="D18" s="26">
        <v>5.1000000000000018E-2</v>
      </c>
      <c r="E18" s="26">
        <v>2E-3</v>
      </c>
      <c r="F18" s="26">
        <v>3.0000000000000001E-3</v>
      </c>
      <c r="G18" s="26">
        <v>3.0000000000000001E-3</v>
      </c>
      <c r="H18" s="26">
        <v>4.0000000000000001E-3</v>
      </c>
      <c r="I18" s="26">
        <v>7.0000000000000001E-3</v>
      </c>
      <c r="J18" s="26">
        <v>1.0999999999999999E-2</v>
      </c>
      <c r="K18" s="26">
        <v>4.0000000000000001E-3</v>
      </c>
      <c r="L18" s="26">
        <v>6.0000000000000001E-3</v>
      </c>
      <c r="M18" s="26">
        <v>6.0000000000000001E-3</v>
      </c>
      <c r="N18" s="26">
        <v>3.0000000000000001E-3</v>
      </c>
      <c r="O18" s="26">
        <v>5.0000000000000001E-3</v>
      </c>
      <c r="P18" s="26">
        <v>1.7000000000000001E-2</v>
      </c>
      <c r="Q18" s="26">
        <v>3.0000000000000001E-3</v>
      </c>
      <c r="R18" s="26">
        <v>1.0029999999999999</v>
      </c>
      <c r="S18" s="26">
        <v>4.0000000000000001E-3</v>
      </c>
      <c r="T18" s="26">
        <v>7.0000000000000001E-3</v>
      </c>
      <c r="U18" s="26">
        <v>4.0000000000000001E-3</v>
      </c>
    </row>
    <row r="19" spans="1:21" ht="26.25" x14ac:dyDescent="0.4">
      <c r="A19" s="18" t="s">
        <v>134</v>
      </c>
      <c r="B19" s="26">
        <v>8.2000000000000003E-2</v>
      </c>
      <c r="C19" s="26">
        <v>6.3E-2</v>
      </c>
      <c r="D19" s="26">
        <v>0.38300000000000012</v>
      </c>
      <c r="E19" s="26">
        <v>4.8000000000000001E-2</v>
      </c>
      <c r="F19" s="26">
        <v>3.5000000000000003E-2</v>
      </c>
      <c r="G19" s="26">
        <v>5.1999999999999998E-2</v>
      </c>
      <c r="H19" s="26">
        <v>0.05</v>
      </c>
      <c r="I19" s="26">
        <v>8.5000000000000006E-2</v>
      </c>
      <c r="J19" s="26">
        <v>0.122</v>
      </c>
      <c r="K19" s="26">
        <v>4.5999999999999999E-2</v>
      </c>
      <c r="L19" s="26">
        <v>9.4E-2</v>
      </c>
      <c r="M19" s="26">
        <v>0.1</v>
      </c>
      <c r="N19" s="26">
        <v>3.6999999999999998E-2</v>
      </c>
      <c r="O19" s="26">
        <v>7.8E-2</v>
      </c>
      <c r="P19" s="26">
        <v>5.7000000000000002E-2</v>
      </c>
      <c r="Q19" s="26">
        <v>1.0999999999999999E-2</v>
      </c>
      <c r="R19" s="26">
        <v>4.1000000000000002E-2</v>
      </c>
      <c r="S19" s="26">
        <v>1.0149999999999999</v>
      </c>
      <c r="T19" s="26">
        <v>8.4999999999999992E-2</v>
      </c>
      <c r="U19" s="26">
        <v>1.7999999999999999E-2</v>
      </c>
    </row>
    <row r="20" spans="1:21" x14ac:dyDescent="0.4">
      <c r="A20" s="18" t="s">
        <v>135</v>
      </c>
      <c r="B20" s="26">
        <v>2.0999999999999998E-2</v>
      </c>
      <c r="C20" s="26">
        <v>2.1999999999999999E-2</v>
      </c>
      <c r="D20" s="26">
        <v>0.11800000000000005</v>
      </c>
      <c r="E20" s="26">
        <v>1.0999999999999999E-2</v>
      </c>
      <c r="F20" s="26">
        <v>1.0999999999999999E-2</v>
      </c>
      <c r="G20" s="26">
        <v>1.2999999999999999E-2</v>
      </c>
      <c r="H20" s="26">
        <v>1.2E-2</v>
      </c>
      <c r="I20" s="26">
        <v>4.4999999999999998E-2</v>
      </c>
      <c r="J20" s="26">
        <v>3.7000000000000005E-2</v>
      </c>
      <c r="K20" s="26">
        <v>1.2E-2</v>
      </c>
      <c r="L20" s="26">
        <v>2.9000000000000001E-2</v>
      </c>
      <c r="M20" s="26">
        <v>2.7000000000000003E-2</v>
      </c>
      <c r="N20" s="26">
        <v>1.0999999999999999E-2</v>
      </c>
      <c r="O20" s="26">
        <v>2.1999999999999999E-2</v>
      </c>
      <c r="P20" s="26">
        <v>1.7000000000000001E-2</v>
      </c>
      <c r="Q20" s="26">
        <v>2E-3</v>
      </c>
      <c r="R20" s="26">
        <v>0.01</v>
      </c>
      <c r="S20" s="26">
        <v>5.0000000000000001E-3</v>
      </c>
      <c r="T20" s="26">
        <v>2.2640000000000002</v>
      </c>
      <c r="U20" s="26">
        <v>4.0000000000000001E-3</v>
      </c>
    </row>
    <row r="21" spans="1:21" x14ac:dyDescent="0.4">
      <c r="A21" s="18" t="s">
        <v>136</v>
      </c>
      <c r="B21" s="26">
        <v>3.0000000000000001E-3</v>
      </c>
      <c r="C21" s="26">
        <v>2E-3</v>
      </c>
      <c r="D21" s="26">
        <v>1.4000000000000002E-2</v>
      </c>
      <c r="E21" s="26">
        <v>3.0000000000000001E-3</v>
      </c>
      <c r="F21" s="26">
        <v>0</v>
      </c>
      <c r="G21" s="26">
        <v>2E-3</v>
      </c>
      <c r="H21" s="26">
        <v>1E-3</v>
      </c>
      <c r="I21" s="26">
        <v>1E-3</v>
      </c>
      <c r="J21" s="26">
        <v>3.0000000000000001E-3</v>
      </c>
      <c r="K21" s="26">
        <v>2E-3</v>
      </c>
      <c r="L21" s="26">
        <v>6.0000000000000001E-3</v>
      </c>
      <c r="M21" s="26">
        <v>3.0000000000000001E-3</v>
      </c>
      <c r="N21" s="26">
        <v>1E-3</v>
      </c>
      <c r="O21" s="26">
        <v>2E-3</v>
      </c>
      <c r="P21" s="26">
        <v>1E-3</v>
      </c>
      <c r="Q21" s="26">
        <v>0</v>
      </c>
      <c r="R21" s="26">
        <v>1E-3</v>
      </c>
      <c r="S21" s="26">
        <v>0</v>
      </c>
      <c r="T21" s="26">
        <v>2E-3</v>
      </c>
      <c r="U21" s="26">
        <v>1</v>
      </c>
    </row>
    <row r="22" spans="1:21" x14ac:dyDescent="0.4">
      <c r="B22">
        <v>11.988999999999999</v>
      </c>
      <c r="C22">
        <v>2.6749999999999998</v>
      </c>
      <c r="D22">
        <v>70.842999999999989</v>
      </c>
      <c r="E22">
        <v>9.3320000000000007</v>
      </c>
      <c r="F22">
        <v>1.077</v>
      </c>
      <c r="G22">
        <v>0.44400000000000001</v>
      </c>
      <c r="H22">
        <v>10.612</v>
      </c>
      <c r="I22">
        <v>31.007000000000001</v>
      </c>
      <c r="J22">
        <v>34.478000000000002</v>
      </c>
      <c r="K22">
        <v>19.326000000000001</v>
      </c>
      <c r="L22">
        <v>70.903999999999996</v>
      </c>
      <c r="M22">
        <v>6.6659999999999995</v>
      </c>
      <c r="N22">
        <v>0.73899999999999999</v>
      </c>
      <c r="O22">
        <v>1.343</v>
      </c>
      <c r="P22">
        <v>437.25200000000001</v>
      </c>
      <c r="Q22">
        <v>1.5369999999999999</v>
      </c>
      <c r="R22">
        <v>11.294</v>
      </c>
      <c r="S22">
        <v>11.696</v>
      </c>
      <c r="T22">
        <v>57.304000000000002</v>
      </c>
      <c r="U22">
        <v>8.5410000000000004</v>
      </c>
    </row>
  </sheetData>
  <conditionalFormatting sqref="A1:U2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461C-C7FF-4114-8148-270990BB8020}">
  <dimension ref="A1:U18"/>
  <sheetViews>
    <sheetView workbookViewId="0">
      <selection activeCell="B4" sqref="B4:U4"/>
    </sheetView>
  </sheetViews>
  <sheetFormatPr defaultRowHeight="12.75" x14ac:dyDescent="0.35"/>
  <cols>
    <col min="1" max="1" width="26.265625" style="32" customWidth="1"/>
    <col min="2" max="3" width="9.59765625" bestFit="1" customWidth="1"/>
    <col min="4" max="4" width="10.265625" bestFit="1" customWidth="1"/>
    <col min="5" max="21" width="9.59765625" bestFit="1" customWidth="1"/>
  </cols>
  <sheetData>
    <row r="1" spans="1:21" ht="78.75" x14ac:dyDescent="0.4">
      <c r="A1" s="18"/>
      <c r="B1" s="18" t="s">
        <v>117</v>
      </c>
      <c r="C1" s="18" t="s">
        <v>118</v>
      </c>
      <c r="D1" s="18" t="s">
        <v>119</v>
      </c>
      <c r="E1" s="18" t="s">
        <v>120</v>
      </c>
      <c r="F1" s="18" t="s">
        <v>121</v>
      </c>
      <c r="G1" s="18" t="s">
        <v>122</v>
      </c>
      <c r="H1" s="18" t="s">
        <v>123</v>
      </c>
      <c r="I1" s="18" t="s">
        <v>124</v>
      </c>
      <c r="J1" s="18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130</v>
      </c>
      <c r="P1" s="18" t="s">
        <v>131</v>
      </c>
      <c r="Q1" s="18" t="s">
        <v>132</v>
      </c>
      <c r="R1" s="18" t="s">
        <v>133</v>
      </c>
      <c r="S1" s="18" t="s">
        <v>134</v>
      </c>
      <c r="T1" s="18" t="s">
        <v>135</v>
      </c>
      <c r="U1" s="18" t="s">
        <v>136</v>
      </c>
    </row>
    <row r="2" spans="1:21" ht="13.15" x14ac:dyDescent="0.4">
      <c r="A2" s="18" t="s">
        <v>430</v>
      </c>
      <c r="B2" s="15">
        <v>11.988999999999999</v>
      </c>
      <c r="C2" s="15">
        <v>2.6749999999999998</v>
      </c>
      <c r="D2" s="15">
        <v>70.842999999999989</v>
      </c>
      <c r="E2" s="15">
        <v>9.3320000000000007</v>
      </c>
      <c r="F2" s="15">
        <v>1.077</v>
      </c>
      <c r="G2" s="15">
        <v>0.44400000000000001</v>
      </c>
      <c r="H2" s="15">
        <v>10.612</v>
      </c>
      <c r="I2" s="15">
        <v>31.007000000000001</v>
      </c>
      <c r="J2" s="15">
        <v>34.478000000000002</v>
      </c>
      <c r="K2" s="15">
        <v>19.326000000000001</v>
      </c>
      <c r="L2" s="15">
        <v>70.903999999999996</v>
      </c>
      <c r="M2" s="15">
        <v>6.6659999999999995</v>
      </c>
      <c r="N2" s="15">
        <v>0.73899999999999999</v>
      </c>
      <c r="O2" s="15">
        <v>1.343</v>
      </c>
      <c r="P2" s="15">
        <v>437.25200000000001</v>
      </c>
      <c r="Q2" s="15">
        <v>1.5369999999999999</v>
      </c>
      <c r="R2" s="15">
        <v>11.294</v>
      </c>
      <c r="S2" s="15">
        <v>11.696</v>
      </c>
      <c r="T2" s="15">
        <v>57.304000000000002</v>
      </c>
      <c r="U2" s="15">
        <v>8.5410000000000004</v>
      </c>
    </row>
    <row r="3" spans="1:21" ht="13.15" x14ac:dyDescent="0.4">
      <c r="A3" s="18" t="s">
        <v>429</v>
      </c>
      <c r="B3" s="73">
        <v>111408.4</v>
      </c>
      <c r="C3" s="73">
        <v>5490.9</v>
      </c>
      <c r="D3" s="73">
        <v>4383036.3</v>
      </c>
      <c r="E3" s="73">
        <v>307157.09999999998</v>
      </c>
      <c r="F3" s="73">
        <v>34151.599999999999</v>
      </c>
      <c r="G3" s="73">
        <v>21113.4</v>
      </c>
      <c r="H3" s="73">
        <v>107964.6</v>
      </c>
      <c r="I3" s="73">
        <v>162735.79999999999</v>
      </c>
      <c r="J3" s="73">
        <v>397720.6</v>
      </c>
      <c r="K3" s="73">
        <v>55687.1</v>
      </c>
      <c r="L3" s="73">
        <v>453761.6</v>
      </c>
      <c r="M3" s="73">
        <v>684954.8</v>
      </c>
      <c r="N3" s="73">
        <v>162791</v>
      </c>
      <c r="O3" s="73">
        <v>525041.19999999995</v>
      </c>
      <c r="P3" s="73">
        <v>233615.5</v>
      </c>
      <c r="Q3" s="73">
        <v>87333.2</v>
      </c>
      <c r="R3" s="73">
        <v>560316.4</v>
      </c>
      <c r="S3" s="73">
        <v>223002.4</v>
      </c>
      <c r="T3" s="73">
        <v>71053.7</v>
      </c>
      <c r="U3" s="73">
        <v>340930.5</v>
      </c>
    </row>
    <row r="4" spans="1:21" ht="26.25" x14ac:dyDescent="0.4">
      <c r="A4" s="18" t="s">
        <v>431</v>
      </c>
      <c r="B4" s="80">
        <f>B2/B3</f>
        <v>1.0761307046865407E-4</v>
      </c>
      <c r="C4" s="80">
        <f t="shared" ref="C4:U4" si="0">C2/C3</f>
        <v>4.8716968074450452E-4</v>
      </c>
      <c r="D4" s="80">
        <f t="shared" si="0"/>
        <v>1.6162996414152443E-5</v>
      </c>
      <c r="E4" s="80">
        <f t="shared" si="0"/>
        <v>3.0381846944120782E-5</v>
      </c>
      <c r="F4" s="80">
        <f t="shared" si="0"/>
        <v>3.1535857763618687E-5</v>
      </c>
      <c r="G4" s="80">
        <f t="shared" si="0"/>
        <v>2.1029298928642471E-5</v>
      </c>
      <c r="H4" s="80">
        <f t="shared" si="0"/>
        <v>9.8291477021171747E-5</v>
      </c>
      <c r="I4" s="80">
        <f t="shared" si="0"/>
        <v>1.905358255528286E-4</v>
      </c>
      <c r="J4" s="80">
        <f t="shared" si="0"/>
        <v>8.6688997250833881E-5</v>
      </c>
      <c r="K4" s="80">
        <f t="shared" si="0"/>
        <v>3.4704626385644076E-4</v>
      </c>
      <c r="L4" s="80">
        <f t="shared" si="0"/>
        <v>1.562582642515365E-4</v>
      </c>
      <c r="M4" s="80">
        <f t="shared" si="0"/>
        <v>9.7320290331566392E-6</v>
      </c>
      <c r="N4" s="80">
        <f t="shared" si="0"/>
        <v>4.5395629979544325E-6</v>
      </c>
      <c r="O4" s="80">
        <f t="shared" si="0"/>
        <v>2.5578945042789026E-6</v>
      </c>
      <c r="P4" s="80">
        <f t="shared" si="0"/>
        <v>1.8716737545239935E-3</v>
      </c>
      <c r="Q4" s="80">
        <f t="shared" si="0"/>
        <v>1.7599263510325968E-5</v>
      </c>
      <c r="R4" s="80">
        <f t="shared" si="0"/>
        <v>2.0156468738020161E-5</v>
      </c>
      <c r="S4" s="80">
        <f t="shared" si="0"/>
        <v>5.2447866031935084E-5</v>
      </c>
      <c r="T4" s="80">
        <f t="shared" si="0"/>
        <v>8.0648861354158901E-4</v>
      </c>
      <c r="U4" s="80">
        <f t="shared" si="0"/>
        <v>2.5052026732721187E-5</v>
      </c>
    </row>
    <row r="18" spans="3:3" ht="13.15" x14ac:dyDescent="0.4">
      <c r="C18" s="18"/>
    </row>
  </sheetData>
  <conditionalFormatting sqref="A2:A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1:U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F1FC-F485-40B8-BC5A-057229F2AED7}">
  <dimension ref="A1:AS45"/>
  <sheetViews>
    <sheetView showGridLines="0" topLeftCell="W34" workbookViewId="0">
      <selection sqref="A1:AS45"/>
    </sheetView>
  </sheetViews>
  <sheetFormatPr defaultColWidth="11.3984375" defaultRowHeight="13.15" x14ac:dyDescent="0.4"/>
  <cols>
    <col min="1" max="1" width="11.3984375" style="24"/>
    <col min="2" max="16384" width="11.3984375" style="6"/>
  </cols>
  <sheetData>
    <row r="1" spans="1:45" s="22" customFormat="1" ht="78" x14ac:dyDescent="0.35">
      <c r="A1" s="20"/>
      <c r="B1" s="21" t="s">
        <v>207</v>
      </c>
      <c r="C1" s="21" t="s">
        <v>164</v>
      </c>
      <c r="D1" s="21" t="s">
        <v>165</v>
      </c>
      <c r="E1" s="21" t="s">
        <v>166</v>
      </c>
      <c r="F1" s="21" t="s">
        <v>167</v>
      </c>
      <c r="G1" s="21" t="s">
        <v>168</v>
      </c>
      <c r="H1" s="21" t="s">
        <v>169</v>
      </c>
      <c r="I1" s="21" t="s">
        <v>170</v>
      </c>
      <c r="J1" s="21" t="s">
        <v>171</v>
      </c>
      <c r="K1" s="21" t="s">
        <v>172</v>
      </c>
      <c r="L1" s="21" t="s">
        <v>173</v>
      </c>
      <c r="M1" s="21" t="s">
        <v>174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180</v>
      </c>
      <c r="T1" s="21" t="s">
        <v>181</v>
      </c>
      <c r="U1" s="21" t="s">
        <v>182</v>
      </c>
      <c r="V1" s="21" t="s">
        <v>183</v>
      </c>
      <c r="W1" s="21" t="s">
        <v>184</v>
      </c>
      <c r="X1" s="21" t="s">
        <v>185</v>
      </c>
      <c r="Y1" s="21" t="s">
        <v>186</v>
      </c>
      <c r="Z1" s="21" t="s">
        <v>187</v>
      </c>
      <c r="AA1" s="21" t="s">
        <v>188</v>
      </c>
      <c r="AB1" s="21" t="s">
        <v>189</v>
      </c>
      <c r="AC1" s="21" t="s">
        <v>190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195</v>
      </c>
      <c r="AI1" s="21" t="s">
        <v>196</v>
      </c>
      <c r="AJ1" s="21" t="s">
        <v>197</v>
      </c>
      <c r="AK1" s="21" t="s">
        <v>198</v>
      </c>
      <c r="AL1" s="21" t="s">
        <v>199</v>
      </c>
      <c r="AM1" s="21" t="s">
        <v>200</v>
      </c>
      <c r="AN1" s="21" t="s">
        <v>201</v>
      </c>
      <c r="AO1" s="21" t="s">
        <v>202</v>
      </c>
      <c r="AP1" s="21" t="s">
        <v>203</v>
      </c>
      <c r="AQ1" s="21" t="s">
        <v>204</v>
      </c>
      <c r="AR1" s="21" t="s">
        <v>205</v>
      </c>
      <c r="AS1" s="21" t="s">
        <v>206</v>
      </c>
    </row>
    <row r="2" spans="1:45" ht="29.25" x14ac:dyDescent="0.35">
      <c r="A2" s="23" t="s">
        <v>163</v>
      </c>
      <c r="B2" s="25">
        <v>1.18</v>
      </c>
      <c r="C2" s="25">
        <v>1.7000000000000001E-2</v>
      </c>
      <c r="D2" s="25">
        <v>2E-3</v>
      </c>
      <c r="E2" s="25">
        <v>5.0000000000000001E-3</v>
      </c>
      <c r="F2" s="25">
        <v>3.0000000000000001E-3</v>
      </c>
      <c r="G2" s="25">
        <v>0.187</v>
      </c>
      <c r="H2" s="25">
        <v>1.2E-2</v>
      </c>
      <c r="I2" s="25">
        <v>0.16</v>
      </c>
      <c r="J2" s="25">
        <v>8.9999999999999993E-3</v>
      </c>
      <c r="K2" s="25">
        <v>7.0000000000000001E-3</v>
      </c>
      <c r="L2" s="25">
        <v>8.0000000000000002E-3</v>
      </c>
      <c r="M2" s="25">
        <v>7.0000000000000001E-3</v>
      </c>
      <c r="N2" s="25">
        <v>1.4E-2</v>
      </c>
      <c r="O2" s="25">
        <v>3.0000000000000001E-3</v>
      </c>
      <c r="P2" s="25">
        <v>3.0000000000000001E-3</v>
      </c>
      <c r="Q2" s="25">
        <v>3.0000000000000001E-3</v>
      </c>
      <c r="R2" s="25">
        <v>3.0000000000000001E-3</v>
      </c>
      <c r="S2" s="25">
        <v>3.0000000000000001E-3</v>
      </c>
      <c r="T2" s="25">
        <v>2E-3</v>
      </c>
      <c r="U2" s="25">
        <v>3.0000000000000001E-3</v>
      </c>
      <c r="V2" s="25">
        <v>4.0000000000000001E-3</v>
      </c>
      <c r="W2" s="25">
        <v>8.0000000000000002E-3</v>
      </c>
      <c r="X2" s="25">
        <v>5.0000000000000001E-3</v>
      </c>
      <c r="Y2" s="25">
        <v>1E-3</v>
      </c>
      <c r="Z2" s="25">
        <v>7.0000000000000001E-3</v>
      </c>
      <c r="AA2" s="25">
        <v>7.0000000000000001E-3</v>
      </c>
      <c r="AB2" s="25">
        <v>2E-3</v>
      </c>
      <c r="AC2" s="25">
        <v>8.0000000000000002E-3</v>
      </c>
      <c r="AD2" s="25">
        <v>4.0000000000000001E-3</v>
      </c>
      <c r="AE2" s="25">
        <v>4.0000000000000001E-3</v>
      </c>
      <c r="AF2" s="25">
        <v>4.0000000000000001E-3</v>
      </c>
      <c r="AG2" s="25">
        <v>6.2E-2</v>
      </c>
      <c r="AH2" s="25">
        <v>4.0000000000000001E-3</v>
      </c>
      <c r="AI2" s="25">
        <v>3.0000000000000001E-3</v>
      </c>
      <c r="AJ2" s="25">
        <v>3.0000000000000001E-3</v>
      </c>
      <c r="AK2" s="25">
        <v>3.0000000000000001E-3</v>
      </c>
      <c r="AL2" s="25">
        <v>1E-3</v>
      </c>
      <c r="AM2" s="25">
        <v>3.0000000000000001E-3</v>
      </c>
      <c r="AN2" s="25">
        <v>2E-3</v>
      </c>
      <c r="AO2" s="25">
        <v>2E-3</v>
      </c>
      <c r="AP2" s="25">
        <v>4.0000000000000001E-3</v>
      </c>
      <c r="AQ2" s="25">
        <v>6.0000000000000001E-3</v>
      </c>
      <c r="AR2" s="25">
        <v>7.0000000000000001E-3</v>
      </c>
      <c r="AS2" s="25">
        <v>6.0000000000000001E-3</v>
      </c>
    </row>
    <row r="3" spans="1:45" ht="22.5" x14ac:dyDescent="0.35">
      <c r="A3" s="23" t="s">
        <v>164</v>
      </c>
      <c r="B3" s="25">
        <v>3.0000000000000001E-3</v>
      </c>
      <c r="C3" s="25">
        <v>1.048</v>
      </c>
      <c r="D3" s="25">
        <v>0</v>
      </c>
      <c r="E3" s="25">
        <v>1E-3</v>
      </c>
      <c r="F3" s="25">
        <v>0</v>
      </c>
      <c r="G3" s="25">
        <v>2.7E-2</v>
      </c>
      <c r="H3" s="25">
        <v>1E-3</v>
      </c>
      <c r="I3" s="25">
        <v>1E-3</v>
      </c>
      <c r="J3" s="25">
        <v>0</v>
      </c>
      <c r="K3" s="25">
        <v>1E-3</v>
      </c>
      <c r="L3" s="25">
        <v>1E-3</v>
      </c>
      <c r="M3" s="25">
        <v>1E-3</v>
      </c>
      <c r="N3" s="25">
        <v>1E-3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4.0000000000000001E-3</v>
      </c>
      <c r="X3" s="25">
        <v>1E-3</v>
      </c>
      <c r="Y3" s="25">
        <v>0</v>
      </c>
      <c r="Z3" s="25">
        <v>0</v>
      </c>
      <c r="AA3" s="25">
        <v>0</v>
      </c>
      <c r="AB3" s="25">
        <v>0</v>
      </c>
      <c r="AC3" s="25">
        <v>1E-3</v>
      </c>
      <c r="AD3" s="25">
        <v>1E-3</v>
      </c>
      <c r="AE3" s="25">
        <v>0</v>
      </c>
      <c r="AF3" s="25">
        <v>1E-3</v>
      </c>
      <c r="AG3" s="25">
        <v>1.0999999999999999E-2</v>
      </c>
      <c r="AH3" s="25">
        <v>1E-3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1E-3</v>
      </c>
      <c r="AR3" s="25">
        <v>1E-3</v>
      </c>
      <c r="AS3" s="25">
        <v>1E-3</v>
      </c>
    </row>
    <row r="4" spans="1:45" ht="48.75" x14ac:dyDescent="0.35">
      <c r="A4" s="23" t="s">
        <v>165</v>
      </c>
      <c r="B4" s="25">
        <v>1E-3</v>
      </c>
      <c r="C4" s="25">
        <v>1E-3</v>
      </c>
      <c r="D4" s="25">
        <v>1.0009999999999999</v>
      </c>
      <c r="E4" s="25">
        <v>2E-3</v>
      </c>
      <c r="F4" s="25">
        <v>2E-3</v>
      </c>
      <c r="G4" s="25">
        <v>0</v>
      </c>
      <c r="H4" s="25">
        <v>1E-3</v>
      </c>
      <c r="I4" s="25">
        <v>1E-3</v>
      </c>
      <c r="J4" s="25">
        <v>1E-3</v>
      </c>
      <c r="K4" s="25">
        <v>1.7000000000000001E-2</v>
      </c>
      <c r="L4" s="25">
        <v>2E-3</v>
      </c>
      <c r="M4" s="25">
        <v>1E-3</v>
      </c>
      <c r="N4" s="25">
        <v>1E-3</v>
      </c>
      <c r="O4" s="25">
        <v>2E-3</v>
      </c>
      <c r="P4" s="25">
        <v>1E-3</v>
      </c>
      <c r="Q4" s="25">
        <v>1E-3</v>
      </c>
      <c r="R4" s="25">
        <v>0</v>
      </c>
      <c r="S4" s="25">
        <v>1E-3</v>
      </c>
      <c r="T4" s="25">
        <v>0</v>
      </c>
      <c r="U4" s="25">
        <v>0</v>
      </c>
      <c r="V4" s="25">
        <v>1E-3</v>
      </c>
      <c r="W4" s="25">
        <v>0</v>
      </c>
      <c r="X4" s="25">
        <v>4.0000000000000001E-3</v>
      </c>
      <c r="Y4" s="25">
        <v>0</v>
      </c>
      <c r="Z4" s="25">
        <v>1E-3</v>
      </c>
      <c r="AA4" s="25">
        <v>0</v>
      </c>
      <c r="AB4" s="25">
        <v>1E-3</v>
      </c>
      <c r="AC4" s="25">
        <v>4.0000000000000001E-3</v>
      </c>
      <c r="AD4" s="25">
        <v>4.0000000000000001E-3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1E-3</v>
      </c>
      <c r="AS4" s="25">
        <v>0</v>
      </c>
    </row>
    <row r="5" spans="1:45" ht="48.75" x14ac:dyDescent="0.35">
      <c r="A5" s="23" t="s">
        <v>166</v>
      </c>
      <c r="B5" s="25">
        <v>1.4E-2</v>
      </c>
      <c r="C5" s="25">
        <v>1.6E-2</v>
      </c>
      <c r="D5" s="25">
        <v>1.4999999999999999E-2</v>
      </c>
      <c r="E5" s="25">
        <v>1.153</v>
      </c>
      <c r="F5" s="25">
        <v>0.124</v>
      </c>
      <c r="G5" s="25">
        <v>1.4E-2</v>
      </c>
      <c r="H5" s="25">
        <v>1.6E-2</v>
      </c>
      <c r="I5" s="25">
        <v>1.6E-2</v>
      </c>
      <c r="J5" s="25">
        <v>2.7E-2</v>
      </c>
      <c r="K5" s="25">
        <v>0.127</v>
      </c>
      <c r="L5" s="25">
        <v>6.7000000000000004E-2</v>
      </c>
      <c r="M5" s="25">
        <v>3.5000000000000003E-2</v>
      </c>
      <c r="N5" s="25">
        <v>3.5999999999999997E-2</v>
      </c>
      <c r="O5" s="25">
        <v>0.27400000000000002</v>
      </c>
      <c r="P5" s="25">
        <v>0.35799999999999998</v>
      </c>
      <c r="Q5" s="25">
        <v>0.13800000000000001</v>
      </c>
      <c r="R5" s="25">
        <v>6.3E-2</v>
      </c>
      <c r="S5" s="25">
        <v>6.9000000000000006E-2</v>
      </c>
      <c r="T5" s="25">
        <v>6.3E-2</v>
      </c>
      <c r="U5" s="25">
        <v>6.9000000000000006E-2</v>
      </c>
      <c r="V5" s="25">
        <v>9.2999999999999999E-2</v>
      </c>
      <c r="W5" s="25">
        <v>4.2999999999999997E-2</v>
      </c>
      <c r="X5" s="25">
        <v>2.4E-2</v>
      </c>
      <c r="Y5" s="25">
        <v>4.0000000000000001E-3</v>
      </c>
      <c r="Z5" s="25">
        <v>8.7999999999999995E-2</v>
      </c>
      <c r="AA5" s="25">
        <v>1.2999999999999999E-2</v>
      </c>
      <c r="AB5" s="25">
        <v>1.0999999999999999E-2</v>
      </c>
      <c r="AC5" s="25">
        <v>4.2999999999999997E-2</v>
      </c>
      <c r="AD5" s="25">
        <v>4.3999999999999997E-2</v>
      </c>
      <c r="AE5" s="25">
        <v>0.01</v>
      </c>
      <c r="AF5" s="25">
        <v>7.0000000000000001E-3</v>
      </c>
      <c r="AG5" s="25">
        <v>1.0999999999999999E-2</v>
      </c>
      <c r="AH5" s="25">
        <v>1.2E-2</v>
      </c>
      <c r="AI5" s="25">
        <v>0.01</v>
      </c>
      <c r="AJ5" s="25">
        <v>0.01</v>
      </c>
      <c r="AK5" s="25">
        <v>7.0000000000000001E-3</v>
      </c>
      <c r="AL5" s="25">
        <v>2E-3</v>
      </c>
      <c r="AM5" s="25">
        <v>2.1999999999999999E-2</v>
      </c>
      <c r="AN5" s="25">
        <v>7.0000000000000001E-3</v>
      </c>
      <c r="AO5" s="25">
        <v>8.9999999999999993E-3</v>
      </c>
      <c r="AP5" s="25">
        <v>6.0000000000000001E-3</v>
      </c>
      <c r="AQ5" s="25">
        <v>0.01</v>
      </c>
      <c r="AR5" s="25">
        <v>1.2E-2</v>
      </c>
      <c r="AS5" s="25">
        <v>1.7999999999999999E-2</v>
      </c>
    </row>
    <row r="6" spans="1:45" ht="39" x14ac:dyDescent="0.35">
      <c r="A6" s="23" t="s">
        <v>167</v>
      </c>
      <c r="B6" s="25">
        <v>0</v>
      </c>
      <c r="C6" s="25">
        <v>1E-3</v>
      </c>
      <c r="D6" s="25">
        <v>5.0000000000000001E-3</v>
      </c>
      <c r="E6" s="25">
        <v>6.0000000000000001E-3</v>
      </c>
      <c r="F6" s="25">
        <v>1.014</v>
      </c>
      <c r="G6" s="25">
        <v>0</v>
      </c>
      <c r="H6" s="25">
        <v>0</v>
      </c>
      <c r="I6" s="25">
        <v>0</v>
      </c>
      <c r="J6" s="25">
        <v>0</v>
      </c>
      <c r="K6" s="25">
        <v>0.01</v>
      </c>
      <c r="L6" s="25">
        <v>1E-3</v>
      </c>
      <c r="M6" s="25">
        <v>1E-3</v>
      </c>
      <c r="N6" s="25">
        <v>0</v>
      </c>
      <c r="O6" s="25">
        <v>2E-3</v>
      </c>
      <c r="P6" s="25">
        <v>2E-3</v>
      </c>
      <c r="Q6" s="25">
        <v>1E-3</v>
      </c>
      <c r="R6" s="25">
        <v>0</v>
      </c>
      <c r="S6" s="25">
        <v>0</v>
      </c>
      <c r="T6" s="25">
        <v>0</v>
      </c>
      <c r="U6" s="25">
        <v>0</v>
      </c>
      <c r="V6" s="25">
        <v>1E-3</v>
      </c>
      <c r="W6" s="25">
        <v>0</v>
      </c>
      <c r="X6" s="25">
        <v>2E-3</v>
      </c>
      <c r="Y6" s="25">
        <v>0</v>
      </c>
      <c r="Z6" s="25">
        <v>1E-3</v>
      </c>
      <c r="AA6" s="25">
        <v>0</v>
      </c>
      <c r="AB6" s="25">
        <v>0</v>
      </c>
      <c r="AC6" s="25">
        <v>2E-3</v>
      </c>
      <c r="AD6" s="25">
        <v>2E-3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</row>
    <row r="7" spans="1:45" ht="39" x14ac:dyDescent="0.35">
      <c r="A7" s="23" t="s">
        <v>168</v>
      </c>
      <c r="B7" s="25">
        <v>0.10199999999999999</v>
      </c>
      <c r="C7" s="25">
        <v>8.2000000000000003E-2</v>
      </c>
      <c r="D7" s="25">
        <v>5.0000000000000001E-3</v>
      </c>
      <c r="E7" s="25">
        <v>1.2999999999999999E-2</v>
      </c>
      <c r="F7" s="25">
        <v>7.0000000000000001E-3</v>
      </c>
      <c r="G7" s="25">
        <v>1.153</v>
      </c>
      <c r="H7" s="25">
        <v>1.4E-2</v>
      </c>
      <c r="I7" s="25">
        <v>0.02</v>
      </c>
      <c r="J7" s="25">
        <v>0.01</v>
      </c>
      <c r="K7" s="25">
        <v>1.6E-2</v>
      </c>
      <c r="L7" s="25">
        <v>1.7000000000000001E-2</v>
      </c>
      <c r="M7" s="25">
        <v>1.2999999999999999E-2</v>
      </c>
      <c r="N7" s="25">
        <v>0.01</v>
      </c>
      <c r="O7" s="25">
        <v>6.0000000000000001E-3</v>
      </c>
      <c r="P7" s="25">
        <v>7.0000000000000001E-3</v>
      </c>
      <c r="Q7" s="25">
        <v>6.0000000000000001E-3</v>
      </c>
      <c r="R7" s="25">
        <v>6.0000000000000001E-3</v>
      </c>
      <c r="S7" s="25">
        <v>6.0000000000000001E-3</v>
      </c>
      <c r="T7" s="25">
        <v>5.0000000000000001E-3</v>
      </c>
      <c r="U7" s="25">
        <v>5.0000000000000001E-3</v>
      </c>
      <c r="V7" s="25">
        <v>7.0000000000000001E-3</v>
      </c>
      <c r="W7" s="25">
        <v>7.0000000000000001E-3</v>
      </c>
      <c r="X7" s="25">
        <v>0.01</v>
      </c>
      <c r="Y7" s="25">
        <v>3.0000000000000001E-3</v>
      </c>
      <c r="Z7" s="25">
        <v>7.0000000000000001E-3</v>
      </c>
      <c r="AA7" s="25">
        <v>0.01</v>
      </c>
      <c r="AB7" s="25">
        <v>5.0000000000000001E-3</v>
      </c>
      <c r="AC7" s="25">
        <v>0.02</v>
      </c>
      <c r="AD7" s="25">
        <v>0.01</v>
      </c>
      <c r="AE7" s="25">
        <v>8.0000000000000002E-3</v>
      </c>
      <c r="AF7" s="25">
        <v>8.9999999999999993E-3</v>
      </c>
      <c r="AG7" s="25">
        <v>0.18099999999999999</v>
      </c>
      <c r="AH7" s="25">
        <v>8.0000000000000002E-3</v>
      </c>
      <c r="AI7" s="25">
        <v>7.0000000000000001E-3</v>
      </c>
      <c r="AJ7" s="25">
        <v>6.0000000000000001E-3</v>
      </c>
      <c r="AK7" s="25">
        <v>7.0000000000000001E-3</v>
      </c>
      <c r="AL7" s="25">
        <v>2E-3</v>
      </c>
      <c r="AM7" s="25">
        <v>5.0000000000000001E-3</v>
      </c>
      <c r="AN7" s="25">
        <v>5.0000000000000001E-3</v>
      </c>
      <c r="AO7" s="25">
        <v>5.0000000000000001E-3</v>
      </c>
      <c r="AP7" s="25">
        <v>7.0000000000000001E-3</v>
      </c>
      <c r="AQ7" s="25">
        <v>1.2999999999999999E-2</v>
      </c>
      <c r="AR7" s="25">
        <v>8.9999999999999993E-3</v>
      </c>
      <c r="AS7" s="25">
        <v>1.2E-2</v>
      </c>
    </row>
    <row r="8" spans="1:45" ht="48.75" x14ac:dyDescent="0.35">
      <c r="A8" s="23" t="s">
        <v>169</v>
      </c>
      <c r="B8" s="25">
        <v>7.0000000000000001E-3</v>
      </c>
      <c r="C8" s="25">
        <v>0.03</v>
      </c>
      <c r="D8" s="25">
        <v>4.0000000000000001E-3</v>
      </c>
      <c r="E8" s="25">
        <v>6.0000000000000001E-3</v>
      </c>
      <c r="F8" s="25">
        <v>5.0000000000000001E-3</v>
      </c>
      <c r="G8" s="25">
        <v>6.0000000000000001E-3</v>
      </c>
      <c r="H8" s="25">
        <v>1.212</v>
      </c>
      <c r="I8" s="25">
        <v>6.0000000000000001E-3</v>
      </c>
      <c r="J8" s="25">
        <v>0.01</v>
      </c>
      <c r="K8" s="25">
        <v>7.0000000000000001E-3</v>
      </c>
      <c r="L8" s="25">
        <v>5.0000000000000001E-3</v>
      </c>
      <c r="M8" s="25">
        <v>4.0000000000000001E-3</v>
      </c>
      <c r="N8" s="25">
        <v>1.2E-2</v>
      </c>
      <c r="O8" s="25">
        <v>6.0000000000000001E-3</v>
      </c>
      <c r="P8" s="25">
        <v>4.0000000000000001E-3</v>
      </c>
      <c r="Q8" s="25">
        <v>3.0000000000000001E-3</v>
      </c>
      <c r="R8" s="25">
        <v>4.0000000000000001E-3</v>
      </c>
      <c r="S8" s="25">
        <v>5.0000000000000001E-3</v>
      </c>
      <c r="T8" s="25">
        <v>4.0000000000000001E-3</v>
      </c>
      <c r="U8" s="25">
        <v>4.0000000000000001E-3</v>
      </c>
      <c r="V8" s="25">
        <v>5.0000000000000001E-3</v>
      </c>
      <c r="W8" s="25">
        <v>1.2E-2</v>
      </c>
      <c r="X8" s="25">
        <v>6.0000000000000001E-3</v>
      </c>
      <c r="Y8" s="25">
        <v>2E-3</v>
      </c>
      <c r="Z8" s="25">
        <v>6.0000000000000001E-3</v>
      </c>
      <c r="AA8" s="25">
        <v>5.0000000000000001E-3</v>
      </c>
      <c r="AB8" s="25">
        <v>4.0000000000000001E-3</v>
      </c>
      <c r="AC8" s="25">
        <v>2.9000000000000001E-2</v>
      </c>
      <c r="AD8" s="25">
        <v>7.0000000000000001E-3</v>
      </c>
      <c r="AE8" s="25">
        <v>5.0000000000000001E-3</v>
      </c>
      <c r="AF8" s="25">
        <v>8.0000000000000002E-3</v>
      </c>
      <c r="AG8" s="25">
        <v>5.0000000000000001E-3</v>
      </c>
      <c r="AH8" s="25">
        <v>6.0000000000000001E-3</v>
      </c>
      <c r="AI8" s="25">
        <v>7.0000000000000001E-3</v>
      </c>
      <c r="AJ8" s="25">
        <v>4.0000000000000001E-3</v>
      </c>
      <c r="AK8" s="25">
        <v>4.0000000000000001E-3</v>
      </c>
      <c r="AL8" s="25">
        <v>1E-3</v>
      </c>
      <c r="AM8" s="25">
        <v>4.0000000000000001E-3</v>
      </c>
      <c r="AN8" s="25">
        <v>4.0000000000000001E-3</v>
      </c>
      <c r="AO8" s="25">
        <v>5.0000000000000001E-3</v>
      </c>
      <c r="AP8" s="25">
        <v>2E-3</v>
      </c>
      <c r="AQ8" s="25">
        <v>5.0000000000000001E-3</v>
      </c>
      <c r="AR8" s="25">
        <v>0.01</v>
      </c>
      <c r="AS8" s="25">
        <v>1.2E-2</v>
      </c>
    </row>
    <row r="9" spans="1:45" ht="39" x14ac:dyDescent="0.35">
      <c r="A9" s="23" t="s">
        <v>170</v>
      </c>
      <c r="B9" s="25">
        <v>6.0000000000000001E-3</v>
      </c>
      <c r="C9" s="25">
        <v>4.0000000000000001E-3</v>
      </c>
      <c r="D9" s="25">
        <v>2E-3</v>
      </c>
      <c r="E9" s="25">
        <v>3.0000000000000001E-3</v>
      </c>
      <c r="F9" s="25">
        <v>5.0000000000000001E-3</v>
      </c>
      <c r="G9" s="25">
        <v>4.0000000000000001E-3</v>
      </c>
      <c r="H9" s="25">
        <v>4.0000000000000001E-3</v>
      </c>
      <c r="I9" s="25">
        <v>1.202</v>
      </c>
      <c r="J9" s="25">
        <v>3.7999999999999999E-2</v>
      </c>
      <c r="K9" s="25">
        <v>4.0000000000000001E-3</v>
      </c>
      <c r="L9" s="25">
        <v>4.0000000000000001E-3</v>
      </c>
      <c r="M9" s="25">
        <v>3.0000000000000001E-3</v>
      </c>
      <c r="N9" s="25">
        <v>4.0000000000000001E-3</v>
      </c>
      <c r="O9" s="25">
        <v>4.0000000000000001E-3</v>
      </c>
      <c r="P9" s="25">
        <v>2E-3</v>
      </c>
      <c r="Q9" s="25">
        <v>2E-3</v>
      </c>
      <c r="R9" s="25">
        <v>2E-3</v>
      </c>
      <c r="S9" s="25">
        <v>3.0000000000000001E-3</v>
      </c>
      <c r="T9" s="25">
        <v>2E-3</v>
      </c>
      <c r="U9" s="25">
        <v>2E-3</v>
      </c>
      <c r="V9" s="25">
        <v>4.0000000000000001E-3</v>
      </c>
      <c r="W9" s="25">
        <v>2.8000000000000001E-2</v>
      </c>
      <c r="X9" s="25">
        <v>8.9999999999999993E-3</v>
      </c>
      <c r="Y9" s="25">
        <v>1E-3</v>
      </c>
      <c r="Z9" s="25">
        <v>0.03</v>
      </c>
      <c r="AA9" s="25">
        <v>3.0000000000000001E-3</v>
      </c>
      <c r="AB9" s="25">
        <v>2E-3</v>
      </c>
      <c r="AC9" s="25">
        <v>4.0000000000000001E-3</v>
      </c>
      <c r="AD9" s="25">
        <v>4.0000000000000001E-3</v>
      </c>
      <c r="AE9" s="25">
        <v>0.01</v>
      </c>
      <c r="AF9" s="25">
        <v>2E-3</v>
      </c>
      <c r="AG9" s="25">
        <v>3.0000000000000001E-3</v>
      </c>
      <c r="AH9" s="25">
        <v>4.0000000000000001E-3</v>
      </c>
      <c r="AI9" s="25">
        <v>3.0000000000000001E-3</v>
      </c>
      <c r="AJ9" s="25">
        <v>2E-3</v>
      </c>
      <c r="AK9" s="25">
        <v>2E-3</v>
      </c>
      <c r="AL9" s="25">
        <v>1E-3</v>
      </c>
      <c r="AM9" s="25">
        <v>2E-3</v>
      </c>
      <c r="AN9" s="25">
        <v>2E-3</v>
      </c>
      <c r="AO9" s="25">
        <v>2E-3</v>
      </c>
      <c r="AP9" s="25">
        <v>2E-3</v>
      </c>
      <c r="AQ9" s="25">
        <v>2E-3</v>
      </c>
      <c r="AR9" s="25">
        <v>4.0000000000000001E-3</v>
      </c>
      <c r="AS9" s="25">
        <v>3.0000000000000001E-3</v>
      </c>
    </row>
    <row r="10" spans="1:45" ht="29.25" x14ac:dyDescent="0.35">
      <c r="A10" s="23" t="s">
        <v>171</v>
      </c>
      <c r="B10" s="25">
        <v>5.2999999999999999E-2</v>
      </c>
      <c r="C10" s="25">
        <v>1.7000000000000001E-2</v>
      </c>
      <c r="D10" s="25">
        <v>8.0000000000000002E-3</v>
      </c>
      <c r="E10" s="25">
        <v>1.6E-2</v>
      </c>
      <c r="F10" s="25">
        <v>1.4E-2</v>
      </c>
      <c r="G10" s="25">
        <v>4.9000000000000002E-2</v>
      </c>
      <c r="H10" s="25">
        <v>2.5999999999999999E-2</v>
      </c>
      <c r="I10" s="25">
        <v>3.5999999999999997E-2</v>
      </c>
      <c r="J10" s="25">
        <v>1.339</v>
      </c>
      <c r="K10" s="25">
        <v>2.5999999999999999E-2</v>
      </c>
      <c r="L10" s="25">
        <v>3.4000000000000002E-2</v>
      </c>
      <c r="M10" s="25">
        <v>3.5000000000000003E-2</v>
      </c>
      <c r="N10" s="25">
        <v>2.9000000000000001E-2</v>
      </c>
      <c r="O10" s="25">
        <v>1.7999999999999999E-2</v>
      </c>
      <c r="P10" s="25">
        <v>1.0999999999999999E-2</v>
      </c>
      <c r="Q10" s="25">
        <v>1.2999999999999999E-2</v>
      </c>
      <c r="R10" s="25">
        <v>2.1000000000000001E-2</v>
      </c>
      <c r="S10" s="25">
        <v>2.1999999999999999E-2</v>
      </c>
      <c r="T10" s="25">
        <v>1.2E-2</v>
      </c>
      <c r="U10" s="25">
        <v>1.2E-2</v>
      </c>
      <c r="V10" s="25">
        <v>1.7000000000000001E-2</v>
      </c>
      <c r="W10" s="25">
        <v>2.5000000000000001E-2</v>
      </c>
      <c r="X10" s="25">
        <v>2.8000000000000001E-2</v>
      </c>
      <c r="Y10" s="25">
        <v>7.0000000000000001E-3</v>
      </c>
      <c r="Z10" s="25">
        <v>1.4E-2</v>
      </c>
      <c r="AA10" s="25">
        <v>2.3E-2</v>
      </c>
      <c r="AB10" s="25">
        <v>1.4E-2</v>
      </c>
      <c r="AC10" s="25">
        <v>0.04</v>
      </c>
      <c r="AD10" s="25">
        <v>2.5000000000000001E-2</v>
      </c>
      <c r="AE10" s="25">
        <v>3.7999999999999999E-2</v>
      </c>
      <c r="AF10" s="25">
        <v>0.04</v>
      </c>
      <c r="AG10" s="25">
        <v>2.4E-2</v>
      </c>
      <c r="AH10" s="25">
        <v>7.6999999999999999E-2</v>
      </c>
      <c r="AI10" s="25">
        <v>3.2000000000000001E-2</v>
      </c>
      <c r="AJ10" s="25">
        <v>2.5999999999999999E-2</v>
      </c>
      <c r="AK10" s="25">
        <v>3.6999999999999998E-2</v>
      </c>
      <c r="AL10" s="25">
        <v>5.0000000000000001E-3</v>
      </c>
      <c r="AM10" s="25">
        <v>2.5999999999999999E-2</v>
      </c>
      <c r="AN10" s="25">
        <v>1.7000000000000001E-2</v>
      </c>
      <c r="AO10" s="25">
        <v>0.02</v>
      </c>
      <c r="AP10" s="25">
        <v>2.1000000000000001E-2</v>
      </c>
      <c r="AQ10" s="25">
        <v>1.7999999999999999E-2</v>
      </c>
      <c r="AR10" s="25">
        <v>0.02</v>
      </c>
      <c r="AS10" s="25">
        <v>0.02</v>
      </c>
    </row>
    <row r="11" spans="1:45" ht="39" x14ac:dyDescent="0.35">
      <c r="A11" s="23" t="s">
        <v>172</v>
      </c>
      <c r="B11" s="25">
        <v>4.1000000000000002E-2</v>
      </c>
      <c r="C11" s="25">
        <v>6.0999999999999999E-2</v>
      </c>
      <c r="D11" s="25">
        <v>1.9E-2</v>
      </c>
      <c r="E11" s="25">
        <v>8.3000000000000004E-2</v>
      </c>
      <c r="F11" s="25">
        <v>4.5999999999999999E-2</v>
      </c>
      <c r="G11" s="25">
        <v>2.5000000000000001E-2</v>
      </c>
      <c r="H11" s="25">
        <v>2.9000000000000001E-2</v>
      </c>
      <c r="I11" s="25">
        <v>2.8000000000000001E-2</v>
      </c>
      <c r="J11" s="25">
        <v>2.8000000000000001E-2</v>
      </c>
      <c r="K11" s="25">
        <v>1.34</v>
      </c>
      <c r="L11" s="25">
        <v>0.13600000000000001</v>
      </c>
      <c r="M11" s="25">
        <v>5.0999999999999997E-2</v>
      </c>
      <c r="N11" s="25">
        <v>4.1000000000000002E-2</v>
      </c>
      <c r="O11" s="25">
        <v>3.5999999999999997E-2</v>
      </c>
      <c r="P11" s="25">
        <v>4.2999999999999997E-2</v>
      </c>
      <c r="Q11" s="25">
        <v>2.5000000000000001E-2</v>
      </c>
      <c r="R11" s="25">
        <v>1.7999999999999999E-2</v>
      </c>
      <c r="S11" s="25">
        <v>0.02</v>
      </c>
      <c r="T11" s="25">
        <v>1.6E-2</v>
      </c>
      <c r="U11" s="25">
        <v>1.9E-2</v>
      </c>
      <c r="V11" s="25">
        <v>2.5000000000000001E-2</v>
      </c>
      <c r="W11" s="25">
        <v>0.02</v>
      </c>
      <c r="X11" s="25">
        <v>0.111</v>
      </c>
      <c r="Y11" s="25">
        <v>1.2E-2</v>
      </c>
      <c r="Z11" s="25">
        <v>0.03</v>
      </c>
      <c r="AA11" s="25">
        <v>2.3E-2</v>
      </c>
      <c r="AB11" s="25">
        <v>5.1999999999999998E-2</v>
      </c>
      <c r="AC11" s="25">
        <v>0.28499999999999998</v>
      </c>
      <c r="AD11" s="25">
        <v>0.28799999999999998</v>
      </c>
      <c r="AE11" s="25">
        <v>1.4E-2</v>
      </c>
      <c r="AF11" s="25">
        <v>3.4000000000000002E-2</v>
      </c>
      <c r="AG11" s="25">
        <v>2.1999999999999999E-2</v>
      </c>
      <c r="AH11" s="25">
        <v>1.7999999999999999E-2</v>
      </c>
      <c r="AI11" s="25">
        <v>1.4E-2</v>
      </c>
      <c r="AJ11" s="25">
        <v>1.2999999999999999E-2</v>
      </c>
      <c r="AK11" s="25">
        <v>1.0999999999999999E-2</v>
      </c>
      <c r="AL11" s="25">
        <v>4.0000000000000001E-3</v>
      </c>
      <c r="AM11" s="25">
        <v>1.4999999999999999E-2</v>
      </c>
      <c r="AN11" s="25">
        <v>1.9E-2</v>
      </c>
      <c r="AO11" s="25">
        <v>2.1000000000000001E-2</v>
      </c>
      <c r="AP11" s="25">
        <v>8.9999999999999993E-3</v>
      </c>
      <c r="AQ11" s="25">
        <v>1.6E-2</v>
      </c>
      <c r="AR11" s="25">
        <v>2.8000000000000001E-2</v>
      </c>
      <c r="AS11" s="25">
        <v>2.1999999999999999E-2</v>
      </c>
    </row>
    <row r="12" spans="1:45" ht="29.25" x14ac:dyDescent="0.35">
      <c r="A12" s="23" t="s">
        <v>173</v>
      </c>
      <c r="B12" s="25">
        <v>7.0000000000000007E-2</v>
      </c>
      <c r="C12" s="25">
        <v>3.5000000000000003E-2</v>
      </c>
      <c r="D12" s="25">
        <v>1.2999999999999999E-2</v>
      </c>
      <c r="E12" s="25">
        <v>4.7E-2</v>
      </c>
      <c r="F12" s="25">
        <v>4.1000000000000002E-2</v>
      </c>
      <c r="G12" s="25">
        <v>3.6999999999999998E-2</v>
      </c>
      <c r="H12" s="25">
        <v>6.4000000000000001E-2</v>
      </c>
      <c r="I12" s="25">
        <v>5.8000000000000003E-2</v>
      </c>
      <c r="J12" s="25">
        <v>5.8999999999999997E-2</v>
      </c>
      <c r="K12" s="25">
        <v>0.18</v>
      </c>
      <c r="L12" s="25">
        <v>1.323</v>
      </c>
      <c r="M12" s="25">
        <v>0.13</v>
      </c>
      <c r="N12" s="25">
        <v>0.17799999999999999</v>
      </c>
      <c r="O12" s="25">
        <v>3.2000000000000001E-2</v>
      </c>
      <c r="P12" s="25">
        <v>2.7E-2</v>
      </c>
      <c r="Q12" s="25">
        <v>2.1999999999999999E-2</v>
      </c>
      <c r="R12" s="25">
        <v>2.9000000000000001E-2</v>
      </c>
      <c r="S12" s="25">
        <v>3.2000000000000001E-2</v>
      </c>
      <c r="T12" s="25">
        <v>2.1000000000000001E-2</v>
      </c>
      <c r="U12" s="25">
        <v>3.2000000000000001E-2</v>
      </c>
      <c r="V12" s="25">
        <v>3.1E-2</v>
      </c>
      <c r="W12" s="25">
        <v>3.5000000000000003E-2</v>
      </c>
      <c r="X12" s="25">
        <v>4.2000000000000003E-2</v>
      </c>
      <c r="Y12" s="25">
        <v>1.2E-2</v>
      </c>
      <c r="Z12" s="25">
        <v>2.7E-2</v>
      </c>
      <c r="AA12" s="25">
        <v>3.6999999999999998E-2</v>
      </c>
      <c r="AB12" s="25">
        <v>1.7000000000000001E-2</v>
      </c>
      <c r="AC12" s="25">
        <v>6.4000000000000001E-2</v>
      </c>
      <c r="AD12" s="25">
        <v>6.0999999999999999E-2</v>
      </c>
      <c r="AE12" s="25">
        <v>1.9E-2</v>
      </c>
      <c r="AF12" s="25">
        <v>1.4999999999999999E-2</v>
      </c>
      <c r="AG12" s="25">
        <v>2.4E-2</v>
      </c>
      <c r="AH12" s="25">
        <v>2.7E-2</v>
      </c>
      <c r="AI12" s="25">
        <v>2.1999999999999999E-2</v>
      </c>
      <c r="AJ12" s="25">
        <v>2.3E-2</v>
      </c>
      <c r="AK12" s="25">
        <v>1.6E-2</v>
      </c>
      <c r="AL12" s="25">
        <v>5.0000000000000001E-3</v>
      </c>
      <c r="AM12" s="25">
        <v>0.02</v>
      </c>
      <c r="AN12" s="25">
        <v>1.7000000000000001E-2</v>
      </c>
      <c r="AO12" s="25">
        <v>1.4999999999999999E-2</v>
      </c>
      <c r="AP12" s="25">
        <v>8.0000000000000002E-3</v>
      </c>
      <c r="AQ12" s="25">
        <v>3.6999999999999998E-2</v>
      </c>
      <c r="AR12" s="25">
        <v>2.3E-2</v>
      </c>
      <c r="AS12" s="25">
        <v>0.03</v>
      </c>
    </row>
    <row r="13" spans="1:45" ht="68.25" x14ac:dyDescent="0.35">
      <c r="A13" s="23" t="s">
        <v>174</v>
      </c>
      <c r="B13" s="25">
        <v>6.0000000000000001E-3</v>
      </c>
      <c r="C13" s="25">
        <v>6.0000000000000001E-3</v>
      </c>
      <c r="D13" s="25">
        <v>2E-3</v>
      </c>
      <c r="E13" s="25">
        <v>5.0000000000000001E-3</v>
      </c>
      <c r="F13" s="25">
        <v>5.0000000000000001E-3</v>
      </c>
      <c r="G13" s="25">
        <v>5.0000000000000001E-3</v>
      </c>
      <c r="H13" s="25">
        <v>5.0000000000000001E-3</v>
      </c>
      <c r="I13" s="25">
        <v>5.0000000000000001E-3</v>
      </c>
      <c r="J13" s="25">
        <v>5.0000000000000001E-3</v>
      </c>
      <c r="K13" s="25">
        <v>1.4E-2</v>
      </c>
      <c r="L13" s="25">
        <v>1.7000000000000001E-2</v>
      </c>
      <c r="M13" s="25">
        <v>1.109</v>
      </c>
      <c r="N13" s="25">
        <v>8.0000000000000002E-3</v>
      </c>
      <c r="O13" s="25">
        <v>3.0000000000000001E-3</v>
      </c>
      <c r="P13" s="25">
        <v>3.0000000000000001E-3</v>
      </c>
      <c r="Q13" s="25">
        <v>2E-3</v>
      </c>
      <c r="R13" s="25">
        <v>4.0000000000000001E-3</v>
      </c>
      <c r="S13" s="25">
        <v>4.0000000000000001E-3</v>
      </c>
      <c r="T13" s="25">
        <v>3.0000000000000001E-3</v>
      </c>
      <c r="U13" s="25">
        <v>3.0000000000000001E-3</v>
      </c>
      <c r="V13" s="25">
        <v>4.0000000000000001E-3</v>
      </c>
      <c r="W13" s="25">
        <v>4.0000000000000001E-3</v>
      </c>
      <c r="X13" s="25">
        <v>8.0000000000000002E-3</v>
      </c>
      <c r="Y13" s="25">
        <v>2E-3</v>
      </c>
      <c r="Z13" s="25">
        <v>4.0000000000000001E-3</v>
      </c>
      <c r="AA13" s="25">
        <v>5.0000000000000001E-3</v>
      </c>
      <c r="AB13" s="25">
        <v>2E-3</v>
      </c>
      <c r="AC13" s="25">
        <v>7.0000000000000001E-3</v>
      </c>
      <c r="AD13" s="25">
        <v>7.0000000000000001E-3</v>
      </c>
      <c r="AE13" s="25">
        <v>4.0000000000000001E-3</v>
      </c>
      <c r="AF13" s="25">
        <v>2E-3</v>
      </c>
      <c r="AG13" s="25">
        <v>4.0000000000000001E-3</v>
      </c>
      <c r="AH13" s="25">
        <v>6.0000000000000001E-3</v>
      </c>
      <c r="AI13" s="25">
        <v>6.0000000000000001E-3</v>
      </c>
      <c r="AJ13" s="25">
        <v>6.0000000000000001E-3</v>
      </c>
      <c r="AK13" s="25">
        <v>4.0000000000000001E-3</v>
      </c>
      <c r="AL13" s="25">
        <v>1E-3</v>
      </c>
      <c r="AM13" s="25">
        <v>5.0000000000000001E-3</v>
      </c>
      <c r="AN13" s="25">
        <v>3.0000000000000001E-3</v>
      </c>
      <c r="AO13" s="25">
        <v>3.0000000000000001E-3</v>
      </c>
      <c r="AP13" s="25">
        <v>2E-3</v>
      </c>
      <c r="AQ13" s="25">
        <v>0.06</v>
      </c>
      <c r="AR13" s="25">
        <v>4.0000000000000001E-3</v>
      </c>
      <c r="AS13" s="25">
        <v>4.0000000000000001E-3</v>
      </c>
    </row>
    <row r="14" spans="1:45" ht="29.25" x14ac:dyDescent="0.35">
      <c r="A14" s="23" t="s">
        <v>175</v>
      </c>
      <c r="B14" s="25">
        <v>2.1999999999999999E-2</v>
      </c>
      <c r="C14" s="25">
        <v>2.9000000000000001E-2</v>
      </c>
      <c r="D14" s="25">
        <v>8.9999999999999993E-3</v>
      </c>
      <c r="E14" s="25">
        <v>1.6E-2</v>
      </c>
      <c r="F14" s="25">
        <v>1.4E-2</v>
      </c>
      <c r="G14" s="25">
        <v>0.03</v>
      </c>
      <c r="H14" s="25">
        <v>2.9000000000000001E-2</v>
      </c>
      <c r="I14" s="25">
        <v>2.1000000000000001E-2</v>
      </c>
      <c r="J14" s="25">
        <v>5.0999999999999997E-2</v>
      </c>
      <c r="K14" s="25">
        <v>1.7999999999999999E-2</v>
      </c>
      <c r="L14" s="25">
        <v>0.03</v>
      </c>
      <c r="M14" s="25">
        <v>2.5000000000000001E-2</v>
      </c>
      <c r="N14" s="25">
        <v>1.2070000000000001</v>
      </c>
      <c r="O14" s="25">
        <v>1.0999999999999999E-2</v>
      </c>
      <c r="P14" s="25">
        <v>0.01</v>
      </c>
      <c r="Q14" s="25">
        <v>0.01</v>
      </c>
      <c r="R14" s="25">
        <v>3.5999999999999997E-2</v>
      </c>
      <c r="S14" s="25">
        <v>3.3000000000000002E-2</v>
      </c>
      <c r="T14" s="25">
        <v>0.02</v>
      </c>
      <c r="U14" s="25">
        <v>4.9000000000000002E-2</v>
      </c>
      <c r="V14" s="25">
        <v>2.9000000000000001E-2</v>
      </c>
      <c r="W14" s="25">
        <v>4.7E-2</v>
      </c>
      <c r="X14" s="25">
        <v>1.2E-2</v>
      </c>
      <c r="Y14" s="25">
        <v>1.2E-2</v>
      </c>
      <c r="Z14" s="25">
        <v>1.9E-2</v>
      </c>
      <c r="AA14" s="25">
        <v>1.7000000000000001E-2</v>
      </c>
      <c r="AB14" s="25">
        <v>8.0000000000000002E-3</v>
      </c>
      <c r="AC14" s="25">
        <v>2.4E-2</v>
      </c>
      <c r="AD14" s="25">
        <v>1.4999999999999999E-2</v>
      </c>
      <c r="AE14" s="25">
        <v>1.2999999999999999E-2</v>
      </c>
      <c r="AF14" s="25">
        <v>6.0000000000000001E-3</v>
      </c>
      <c r="AG14" s="25">
        <v>1.2999999999999999E-2</v>
      </c>
      <c r="AH14" s="25">
        <v>1.4E-2</v>
      </c>
      <c r="AI14" s="25">
        <v>0.01</v>
      </c>
      <c r="AJ14" s="25">
        <v>1.7000000000000001E-2</v>
      </c>
      <c r="AK14" s="25">
        <v>1.0999999999999999E-2</v>
      </c>
      <c r="AL14" s="25">
        <v>3.0000000000000001E-3</v>
      </c>
      <c r="AM14" s="25">
        <v>1.2E-2</v>
      </c>
      <c r="AN14" s="25">
        <v>0.01</v>
      </c>
      <c r="AO14" s="25">
        <v>8.0000000000000002E-3</v>
      </c>
      <c r="AP14" s="25">
        <v>5.0000000000000001E-3</v>
      </c>
      <c r="AQ14" s="25">
        <v>8.9999999999999993E-3</v>
      </c>
      <c r="AR14" s="25">
        <v>1.7000000000000001E-2</v>
      </c>
      <c r="AS14" s="25">
        <v>0.02</v>
      </c>
    </row>
    <row r="15" spans="1:45" ht="39" x14ac:dyDescent="0.35">
      <c r="A15" s="23" t="s">
        <v>176</v>
      </c>
      <c r="B15" s="25">
        <v>7.0000000000000001E-3</v>
      </c>
      <c r="C15" s="25">
        <v>3.0000000000000001E-3</v>
      </c>
      <c r="D15" s="25">
        <v>4.0000000000000001E-3</v>
      </c>
      <c r="E15" s="25">
        <v>4.0000000000000001E-3</v>
      </c>
      <c r="F15" s="25">
        <v>1.2999999999999999E-2</v>
      </c>
      <c r="G15" s="25">
        <v>7.0000000000000001E-3</v>
      </c>
      <c r="H15" s="25">
        <v>4.0000000000000001E-3</v>
      </c>
      <c r="I15" s="25">
        <v>4.0000000000000001E-3</v>
      </c>
      <c r="J15" s="25">
        <v>4.0000000000000001E-3</v>
      </c>
      <c r="K15" s="25">
        <v>1.2E-2</v>
      </c>
      <c r="L15" s="25">
        <v>1.2E-2</v>
      </c>
      <c r="M15" s="25">
        <v>1.0999999999999999E-2</v>
      </c>
      <c r="N15" s="25">
        <v>0.01</v>
      </c>
      <c r="O15" s="25">
        <v>1.0469999999999999</v>
      </c>
      <c r="P15" s="25">
        <v>7.0000000000000001E-3</v>
      </c>
      <c r="Q15" s="25">
        <v>7.0000000000000001E-3</v>
      </c>
      <c r="R15" s="25">
        <v>1.0999999999999999E-2</v>
      </c>
      <c r="S15" s="25">
        <v>2.5000000000000001E-2</v>
      </c>
      <c r="T15" s="25">
        <v>0.01</v>
      </c>
      <c r="U15" s="25">
        <v>1.2999999999999999E-2</v>
      </c>
      <c r="V15" s="25">
        <v>1.2999999999999999E-2</v>
      </c>
      <c r="W15" s="25">
        <v>1.4E-2</v>
      </c>
      <c r="X15" s="25">
        <v>5.0000000000000001E-3</v>
      </c>
      <c r="Y15" s="25">
        <v>2E-3</v>
      </c>
      <c r="Z15" s="25">
        <v>5.6000000000000001E-2</v>
      </c>
      <c r="AA15" s="25">
        <v>4.0000000000000001E-3</v>
      </c>
      <c r="AB15" s="25">
        <v>2E-3</v>
      </c>
      <c r="AC15" s="25">
        <v>7.0000000000000001E-3</v>
      </c>
      <c r="AD15" s="25">
        <v>6.0000000000000001E-3</v>
      </c>
      <c r="AE15" s="25">
        <v>2E-3</v>
      </c>
      <c r="AF15" s="25">
        <v>2E-3</v>
      </c>
      <c r="AG15" s="25">
        <v>5.0000000000000001E-3</v>
      </c>
      <c r="AH15" s="25">
        <v>3.0000000000000001E-3</v>
      </c>
      <c r="AI15" s="25">
        <v>3.0000000000000001E-3</v>
      </c>
      <c r="AJ15" s="25">
        <v>3.0000000000000001E-3</v>
      </c>
      <c r="AK15" s="25">
        <v>2E-3</v>
      </c>
      <c r="AL15" s="25">
        <v>1E-3</v>
      </c>
      <c r="AM15" s="25">
        <v>2E-3</v>
      </c>
      <c r="AN15" s="25">
        <v>2E-3</v>
      </c>
      <c r="AO15" s="25">
        <v>2E-3</v>
      </c>
      <c r="AP15" s="25">
        <v>3.0000000000000001E-3</v>
      </c>
      <c r="AQ15" s="25">
        <v>4.0000000000000001E-3</v>
      </c>
      <c r="AR15" s="25">
        <v>5.0000000000000001E-3</v>
      </c>
      <c r="AS15" s="25">
        <v>5.0000000000000001E-3</v>
      </c>
    </row>
    <row r="16" spans="1:45" ht="22.5" x14ac:dyDescent="0.35">
      <c r="A16" s="23" t="s">
        <v>177</v>
      </c>
      <c r="B16" s="25">
        <v>0.02</v>
      </c>
      <c r="C16" s="25">
        <v>3.3000000000000002E-2</v>
      </c>
      <c r="D16" s="25">
        <v>4.3999999999999997E-2</v>
      </c>
      <c r="E16" s="25">
        <v>3.5000000000000003E-2</v>
      </c>
      <c r="F16" s="25">
        <v>8.7999999999999995E-2</v>
      </c>
      <c r="G16" s="25">
        <v>0.03</v>
      </c>
      <c r="H16" s="25">
        <v>2.8000000000000001E-2</v>
      </c>
      <c r="I16" s="25">
        <v>3.6999999999999998E-2</v>
      </c>
      <c r="J16" s="25">
        <v>2.4E-2</v>
      </c>
      <c r="K16" s="25">
        <v>5.7000000000000002E-2</v>
      </c>
      <c r="L16" s="25">
        <v>5.5E-2</v>
      </c>
      <c r="M16" s="25">
        <v>0.03</v>
      </c>
      <c r="N16" s="25">
        <v>6.8000000000000005E-2</v>
      </c>
      <c r="O16" s="25">
        <v>0.04</v>
      </c>
      <c r="P16" s="25">
        <v>1.524</v>
      </c>
      <c r="Q16" s="25">
        <v>0.504</v>
      </c>
      <c r="R16" s="25">
        <v>0.16500000000000001</v>
      </c>
      <c r="S16" s="25">
        <v>0.217</v>
      </c>
      <c r="T16" s="25">
        <v>0.24199999999999999</v>
      </c>
      <c r="U16" s="25">
        <v>0.26</v>
      </c>
      <c r="V16" s="25">
        <v>0.36399999999999999</v>
      </c>
      <c r="W16" s="25">
        <v>0.129</v>
      </c>
      <c r="X16" s="25">
        <v>3.7999999999999999E-2</v>
      </c>
      <c r="Y16" s="25">
        <v>8.0000000000000002E-3</v>
      </c>
      <c r="Z16" s="25">
        <v>0.13900000000000001</v>
      </c>
      <c r="AA16" s="25">
        <v>3.2000000000000001E-2</v>
      </c>
      <c r="AB16" s="25">
        <v>1.7999999999999999E-2</v>
      </c>
      <c r="AC16" s="25">
        <v>6.3E-2</v>
      </c>
      <c r="AD16" s="25">
        <v>7.0999999999999994E-2</v>
      </c>
      <c r="AE16" s="25">
        <v>2.1999999999999999E-2</v>
      </c>
      <c r="AF16" s="25">
        <v>0.01</v>
      </c>
      <c r="AG16" s="25">
        <v>2.1000000000000001E-2</v>
      </c>
      <c r="AH16" s="25">
        <v>2.3E-2</v>
      </c>
      <c r="AI16" s="25">
        <v>0.02</v>
      </c>
      <c r="AJ16" s="25">
        <v>0.02</v>
      </c>
      <c r="AK16" s="25">
        <v>1.2999999999999999E-2</v>
      </c>
      <c r="AL16" s="25">
        <v>4.0000000000000001E-3</v>
      </c>
      <c r="AM16" s="25">
        <v>1.7000000000000001E-2</v>
      </c>
      <c r="AN16" s="25">
        <v>1.4E-2</v>
      </c>
      <c r="AO16" s="25">
        <v>2.1000000000000001E-2</v>
      </c>
      <c r="AP16" s="25">
        <v>8.0000000000000002E-3</v>
      </c>
      <c r="AQ16" s="25">
        <v>2.1000000000000001E-2</v>
      </c>
      <c r="AR16" s="25">
        <v>2.1000000000000001E-2</v>
      </c>
      <c r="AS16" s="25">
        <v>2.5999999999999999E-2</v>
      </c>
    </row>
    <row r="17" spans="1:45" ht="29.25" x14ac:dyDescent="0.35">
      <c r="A17" s="23" t="s">
        <v>178</v>
      </c>
      <c r="B17" s="25">
        <v>0.01</v>
      </c>
      <c r="C17" s="25">
        <v>1.0999999999999999E-2</v>
      </c>
      <c r="D17" s="25">
        <v>2.5999999999999999E-2</v>
      </c>
      <c r="E17" s="25">
        <v>1.2E-2</v>
      </c>
      <c r="F17" s="25">
        <v>3.5000000000000003E-2</v>
      </c>
      <c r="G17" s="25">
        <v>2.4E-2</v>
      </c>
      <c r="H17" s="25">
        <v>1.2E-2</v>
      </c>
      <c r="I17" s="25">
        <v>2.4E-2</v>
      </c>
      <c r="J17" s="25">
        <v>8.9999999999999993E-3</v>
      </c>
      <c r="K17" s="25">
        <v>1.7999999999999999E-2</v>
      </c>
      <c r="L17" s="25">
        <v>2.1999999999999999E-2</v>
      </c>
      <c r="M17" s="25">
        <v>1.4E-2</v>
      </c>
      <c r="N17" s="25">
        <v>2.1000000000000001E-2</v>
      </c>
      <c r="O17" s="25">
        <v>1.0999999999999999E-2</v>
      </c>
      <c r="P17" s="25">
        <v>0.01</v>
      </c>
      <c r="Q17" s="25">
        <v>1.0609999999999999</v>
      </c>
      <c r="R17" s="25">
        <v>3.2000000000000001E-2</v>
      </c>
      <c r="S17" s="25">
        <v>3.4000000000000002E-2</v>
      </c>
      <c r="T17" s="25">
        <v>3.7999999999999999E-2</v>
      </c>
      <c r="U17" s="25">
        <v>2.1999999999999999E-2</v>
      </c>
      <c r="V17" s="25">
        <v>3.6999999999999998E-2</v>
      </c>
      <c r="W17" s="25">
        <v>3.5999999999999997E-2</v>
      </c>
      <c r="X17" s="25">
        <v>1.0999999999999999E-2</v>
      </c>
      <c r="Y17" s="25">
        <v>2E-3</v>
      </c>
      <c r="Z17" s="25">
        <v>0.10100000000000001</v>
      </c>
      <c r="AA17" s="25">
        <v>1.0999999999999999E-2</v>
      </c>
      <c r="AB17" s="25">
        <v>6.0000000000000001E-3</v>
      </c>
      <c r="AC17" s="25">
        <v>2.5999999999999999E-2</v>
      </c>
      <c r="AD17" s="25">
        <v>1.2999999999999999E-2</v>
      </c>
      <c r="AE17" s="25">
        <v>1.0999999999999999E-2</v>
      </c>
      <c r="AF17" s="25">
        <v>3.0000000000000001E-3</v>
      </c>
      <c r="AG17" s="25">
        <v>1.0999999999999999E-2</v>
      </c>
      <c r="AH17" s="25">
        <v>7.0000000000000001E-3</v>
      </c>
      <c r="AI17" s="25">
        <v>7.0000000000000001E-3</v>
      </c>
      <c r="AJ17" s="25">
        <v>6.0000000000000001E-3</v>
      </c>
      <c r="AK17" s="25">
        <v>4.0000000000000001E-3</v>
      </c>
      <c r="AL17" s="25">
        <v>2E-3</v>
      </c>
      <c r="AM17" s="25">
        <v>5.0000000000000001E-3</v>
      </c>
      <c r="AN17" s="25">
        <v>4.0000000000000001E-3</v>
      </c>
      <c r="AO17" s="25">
        <v>1.0999999999999999E-2</v>
      </c>
      <c r="AP17" s="25">
        <v>3.0000000000000001E-3</v>
      </c>
      <c r="AQ17" s="25">
        <v>5.0000000000000001E-3</v>
      </c>
      <c r="AR17" s="25">
        <v>7.0000000000000001E-3</v>
      </c>
      <c r="AS17" s="25">
        <v>1.2E-2</v>
      </c>
    </row>
    <row r="18" spans="1:45" ht="39" x14ac:dyDescent="0.35">
      <c r="A18" s="23" t="s">
        <v>179</v>
      </c>
      <c r="B18" s="25">
        <v>4.0000000000000001E-3</v>
      </c>
      <c r="C18" s="25">
        <v>4.0000000000000001E-3</v>
      </c>
      <c r="D18" s="25">
        <v>4.0000000000000001E-3</v>
      </c>
      <c r="E18" s="25">
        <v>5.0000000000000001E-3</v>
      </c>
      <c r="F18" s="25">
        <v>1.4E-2</v>
      </c>
      <c r="G18" s="25">
        <v>4.0000000000000001E-3</v>
      </c>
      <c r="H18" s="25">
        <v>5.0000000000000001E-3</v>
      </c>
      <c r="I18" s="25">
        <v>5.0000000000000001E-3</v>
      </c>
      <c r="J18" s="25">
        <v>5.0000000000000001E-3</v>
      </c>
      <c r="K18" s="25">
        <v>8.0000000000000002E-3</v>
      </c>
      <c r="L18" s="25">
        <v>7.0000000000000001E-3</v>
      </c>
      <c r="M18" s="25">
        <v>6.0000000000000001E-3</v>
      </c>
      <c r="N18" s="25">
        <v>7.0000000000000001E-3</v>
      </c>
      <c r="O18" s="25">
        <v>4.0000000000000001E-3</v>
      </c>
      <c r="P18" s="25">
        <v>6.0000000000000001E-3</v>
      </c>
      <c r="Q18" s="25">
        <v>6.0000000000000001E-3</v>
      </c>
      <c r="R18" s="25">
        <v>1.026</v>
      </c>
      <c r="S18" s="25">
        <v>8.9999999999999993E-3</v>
      </c>
      <c r="T18" s="25">
        <v>7.0000000000000001E-3</v>
      </c>
      <c r="U18" s="25">
        <v>1.6E-2</v>
      </c>
      <c r="V18" s="25">
        <v>1.2E-2</v>
      </c>
      <c r="W18" s="25">
        <v>8.9999999999999993E-3</v>
      </c>
      <c r="X18" s="25">
        <v>0.01</v>
      </c>
      <c r="Y18" s="25">
        <v>2E-3</v>
      </c>
      <c r="Z18" s="25">
        <v>8.9999999999999993E-3</v>
      </c>
      <c r="AA18" s="25">
        <v>7.0000000000000001E-3</v>
      </c>
      <c r="AB18" s="25">
        <v>4.0000000000000001E-3</v>
      </c>
      <c r="AC18" s="25">
        <v>7.0000000000000001E-3</v>
      </c>
      <c r="AD18" s="25">
        <v>8.0000000000000002E-3</v>
      </c>
      <c r="AE18" s="25">
        <v>7.0000000000000001E-3</v>
      </c>
      <c r="AF18" s="25">
        <v>2E-3</v>
      </c>
      <c r="AG18" s="25">
        <v>4.0000000000000001E-3</v>
      </c>
      <c r="AH18" s="25">
        <v>0.01</v>
      </c>
      <c r="AI18" s="25">
        <v>1.0999999999999999E-2</v>
      </c>
      <c r="AJ18" s="25">
        <v>0.01</v>
      </c>
      <c r="AK18" s="25">
        <v>7.0000000000000001E-3</v>
      </c>
      <c r="AL18" s="25">
        <v>2E-3</v>
      </c>
      <c r="AM18" s="25">
        <v>8.0000000000000002E-3</v>
      </c>
      <c r="AN18" s="25">
        <v>5.0000000000000001E-3</v>
      </c>
      <c r="AO18" s="25">
        <v>8.0000000000000002E-3</v>
      </c>
      <c r="AP18" s="25">
        <v>3.0000000000000001E-3</v>
      </c>
      <c r="AQ18" s="25">
        <v>4.0000000000000001E-3</v>
      </c>
      <c r="AR18" s="25">
        <v>6.0000000000000001E-3</v>
      </c>
      <c r="AS18" s="25">
        <v>6.0000000000000001E-3</v>
      </c>
    </row>
    <row r="19" spans="1:45" ht="22.5" x14ac:dyDescent="0.35">
      <c r="A19" s="23" t="s">
        <v>180</v>
      </c>
      <c r="B19" s="25">
        <v>8.0000000000000002E-3</v>
      </c>
      <c r="C19" s="25">
        <v>1.0999999999999999E-2</v>
      </c>
      <c r="D19" s="25">
        <v>6.0000000000000001E-3</v>
      </c>
      <c r="E19" s="25">
        <v>1.2E-2</v>
      </c>
      <c r="F19" s="25">
        <v>2.1000000000000001E-2</v>
      </c>
      <c r="G19" s="25">
        <v>8.9999999999999993E-3</v>
      </c>
      <c r="H19" s="25">
        <v>1.2E-2</v>
      </c>
      <c r="I19" s="25">
        <v>0.01</v>
      </c>
      <c r="J19" s="25">
        <v>8.9999999999999993E-3</v>
      </c>
      <c r="K19" s="25">
        <v>1.4E-2</v>
      </c>
      <c r="L19" s="25">
        <v>1.2E-2</v>
      </c>
      <c r="M19" s="25">
        <v>0.01</v>
      </c>
      <c r="N19" s="25">
        <v>1.4999999999999999E-2</v>
      </c>
      <c r="O19" s="25">
        <v>7.0000000000000001E-3</v>
      </c>
      <c r="P19" s="25">
        <v>1.2E-2</v>
      </c>
      <c r="Q19" s="25">
        <v>1.2E-2</v>
      </c>
      <c r="R19" s="25">
        <v>0.17399999999999999</v>
      </c>
      <c r="S19" s="25">
        <v>1.1839999999999999</v>
      </c>
      <c r="T19" s="25">
        <v>4.5999999999999999E-2</v>
      </c>
      <c r="U19" s="25">
        <v>6.9000000000000006E-2</v>
      </c>
      <c r="V19" s="25">
        <v>3.4000000000000002E-2</v>
      </c>
      <c r="W19" s="25">
        <v>5.3999999999999999E-2</v>
      </c>
      <c r="X19" s="25">
        <v>1.4999999999999999E-2</v>
      </c>
      <c r="Y19" s="25">
        <v>3.0000000000000001E-3</v>
      </c>
      <c r="Z19" s="25">
        <v>1.7000000000000001E-2</v>
      </c>
      <c r="AA19" s="25">
        <v>2.3E-2</v>
      </c>
      <c r="AB19" s="25">
        <v>6.0000000000000001E-3</v>
      </c>
      <c r="AC19" s="25">
        <v>1.4999999999999999E-2</v>
      </c>
      <c r="AD19" s="25">
        <v>1.4E-2</v>
      </c>
      <c r="AE19" s="25">
        <v>8.9999999999999993E-3</v>
      </c>
      <c r="AF19" s="25">
        <v>5.0000000000000001E-3</v>
      </c>
      <c r="AG19" s="25">
        <v>8.0000000000000002E-3</v>
      </c>
      <c r="AH19" s="25">
        <v>1.9E-2</v>
      </c>
      <c r="AI19" s="25">
        <v>1.4E-2</v>
      </c>
      <c r="AJ19" s="25">
        <v>1.2999999999999999E-2</v>
      </c>
      <c r="AK19" s="25">
        <v>8.0000000000000002E-3</v>
      </c>
      <c r="AL19" s="25">
        <v>2E-3</v>
      </c>
      <c r="AM19" s="25">
        <v>0.01</v>
      </c>
      <c r="AN19" s="25">
        <v>8.0000000000000002E-3</v>
      </c>
      <c r="AO19" s="25">
        <v>1.2E-2</v>
      </c>
      <c r="AP19" s="25">
        <v>4.0000000000000001E-3</v>
      </c>
      <c r="AQ19" s="25">
        <v>8.0000000000000002E-3</v>
      </c>
      <c r="AR19" s="25">
        <v>1.0999999999999999E-2</v>
      </c>
      <c r="AS19" s="25">
        <v>0.01</v>
      </c>
    </row>
    <row r="20" spans="1:45" ht="39" x14ac:dyDescent="0.35">
      <c r="A20" s="23" t="s">
        <v>181</v>
      </c>
      <c r="B20" s="25">
        <v>1.7999999999999999E-2</v>
      </c>
      <c r="C20" s="25">
        <v>0.02</v>
      </c>
      <c r="D20" s="25">
        <v>1.7999999999999999E-2</v>
      </c>
      <c r="E20" s="25">
        <v>2.5000000000000001E-2</v>
      </c>
      <c r="F20" s="25">
        <v>0.124</v>
      </c>
      <c r="G20" s="25">
        <v>1.9E-2</v>
      </c>
      <c r="H20" s="25">
        <v>2.5000000000000001E-2</v>
      </c>
      <c r="I20" s="25">
        <v>0.02</v>
      </c>
      <c r="J20" s="25">
        <v>1.9E-2</v>
      </c>
      <c r="K20" s="25">
        <v>0.03</v>
      </c>
      <c r="L20" s="25">
        <v>2.4E-2</v>
      </c>
      <c r="M20" s="25">
        <v>1.7999999999999999E-2</v>
      </c>
      <c r="N20" s="25">
        <v>3.5000000000000003E-2</v>
      </c>
      <c r="O20" s="25">
        <v>1.7999999999999999E-2</v>
      </c>
      <c r="P20" s="25">
        <v>0.02</v>
      </c>
      <c r="Q20" s="25">
        <v>1.7999999999999999E-2</v>
      </c>
      <c r="R20" s="25">
        <v>5.1999999999999998E-2</v>
      </c>
      <c r="S20" s="25">
        <v>6.6000000000000003E-2</v>
      </c>
      <c r="T20" s="25">
        <v>1.2609999999999999</v>
      </c>
      <c r="U20" s="25">
        <v>5.6000000000000001E-2</v>
      </c>
      <c r="V20" s="25">
        <v>8.5999999999999993E-2</v>
      </c>
      <c r="W20" s="25">
        <v>0.13700000000000001</v>
      </c>
      <c r="X20" s="25">
        <v>2.9000000000000001E-2</v>
      </c>
      <c r="Y20" s="25">
        <v>0.01</v>
      </c>
      <c r="Z20" s="25">
        <v>3.7999999999999999E-2</v>
      </c>
      <c r="AA20" s="25">
        <v>5.3999999999999999E-2</v>
      </c>
      <c r="AB20" s="25">
        <v>1.2999999999999999E-2</v>
      </c>
      <c r="AC20" s="25">
        <v>0.03</v>
      </c>
      <c r="AD20" s="25">
        <v>3.1E-2</v>
      </c>
      <c r="AE20" s="25">
        <v>1.7000000000000001E-2</v>
      </c>
      <c r="AF20" s="25">
        <v>8.9999999999999993E-3</v>
      </c>
      <c r="AG20" s="25">
        <v>1.7999999999999999E-2</v>
      </c>
      <c r="AH20" s="25">
        <v>2.7E-2</v>
      </c>
      <c r="AI20" s="25">
        <v>2.1999999999999999E-2</v>
      </c>
      <c r="AJ20" s="25">
        <v>2.1999999999999999E-2</v>
      </c>
      <c r="AK20" s="25">
        <v>1.4E-2</v>
      </c>
      <c r="AL20" s="25">
        <v>4.0000000000000001E-3</v>
      </c>
      <c r="AM20" s="25">
        <v>1.9E-2</v>
      </c>
      <c r="AN20" s="25">
        <v>1.6E-2</v>
      </c>
      <c r="AO20" s="25">
        <v>2.8000000000000001E-2</v>
      </c>
      <c r="AP20" s="25">
        <v>8.0000000000000002E-3</v>
      </c>
      <c r="AQ20" s="25">
        <v>3.6999999999999998E-2</v>
      </c>
      <c r="AR20" s="25">
        <v>0.03</v>
      </c>
      <c r="AS20" s="25">
        <v>2.3E-2</v>
      </c>
    </row>
    <row r="21" spans="1:45" ht="39" x14ac:dyDescent="0.35">
      <c r="A21" s="23" t="s">
        <v>182</v>
      </c>
      <c r="B21" s="25">
        <v>1.4999999999999999E-2</v>
      </c>
      <c r="C21" s="25">
        <v>1.7000000000000001E-2</v>
      </c>
      <c r="D21" s="25">
        <v>8.9999999999999993E-3</v>
      </c>
      <c r="E21" s="25">
        <v>1.6E-2</v>
      </c>
      <c r="F21" s="25">
        <v>2.8000000000000001E-2</v>
      </c>
      <c r="G21" s="25">
        <v>1.6E-2</v>
      </c>
      <c r="H21" s="25">
        <v>2.3E-2</v>
      </c>
      <c r="I21" s="25">
        <v>1.7000000000000001E-2</v>
      </c>
      <c r="J21" s="25">
        <v>1.4999999999999999E-2</v>
      </c>
      <c r="K21" s="25">
        <v>2.3E-2</v>
      </c>
      <c r="L21" s="25">
        <v>1.9E-2</v>
      </c>
      <c r="M21" s="25">
        <v>1.4999999999999999E-2</v>
      </c>
      <c r="N21" s="25">
        <v>0.02</v>
      </c>
      <c r="O21" s="25">
        <v>0.01</v>
      </c>
      <c r="P21" s="25">
        <v>1.4E-2</v>
      </c>
      <c r="Q21" s="25">
        <v>1.6E-2</v>
      </c>
      <c r="R21" s="25">
        <v>6.7000000000000004E-2</v>
      </c>
      <c r="S21" s="25">
        <v>3.9E-2</v>
      </c>
      <c r="T21" s="25">
        <v>3.2000000000000001E-2</v>
      </c>
      <c r="U21" s="25">
        <v>1.6819999999999999</v>
      </c>
      <c r="V21" s="25">
        <v>7.9000000000000001E-2</v>
      </c>
      <c r="W21" s="25">
        <v>8.6999999999999994E-2</v>
      </c>
      <c r="X21" s="25">
        <v>2.3E-2</v>
      </c>
      <c r="Y21" s="25">
        <v>5.0000000000000001E-3</v>
      </c>
      <c r="Z21" s="25">
        <v>1.7999999999999999E-2</v>
      </c>
      <c r="AA21" s="25">
        <v>5.1999999999999998E-2</v>
      </c>
      <c r="AB21" s="25">
        <v>0.01</v>
      </c>
      <c r="AC21" s="25">
        <v>2.1999999999999999E-2</v>
      </c>
      <c r="AD21" s="25">
        <v>2.5000000000000001E-2</v>
      </c>
      <c r="AE21" s="25">
        <v>1.2E-2</v>
      </c>
      <c r="AF21" s="25">
        <v>6.0000000000000001E-3</v>
      </c>
      <c r="AG21" s="25">
        <v>1.4999999999999999E-2</v>
      </c>
      <c r="AH21" s="25">
        <v>1.7999999999999999E-2</v>
      </c>
      <c r="AI21" s="25">
        <v>1.7999999999999999E-2</v>
      </c>
      <c r="AJ21" s="25">
        <v>2.1000000000000001E-2</v>
      </c>
      <c r="AK21" s="25">
        <v>1.2E-2</v>
      </c>
      <c r="AL21" s="25">
        <v>4.0000000000000001E-3</v>
      </c>
      <c r="AM21" s="25">
        <v>1.4E-2</v>
      </c>
      <c r="AN21" s="25">
        <v>1.2E-2</v>
      </c>
      <c r="AO21" s="25">
        <v>1.2E-2</v>
      </c>
      <c r="AP21" s="25">
        <v>6.0000000000000001E-3</v>
      </c>
      <c r="AQ21" s="25">
        <v>1.0999999999999999E-2</v>
      </c>
      <c r="AR21" s="25">
        <v>1.4999999999999999E-2</v>
      </c>
      <c r="AS21" s="25">
        <v>1.4E-2</v>
      </c>
    </row>
    <row r="22" spans="1:45" ht="29.25" x14ac:dyDescent="0.35">
      <c r="A22" s="23" t="s">
        <v>183</v>
      </c>
      <c r="B22" s="25">
        <v>2E-3</v>
      </c>
      <c r="C22" s="25">
        <v>4.2000000000000003E-2</v>
      </c>
      <c r="D22" s="25">
        <v>1E-3</v>
      </c>
      <c r="E22" s="25">
        <v>3.0000000000000001E-3</v>
      </c>
      <c r="F22" s="25">
        <v>4.0000000000000001E-3</v>
      </c>
      <c r="G22" s="25">
        <v>3.0000000000000001E-3</v>
      </c>
      <c r="H22" s="25">
        <v>2E-3</v>
      </c>
      <c r="I22" s="25">
        <v>2E-3</v>
      </c>
      <c r="J22" s="25">
        <v>2E-3</v>
      </c>
      <c r="K22" s="25">
        <v>5.0000000000000001E-3</v>
      </c>
      <c r="L22" s="25">
        <v>3.0000000000000001E-3</v>
      </c>
      <c r="M22" s="25">
        <v>2E-3</v>
      </c>
      <c r="N22" s="25">
        <v>2E-3</v>
      </c>
      <c r="O22" s="25">
        <v>2E-3</v>
      </c>
      <c r="P22" s="25">
        <v>3.0000000000000001E-3</v>
      </c>
      <c r="Q22" s="25">
        <v>2E-3</v>
      </c>
      <c r="R22" s="25">
        <v>5.0000000000000001E-3</v>
      </c>
      <c r="S22" s="25">
        <v>3.0000000000000001E-3</v>
      </c>
      <c r="T22" s="25">
        <v>4.0000000000000001E-3</v>
      </c>
      <c r="U22" s="25">
        <v>3.0000000000000001E-3</v>
      </c>
      <c r="V22" s="25">
        <v>1.1919999999999999</v>
      </c>
      <c r="W22" s="25">
        <v>4.0000000000000001E-3</v>
      </c>
      <c r="X22" s="25">
        <v>3.0000000000000001E-3</v>
      </c>
      <c r="Y22" s="25">
        <v>1E-3</v>
      </c>
      <c r="Z22" s="25">
        <v>2E-3</v>
      </c>
      <c r="AA22" s="25">
        <v>2E-3</v>
      </c>
      <c r="AB22" s="25">
        <v>1.4999999999999999E-2</v>
      </c>
      <c r="AC22" s="25">
        <v>6.5000000000000002E-2</v>
      </c>
      <c r="AD22" s="25">
        <v>0.128</v>
      </c>
      <c r="AE22" s="25">
        <v>3.0000000000000001E-3</v>
      </c>
      <c r="AF22" s="25">
        <v>3.0000000000000001E-3</v>
      </c>
      <c r="AG22" s="25">
        <v>2E-3</v>
      </c>
      <c r="AH22" s="25">
        <v>2E-3</v>
      </c>
      <c r="AI22" s="25">
        <v>2E-3</v>
      </c>
      <c r="AJ22" s="25">
        <v>2E-3</v>
      </c>
      <c r="AK22" s="25">
        <v>1E-3</v>
      </c>
      <c r="AL22" s="25">
        <v>0</v>
      </c>
      <c r="AM22" s="25">
        <v>2E-3</v>
      </c>
      <c r="AN22" s="25">
        <v>2E-3</v>
      </c>
      <c r="AO22" s="25">
        <v>4.0000000000000001E-3</v>
      </c>
      <c r="AP22" s="25">
        <v>1E-3</v>
      </c>
      <c r="AQ22" s="25">
        <v>1E-3</v>
      </c>
      <c r="AR22" s="25">
        <v>2E-3</v>
      </c>
      <c r="AS22" s="25">
        <v>2E-3</v>
      </c>
    </row>
    <row r="23" spans="1:45" ht="78" x14ac:dyDescent="0.35">
      <c r="A23" s="23" t="s">
        <v>184</v>
      </c>
      <c r="B23" s="25">
        <v>0.03</v>
      </c>
      <c r="C23" s="25">
        <v>0.04</v>
      </c>
      <c r="D23" s="25">
        <v>2.5000000000000001E-2</v>
      </c>
      <c r="E23" s="25">
        <v>5.3999999999999999E-2</v>
      </c>
      <c r="F23" s="25">
        <v>4.5999999999999999E-2</v>
      </c>
      <c r="G23" s="25">
        <v>2.1999999999999999E-2</v>
      </c>
      <c r="H23" s="25">
        <v>4.3999999999999997E-2</v>
      </c>
      <c r="I23" s="25">
        <v>3.5000000000000003E-2</v>
      </c>
      <c r="J23" s="25">
        <v>2.5000000000000001E-2</v>
      </c>
      <c r="K23" s="25">
        <v>5.0999999999999997E-2</v>
      </c>
      <c r="L23" s="25">
        <v>3.3000000000000002E-2</v>
      </c>
      <c r="M23" s="25">
        <v>2.5000000000000001E-2</v>
      </c>
      <c r="N23" s="25">
        <v>2.9000000000000001E-2</v>
      </c>
      <c r="O23" s="25">
        <v>2.5000000000000001E-2</v>
      </c>
      <c r="P23" s="25">
        <v>2.7E-2</v>
      </c>
      <c r="Q23" s="25">
        <v>0.02</v>
      </c>
      <c r="R23" s="25">
        <v>2.7E-2</v>
      </c>
      <c r="S23" s="25">
        <v>2.5000000000000001E-2</v>
      </c>
      <c r="T23" s="25">
        <v>1.7999999999999999E-2</v>
      </c>
      <c r="U23" s="25">
        <v>1.7000000000000001E-2</v>
      </c>
      <c r="V23" s="25">
        <v>2.5000000000000001E-2</v>
      </c>
      <c r="W23" s="25">
        <v>1.0569999999999999</v>
      </c>
      <c r="X23" s="25">
        <v>6.7000000000000004E-2</v>
      </c>
      <c r="Y23" s="25">
        <v>1.4999999999999999E-2</v>
      </c>
      <c r="Z23" s="25">
        <v>3.9E-2</v>
      </c>
      <c r="AA23" s="25">
        <v>1.9E-2</v>
      </c>
      <c r="AB23" s="25">
        <v>2.7E-2</v>
      </c>
      <c r="AC23" s="25">
        <v>5.1999999999999998E-2</v>
      </c>
      <c r="AD23" s="25">
        <v>3.5999999999999997E-2</v>
      </c>
      <c r="AE23" s="25">
        <v>2.5000000000000001E-2</v>
      </c>
      <c r="AF23" s="25">
        <v>1.7999999999999999E-2</v>
      </c>
      <c r="AG23" s="25">
        <v>2.9000000000000001E-2</v>
      </c>
      <c r="AH23" s="25">
        <v>0.04</v>
      </c>
      <c r="AI23" s="25">
        <v>3.5999999999999997E-2</v>
      </c>
      <c r="AJ23" s="25">
        <v>4.3999999999999997E-2</v>
      </c>
      <c r="AK23" s="25">
        <v>2.5000000000000001E-2</v>
      </c>
      <c r="AL23" s="25">
        <v>6.0000000000000001E-3</v>
      </c>
      <c r="AM23" s="25">
        <v>4.2999999999999997E-2</v>
      </c>
      <c r="AN23" s="25">
        <v>4.1000000000000002E-2</v>
      </c>
      <c r="AO23" s="25">
        <v>2.5000000000000001E-2</v>
      </c>
      <c r="AP23" s="25">
        <v>2.1000000000000001E-2</v>
      </c>
      <c r="AQ23" s="25">
        <v>2.1000000000000001E-2</v>
      </c>
      <c r="AR23" s="25">
        <v>5.3999999999999999E-2</v>
      </c>
      <c r="AS23" s="25">
        <v>4.2000000000000003E-2</v>
      </c>
    </row>
    <row r="24" spans="1:45" ht="48.75" x14ac:dyDescent="0.35">
      <c r="A24" s="23" t="s">
        <v>185</v>
      </c>
      <c r="B24" s="25">
        <v>2.8000000000000001E-2</v>
      </c>
      <c r="C24" s="25">
        <v>2.4E-2</v>
      </c>
      <c r="D24" s="25">
        <v>4.4999999999999998E-2</v>
      </c>
      <c r="E24" s="25">
        <v>6.0999999999999999E-2</v>
      </c>
      <c r="F24" s="25">
        <v>3.5999999999999997E-2</v>
      </c>
      <c r="G24" s="25">
        <v>2.9000000000000001E-2</v>
      </c>
      <c r="H24" s="25">
        <v>0.04</v>
      </c>
      <c r="I24" s="25">
        <v>3.7999999999999999E-2</v>
      </c>
      <c r="J24" s="25">
        <v>6.2E-2</v>
      </c>
      <c r="K24" s="25">
        <v>0.10100000000000001</v>
      </c>
      <c r="L24" s="25">
        <v>6.3E-2</v>
      </c>
      <c r="M24" s="25">
        <v>3.3000000000000002E-2</v>
      </c>
      <c r="N24" s="25">
        <v>5.3999999999999999E-2</v>
      </c>
      <c r="O24" s="25">
        <v>3.7999999999999999E-2</v>
      </c>
      <c r="P24" s="25">
        <v>4.5999999999999999E-2</v>
      </c>
      <c r="Q24" s="25">
        <v>3.3000000000000002E-2</v>
      </c>
      <c r="R24" s="25">
        <v>2.1999999999999999E-2</v>
      </c>
      <c r="S24" s="25">
        <v>0.03</v>
      </c>
      <c r="T24" s="25">
        <v>0.02</v>
      </c>
      <c r="U24" s="25">
        <v>2.5999999999999999E-2</v>
      </c>
      <c r="V24" s="25">
        <v>3.5000000000000003E-2</v>
      </c>
      <c r="W24" s="25">
        <v>2.1000000000000001E-2</v>
      </c>
      <c r="X24" s="25">
        <v>1.258</v>
      </c>
      <c r="Y24" s="25">
        <v>2.5999999999999999E-2</v>
      </c>
      <c r="Z24" s="25">
        <v>0.02</v>
      </c>
      <c r="AA24" s="25">
        <v>2.5999999999999999E-2</v>
      </c>
      <c r="AB24" s="25">
        <v>0.03</v>
      </c>
      <c r="AC24" s="25">
        <v>3.4000000000000002E-2</v>
      </c>
      <c r="AD24" s="25">
        <v>3.9E-2</v>
      </c>
      <c r="AE24" s="25">
        <v>2.4E-2</v>
      </c>
      <c r="AF24" s="25">
        <v>1.4999999999999999E-2</v>
      </c>
      <c r="AG24" s="25">
        <v>5.0999999999999997E-2</v>
      </c>
      <c r="AH24" s="25">
        <v>2.1000000000000001E-2</v>
      </c>
      <c r="AI24" s="25">
        <v>0.02</v>
      </c>
      <c r="AJ24" s="25">
        <v>1.0999999999999999E-2</v>
      </c>
      <c r="AK24" s="25">
        <v>1.2999999999999999E-2</v>
      </c>
      <c r="AL24" s="25">
        <v>6.0000000000000001E-3</v>
      </c>
      <c r="AM24" s="25">
        <v>0.02</v>
      </c>
      <c r="AN24" s="25">
        <v>1.7000000000000001E-2</v>
      </c>
      <c r="AO24" s="25">
        <v>0.02</v>
      </c>
      <c r="AP24" s="25">
        <v>1.9E-2</v>
      </c>
      <c r="AQ24" s="25">
        <v>0.02</v>
      </c>
      <c r="AR24" s="25">
        <v>4.9000000000000002E-2</v>
      </c>
      <c r="AS24" s="25">
        <v>3.1E-2</v>
      </c>
    </row>
    <row r="25" spans="1:45" ht="78" x14ac:dyDescent="0.35">
      <c r="A25" s="23" t="s">
        <v>186</v>
      </c>
      <c r="B25" s="25">
        <v>5.0000000000000001E-3</v>
      </c>
      <c r="C25" s="25">
        <v>4.0000000000000001E-3</v>
      </c>
      <c r="D25" s="25">
        <v>7.0000000000000001E-3</v>
      </c>
      <c r="E25" s="25">
        <v>8.9999999999999993E-3</v>
      </c>
      <c r="F25" s="25">
        <v>6.0000000000000001E-3</v>
      </c>
      <c r="G25" s="25">
        <v>6.0000000000000001E-3</v>
      </c>
      <c r="H25" s="25">
        <v>6.0000000000000001E-3</v>
      </c>
      <c r="I25" s="25">
        <v>5.0000000000000001E-3</v>
      </c>
      <c r="J25" s="25">
        <v>8.0000000000000002E-3</v>
      </c>
      <c r="K25" s="25">
        <v>1.4E-2</v>
      </c>
      <c r="L25" s="25">
        <v>0.01</v>
      </c>
      <c r="M25" s="25">
        <v>7.0000000000000001E-3</v>
      </c>
      <c r="N25" s="25">
        <v>6.0000000000000001E-3</v>
      </c>
      <c r="O25" s="25">
        <v>5.0000000000000001E-3</v>
      </c>
      <c r="P25" s="25">
        <v>5.0000000000000001E-3</v>
      </c>
      <c r="Q25" s="25">
        <v>4.0000000000000001E-3</v>
      </c>
      <c r="R25" s="25">
        <v>4.0000000000000001E-3</v>
      </c>
      <c r="S25" s="25">
        <v>5.0000000000000001E-3</v>
      </c>
      <c r="T25" s="25">
        <v>3.0000000000000001E-3</v>
      </c>
      <c r="U25" s="25">
        <v>3.0000000000000001E-3</v>
      </c>
      <c r="V25" s="25">
        <v>6.0000000000000001E-3</v>
      </c>
      <c r="W25" s="25">
        <v>4.0000000000000001E-3</v>
      </c>
      <c r="X25" s="25">
        <v>2.1000000000000001E-2</v>
      </c>
      <c r="Y25" s="25">
        <v>1.0249999999999999</v>
      </c>
      <c r="Z25" s="25">
        <v>4.0000000000000001E-3</v>
      </c>
      <c r="AA25" s="25">
        <v>4.0000000000000001E-3</v>
      </c>
      <c r="AB25" s="25">
        <v>0.01</v>
      </c>
      <c r="AC25" s="25">
        <v>7.0000000000000001E-3</v>
      </c>
      <c r="AD25" s="25">
        <v>7.0000000000000001E-3</v>
      </c>
      <c r="AE25" s="25">
        <v>8.0000000000000002E-3</v>
      </c>
      <c r="AF25" s="25">
        <v>4.0000000000000001E-3</v>
      </c>
      <c r="AG25" s="25">
        <v>2.4E-2</v>
      </c>
      <c r="AH25" s="25">
        <v>7.0000000000000001E-3</v>
      </c>
      <c r="AI25" s="25">
        <v>1.2E-2</v>
      </c>
      <c r="AJ25" s="25">
        <v>3.0000000000000001E-3</v>
      </c>
      <c r="AK25" s="25">
        <v>5.0000000000000001E-3</v>
      </c>
      <c r="AL25" s="25">
        <v>1E-3</v>
      </c>
      <c r="AM25" s="25">
        <v>4.0000000000000001E-3</v>
      </c>
      <c r="AN25" s="25">
        <v>3.0000000000000001E-3</v>
      </c>
      <c r="AO25" s="25">
        <v>1.9E-2</v>
      </c>
      <c r="AP25" s="25">
        <v>8.9999999999999993E-3</v>
      </c>
      <c r="AQ25" s="25">
        <v>8.9999999999999993E-3</v>
      </c>
      <c r="AR25" s="25">
        <v>1.7000000000000001E-2</v>
      </c>
      <c r="AS25" s="25">
        <v>1.4999999999999999E-2</v>
      </c>
    </row>
    <row r="26" spans="1:45" ht="22.5" x14ac:dyDescent="0.35">
      <c r="A26" s="23" t="s">
        <v>187</v>
      </c>
      <c r="B26" s="25">
        <v>3.0000000000000001E-3</v>
      </c>
      <c r="C26" s="25">
        <v>2E-3</v>
      </c>
      <c r="D26" s="25">
        <v>2E-3</v>
      </c>
      <c r="E26" s="25">
        <v>4.0000000000000001E-3</v>
      </c>
      <c r="F26" s="25">
        <v>8.0000000000000002E-3</v>
      </c>
      <c r="G26" s="25">
        <v>2E-3</v>
      </c>
      <c r="H26" s="25">
        <v>3.0000000000000001E-3</v>
      </c>
      <c r="I26" s="25">
        <v>3.0000000000000001E-3</v>
      </c>
      <c r="J26" s="25">
        <v>4.0000000000000001E-3</v>
      </c>
      <c r="K26" s="25">
        <v>7.0000000000000001E-3</v>
      </c>
      <c r="L26" s="25">
        <v>4.0000000000000001E-3</v>
      </c>
      <c r="M26" s="25">
        <v>3.0000000000000001E-3</v>
      </c>
      <c r="N26" s="25">
        <v>4.0000000000000001E-3</v>
      </c>
      <c r="O26" s="25">
        <v>4.0000000000000001E-3</v>
      </c>
      <c r="P26" s="25">
        <v>3.0000000000000001E-3</v>
      </c>
      <c r="Q26" s="25">
        <v>3.0000000000000001E-3</v>
      </c>
      <c r="R26" s="25">
        <v>2E-3</v>
      </c>
      <c r="S26" s="25">
        <v>3.0000000000000001E-3</v>
      </c>
      <c r="T26" s="25">
        <v>2E-3</v>
      </c>
      <c r="U26" s="25">
        <v>2E-3</v>
      </c>
      <c r="V26" s="25">
        <v>3.0000000000000001E-3</v>
      </c>
      <c r="W26" s="25">
        <v>2E-3</v>
      </c>
      <c r="X26" s="25">
        <v>1.7000000000000001E-2</v>
      </c>
      <c r="Y26" s="25">
        <v>3.0000000000000001E-3</v>
      </c>
      <c r="Z26" s="25">
        <v>1.0029999999999999</v>
      </c>
      <c r="AA26" s="25">
        <v>2E-3</v>
      </c>
      <c r="AB26" s="25">
        <v>4.0000000000000001E-3</v>
      </c>
      <c r="AC26" s="25">
        <v>3.0000000000000001E-3</v>
      </c>
      <c r="AD26" s="25">
        <v>4.0000000000000001E-3</v>
      </c>
      <c r="AE26" s="25">
        <v>5.0000000000000001E-3</v>
      </c>
      <c r="AF26" s="25">
        <v>2E-3</v>
      </c>
      <c r="AG26" s="25">
        <v>2E-3</v>
      </c>
      <c r="AH26" s="25">
        <v>5.0000000000000001E-3</v>
      </c>
      <c r="AI26" s="25">
        <v>4.0000000000000001E-3</v>
      </c>
      <c r="AJ26" s="25">
        <v>2E-3</v>
      </c>
      <c r="AK26" s="25">
        <v>2E-3</v>
      </c>
      <c r="AL26" s="25">
        <v>4.0000000000000001E-3</v>
      </c>
      <c r="AM26" s="25">
        <v>2E-3</v>
      </c>
      <c r="AN26" s="25">
        <v>2E-3</v>
      </c>
      <c r="AO26" s="25">
        <v>4.0000000000000001E-3</v>
      </c>
      <c r="AP26" s="25">
        <v>2E-3</v>
      </c>
      <c r="AQ26" s="25">
        <v>2E-3</v>
      </c>
      <c r="AR26" s="25">
        <v>4.0000000000000001E-3</v>
      </c>
      <c r="AS26" s="25">
        <v>3.0000000000000001E-3</v>
      </c>
    </row>
    <row r="27" spans="1:45" ht="48.75" x14ac:dyDescent="0.35">
      <c r="A27" s="23" t="s">
        <v>188</v>
      </c>
      <c r="B27" s="25">
        <v>0.23200000000000001</v>
      </c>
      <c r="C27" s="25">
        <v>0.188</v>
      </c>
      <c r="D27" s="25">
        <v>6.4000000000000001E-2</v>
      </c>
      <c r="E27" s="25">
        <v>0.155</v>
      </c>
      <c r="F27" s="25">
        <v>0.13700000000000001</v>
      </c>
      <c r="G27" s="25">
        <v>0.246</v>
      </c>
      <c r="H27" s="25">
        <v>0.29199999999999998</v>
      </c>
      <c r="I27" s="25">
        <v>0.20399999999999999</v>
      </c>
      <c r="J27" s="25">
        <v>0.20499999999999999</v>
      </c>
      <c r="K27" s="25">
        <v>0.27300000000000002</v>
      </c>
      <c r="L27" s="25">
        <v>0.23200000000000001</v>
      </c>
      <c r="M27" s="25">
        <v>0.16</v>
      </c>
      <c r="N27" s="25">
        <v>0.20499999999999999</v>
      </c>
      <c r="O27" s="25">
        <v>0.115</v>
      </c>
      <c r="P27" s="25">
        <v>0.16200000000000001</v>
      </c>
      <c r="Q27" s="25">
        <v>0.13600000000000001</v>
      </c>
      <c r="R27" s="25">
        <v>0.16</v>
      </c>
      <c r="S27" s="25">
        <v>0.17100000000000001</v>
      </c>
      <c r="T27" s="25">
        <v>0.153</v>
      </c>
      <c r="U27" s="25">
        <v>0.20799999999999999</v>
      </c>
      <c r="V27" s="25">
        <v>0.17799999999999999</v>
      </c>
      <c r="W27" s="25">
        <v>0.17699999999999999</v>
      </c>
      <c r="X27" s="25">
        <v>0.158</v>
      </c>
      <c r="Y27" s="25">
        <v>3.5000000000000003E-2</v>
      </c>
      <c r="Z27" s="25">
        <v>0.14399999999999999</v>
      </c>
      <c r="AA27" s="25">
        <v>1.0900000000000001</v>
      </c>
      <c r="AB27" s="25">
        <v>8.3000000000000004E-2</v>
      </c>
      <c r="AC27" s="25">
        <v>0.23300000000000001</v>
      </c>
      <c r="AD27" s="25">
        <v>0.20200000000000001</v>
      </c>
      <c r="AE27" s="25">
        <v>7.0000000000000007E-2</v>
      </c>
      <c r="AF27" s="25">
        <v>6.3E-2</v>
      </c>
      <c r="AG27" s="25">
        <v>0.19500000000000001</v>
      </c>
      <c r="AH27" s="25">
        <v>0.11799999999999999</v>
      </c>
      <c r="AI27" s="25">
        <v>7.6999999999999999E-2</v>
      </c>
      <c r="AJ27" s="25">
        <v>7.4999999999999997E-2</v>
      </c>
      <c r="AK27" s="25">
        <v>5.8000000000000003E-2</v>
      </c>
      <c r="AL27" s="25">
        <v>1.4E-2</v>
      </c>
      <c r="AM27" s="25">
        <v>8.4000000000000005E-2</v>
      </c>
      <c r="AN27" s="25">
        <v>9.1999999999999998E-2</v>
      </c>
      <c r="AO27" s="25">
        <v>6.6000000000000003E-2</v>
      </c>
      <c r="AP27" s="25">
        <v>4.2000000000000003E-2</v>
      </c>
      <c r="AQ27" s="25">
        <v>9.0999999999999998E-2</v>
      </c>
      <c r="AR27" s="25">
        <v>0.104</v>
      </c>
      <c r="AS27" s="25">
        <v>0.10100000000000001</v>
      </c>
    </row>
    <row r="28" spans="1:45" ht="48.75" x14ac:dyDescent="0.35">
      <c r="A28" s="23" t="s">
        <v>189</v>
      </c>
      <c r="B28" s="25">
        <v>4.8000000000000001E-2</v>
      </c>
      <c r="C28" s="25">
        <v>3.4000000000000002E-2</v>
      </c>
      <c r="D28" s="25">
        <v>1.6E-2</v>
      </c>
      <c r="E28" s="25">
        <v>4.7E-2</v>
      </c>
      <c r="F28" s="25">
        <v>6.0999999999999999E-2</v>
      </c>
      <c r="G28" s="25">
        <v>4.8000000000000001E-2</v>
      </c>
      <c r="H28" s="25">
        <v>3.5000000000000003E-2</v>
      </c>
      <c r="I28" s="25">
        <v>5.1999999999999998E-2</v>
      </c>
      <c r="J28" s="25">
        <v>0.05</v>
      </c>
      <c r="K28" s="25">
        <v>8.5000000000000006E-2</v>
      </c>
      <c r="L28" s="25">
        <v>5.1999999999999998E-2</v>
      </c>
      <c r="M28" s="25">
        <v>0.03</v>
      </c>
      <c r="N28" s="25">
        <v>0.04</v>
      </c>
      <c r="O28" s="25">
        <v>4.5999999999999999E-2</v>
      </c>
      <c r="P28" s="25">
        <v>5.5E-2</v>
      </c>
      <c r="Q28" s="25">
        <v>3.9E-2</v>
      </c>
      <c r="R28" s="25">
        <v>3.4000000000000002E-2</v>
      </c>
      <c r="S28" s="25">
        <v>3.6999999999999998E-2</v>
      </c>
      <c r="T28" s="25">
        <v>3.2000000000000001E-2</v>
      </c>
      <c r="U28" s="25">
        <v>3.5000000000000003E-2</v>
      </c>
      <c r="V28" s="25">
        <v>4.2999999999999997E-2</v>
      </c>
      <c r="W28" s="25">
        <v>3.4000000000000002E-2</v>
      </c>
      <c r="X28" s="25">
        <v>5.7000000000000002E-2</v>
      </c>
      <c r="Y28" s="25">
        <v>1.0999999999999999E-2</v>
      </c>
      <c r="Z28" s="25">
        <v>4.1000000000000002E-2</v>
      </c>
      <c r="AA28" s="25">
        <v>2.1000000000000001E-2</v>
      </c>
      <c r="AB28" s="25">
        <v>1.0149999999999999</v>
      </c>
      <c r="AC28" s="25">
        <v>4.2000000000000003E-2</v>
      </c>
      <c r="AD28" s="25">
        <v>4.2999999999999997E-2</v>
      </c>
      <c r="AE28" s="25">
        <v>1.6E-2</v>
      </c>
      <c r="AF28" s="25">
        <v>5.8000000000000003E-2</v>
      </c>
      <c r="AG28" s="25">
        <v>3.5999999999999997E-2</v>
      </c>
      <c r="AH28" s="25">
        <v>2.3E-2</v>
      </c>
      <c r="AI28" s="25">
        <v>0.02</v>
      </c>
      <c r="AJ28" s="25">
        <v>1.4999999999999999E-2</v>
      </c>
      <c r="AK28" s="25">
        <v>2.3E-2</v>
      </c>
      <c r="AL28" s="25">
        <v>4.0000000000000001E-3</v>
      </c>
      <c r="AM28" s="25">
        <v>1.4999999999999999E-2</v>
      </c>
      <c r="AN28" s="25">
        <v>1.4999999999999999E-2</v>
      </c>
      <c r="AO28" s="25">
        <v>1.7999999999999999E-2</v>
      </c>
      <c r="AP28" s="25">
        <v>1.2E-2</v>
      </c>
      <c r="AQ28" s="25">
        <v>1.7000000000000001E-2</v>
      </c>
      <c r="AR28" s="25">
        <v>0.02</v>
      </c>
      <c r="AS28" s="25">
        <v>2.7E-2</v>
      </c>
    </row>
    <row r="29" spans="1:45" ht="22.5" x14ac:dyDescent="0.35">
      <c r="A29" s="23" t="s">
        <v>190</v>
      </c>
      <c r="B29" s="25">
        <v>8.0000000000000002E-3</v>
      </c>
      <c r="C29" s="25">
        <v>7.0000000000000001E-3</v>
      </c>
      <c r="D29" s="25">
        <v>3.0000000000000001E-3</v>
      </c>
      <c r="E29" s="25">
        <v>8.0000000000000002E-3</v>
      </c>
      <c r="F29" s="25">
        <v>1.0999999999999999E-2</v>
      </c>
      <c r="G29" s="25">
        <v>8.0000000000000002E-3</v>
      </c>
      <c r="H29" s="25">
        <v>7.0000000000000001E-3</v>
      </c>
      <c r="I29" s="25">
        <v>8.9999999999999993E-3</v>
      </c>
      <c r="J29" s="25">
        <v>8.0000000000000002E-3</v>
      </c>
      <c r="K29" s="25">
        <v>3.9E-2</v>
      </c>
      <c r="L29" s="25">
        <v>1.0999999999999999E-2</v>
      </c>
      <c r="M29" s="25">
        <v>6.0000000000000001E-3</v>
      </c>
      <c r="N29" s="25">
        <v>7.0000000000000001E-3</v>
      </c>
      <c r="O29" s="25">
        <v>8.0000000000000002E-3</v>
      </c>
      <c r="P29" s="25">
        <v>1.0999999999999999E-2</v>
      </c>
      <c r="Q29" s="25">
        <v>8.0000000000000002E-3</v>
      </c>
      <c r="R29" s="25">
        <v>6.0000000000000001E-3</v>
      </c>
      <c r="S29" s="25">
        <v>7.0000000000000001E-3</v>
      </c>
      <c r="T29" s="25">
        <v>6.0000000000000001E-3</v>
      </c>
      <c r="U29" s="25">
        <v>7.0000000000000001E-3</v>
      </c>
      <c r="V29" s="25">
        <v>8.0000000000000002E-3</v>
      </c>
      <c r="W29" s="25">
        <v>6.0000000000000001E-3</v>
      </c>
      <c r="X29" s="25">
        <v>1.4E-2</v>
      </c>
      <c r="Y29" s="25">
        <v>1E-3</v>
      </c>
      <c r="Z29" s="25">
        <v>7.0000000000000001E-3</v>
      </c>
      <c r="AA29" s="25">
        <v>3.0000000000000001E-3</v>
      </c>
      <c r="AB29" s="25">
        <v>4.0000000000000001E-3</v>
      </c>
      <c r="AC29" s="25">
        <v>1.24</v>
      </c>
      <c r="AD29" s="25">
        <v>1.4E-2</v>
      </c>
      <c r="AE29" s="25">
        <v>5.0000000000000001E-3</v>
      </c>
      <c r="AF29" s="25">
        <v>4.0000000000000001E-3</v>
      </c>
      <c r="AG29" s="25">
        <v>6.0000000000000001E-3</v>
      </c>
      <c r="AH29" s="25">
        <v>3.0000000000000001E-3</v>
      </c>
      <c r="AI29" s="25">
        <v>2E-3</v>
      </c>
      <c r="AJ29" s="25">
        <v>2E-3</v>
      </c>
      <c r="AK29" s="25">
        <v>2E-3</v>
      </c>
      <c r="AL29" s="25">
        <v>0</v>
      </c>
      <c r="AM29" s="25">
        <v>2E-3</v>
      </c>
      <c r="AN29" s="25">
        <v>2E-3</v>
      </c>
      <c r="AO29" s="25">
        <v>2E-3</v>
      </c>
      <c r="AP29" s="25">
        <v>1E-3</v>
      </c>
      <c r="AQ29" s="25">
        <v>3.0000000000000001E-3</v>
      </c>
      <c r="AR29" s="25">
        <v>4.0000000000000001E-3</v>
      </c>
      <c r="AS29" s="25">
        <v>3.0000000000000001E-3</v>
      </c>
    </row>
    <row r="30" spans="1:45" ht="22.5" x14ac:dyDescent="0.35">
      <c r="A30" s="23" t="s">
        <v>191</v>
      </c>
      <c r="B30" s="25">
        <v>3.0000000000000001E-3</v>
      </c>
      <c r="C30" s="25">
        <v>3.0000000000000001E-3</v>
      </c>
      <c r="D30" s="25">
        <v>3.0000000000000001E-3</v>
      </c>
      <c r="E30" s="25">
        <v>8.0000000000000002E-3</v>
      </c>
      <c r="F30" s="25">
        <v>5.0000000000000001E-3</v>
      </c>
      <c r="G30" s="25">
        <v>3.0000000000000001E-3</v>
      </c>
      <c r="H30" s="25">
        <v>4.0000000000000001E-3</v>
      </c>
      <c r="I30" s="25">
        <v>4.0000000000000001E-3</v>
      </c>
      <c r="J30" s="25">
        <v>4.0000000000000001E-3</v>
      </c>
      <c r="K30" s="25">
        <v>6.0000000000000001E-3</v>
      </c>
      <c r="L30" s="25">
        <v>5.0000000000000001E-3</v>
      </c>
      <c r="M30" s="25">
        <v>4.0000000000000001E-3</v>
      </c>
      <c r="N30" s="25">
        <v>4.0000000000000001E-3</v>
      </c>
      <c r="O30" s="25">
        <v>4.0000000000000001E-3</v>
      </c>
      <c r="P30" s="25">
        <v>6.0000000000000001E-3</v>
      </c>
      <c r="Q30" s="25">
        <v>4.0000000000000001E-3</v>
      </c>
      <c r="R30" s="25">
        <v>3.0000000000000001E-3</v>
      </c>
      <c r="S30" s="25">
        <v>4.0000000000000001E-3</v>
      </c>
      <c r="T30" s="25">
        <v>3.0000000000000001E-3</v>
      </c>
      <c r="U30" s="25">
        <v>3.0000000000000001E-3</v>
      </c>
      <c r="V30" s="25">
        <v>4.0000000000000001E-3</v>
      </c>
      <c r="W30" s="25">
        <v>3.0000000000000001E-3</v>
      </c>
      <c r="X30" s="25">
        <v>3.0000000000000001E-3</v>
      </c>
      <c r="Y30" s="25">
        <v>1E-3</v>
      </c>
      <c r="Z30" s="25">
        <v>3.0000000000000001E-3</v>
      </c>
      <c r="AA30" s="25">
        <v>4.0000000000000001E-3</v>
      </c>
      <c r="AB30" s="25">
        <v>1E-3</v>
      </c>
      <c r="AC30" s="25">
        <v>4.0000000000000001E-3</v>
      </c>
      <c r="AD30" s="25">
        <v>1.006</v>
      </c>
      <c r="AE30" s="25">
        <v>2E-3</v>
      </c>
      <c r="AF30" s="25">
        <v>1.7000000000000001E-2</v>
      </c>
      <c r="AG30" s="25">
        <v>3.0000000000000001E-3</v>
      </c>
      <c r="AH30" s="25">
        <v>7.0000000000000001E-3</v>
      </c>
      <c r="AI30" s="25">
        <v>3.0000000000000001E-3</v>
      </c>
      <c r="AJ30" s="25">
        <v>4.0000000000000001E-3</v>
      </c>
      <c r="AK30" s="25">
        <v>2E-3</v>
      </c>
      <c r="AL30" s="25">
        <v>0</v>
      </c>
      <c r="AM30" s="25">
        <v>3.0000000000000001E-3</v>
      </c>
      <c r="AN30" s="25">
        <v>4.0000000000000001E-3</v>
      </c>
      <c r="AO30" s="25">
        <v>2E-3</v>
      </c>
      <c r="AP30" s="25">
        <v>3.0000000000000001E-3</v>
      </c>
      <c r="AQ30" s="25">
        <v>2E-3</v>
      </c>
      <c r="AR30" s="25">
        <v>3.0000000000000001E-3</v>
      </c>
      <c r="AS30" s="25">
        <v>3.0000000000000001E-3</v>
      </c>
    </row>
    <row r="31" spans="1:45" ht="58.5" x14ac:dyDescent="0.35">
      <c r="A31" s="23" t="s">
        <v>192</v>
      </c>
      <c r="B31" s="25">
        <v>0.02</v>
      </c>
      <c r="C31" s="25">
        <v>1.9E-2</v>
      </c>
      <c r="D31" s="25">
        <v>8.0000000000000002E-3</v>
      </c>
      <c r="E31" s="25">
        <v>2.5000000000000001E-2</v>
      </c>
      <c r="F31" s="25">
        <v>2.5999999999999999E-2</v>
      </c>
      <c r="G31" s="25">
        <v>2.1999999999999999E-2</v>
      </c>
      <c r="H31" s="25">
        <v>1.7000000000000001E-2</v>
      </c>
      <c r="I31" s="25">
        <v>2.1000000000000001E-2</v>
      </c>
      <c r="J31" s="25">
        <v>2.1999999999999999E-2</v>
      </c>
      <c r="K31" s="25">
        <v>6.5000000000000002E-2</v>
      </c>
      <c r="L31" s="25">
        <v>2.5000000000000001E-2</v>
      </c>
      <c r="M31" s="25">
        <v>1.4999999999999999E-2</v>
      </c>
      <c r="N31" s="25">
        <v>1.9E-2</v>
      </c>
      <c r="O31" s="25">
        <v>2.1000000000000001E-2</v>
      </c>
      <c r="P31" s="25">
        <v>2.7E-2</v>
      </c>
      <c r="Q31" s="25">
        <v>1.7999999999999999E-2</v>
      </c>
      <c r="R31" s="25">
        <v>1.4999999999999999E-2</v>
      </c>
      <c r="S31" s="25">
        <v>1.7000000000000001E-2</v>
      </c>
      <c r="T31" s="25">
        <v>1.4999999999999999E-2</v>
      </c>
      <c r="U31" s="25">
        <v>1.6E-2</v>
      </c>
      <c r="V31" s="25">
        <v>1.9E-2</v>
      </c>
      <c r="W31" s="25">
        <v>1.6E-2</v>
      </c>
      <c r="X31" s="25">
        <v>3.5000000000000003E-2</v>
      </c>
      <c r="Y31" s="25">
        <v>4.0000000000000001E-3</v>
      </c>
      <c r="Z31" s="25">
        <v>1.7000000000000001E-2</v>
      </c>
      <c r="AA31" s="25">
        <v>1.2E-2</v>
      </c>
      <c r="AB31" s="25">
        <v>3.2000000000000001E-2</v>
      </c>
      <c r="AC31" s="25">
        <v>0.06</v>
      </c>
      <c r="AD31" s="25">
        <v>0.22600000000000001</v>
      </c>
      <c r="AE31" s="25">
        <v>1.0169999999999999</v>
      </c>
      <c r="AF31" s="25">
        <v>1.6E-2</v>
      </c>
      <c r="AG31" s="25">
        <v>2.4E-2</v>
      </c>
      <c r="AH31" s="25">
        <v>1.0999999999999999E-2</v>
      </c>
      <c r="AI31" s="25">
        <v>7.0000000000000001E-3</v>
      </c>
      <c r="AJ31" s="25">
        <v>7.0000000000000001E-3</v>
      </c>
      <c r="AK31" s="25">
        <v>6.0000000000000001E-3</v>
      </c>
      <c r="AL31" s="25">
        <v>2E-3</v>
      </c>
      <c r="AM31" s="25">
        <v>7.0000000000000001E-3</v>
      </c>
      <c r="AN31" s="25">
        <v>8.0000000000000002E-3</v>
      </c>
      <c r="AO31" s="25">
        <v>0.01</v>
      </c>
      <c r="AP31" s="25">
        <v>4.0000000000000001E-3</v>
      </c>
      <c r="AQ31" s="25">
        <v>7.0000000000000001E-3</v>
      </c>
      <c r="AR31" s="25">
        <v>1.4E-2</v>
      </c>
      <c r="AS31" s="25">
        <v>0.01</v>
      </c>
    </row>
    <row r="32" spans="1:45" ht="29.25" x14ac:dyDescent="0.35">
      <c r="A32" s="23" t="s">
        <v>193</v>
      </c>
      <c r="B32" s="25">
        <v>1E-3</v>
      </c>
      <c r="C32" s="25">
        <v>1E-3</v>
      </c>
      <c r="D32" s="25">
        <v>2E-3</v>
      </c>
      <c r="E32" s="25">
        <v>3.0000000000000001E-3</v>
      </c>
      <c r="F32" s="25">
        <v>2E-3</v>
      </c>
      <c r="G32" s="25">
        <v>1E-3</v>
      </c>
      <c r="H32" s="25">
        <v>2E-3</v>
      </c>
      <c r="I32" s="25">
        <v>1E-3</v>
      </c>
      <c r="J32" s="25">
        <v>1E-3</v>
      </c>
      <c r="K32" s="25">
        <v>3.0000000000000001E-3</v>
      </c>
      <c r="L32" s="25">
        <v>2E-3</v>
      </c>
      <c r="M32" s="25">
        <v>2E-3</v>
      </c>
      <c r="N32" s="25">
        <v>2E-3</v>
      </c>
      <c r="O32" s="25">
        <v>1E-3</v>
      </c>
      <c r="P32" s="25">
        <v>1E-3</v>
      </c>
      <c r="Q32" s="25">
        <v>1E-3</v>
      </c>
      <c r="R32" s="25">
        <v>2E-3</v>
      </c>
      <c r="S32" s="25">
        <v>1E-3</v>
      </c>
      <c r="T32" s="25">
        <v>1E-3</v>
      </c>
      <c r="U32" s="25">
        <v>1E-3</v>
      </c>
      <c r="V32" s="25">
        <v>2E-3</v>
      </c>
      <c r="W32" s="25">
        <v>1E-3</v>
      </c>
      <c r="X32" s="25">
        <v>6.0000000000000001E-3</v>
      </c>
      <c r="Y32" s="25">
        <v>1E-3</v>
      </c>
      <c r="Z32" s="25">
        <v>1E-3</v>
      </c>
      <c r="AA32" s="25">
        <v>2E-3</v>
      </c>
      <c r="AB32" s="25">
        <v>1E-3</v>
      </c>
      <c r="AC32" s="25">
        <v>2E-3</v>
      </c>
      <c r="AD32" s="25">
        <v>2E-3</v>
      </c>
      <c r="AE32" s="25">
        <v>2E-3</v>
      </c>
      <c r="AF32" s="25">
        <v>1.018</v>
      </c>
      <c r="AG32" s="25">
        <v>2E-3</v>
      </c>
      <c r="AH32" s="25">
        <v>3.0000000000000001E-3</v>
      </c>
      <c r="AI32" s="25">
        <v>0.01</v>
      </c>
      <c r="AJ32" s="25">
        <v>2E-3</v>
      </c>
      <c r="AK32" s="25">
        <v>8.0000000000000002E-3</v>
      </c>
      <c r="AL32" s="25">
        <v>1E-3</v>
      </c>
      <c r="AM32" s="25">
        <v>2E-3</v>
      </c>
      <c r="AN32" s="25">
        <v>2E-3</v>
      </c>
      <c r="AO32" s="25">
        <v>6.0000000000000001E-3</v>
      </c>
      <c r="AP32" s="25">
        <v>2E-3</v>
      </c>
      <c r="AQ32" s="25">
        <v>1E-3</v>
      </c>
      <c r="AR32" s="25">
        <v>2E-3</v>
      </c>
      <c r="AS32" s="25">
        <v>3.0000000000000001E-3</v>
      </c>
    </row>
    <row r="33" spans="1:45" ht="48.75" x14ac:dyDescent="0.35">
      <c r="A33" s="23" t="s">
        <v>194</v>
      </c>
      <c r="B33" s="25">
        <v>8.9999999999999993E-3</v>
      </c>
      <c r="C33" s="25">
        <v>2.4E-2</v>
      </c>
      <c r="D33" s="25">
        <v>1.4E-2</v>
      </c>
      <c r="E33" s="25">
        <v>3.5999999999999997E-2</v>
      </c>
      <c r="F33" s="25">
        <v>1.4E-2</v>
      </c>
      <c r="G33" s="25">
        <v>1.2E-2</v>
      </c>
      <c r="H33" s="25">
        <v>1.4E-2</v>
      </c>
      <c r="I33" s="25">
        <v>1.2E-2</v>
      </c>
      <c r="J33" s="25">
        <v>1.9E-2</v>
      </c>
      <c r="K33" s="25">
        <v>3.5999999999999997E-2</v>
      </c>
      <c r="L33" s="25">
        <v>1.7999999999999999E-2</v>
      </c>
      <c r="M33" s="25">
        <v>1.4999999999999999E-2</v>
      </c>
      <c r="N33" s="25">
        <v>1.7000000000000001E-2</v>
      </c>
      <c r="O33" s="25">
        <v>1.4999999999999999E-2</v>
      </c>
      <c r="P33" s="25">
        <v>1.7000000000000001E-2</v>
      </c>
      <c r="Q33" s="25">
        <v>1.4E-2</v>
      </c>
      <c r="R33" s="25">
        <v>1.4E-2</v>
      </c>
      <c r="S33" s="25">
        <v>1.4E-2</v>
      </c>
      <c r="T33" s="25">
        <v>1.0999999999999999E-2</v>
      </c>
      <c r="U33" s="25">
        <v>1.0999999999999999E-2</v>
      </c>
      <c r="V33" s="25">
        <v>1.7000000000000001E-2</v>
      </c>
      <c r="W33" s="25">
        <v>1.2E-2</v>
      </c>
      <c r="X33" s="25">
        <v>2.5000000000000001E-2</v>
      </c>
      <c r="Y33" s="25">
        <v>6.0000000000000001E-3</v>
      </c>
      <c r="Z33" s="25">
        <v>1.4E-2</v>
      </c>
      <c r="AA33" s="25">
        <v>1.4E-2</v>
      </c>
      <c r="AB33" s="25">
        <v>1.4E-2</v>
      </c>
      <c r="AC33" s="25">
        <v>2.8000000000000001E-2</v>
      </c>
      <c r="AD33" s="25">
        <v>2.1000000000000001E-2</v>
      </c>
      <c r="AE33" s="25">
        <v>1.6E-2</v>
      </c>
      <c r="AF33" s="25">
        <v>1.7999999999999999E-2</v>
      </c>
      <c r="AG33" s="25">
        <v>1.0229999999999999</v>
      </c>
      <c r="AH33" s="25">
        <v>2.1000000000000001E-2</v>
      </c>
      <c r="AI33" s="25">
        <v>1.0999999999999999E-2</v>
      </c>
      <c r="AJ33" s="25">
        <v>1.4E-2</v>
      </c>
      <c r="AK33" s="25">
        <v>1.9E-2</v>
      </c>
      <c r="AL33" s="25">
        <v>4.0000000000000001E-3</v>
      </c>
      <c r="AM33" s="25">
        <v>1.0999999999999999E-2</v>
      </c>
      <c r="AN33" s="25">
        <v>1.0999999999999999E-2</v>
      </c>
      <c r="AO33" s="25">
        <v>0.01</v>
      </c>
      <c r="AP33" s="25">
        <v>7.0000000000000001E-3</v>
      </c>
      <c r="AQ33" s="25">
        <v>1.0999999999999999E-2</v>
      </c>
      <c r="AR33" s="25">
        <v>0.02</v>
      </c>
      <c r="AS33" s="25">
        <v>2.4E-2</v>
      </c>
    </row>
    <row r="34" spans="1:45" ht="48.75" x14ac:dyDescent="0.35">
      <c r="A34" s="23" t="s">
        <v>195</v>
      </c>
      <c r="B34" s="25">
        <v>6.0000000000000001E-3</v>
      </c>
      <c r="C34" s="25">
        <v>7.0000000000000001E-3</v>
      </c>
      <c r="D34" s="25">
        <v>6.0000000000000001E-3</v>
      </c>
      <c r="E34" s="25">
        <v>0.01</v>
      </c>
      <c r="F34" s="25">
        <v>1.2E-2</v>
      </c>
      <c r="G34" s="25">
        <v>8.9999999999999993E-3</v>
      </c>
      <c r="H34" s="25">
        <v>0.01</v>
      </c>
      <c r="I34" s="25">
        <v>8.0000000000000002E-3</v>
      </c>
      <c r="J34" s="25">
        <v>8.9999999999999993E-3</v>
      </c>
      <c r="K34" s="25">
        <v>1.4999999999999999E-2</v>
      </c>
      <c r="L34" s="25">
        <v>1.2E-2</v>
      </c>
      <c r="M34" s="25">
        <v>1.2E-2</v>
      </c>
      <c r="N34" s="25">
        <v>8.9999999999999993E-3</v>
      </c>
      <c r="O34" s="25">
        <v>6.0000000000000001E-3</v>
      </c>
      <c r="P34" s="25">
        <v>6.0000000000000001E-3</v>
      </c>
      <c r="Q34" s="25">
        <v>6.0000000000000001E-3</v>
      </c>
      <c r="R34" s="25">
        <v>0.01</v>
      </c>
      <c r="S34" s="25">
        <v>8.9999999999999993E-3</v>
      </c>
      <c r="T34" s="25">
        <v>6.0000000000000001E-3</v>
      </c>
      <c r="U34" s="25">
        <v>7.0000000000000001E-3</v>
      </c>
      <c r="V34" s="25">
        <v>1.0999999999999999E-2</v>
      </c>
      <c r="W34" s="25">
        <v>8.0000000000000002E-3</v>
      </c>
      <c r="X34" s="25">
        <v>1.7999999999999999E-2</v>
      </c>
      <c r="Y34" s="25">
        <v>4.0000000000000001E-3</v>
      </c>
      <c r="Z34" s="25">
        <v>0.01</v>
      </c>
      <c r="AA34" s="25">
        <v>0.01</v>
      </c>
      <c r="AB34" s="25">
        <v>8.0000000000000002E-3</v>
      </c>
      <c r="AC34" s="25">
        <v>8.9999999999999993E-3</v>
      </c>
      <c r="AD34" s="25">
        <v>1.4E-2</v>
      </c>
      <c r="AE34" s="25">
        <v>1.2E-2</v>
      </c>
      <c r="AF34" s="25">
        <v>0.01</v>
      </c>
      <c r="AG34" s="25">
        <v>2.5000000000000001E-2</v>
      </c>
      <c r="AH34" s="25">
        <v>1.1850000000000001</v>
      </c>
      <c r="AI34" s="25">
        <v>6.6000000000000003E-2</v>
      </c>
      <c r="AJ34" s="25">
        <v>2.5000000000000001E-2</v>
      </c>
      <c r="AK34" s="25">
        <v>1.4999999999999999E-2</v>
      </c>
      <c r="AL34" s="25">
        <v>4.0000000000000001E-3</v>
      </c>
      <c r="AM34" s="25">
        <v>8.4000000000000005E-2</v>
      </c>
      <c r="AN34" s="25">
        <v>0.03</v>
      </c>
      <c r="AO34" s="25">
        <v>1.2E-2</v>
      </c>
      <c r="AP34" s="25">
        <v>7.0000000000000001E-3</v>
      </c>
      <c r="AQ34" s="25">
        <v>0.01</v>
      </c>
      <c r="AR34" s="25">
        <v>3.3000000000000002E-2</v>
      </c>
      <c r="AS34" s="25">
        <v>1.4999999999999999E-2</v>
      </c>
    </row>
    <row r="35" spans="1:45" ht="29.25" x14ac:dyDescent="0.35">
      <c r="A35" s="23" t="s">
        <v>196</v>
      </c>
      <c r="B35" s="25">
        <v>5.0000000000000001E-3</v>
      </c>
      <c r="C35" s="25">
        <v>6.0000000000000001E-3</v>
      </c>
      <c r="D35" s="25">
        <v>8.0000000000000002E-3</v>
      </c>
      <c r="E35" s="25">
        <v>8.0000000000000002E-3</v>
      </c>
      <c r="F35" s="25">
        <v>8.0000000000000002E-3</v>
      </c>
      <c r="G35" s="25">
        <v>5.0000000000000001E-3</v>
      </c>
      <c r="H35" s="25">
        <v>6.0000000000000001E-3</v>
      </c>
      <c r="I35" s="25">
        <v>5.0000000000000001E-3</v>
      </c>
      <c r="J35" s="25">
        <v>7.0000000000000001E-3</v>
      </c>
      <c r="K35" s="25">
        <v>0.01</v>
      </c>
      <c r="L35" s="25">
        <v>0.01</v>
      </c>
      <c r="M35" s="25">
        <v>8.9999999999999993E-3</v>
      </c>
      <c r="N35" s="25">
        <v>6.0000000000000001E-3</v>
      </c>
      <c r="O35" s="25">
        <v>4.0000000000000001E-3</v>
      </c>
      <c r="P35" s="25">
        <v>5.0000000000000001E-3</v>
      </c>
      <c r="Q35" s="25">
        <v>4.0000000000000001E-3</v>
      </c>
      <c r="R35" s="25">
        <v>7.0000000000000001E-3</v>
      </c>
      <c r="S35" s="25">
        <v>6.0000000000000001E-3</v>
      </c>
      <c r="T35" s="25">
        <v>4.0000000000000001E-3</v>
      </c>
      <c r="U35" s="25">
        <v>5.0000000000000001E-3</v>
      </c>
      <c r="V35" s="25">
        <v>6.0000000000000001E-3</v>
      </c>
      <c r="W35" s="25">
        <v>5.0000000000000001E-3</v>
      </c>
      <c r="X35" s="25">
        <v>8.9999999999999993E-3</v>
      </c>
      <c r="Y35" s="25">
        <v>2E-3</v>
      </c>
      <c r="Z35" s="25">
        <v>7.0000000000000001E-3</v>
      </c>
      <c r="AA35" s="25">
        <v>1.2E-2</v>
      </c>
      <c r="AB35" s="25">
        <v>6.0000000000000001E-3</v>
      </c>
      <c r="AC35" s="25">
        <v>0.01</v>
      </c>
      <c r="AD35" s="25">
        <v>8.0000000000000002E-3</v>
      </c>
      <c r="AE35" s="25">
        <v>6.0000000000000001E-3</v>
      </c>
      <c r="AF35" s="25">
        <v>5.0000000000000001E-3</v>
      </c>
      <c r="AG35" s="25">
        <v>8.9999999999999993E-3</v>
      </c>
      <c r="AH35" s="25">
        <v>3.5000000000000003E-2</v>
      </c>
      <c r="AI35" s="25">
        <v>1.1379999999999999</v>
      </c>
      <c r="AJ35" s="25">
        <v>1.4E-2</v>
      </c>
      <c r="AK35" s="25">
        <v>1.4E-2</v>
      </c>
      <c r="AL35" s="25">
        <v>3.0000000000000001E-3</v>
      </c>
      <c r="AM35" s="25">
        <v>1.4E-2</v>
      </c>
      <c r="AN35" s="25">
        <v>0.01</v>
      </c>
      <c r="AO35" s="25">
        <v>8.9999999999999993E-3</v>
      </c>
      <c r="AP35" s="25">
        <v>3.0000000000000001E-3</v>
      </c>
      <c r="AQ35" s="25">
        <v>5.0000000000000001E-3</v>
      </c>
      <c r="AR35" s="25">
        <v>8.0000000000000002E-3</v>
      </c>
      <c r="AS35" s="25">
        <v>1.0999999999999999E-2</v>
      </c>
    </row>
    <row r="36" spans="1:45" ht="29.25" x14ac:dyDescent="0.35">
      <c r="A36" s="23" t="s">
        <v>197</v>
      </c>
      <c r="B36" s="25">
        <v>1.4999999999999999E-2</v>
      </c>
      <c r="C36" s="25">
        <v>1.2999999999999999E-2</v>
      </c>
      <c r="D36" s="25">
        <v>0.01</v>
      </c>
      <c r="E36" s="25">
        <v>0.02</v>
      </c>
      <c r="F36" s="25">
        <v>1.7999999999999999E-2</v>
      </c>
      <c r="G36" s="25">
        <v>1.4999999999999999E-2</v>
      </c>
      <c r="H36" s="25">
        <v>1.7000000000000001E-2</v>
      </c>
      <c r="I36" s="25">
        <v>1.6E-2</v>
      </c>
      <c r="J36" s="25">
        <v>1.7999999999999999E-2</v>
      </c>
      <c r="K36" s="25">
        <v>0.03</v>
      </c>
      <c r="L36" s="25">
        <v>2.5999999999999999E-2</v>
      </c>
      <c r="M36" s="25">
        <v>2.4E-2</v>
      </c>
      <c r="N36" s="25">
        <v>0.02</v>
      </c>
      <c r="O36" s="25">
        <v>1.2E-2</v>
      </c>
      <c r="P36" s="25">
        <v>1.2999999999999999E-2</v>
      </c>
      <c r="Q36" s="25">
        <v>1.2E-2</v>
      </c>
      <c r="R36" s="25">
        <v>2.5000000000000001E-2</v>
      </c>
      <c r="S36" s="25">
        <v>2.1999999999999999E-2</v>
      </c>
      <c r="T36" s="25">
        <v>1.4999999999999999E-2</v>
      </c>
      <c r="U36" s="25">
        <v>1.4E-2</v>
      </c>
      <c r="V36" s="25">
        <v>1.7999999999999999E-2</v>
      </c>
      <c r="W36" s="25">
        <v>1.4E-2</v>
      </c>
      <c r="X36" s="25">
        <v>5.5E-2</v>
      </c>
      <c r="Y36" s="25">
        <v>1.0999999999999999E-2</v>
      </c>
      <c r="Z36" s="25">
        <v>1.2E-2</v>
      </c>
      <c r="AA36" s="25">
        <v>2.5000000000000001E-2</v>
      </c>
      <c r="AB36" s="25">
        <v>1.2E-2</v>
      </c>
      <c r="AC36" s="25">
        <v>1.9E-2</v>
      </c>
      <c r="AD36" s="25">
        <v>2.8000000000000001E-2</v>
      </c>
      <c r="AE36" s="25">
        <v>2.5999999999999999E-2</v>
      </c>
      <c r="AF36" s="25">
        <v>8.9999999999999993E-3</v>
      </c>
      <c r="AG36" s="25">
        <v>1.7000000000000001E-2</v>
      </c>
      <c r="AH36" s="25">
        <v>4.2000000000000003E-2</v>
      </c>
      <c r="AI36" s="25">
        <v>7.1999999999999995E-2</v>
      </c>
      <c r="AJ36" s="25">
        <v>1.036</v>
      </c>
      <c r="AK36" s="25">
        <v>5.8000000000000003E-2</v>
      </c>
      <c r="AL36" s="25">
        <v>8.0000000000000002E-3</v>
      </c>
      <c r="AM36" s="25">
        <v>2.3E-2</v>
      </c>
      <c r="AN36" s="25">
        <v>1.7000000000000001E-2</v>
      </c>
      <c r="AO36" s="25">
        <v>2.7E-2</v>
      </c>
      <c r="AP36" s="25">
        <v>0.01</v>
      </c>
      <c r="AQ36" s="25">
        <v>1.4E-2</v>
      </c>
      <c r="AR36" s="25">
        <v>2.8000000000000001E-2</v>
      </c>
      <c r="AS36" s="25">
        <v>2.4E-2</v>
      </c>
    </row>
    <row r="37" spans="1:45" ht="39" x14ac:dyDescent="0.35">
      <c r="A37" s="23" t="s">
        <v>198</v>
      </c>
      <c r="B37" s="25">
        <v>2.5000000000000001E-2</v>
      </c>
      <c r="C37" s="25">
        <v>0.03</v>
      </c>
      <c r="D37" s="25">
        <v>0.03</v>
      </c>
      <c r="E37" s="25">
        <v>3.9E-2</v>
      </c>
      <c r="F37" s="25">
        <v>3.6999999999999998E-2</v>
      </c>
      <c r="G37" s="25">
        <v>0.02</v>
      </c>
      <c r="H37" s="25">
        <v>2.5000000000000001E-2</v>
      </c>
      <c r="I37" s="25">
        <v>2.1000000000000001E-2</v>
      </c>
      <c r="J37" s="25">
        <v>2.1999999999999999E-2</v>
      </c>
      <c r="K37" s="25">
        <v>0.05</v>
      </c>
      <c r="L37" s="25">
        <v>2.4E-2</v>
      </c>
      <c r="M37" s="25">
        <v>1.7000000000000001E-2</v>
      </c>
      <c r="N37" s="25">
        <v>1.7999999999999999E-2</v>
      </c>
      <c r="O37" s="25">
        <v>1.7999999999999999E-2</v>
      </c>
      <c r="P37" s="25">
        <v>0.02</v>
      </c>
      <c r="Q37" s="25">
        <v>1.9E-2</v>
      </c>
      <c r="R37" s="25">
        <v>1.4999999999999999E-2</v>
      </c>
      <c r="S37" s="25">
        <v>1.6E-2</v>
      </c>
      <c r="T37" s="25">
        <v>1.2999999999999999E-2</v>
      </c>
      <c r="U37" s="25">
        <v>1.2999999999999999E-2</v>
      </c>
      <c r="V37" s="25">
        <v>2.4E-2</v>
      </c>
      <c r="W37" s="25">
        <v>2.1000000000000001E-2</v>
      </c>
      <c r="X37" s="25">
        <v>6.6000000000000003E-2</v>
      </c>
      <c r="Y37" s="25">
        <v>0.01</v>
      </c>
      <c r="Z37" s="25">
        <v>1.7999999999999999E-2</v>
      </c>
      <c r="AA37" s="25">
        <v>2.3E-2</v>
      </c>
      <c r="AB37" s="25">
        <v>2.9000000000000001E-2</v>
      </c>
      <c r="AC37" s="25">
        <v>4.2999999999999997E-2</v>
      </c>
      <c r="AD37" s="25">
        <v>3.5999999999999997E-2</v>
      </c>
      <c r="AE37" s="25">
        <v>1.7999999999999999E-2</v>
      </c>
      <c r="AF37" s="25">
        <v>8.0000000000000002E-3</v>
      </c>
      <c r="AG37" s="25">
        <v>2.1000000000000001E-2</v>
      </c>
      <c r="AH37" s="25">
        <v>1.6E-2</v>
      </c>
      <c r="AI37" s="25">
        <v>0.02</v>
      </c>
      <c r="AJ37" s="25">
        <v>1.2E-2</v>
      </c>
      <c r="AK37" s="25">
        <v>1.052</v>
      </c>
      <c r="AL37" s="25">
        <v>0.1</v>
      </c>
      <c r="AM37" s="25">
        <v>1.4999999999999999E-2</v>
      </c>
      <c r="AN37" s="25">
        <v>1.6E-2</v>
      </c>
      <c r="AO37" s="25">
        <v>3.2000000000000001E-2</v>
      </c>
      <c r="AP37" s="25">
        <v>1.2999999999999999E-2</v>
      </c>
      <c r="AQ37" s="25">
        <v>1.4999999999999999E-2</v>
      </c>
      <c r="AR37" s="25">
        <v>2.4E-2</v>
      </c>
      <c r="AS37" s="25">
        <v>1.7000000000000001E-2</v>
      </c>
    </row>
    <row r="38" spans="1:45" ht="22.5" x14ac:dyDescent="0.35">
      <c r="A38" s="23" t="s">
        <v>199</v>
      </c>
      <c r="B38" s="25">
        <v>1.2999999999999999E-2</v>
      </c>
      <c r="C38" s="25">
        <v>1.2E-2</v>
      </c>
      <c r="D38" s="25">
        <v>2.1000000000000001E-2</v>
      </c>
      <c r="E38" s="25">
        <v>1.6E-2</v>
      </c>
      <c r="F38" s="25">
        <v>1.4999999999999999E-2</v>
      </c>
      <c r="G38" s="25">
        <v>1.4999999999999999E-2</v>
      </c>
      <c r="H38" s="25">
        <v>1.7999999999999999E-2</v>
      </c>
      <c r="I38" s="25">
        <v>1.4999999999999999E-2</v>
      </c>
      <c r="J38" s="25">
        <v>1.7000000000000001E-2</v>
      </c>
      <c r="K38" s="25">
        <v>2.8000000000000001E-2</v>
      </c>
      <c r="L38" s="25">
        <v>0.02</v>
      </c>
      <c r="M38" s="25">
        <v>1.6E-2</v>
      </c>
      <c r="N38" s="25">
        <v>1.7000000000000001E-2</v>
      </c>
      <c r="O38" s="25">
        <v>1.0999999999999999E-2</v>
      </c>
      <c r="P38" s="25">
        <v>1.2E-2</v>
      </c>
      <c r="Q38" s="25">
        <v>1.2E-2</v>
      </c>
      <c r="R38" s="25">
        <v>1.4E-2</v>
      </c>
      <c r="S38" s="25">
        <v>1.4E-2</v>
      </c>
      <c r="T38" s="25">
        <v>1.0999999999999999E-2</v>
      </c>
      <c r="U38" s="25">
        <v>1.2E-2</v>
      </c>
      <c r="V38" s="25">
        <v>1.4999999999999999E-2</v>
      </c>
      <c r="W38" s="25">
        <v>1.2999999999999999E-2</v>
      </c>
      <c r="X38" s="25">
        <v>3.5000000000000003E-2</v>
      </c>
      <c r="Y38" s="25">
        <v>5.0000000000000001E-3</v>
      </c>
      <c r="Z38" s="25">
        <v>1.4999999999999999E-2</v>
      </c>
      <c r="AA38" s="25">
        <v>3.3000000000000002E-2</v>
      </c>
      <c r="AB38" s="25">
        <v>1.6E-2</v>
      </c>
      <c r="AC38" s="25">
        <v>5.3999999999999999E-2</v>
      </c>
      <c r="AD38" s="25">
        <v>2.9000000000000001E-2</v>
      </c>
      <c r="AE38" s="25">
        <v>0.05</v>
      </c>
      <c r="AF38" s="25">
        <v>2.3E-2</v>
      </c>
      <c r="AG38" s="25">
        <v>2.5000000000000001E-2</v>
      </c>
      <c r="AH38" s="25">
        <v>3.2000000000000001E-2</v>
      </c>
      <c r="AI38" s="25">
        <v>0.04</v>
      </c>
      <c r="AJ38" s="25">
        <v>4.2000000000000003E-2</v>
      </c>
      <c r="AK38" s="25">
        <v>2.7E-2</v>
      </c>
      <c r="AL38" s="25">
        <v>1.0389999999999999</v>
      </c>
      <c r="AM38" s="25">
        <v>1.7000000000000001E-2</v>
      </c>
      <c r="AN38" s="25">
        <v>1.6E-2</v>
      </c>
      <c r="AO38" s="25">
        <v>0.01</v>
      </c>
      <c r="AP38" s="25">
        <v>7.0000000000000001E-3</v>
      </c>
      <c r="AQ38" s="25">
        <v>2.5999999999999999E-2</v>
      </c>
      <c r="AR38" s="25">
        <v>2.1000000000000001E-2</v>
      </c>
      <c r="AS38" s="25">
        <v>3.1E-2</v>
      </c>
    </row>
    <row r="39" spans="1:45" ht="39" x14ac:dyDescent="0.35">
      <c r="A39" s="23" t="s">
        <v>200</v>
      </c>
      <c r="B39" s="25">
        <v>2.7E-2</v>
      </c>
      <c r="C39" s="25">
        <v>0.03</v>
      </c>
      <c r="D39" s="25">
        <v>3.6999999999999998E-2</v>
      </c>
      <c r="E39" s="25">
        <v>3.5999999999999997E-2</v>
      </c>
      <c r="F39" s="25">
        <v>8.6999999999999994E-2</v>
      </c>
      <c r="G39" s="25">
        <v>4.8000000000000001E-2</v>
      </c>
      <c r="H39" s="25">
        <v>4.2000000000000003E-2</v>
      </c>
      <c r="I39" s="25">
        <v>3.4000000000000002E-2</v>
      </c>
      <c r="J39" s="25">
        <v>4.2000000000000003E-2</v>
      </c>
      <c r="K39" s="25">
        <v>6.6000000000000003E-2</v>
      </c>
      <c r="L39" s="25">
        <v>5.7000000000000002E-2</v>
      </c>
      <c r="M39" s="25">
        <v>0.06</v>
      </c>
      <c r="N39" s="25">
        <v>4.8000000000000001E-2</v>
      </c>
      <c r="O39" s="25">
        <v>2.8000000000000001E-2</v>
      </c>
      <c r="P39" s="25">
        <v>2.5000000000000001E-2</v>
      </c>
      <c r="Q39" s="25">
        <v>2.7E-2</v>
      </c>
      <c r="R39" s="25">
        <v>4.8000000000000001E-2</v>
      </c>
      <c r="S39" s="25">
        <v>4.5999999999999999E-2</v>
      </c>
      <c r="T39" s="25">
        <v>0.03</v>
      </c>
      <c r="U39" s="25">
        <v>3.7999999999999999E-2</v>
      </c>
      <c r="V39" s="25">
        <v>5.2999999999999999E-2</v>
      </c>
      <c r="W39" s="25">
        <v>3.9E-2</v>
      </c>
      <c r="X39" s="25">
        <v>0.13</v>
      </c>
      <c r="Y39" s="25">
        <v>2.1000000000000001E-2</v>
      </c>
      <c r="Z39" s="25">
        <v>5.8999999999999997E-2</v>
      </c>
      <c r="AA39" s="25">
        <v>5.1999999999999998E-2</v>
      </c>
      <c r="AB39" s="25">
        <v>3.3000000000000002E-2</v>
      </c>
      <c r="AC39" s="25">
        <v>3.9E-2</v>
      </c>
      <c r="AD39" s="25">
        <v>7.4999999999999997E-2</v>
      </c>
      <c r="AE39" s="25">
        <v>6.6000000000000003E-2</v>
      </c>
      <c r="AF39" s="25">
        <v>1.6E-2</v>
      </c>
      <c r="AG39" s="25">
        <v>4.9000000000000002E-2</v>
      </c>
      <c r="AH39" s="25">
        <v>0.104</v>
      </c>
      <c r="AI39" s="25">
        <v>0.14599999999999999</v>
      </c>
      <c r="AJ39" s="25">
        <v>0.123</v>
      </c>
      <c r="AK39" s="25">
        <v>7.6999999999999999E-2</v>
      </c>
      <c r="AL39" s="25">
        <v>2.5000000000000001E-2</v>
      </c>
      <c r="AM39" s="25">
        <v>1.083</v>
      </c>
      <c r="AN39" s="25">
        <v>4.2000000000000003E-2</v>
      </c>
      <c r="AO39" s="25">
        <v>4.7E-2</v>
      </c>
      <c r="AP39" s="25">
        <v>2.4E-2</v>
      </c>
      <c r="AQ39" s="25">
        <v>3.3000000000000002E-2</v>
      </c>
      <c r="AR39" s="25">
        <v>5.6000000000000001E-2</v>
      </c>
      <c r="AS39" s="25">
        <v>5.3999999999999999E-2</v>
      </c>
    </row>
    <row r="40" spans="1:45" ht="48.75" x14ac:dyDescent="0.35">
      <c r="A40" s="23" t="s">
        <v>201</v>
      </c>
      <c r="B40" s="25">
        <v>2.3E-2</v>
      </c>
      <c r="C40" s="25">
        <v>2.8000000000000001E-2</v>
      </c>
      <c r="D40" s="25">
        <v>2.8000000000000001E-2</v>
      </c>
      <c r="E40" s="25">
        <v>7.1999999999999995E-2</v>
      </c>
      <c r="F40" s="25">
        <v>6.3E-2</v>
      </c>
      <c r="G40" s="25">
        <v>2.9000000000000001E-2</v>
      </c>
      <c r="H40" s="25">
        <v>3.9E-2</v>
      </c>
      <c r="I40" s="25">
        <v>3.2000000000000001E-2</v>
      </c>
      <c r="J40" s="25">
        <v>3.1E-2</v>
      </c>
      <c r="K40" s="25">
        <v>5.5E-2</v>
      </c>
      <c r="L40" s="25">
        <v>4.8000000000000001E-2</v>
      </c>
      <c r="M40" s="25">
        <v>4.7E-2</v>
      </c>
      <c r="N40" s="25">
        <v>3.7999999999999999E-2</v>
      </c>
      <c r="O40" s="25">
        <v>3.4000000000000002E-2</v>
      </c>
      <c r="P40" s="25">
        <v>3.4000000000000002E-2</v>
      </c>
      <c r="Q40" s="25">
        <v>2.7E-2</v>
      </c>
      <c r="R40" s="25">
        <v>5.5E-2</v>
      </c>
      <c r="S40" s="25">
        <v>3.6999999999999998E-2</v>
      </c>
      <c r="T40" s="25">
        <v>2.7E-2</v>
      </c>
      <c r="U40" s="25">
        <v>3.5000000000000003E-2</v>
      </c>
      <c r="V40" s="25">
        <v>3.7999999999999999E-2</v>
      </c>
      <c r="W40" s="25">
        <v>3.1E-2</v>
      </c>
      <c r="X40" s="25">
        <v>6.7000000000000004E-2</v>
      </c>
      <c r="Y40" s="25">
        <v>1.7999999999999999E-2</v>
      </c>
      <c r="Z40" s="25">
        <v>3.9E-2</v>
      </c>
      <c r="AA40" s="25">
        <v>4.9000000000000002E-2</v>
      </c>
      <c r="AB40" s="25">
        <v>2.9000000000000001E-2</v>
      </c>
      <c r="AC40" s="25">
        <v>3.3000000000000002E-2</v>
      </c>
      <c r="AD40" s="25">
        <v>6.2E-2</v>
      </c>
      <c r="AE40" s="25">
        <v>6.8000000000000005E-2</v>
      </c>
      <c r="AF40" s="25">
        <v>1.6E-2</v>
      </c>
      <c r="AG40" s="25">
        <v>3.1E-2</v>
      </c>
      <c r="AH40" s="25">
        <v>7.4999999999999997E-2</v>
      </c>
      <c r="AI40" s="25">
        <v>8.5000000000000006E-2</v>
      </c>
      <c r="AJ40" s="25">
        <v>8.4000000000000005E-2</v>
      </c>
      <c r="AK40" s="25">
        <v>6.3E-2</v>
      </c>
      <c r="AL40" s="25">
        <v>1.7999999999999999E-2</v>
      </c>
      <c r="AM40" s="25">
        <v>0.05</v>
      </c>
      <c r="AN40" s="25">
        <v>1.0649999999999999</v>
      </c>
      <c r="AO40" s="25">
        <v>5.6000000000000001E-2</v>
      </c>
      <c r="AP40" s="25">
        <v>2.4E-2</v>
      </c>
      <c r="AQ40" s="25">
        <v>3.7999999999999999E-2</v>
      </c>
      <c r="AR40" s="25">
        <v>4.2999999999999997E-2</v>
      </c>
      <c r="AS40" s="25">
        <v>4.2000000000000003E-2</v>
      </c>
    </row>
    <row r="41" spans="1:45" ht="68.25" x14ac:dyDescent="0.35">
      <c r="A41" s="23" t="s">
        <v>202</v>
      </c>
      <c r="B41" s="25">
        <v>2E-3</v>
      </c>
      <c r="C41" s="25">
        <v>1E-3</v>
      </c>
      <c r="D41" s="25">
        <v>0</v>
      </c>
      <c r="E41" s="25">
        <v>2E-3</v>
      </c>
      <c r="F41" s="25">
        <v>2E-3</v>
      </c>
      <c r="G41" s="25">
        <v>3.0000000000000001E-3</v>
      </c>
      <c r="H41" s="25">
        <v>0</v>
      </c>
      <c r="I41" s="25">
        <v>2E-3</v>
      </c>
      <c r="J41" s="25">
        <v>1E-3</v>
      </c>
      <c r="K41" s="25">
        <v>1E-3</v>
      </c>
      <c r="L41" s="25">
        <v>1E-3</v>
      </c>
      <c r="M41" s="25">
        <v>1E-3</v>
      </c>
      <c r="N41" s="25">
        <v>1E-3</v>
      </c>
      <c r="O41" s="25">
        <v>2E-3</v>
      </c>
      <c r="P41" s="25">
        <v>4.0000000000000001E-3</v>
      </c>
      <c r="Q41" s="25">
        <v>2E-3</v>
      </c>
      <c r="R41" s="25">
        <v>1E-3</v>
      </c>
      <c r="S41" s="25">
        <v>1E-3</v>
      </c>
      <c r="T41" s="25">
        <v>1E-3</v>
      </c>
      <c r="U41" s="25">
        <v>1E-3</v>
      </c>
      <c r="V41" s="25">
        <v>1E-3</v>
      </c>
      <c r="W41" s="25">
        <v>1E-3</v>
      </c>
      <c r="X41" s="25">
        <v>1E-3</v>
      </c>
      <c r="Y41" s="25">
        <v>0</v>
      </c>
      <c r="Z41" s="25">
        <v>1E-3</v>
      </c>
      <c r="AA41" s="25">
        <v>0</v>
      </c>
      <c r="AB41" s="25">
        <v>0</v>
      </c>
      <c r="AC41" s="25">
        <v>1E-3</v>
      </c>
      <c r="AD41" s="25">
        <v>1E-3</v>
      </c>
      <c r="AE41" s="25">
        <v>0</v>
      </c>
      <c r="AF41" s="25">
        <v>0</v>
      </c>
      <c r="AG41" s="25">
        <v>1E-3</v>
      </c>
      <c r="AH41" s="25">
        <v>2E-3</v>
      </c>
      <c r="AI41" s="25">
        <v>6.0000000000000001E-3</v>
      </c>
      <c r="AJ41" s="25">
        <v>1E-3</v>
      </c>
      <c r="AK41" s="25">
        <v>0</v>
      </c>
      <c r="AL41" s="25">
        <v>0</v>
      </c>
      <c r="AM41" s="25">
        <v>1E-3</v>
      </c>
      <c r="AN41" s="25">
        <v>0</v>
      </c>
      <c r="AO41" s="25">
        <v>1</v>
      </c>
      <c r="AP41" s="25">
        <v>0</v>
      </c>
      <c r="AQ41" s="25">
        <v>0</v>
      </c>
      <c r="AR41" s="25">
        <v>1E-3</v>
      </c>
      <c r="AS41" s="25">
        <v>0</v>
      </c>
    </row>
    <row r="42" spans="1:45" ht="22.5" x14ac:dyDescent="0.35">
      <c r="A42" s="23" t="s">
        <v>203</v>
      </c>
      <c r="B42" s="25">
        <v>2E-3</v>
      </c>
      <c r="C42" s="25">
        <v>2E-3</v>
      </c>
      <c r="D42" s="25">
        <v>2E-3</v>
      </c>
      <c r="E42" s="25">
        <v>3.0000000000000001E-3</v>
      </c>
      <c r="F42" s="25">
        <v>4.0000000000000001E-3</v>
      </c>
      <c r="G42" s="25">
        <v>2E-3</v>
      </c>
      <c r="H42" s="25">
        <v>2E-3</v>
      </c>
      <c r="I42" s="25">
        <v>2E-3</v>
      </c>
      <c r="J42" s="25">
        <v>2E-3</v>
      </c>
      <c r="K42" s="25">
        <v>4.0000000000000001E-3</v>
      </c>
      <c r="L42" s="25">
        <v>3.0000000000000001E-3</v>
      </c>
      <c r="M42" s="25">
        <v>3.0000000000000001E-3</v>
      </c>
      <c r="N42" s="25">
        <v>3.0000000000000001E-3</v>
      </c>
      <c r="O42" s="25">
        <v>2E-3</v>
      </c>
      <c r="P42" s="25">
        <v>2E-3</v>
      </c>
      <c r="Q42" s="25">
        <v>2E-3</v>
      </c>
      <c r="R42" s="25">
        <v>3.0000000000000001E-3</v>
      </c>
      <c r="S42" s="25">
        <v>3.0000000000000001E-3</v>
      </c>
      <c r="T42" s="25">
        <v>2E-3</v>
      </c>
      <c r="U42" s="25">
        <v>2E-3</v>
      </c>
      <c r="V42" s="25">
        <v>3.0000000000000001E-3</v>
      </c>
      <c r="W42" s="25">
        <v>2E-3</v>
      </c>
      <c r="X42" s="25">
        <v>6.0000000000000001E-3</v>
      </c>
      <c r="Y42" s="25">
        <v>1E-3</v>
      </c>
      <c r="Z42" s="25">
        <v>3.0000000000000001E-3</v>
      </c>
      <c r="AA42" s="25">
        <v>3.0000000000000001E-3</v>
      </c>
      <c r="AB42" s="25">
        <v>3.0000000000000001E-3</v>
      </c>
      <c r="AC42" s="25">
        <v>2E-3</v>
      </c>
      <c r="AD42" s="25">
        <v>4.0000000000000001E-3</v>
      </c>
      <c r="AE42" s="25">
        <v>4.0000000000000001E-3</v>
      </c>
      <c r="AF42" s="25">
        <v>1E-3</v>
      </c>
      <c r="AG42" s="25">
        <v>2E-3</v>
      </c>
      <c r="AH42" s="25">
        <v>6.0000000000000001E-3</v>
      </c>
      <c r="AI42" s="25">
        <v>8.9999999999999993E-3</v>
      </c>
      <c r="AJ42" s="25">
        <v>8.0000000000000002E-3</v>
      </c>
      <c r="AK42" s="25">
        <v>4.0000000000000001E-3</v>
      </c>
      <c r="AL42" s="25">
        <v>1E-3</v>
      </c>
      <c r="AM42" s="25">
        <v>4.0000000000000001E-3</v>
      </c>
      <c r="AN42" s="25">
        <v>3.0000000000000001E-3</v>
      </c>
      <c r="AO42" s="25">
        <v>3.0000000000000001E-3</v>
      </c>
      <c r="AP42" s="25">
        <v>1.002</v>
      </c>
      <c r="AQ42" s="25">
        <v>2E-3</v>
      </c>
      <c r="AR42" s="25">
        <v>3.0000000000000001E-3</v>
      </c>
      <c r="AS42" s="25">
        <v>3.0000000000000001E-3</v>
      </c>
    </row>
    <row r="43" spans="1:45" ht="39" x14ac:dyDescent="0.35">
      <c r="A43" s="23" t="s">
        <v>204</v>
      </c>
      <c r="B43" s="25">
        <v>1E-3</v>
      </c>
      <c r="C43" s="25">
        <v>2E-3</v>
      </c>
      <c r="D43" s="25">
        <v>2E-3</v>
      </c>
      <c r="E43" s="25">
        <v>4.0000000000000001E-3</v>
      </c>
      <c r="F43" s="25">
        <v>2E-3</v>
      </c>
      <c r="G43" s="25">
        <v>1E-3</v>
      </c>
      <c r="H43" s="25">
        <v>2E-3</v>
      </c>
      <c r="I43" s="25">
        <v>1E-3</v>
      </c>
      <c r="J43" s="25">
        <v>2E-3</v>
      </c>
      <c r="K43" s="25">
        <v>4.0000000000000001E-3</v>
      </c>
      <c r="L43" s="25">
        <v>2E-3</v>
      </c>
      <c r="M43" s="25">
        <v>2E-3</v>
      </c>
      <c r="N43" s="25">
        <v>2E-3</v>
      </c>
      <c r="O43" s="25">
        <v>2E-3</v>
      </c>
      <c r="P43" s="25">
        <v>2E-3</v>
      </c>
      <c r="Q43" s="25">
        <v>1E-3</v>
      </c>
      <c r="R43" s="25">
        <v>2E-3</v>
      </c>
      <c r="S43" s="25">
        <v>2E-3</v>
      </c>
      <c r="T43" s="25">
        <v>1E-3</v>
      </c>
      <c r="U43" s="25">
        <v>1E-3</v>
      </c>
      <c r="V43" s="25">
        <v>2E-3</v>
      </c>
      <c r="W43" s="25">
        <v>1E-3</v>
      </c>
      <c r="X43" s="25">
        <v>3.0000000000000001E-3</v>
      </c>
      <c r="Y43" s="25">
        <v>1E-3</v>
      </c>
      <c r="Z43" s="25">
        <v>2E-3</v>
      </c>
      <c r="AA43" s="25">
        <v>2E-3</v>
      </c>
      <c r="AB43" s="25">
        <v>2E-3</v>
      </c>
      <c r="AC43" s="25">
        <v>3.0000000000000001E-3</v>
      </c>
      <c r="AD43" s="25">
        <v>3.0000000000000001E-3</v>
      </c>
      <c r="AE43" s="25">
        <v>5.0000000000000001E-3</v>
      </c>
      <c r="AF43" s="25">
        <v>2E-3</v>
      </c>
      <c r="AG43" s="25">
        <v>2E-3</v>
      </c>
      <c r="AH43" s="25">
        <v>3.0000000000000001E-3</v>
      </c>
      <c r="AI43" s="25">
        <v>2E-3</v>
      </c>
      <c r="AJ43" s="25">
        <v>2E-3</v>
      </c>
      <c r="AK43" s="25">
        <v>2E-3</v>
      </c>
      <c r="AL43" s="25">
        <v>0</v>
      </c>
      <c r="AM43" s="25">
        <v>2E-3</v>
      </c>
      <c r="AN43" s="25">
        <v>1E-3</v>
      </c>
      <c r="AO43" s="25">
        <v>1E-3</v>
      </c>
      <c r="AP43" s="25">
        <v>1E-3</v>
      </c>
      <c r="AQ43" s="25">
        <v>1.0109999999999999</v>
      </c>
      <c r="AR43" s="25">
        <v>2E-3</v>
      </c>
      <c r="AS43" s="25">
        <v>2E-3</v>
      </c>
    </row>
    <row r="44" spans="1:45" ht="39" x14ac:dyDescent="0.35">
      <c r="A44" s="23" t="s">
        <v>205</v>
      </c>
      <c r="B44" s="25">
        <v>1E-3</v>
      </c>
      <c r="C44" s="25">
        <v>2E-3</v>
      </c>
      <c r="D44" s="25">
        <v>2E-3</v>
      </c>
      <c r="E44" s="25">
        <v>4.0000000000000001E-3</v>
      </c>
      <c r="F44" s="25">
        <v>2E-3</v>
      </c>
      <c r="G44" s="25">
        <v>2E-3</v>
      </c>
      <c r="H44" s="25">
        <v>2E-3</v>
      </c>
      <c r="I44" s="25">
        <v>2E-3</v>
      </c>
      <c r="J44" s="25">
        <v>2E-3</v>
      </c>
      <c r="K44" s="25">
        <v>4.0000000000000001E-3</v>
      </c>
      <c r="L44" s="25">
        <v>2E-3</v>
      </c>
      <c r="M44" s="25">
        <v>2E-3</v>
      </c>
      <c r="N44" s="25">
        <v>2E-3</v>
      </c>
      <c r="O44" s="25">
        <v>2E-3</v>
      </c>
      <c r="P44" s="25">
        <v>2E-3</v>
      </c>
      <c r="Q44" s="25">
        <v>2E-3</v>
      </c>
      <c r="R44" s="25">
        <v>2E-3</v>
      </c>
      <c r="S44" s="25">
        <v>2E-3</v>
      </c>
      <c r="T44" s="25">
        <v>1E-3</v>
      </c>
      <c r="U44" s="25">
        <v>1E-3</v>
      </c>
      <c r="V44" s="25">
        <v>2E-3</v>
      </c>
      <c r="W44" s="25">
        <v>2E-3</v>
      </c>
      <c r="X44" s="25">
        <v>3.0000000000000001E-3</v>
      </c>
      <c r="Y44" s="25">
        <v>1E-3</v>
      </c>
      <c r="Z44" s="25">
        <v>2E-3</v>
      </c>
      <c r="AA44" s="25">
        <v>2E-3</v>
      </c>
      <c r="AB44" s="25">
        <v>2E-3</v>
      </c>
      <c r="AC44" s="25">
        <v>3.0000000000000001E-3</v>
      </c>
      <c r="AD44" s="25">
        <v>3.0000000000000001E-3</v>
      </c>
      <c r="AE44" s="25">
        <v>2E-3</v>
      </c>
      <c r="AF44" s="25">
        <v>2E-3</v>
      </c>
      <c r="AG44" s="25">
        <v>3.0000000000000001E-3</v>
      </c>
      <c r="AH44" s="25">
        <v>5.8000000000000003E-2</v>
      </c>
      <c r="AI44" s="25">
        <v>5.0000000000000001E-3</v>
      </c>
      <c r="AJ44" s="25">
        <v>3.0000000000000001E-3</v>
      </c>
      <c r="AK44" s="25">
        <v>3.0000000000000001E-3</v>
      </c>
      <c r="AL44" s="25">
        <v>1E-3</v>
      </c>
      <c r="AM44" s="25">
        <v>5.0000000000000001E-3</v>
      </c>
      <c r="AN44" s="25">
        <v>3.0000000000000001E-3</v>
      </c>
      <c r="AO44" s="25">
        <v>2E-3</v>
      </c>
      <c r="AP44" s="25">
        <v>1E-3</v>
      </c>
      <c r="AQ44" s="25">
        <v>1E-3</v>
      </c>
      <c r="AR44" s="25">
        <v>1.0229999999999999</v>
      </c>
      <c r="AS44" s="25">
        <v>4.0000000000000001E-3</v>
      </c>
    </row>
    <row r="45" spans="1:45" ht="29.25" x14ac:dyDescent="0.35">
      <c r="A45" s="23" t="s">
        <v>206</v>
      </c>
      <c r="B45" s="25">
        <v>3.0000000000000001E-3</v>
      </c>
      <c r="C45" s="25">
        <v>7.0000000000000001E-3</v>
      </c>
      <c r="D45" s="25">
        <v>3.0000000000000001E-3</v>
      </c>
      <c r="E45" s="25">
        <v>5.0000000000000001E-3</v>
      </c>
      <c r="F45" s="25">
        <v>1.2E-2</v>
      </c>
      <c r="G45" s="25">
        <v>4.0000000000000001E-3</v>
      </c>
      <c r="H45" s="25">
        <v>4.0000000000000001E-3</v>
      </c>
      <c r="I45" s="25">
        <v>4.0000000000000001E-3</v>
      </c>
      <c r="J45" s="25">
        <v>5.0000000000000001E-3</v>
      </c>
      <c r="K45" s="25">
        <v>7.0000000000000001E-3</v>
      </c>
      <c r="L45" s="25">
        <v>4.0000000000000001E-3</v>
      </c>
      <c r="M45" s="25">
        <v>4.0000000000000001E-3</v>
      </c>
      <c r="N45" s="25">
        <v>4.0000000000000001E-3</v>
      </c>
      <c r="O45" s="25">
        <v>3.0000000000000001E-3</v>
      </c>
      <c r="P45" s="25">
        <v>3.0000000000000001E-3</v>
      </c>
      <c r="Q45" s="25">
        <v>3.0000000000000001E-3</v>
      </c>
      <c r="R45" s="25">
        <v>4.0000000000000001E-3</v>
      </c>
      <c r="S45" s="25">
        <v>4.0000000000000001E-3</v>
      </c>
      <c r="T45" s="25">
        <v>3.0000000000000001E-3</v>
      </c>
      <c r="U45" s="25">
        <v>2E-3</v>
      </c>
      <c r="V45" s="25">
        <v>4.0000000000000001E-3</v>
      </c>
      <c r="W45" s="25">
        <v>3.0000000000000001E-3</v>
      </c>
      <c r="X45" s="25">
        <v>6.0000000000000001E-3</v>
      </c>
      <c r="Y45" s="25">
        <v>2E-3</v>
      </c>
      <c r="Z45" s="25">
        <v>4.0000000000000001E-3</v>
      </c>
      <c r="AA45" s="25">
        <v>5.0000000000000001E-3</v>
      </c>
      <c r="AB45" s="25">
        <v>6.0000000000000001E-3</v>
      </c>
      <c r="AC45" s="25">
        <v>5.0000000000000001E-3</v>
      </c>
      <c r="AD45" s="25">
        <v>6.0000000000000001E-3</v>
      </c>
      <c r="AE45" s="25">
        <v>4.0000000000000001E-3</v>
      </c>
      <c r="AF45" s="25">
        <v>4.0000000000000001E-3</v>
      </c>
      <c r="AG45" s="25">
        <v>1.0999999999999999E-2</v>
      </c>
      <c r="AH45" s="25">
        <v>1.4999999999999999E-2</v>
      </c>
      <c r="AI45" s="25">
        <v>8.0000000000000002E-3</v>
      </c>
      <c r="AJ45" s="25">
        <v>8.0000000000000002E-3</v>
      </c>
      <c r="AK45" s="25">
        <v>4.0000000000000001E-3</v>
      </c>
      <c r="AL45" s="25">
        <v>2E-3</v>
      </c>
      <c r="AM45" s="25">
        <v>1.0999999999999999E-2</v>
      </c>
      <c r="AN45" s="25">
        <v>8.0000000000000002E-3</v>
      </c>
      <c r="AO45" s="25">
        <v>4.0000000000000001E-3</v>
      </c>
      <c r="AP45" s="25">
        <v>3.0000000000000001E-3</v>
      </c>
      <c r="AQ45" s="25">
        <v>1.2E-2</v>
      </c>
      <c r="AR45" s="25">
        <v>1.4E-2</v>
      </c>
      <c r="AS45" s="25">
        <v>1.091</v>
      </c>
    </row>
  </sheetData>
  <conditionalFormatting sqref="B2:AS4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C6B5-55D4-4293-B043-43E6E5AE9CC4}">
  <dimension ref="A1:U21"/>
  <sheetViews>
    <sheetView workbookViewId="0">
      <selection activeCell="D24" sqref="D24"/>
    </sheetView>
  </sheetViews>
  <sheetFormatPr defaultColWidth="9.73046875" defaultRowHeight="13.15" x14ac:dyDescent="0.4"/>
  <cols>
    <col min="1" max="1" width="8.73046875" style="17" customWidth="1"/>
    <col min="4" max="4" width="10.86328125" customWidth="1"/>
  </cols>
  <sheetData>
    <row r="1" spans="1:21" s="17" customFormat="1" x14ac:dyDescent="0.4">
      <c r="A1" s="16"/>
      <c r="B1" s="16" t="s">
        <v>139</v>
      </c>
      <c r="C1" s="16" t="s">
        <v>140</v>
      </c>
      <c r="D1" s="16" t="s">
        <v>141</v>
      </c>
      <c r="E1" s="16" t="s">
        <v>142</v>
      </c>
      <c r="F1" s="16" t="s">
        <v>143</v>
      </c>
      <c r="G1" s="16" t="s">
        <v>144</v>
      </c>
      <c r="H1" s="16" t="s">
        <v>145</v>
      </c>
      <c r="I1" s="16" t="s">
        <v>146</v>
      </c>
      <c r="J1" s="16" t="s">
        <v>147</v>
      </c>
      <c r="K1" s="16" t="s">
        <v>148</v>
      </c>
      <c r="L1" s="16" t="s">
        <v>149</v>
      </c>
      <c r="M1" s="16" t="s">
        <v>150</v>
      </c>
      <c r="N1" s="16" t="s">
        <v>151</v>
      </c>
      <c r="O1" s="16" t="s">
        <v>152</v>
      </c>
      <c r="P1" s="16" t="s">
        <v>153</v>
      </c>
      <c r="Q1" s="16" t="s">
        <v>154</v>
      </c>
      <c r="R1" s="16" t="s">
        <v>155</v>
      </c>
      <c r="S1" s="16" t="s">
        <v>156</v>
      </c>
      <c r="T1" s="16" t="s">
        <v>157</v>
      </c>
      <c r="U1" s="16" t="s">
        <v>158</v>
      </c>
    </row>
    <row r="2" spans="1:21" x14ac:dyDescent="0.4">
      <c r="A2" s="16" t="s">
        <v>139</v>
      </c>
      <c r="B2" s="15">
        <v>0.23945275450604886</v>
      </c>
      <c r="C2" s="15">
        <v>1.1828449328449328E-3</v>
      </c>
      <c r="D2" s="15">
        <v>9.9869801447371835E-3</v>
      </c>
      <c r="E2" s="15">
        <v>0.2666345604926314</v>
      </c>
      <c r="F2" s="15">
        <v>8.3364930107934603E-3</v>
      </c>
      <c r="G2" s="15">
        <v>0.19077459365246643</v>
      </c>
      <c r="H2" s="15">
        <v>8.2058863140223553E-4</v>
      </c>
      <c r="I2" s="15">
        <v>5.3755519605082922E-4</v>
      </c>
      <c r="J2" s="15">
        <v>5.7651222067327127E-3</v>
      </c>
      <c r="K2" s="15">
        <v>3.0206800402757331E-4</v>
      </c>
      <c r="L2" s="15">
        <v>1.3195878532618304E-4</v>
      </c>
      <c r="M2" s="15">
        <v>2.1443397050325088E-3</v>
      </c>
      <c r="N2" s="15">
        <v>4.2580392833036493E-4</v>
      </c>
      <c r="O2" s="15">
        <v>1.1331292986251098E-4</v>
      </c>
      <c r="P2" s="15">
        <v>3.8164459650807356E-4</v>
      </c>
      <c r="Q2" s="15">
        <v>5.4567442409226338E-4</v>
      </c>
      <c r="R2" s="15">
        <v>1.3138289474664924E-3</v>
      </c>
      <c r="S2" s="15">
        <v>5.9305267487481331E-4</v>
      </c>
      <c r="T2" s="15">
        <v>9.7239510311799367E-4</v>
      </c>
      <c r="U2" s="15">
        <v>5.9665928448926063E-4</v>
      </c>
    </row>
    <row r="3" spans="1:21" x14ac:dyDescent="0.4">
      <c r="A3" s="16" t="s">
        <v>140</v>
      </c>
      <c r="B3" s="15">
        <v>4.9529052832674369E-4</v>
      </c>
      <c r="C3" s="15">
        <v>0.19356684981684985</v>
      </c>
      <c r="D3" s="15">
        <v>3.6932491290087473E-3</v>
      </c>
      <c r="E3" s="15">
        <v>4.5940688352763889E-4</v>
      </c>
      <c r="F3" s="15">
        <v>3.164732944061071E-3</v>
      </c>
      <c r="G3" s="15">
        <v>1.4997365327712696E-3</v>
      </c>
      <c r="H3" s="15">
        <v>1.629432196515317E-2</v>
      </c>
      <c r="I3" s="15">
        <v>9.4188131189725632E-2</v>
      </c>
      <c r="J3" s="15">
        <v>2.7870806490196246E-2</v>
      </c>
      <c r="K3" s="15">
        <v>0.47368910231585448</v>
      </c>
      <c r="L3" s="15">
        <v>0.24276233270482853</v>
      </c>
      <c r="M3" s="15">
        <v>9.5574160361463802E-3</v>
      </c>
      <c r="N3" s="15">
        <v>1.0308660536491921E-2</v>
      </c>
      <c r="O3" s="15">
        <v>8.2238934912035142E-4</v>
      </c>
      <c r="P3" s="15">
        <v>3.0938736318831248E-3</v>
      </c>
      <c r="Q3" s="15">
        <v>3.0233312686192966E-4</v>
      </c>
      <c r="R3" s="15">
        <v>6.0237261652524438E-2</v>
      </c>
      <c r="S3" s="15">
        <v>9.4537697903431266E-4</v>
      </c>
      <c r="T3" s="15">
        <v>8.0553440494981728E-4</v>
      </c>
      <c r="U3" s="15">
        <v>5.8512963647980624E-4</v>
      </c>
    </row>
    <row r="4" spans="1:21" x14ac:dyDescent="0.4">
      <c r="A4" s="16" t="s">
        <v>141</v>
      </c>
      <c r="B4" s="15">
        <v>0.32394022146562196</v>
      </c>
      <c r="C4" s="15">
        <v>0.41006562881562886</v>
      </c>
      <c r="D4" s="15">
        <v>0.61946663557578507</v>
      </c>
      <c r="E4" s="15">
        <v>0.3369021690606509</v>
      </c>
      <c r="F4" s="15">
        <v>0.4374156366118146</v>
      </c>
      <c r="G4" s="15">
        <v>0.26919054760650146</v>
      </c>
      <c r="H4" s="15">
        <v>0.28451718381498536</v>
      </c>
      <c r="I4" s="15">
        <v>0.31058290822466744</v>
      </c>
      <c r="J4" s="15">
        <v>0.30028252315865017</v>
      </c>
      <c r="K4" s="15">
        <v>0.19146851521958017</v>
      </c>
      <c r="L4" s="15">
        <v>0.1287325970849352</v>
      </c>
      <c r="M4" s="15">
        <v>0.25393170976184248</v>
      </c>
      <c r="N4" s="15">
        <v>0.26702532324300676</v>
      </c>
      <c r="O4" s="15">
        <v>0.16130242899525188</v>
      </c>
      <c r="P4" s="15">
        <v>0.42604481285437346</v>
      </c>
      <c r="Q4" s="15">
        <v>0.40659381175707171</v>
      </c>
      <c r="R4" s="15">
        <v>0.31100750149575934</v>
      </c>
      <c r="S4" s="15">
        <v>0.56567340971809277</v>
      </c>
      <c r="T4" s="15">
        <v>0.37599085526656489</v>
      </c>
      <c r="U4" s="15">
        <v>0.58274876416585397</v>
      </c>
    </row>
    <row r="5" spans="1:21" x14ac:dyDescent="0.4">
      <c r="A5" s="16" t="s">
        <v>142</v>
      </c>
      <c r="B5" s="15">
        <v>0.13466006054674012</v>
      </c>
      <c r="C5" s="15">
        <v>5.3800366300366309E-3</v>
      </c>
      <c r="D5" s="15">
        <v>3.57965373913166E-2</v>
      </c>
      <c r="E5" s="15">
        <v>0.19175610851526081</v>
      </c>
      <c r="F5" s="15">
        <v>9.3223123783524198E-3</v>
      </c>
      <c r="G5" s="15">
        <v>2.9427262778160585E-3</v>
      </c>
      <c r="H5" s="15">
        <v>3.3465608879896512E-3</v>
      </c>
      <c r="I5" s="15">
        <v>3.250859577745653E-3</v>
      </c>
      <c r="J5" s="15">
        <v>7.854556253041765E-3</v>
      </c>
      <c r="K5" s="15">
        <v>1.5142126868561688E-3</v>
      </c>
      <c r="L5" s="15">
        <v>4.8566274599430256E-4</v>
      </c>
      <c r="M5" s="15">
        <v>1.5385730292607606E-3</v>
      </c>
      <c r="N5" s="15">
        <v>1.5055585811582285E-3</v>
      </c>
      <c r="O5" s="15">
        <v>5.1406031301692325E-4</v>
      </c>
      <c r="P5" s="15">
        <v>2.4582044472534355E-3</v>
      </c>
      <c r="Q5" s="15">
        <v>3.9008347343892878E-3</v>
      </c>
      <c r="R5" s="15">
        <v>1.9090835788998668E-3</v>
      </c>
      <c r="S5" s="15">
        <v>3.6507812512454906E-3</v>
      </c>
      <c r="T5" s="15">
        <v>6.248645455539297E-3</v>
      </c>
      <c r="U5" s="15">
        <v>4.0065526832853736E-3</v>
      </c>
    </row>
    <row r="6" spans="1:21" x14ac:dyDescent="0.4">
      <c r="A6" s="16" t="s">
        <v>143</v>
      </c>
      <c r="B6" s="15">
        <v>9.7727222953178216E-3</v>
      </c>
      <c r="C6" s="15">
        <v>4.7695360195360199E-3</v>
      </c>
      <c r="D6" s="15">
        <v>6.3894526598207478E-3</v>
      </c>
      <c r="E6" s="15">
        <v>2.1650022862121122E-3</v>
      </c>
      <c r="F6" s="15">
        <v>0.29784889158514705</v>
      </c>
      <c r="G6" s="15">
        <v>3.3561671598232737E-3</v>
      </c>
      <c r="H6" s="15">
        <v>8.0351913506199833E-3</v>
      </c>
      <c r="I6" s="15">
        <v>1.2924664957965665E-3</v>
      </c>
      <c r="J6" s="15">
        <v>4.5537783863597E-3</v>
      </c>
      <c r="K6" s="15">
        <v>4.9647587328634476E-3</v>
      </c>
      <c r="L6" s="15">
        <v>5.0538854380079374E-4</v>
      </c>
      <c r="M6" s="15">
        <v>4.4567119717492942E-3</v>
      </c>
      <c r="N6" s="15">
        <v>3.2792159320059458E-3</v>
      </c>
      <c r="O6" s="15">
        <v>1.3830606545629884E-3</v>
      </c>
      <c r="P6" s="15">
        <v>2.4472655893917391E-3</v>
      </c>
      <c r="Q6" s="15">
        <v>4.5497448603368448E-3</v>
      </c>
      <c r="R6" s="15">
        <v>4.516075262952125E-3</v>
      </c>
      <c r="S6" s="15">
        <v>6.930107466883907E-3</v>
      </c>
      <c r="T6" s="15">
        <v>1.4649218535730249E-2</v>
      </c>
      <c r="U6" s="15">
        <v>8.9960078593767263E-3</v>
      </c>
    </row>
    <row r="7" spans="1:21" x14ac:dyDescent="0.4">
      <c r="A7" s="16" t="s">
        <v>144</v>
      </c>
      <c r="B7" s="15">
        <v>3.669193097604244E-3</v>
      </c>
      <c r="C7" s="15">
        <v>4.197191697191698E-4</v>
      </c>
      <c r="D7" s="15">
        <v>1.4779579847815751E-3</v>
      </c>
      <c r="E7" s="15">
        <v>8.333175508039622E-4</v>
      </c>
      <c r="F7" s="15">
        <v>1.3498142109653448E-3</v>
      </c>
      <c r="G7" s="15">
        <v>0.28350695148149646</v>
      </c>
      <c r="H7" s="15">
        <v>3.8428290889273777E-2</v>
      </c>
      <c r="I7" s="15">
        <v>2.3486129325422938E-4</v>
      </c>
      <c r="J7" s="15">
        <v>9.2222158064489532E-4</v>
      </c>
      <c r="K7" s="15">
        <v>3.214313376190844E-3</v>
      </c>
      <c r="L7" s="15">
        <v>2.7514086940433525E-4</v>
      </c>
      <c r="M7" s="15">
        <v>9.5598051247011324E-3</v>
      </c>
      <c r="N7" s="15">
        <v>6.8549175622567397E-4</v>
      </c>
      <c r="O7" s="15">
        <v>4.9986271187575768E-4</v>
      </c>
      <c r="P7" s="15">
        <v>5.2342434868217153E-3</v>
      </c>
      <c r="Q7" s="15">
        <v>2.8021119075008114E-4</v>
      </c>
      <c r="R7" s="15">
        <v>4.4569563482195561E-2</v>
      </c>
      <c r="S7" s="15">
        <v>2.8696097171361935E-4</v>
      </c>
      <c r="T7" s="15">
        <v>4.2578247118776056E-4</v>
      </c>
      <c r="U7" s="15">
        <v>4.2851858435138528E-4</v>
      </c>
    </row>
    <row r="8" spans="1:21" x14ac:dyDescent="0.4">
      <c r="A8" s="16" t="s">
        <v>145</v>
      </c>
      <c r="B8" s="15">
        <v>4.3625998372616846E-2</v>
      </c>
      <c r="C8" s="15">
        <v>5.1892551892551908E-3</v>
      </c>
      <c r="D8" s="15">
        <v>2.9448230555125639E-2</v>
      </c>
      <c r="E8" s="15">
        <v>3.486838723292579E-2</v>
      </c>
      <c r="F8" s="15">
        <v>1.4989509870832389E-2</v>
      </c>
      <c r="G8" s="15">
        <v>2.1693486279437395E-2</v>
      </c>
      <c r="H8" s="15">
        <v>0.41742905196956925</v>
      </c>
      <c r="I8" s="15">
        <v>4.3945319622879873E-3</v>
      </c>
      <c r="J8" s="15">
        <v>2.0111112027650153E-2</v>
      </c>
      <c r="K8" s="15">
        <v>1.4216559522887457E-2</v>
      </c>
      <c r="L8" s="15">
        <v>1.8807527908602892E-3</v>
      </c>
      <c r="M8" s="15">
        <v>1.0280513505384874E-2</v>
      </c>
      <c r="N8" s="15">
        <v>1.3823382838734908E-2</v>
      </c>
      <c r="O8" s="15">
        <v>1.8451523898179089E-3</v>
      </c>
      <c r="P8" s="15">
        <v>1.1319894743878799E-2</v>
      </c>
      <c r="Q8" s="15">
        <v>1.5765566469044041E-2</v>
      </c>
      <c r="R8" s="15">
        <v>5.8627668736223951E-3</v>
      </c>
      <c r="S8" s="15">
        <v>1.7788391791003135E-2</v>
      </c>
      <c r="T8" s="15">
        <v>1.3745869238750812E-2</v>
      </c>
      <c r="U8" s="15">
        <v>3.1429820473772449E-2</v>
      </c>
    </row>
    <row r="9" spans="1:21" x14ac:dyDescent="0.4">
      <c r="A9" s="16" t="s">
        <v>146</v>
      </c>
      <c r="B9" s="15">
        <v>3.1717125091182317E-2</v>
      </c>
      <c r="C9" s="15">
        <v>7.2916666666666671E-2</v>
      </c>
      <c r="D9" s="15">
        <v>1.3367060180934975E-2</v>
      </c>
      <c r="E9" s="15">
        <v>4.9338892391107315E-3</v>
      </c>
      <c r="F9" s="15">
        <v>1.1208007886554941E-2</v>
      </c>
      <c r="G9" s="15">
        <v>7.7013497628794928E-3</v>
      </c>
      <c r="H9" s="15">
        <v>6.7651581825527813E-3</v>
      </c>
      <c r="I9" s="15">
        <v>0.26626268579205881</v>
      </c>
      <c r="J9" s="15">
        <v>6.3780943503617127E-2</v>
      </c>
      <c r="K9" s="15">
        <v>1.2051738827356514E-2</v>
      </c>
      <c r="L9" s="15">
        <v>5.3263055077148258E-3</v>
      </c>
      <c r="M9" s="15">
        <v>2.3503322293089669E-3</v>
      </c>
      <c r="N9" s="15">
        <v>2.4959469774229292E-3</v>
      </c>
      <c r="O9" s="15">
        <v>6.892533535135713E-4</v>
      </c>
      <c r="P9" s="15">
        <v>8.1855473379073979E-2</v>
      </c>
      <c r="Q9" s="15">
        <v>3.0321800430640363E-2</v>
      </c>
      <c r="R9" s="15">
        <v>1.7027263814006814E-2</v>
      </c>
      <c r="S9" s="15">
        <v>0.12027650283852229</v>
      </c>
      <c r="T9" s="15">
        <v>0.24794348984355374</v>
      </c>
      <c r="U9" s="15">
        <v>3.1835279762104929E-2</v>
      </c>
    </row>
    <row r="10" spans="1:21" x14ac:dyDescent="0.4">
      <c r="A10" s="16" t="s">
        <v>147</v>
      </c>
      <c r="B10" s="15">
        <v>7.7558453547981715E-2</v>
      </c>
      <c r="C10" s="15">
        <v>4.3078449328449328E-2</v>
      </c>
      <c r="D10" s="15">
        <v>6.3558842510706301E-2</v>
      </c>
      <c r="E10" s="15">
        <v>3.8040946194200877E-2</v>
      </c>
      <c r="F10" s="15">
        <v>7.5362099036930322E-2</v>
      </c>
      <c r="G10" s="15">
        <v>5.5344331401240315E-2</v>
      </c>
      <c r="H10" s="15">
        <v>8.5220634985263846E-2</v>
      </c>
      <c r="I10" s="15">
        <v>0.11896162133065701</v>
      </c>
      <c r="J10" s="15">
        <v>0.39772207970040174</v>
      </c>
      <c r="K10" s="15">
        <v>2.9269615056928194E-2</v>
      </c>
      <c r="L10" s="15">
        <v>6.9135520312130121E-3</v>
      </c>
      <c r="M10" s="15">
        <v>4.3395139054244788E-2</v>
      </c>
      <c r="N10" s="15">
        <v>4.8008604393455445E-2</v>
      </c>
      <c r="O10" s="15">
        <v>3.5882427789795134E-2</v>
      </c>
      <c r="P10" s="15">
        <v>1.8543794932877958E-2</v>
      </c>
      <c r="Q10" s="15">
        <v>8.5729876412116934E-2</v>
      </c>
      <c r="R10" s="15">
        <v>3.2732228921989466E-2</v>
      </c>
      <c r="S10" s="15">
        <v>2.1273373369702982E-2</v>
      </c>
      <c r="T10" s="15">
        <v>1.9470917331072729E-2</v>
      </c>
      <c r="U10" s="15">
        <v>2.6122339173420321E-2</v>
      </c>
    </row>
    <row r="11" spans="1:21" x14ac:dyDescent="0.4">
      <c r="A11" s="16" t="s">
        <v>148</v>
      </c>
      <c r="B11" s="15">
        <v>6.1523843858818632E-3</v>
      </c>
      <c r="C11" s="15">
        <v>2.5564713064713069E-3</v>
      </c>
      <c r="D11" s="15">
        <v>3.0149026223187979E-3</v>
      </c>
      <c r="E11" s="15">
        <v>5.4858268376951737E-3</v>
      </c>
      <c r="F11" s="15">
        <v>2.0120826066075178E-3</v>
      </c>
      <c r="G11" s="15">
        <v>8.4309513193628132E-4</v>
      </c>
      <c r="H11" s="15">
        <v>1.5440847148141302E-3</v>
      </c>
      <c r="I11" s="15">
        <v>6.1166049851862341E-3</v>
      </c>
      <c r="J11" s="15">
        <v>1.0329211657276726E-2</v>
      </c>
      <c r="K11" s="15">
        <v>9.2518007900240076E-2</v>
      </c>
      <c r="L11" s="15">
        <v>4.8328204625903634E-3</v>
      </c>
      <c r="M11" s="15">
        <v>1.0556055052033024E-2</v>
      </c>
      <c r="N11" s="15">
        <v>3.0184767363863645E-2</v>
      </c>
      <c r="O11" s="15">
        <v>7.6744731149670847E-3</v>
      </c>
      <c r="P11" s="15">
        <v>1.4372443801617739E-3</v>
      </c>
      <c r="Q11" s="15">
        <v>7.4550924696929486E-3</v>
      </c>
      <c r="R11" s="15">
        <v>9.6347907867999169E-2</v>
      </c>
      <c r="S11" s="15">
        <v>1.2227725850241448E-3</v>
      </c>
      <c r="T11" s="15">
        <v>1.5727100287115481E-3</v>
      </c>
      <c r="U11" s="15">
        <v>1.8966270975552342E-3</v>
      </c>
    </row>
    <row r="12" spans="1:21" x14ac:dyDescent="0.4">
      <c r="A12" s="16" t="s">
        <v>149</v>
      </c>
      <c r="B12" s="15">
        <v>6.0344580696135913E-3</v>
      </c>
      <c r="C12" s="15">
        <v>3.4836691086691088E-2</v>
      </c>
      <c r="D12" s="15">
        <v>1.0554002511014408E-2</v>
      </c>
      <c r="E12" s="15">
        <v>3.0326806581044197E-2</v>
      </c>
      <c r="F12" s="15">
        <v>1.1723667248047321E-2</v>
      </c>
      <c r="G12" s="15">
        <v>3.4631753881074943E-2</v>
      </c>
      <c r="H12" s="15">
        <v>7.60297291117911E-3</v>
      </c>
      <c r="I12" s="15">
        <v>1.9723242953067131E-2</v>
      </c>
      <c r="J12" s="15">
        <v>3.9060785785579366E-2</v>
      </c>
      <c r="K12" s="15">
        <v>4.070947254279296E-2</v>
      </c>
      <c r="L12" s="15">
        <v>0.52861397021812639</v>
      </c>
      <c r="M12" s="15">
        <v>0.18936022066683711</v>
      </c>
      <c r="N12" s="15">
        <v>0.20840421304074469</v>
      </c>
      <c r="O12" s="15">
        <v>0.15146268776662355</v>
      </c>
      <c r="P12" s="15">
        <v>1.0335397536326126E-2</v>
      </c>
      <c r="Q12" s="15">
        <v>6.9610358965283324E-3</v>
      </c>
      <c r="R12" s="15">
        <v>0.26033429120656121</v>
      </c>
      <c r="S12" s="15">
        <v>1.3697603716463429E-2</v>
      </c>
      <c r="T12" s="15">
        <v>1.7182816033203364E-2</v>
      </c>
      <c r="U12" s="15">
        <v>2.5514150240921605E-2</v>
      </c>
    </row>
    <row r="13" spans="1:21" x14ac:dyDescent="0.4">
      <c r="A13" s="16" t="s">
        <v>150</v>
      </c>
      <c r="B13" s="15">
        <v>3.3004206600167466E-2</v>
      </c>
      <c r="C13" s="15">
        <v>7.6388888888888909E-2</v>
      </c>
      <c r="D13" s="15">
        <v>8.8801114057737288E-2</v>
      </c>
      <c r="E13" s="15">
        <v>1.2967827990270749E-2</v>
      </c>
      <c r="F13" s="15">
        <v>4.858320062688002E-2</v>
      </c>
      <c r="G13" s="15">
        <v>3.4161566211341247E-2</v>
      </c>
      <c r="H13" s="15">
        <v>1.764891961050228E-2</v>
      </c>
      <c r="I13" s="15">
        <v>2.6071062317016065E-2</v>
      </c>
      <c r="J13" s="15">
        <v>3.0386706151168452E-2</v>
      </c>
      <c r="K13" s="15">
        <v>2.3418015645573536E-2</v>
      </c>
      <c r="L13" s="15">
        <v>1.1400830932227596E-2</v>
      </c>
      <c r="M13" s="15">
        <v>0.2710277620053691</v>
      </c>
      <c r="N13" s="15">
        <v>8.3154776048161044E-2</v>
      </c>
      <c r="O13" s="15">
        <v>4.4024082346086617E-2</v>
      </c>
      <c r="P13" s="15">
        <v>6.5534697449422988E-2</v>
      </c>
      <c r="Q13" s="15">
        <v>9.7218535232870273E-2</v>
      </c>
      <c r="R13" s="15">
        <v>8.6959349901987976E-2</v>
      </c>
      <c r="S13" s="15">
        <v>7.5199716865174585E-2</v>
      </c>
      <c r="T13" s="15">
        <v>3.1947110912497877E-2</v>
      </c>
      <c r="U13" s="15">
        <v>0.11566735043884721</v>
      </c>
    </row>
    <row r="14" spans="1:21" x14ac:dyDescent="0.4">
      <c r="A14" s="16" t="s">
        <v>151</v>
      </c>
      <c r="B14" s="15">
        <v>1.1068227112607844E-3</v>
      </c>
      <c r="C14" s="15">
        <v>4.9221611721611729E-3</v>
      </c>
      <c r="D14" s="15">
        <v>1.3105899409192059E-2</v>
      </c>
      <c r="E14" s="15">
        <v>1.1574456111491398E-3</v>
      </c>
      <c r="F14" s="15">
        <v>2.1283587371401132E-3</v>
      </c>
      <c r="G14" s="15">
        <v>2.042884358153297E-3</v>
      </c>
      <c r="H14" s="15">
        <v>1.6458752893201327E-3</v>
      </c>
      <c r="I14" s="15">
        <v>1.420108502999952E-3</v>
      </c>
      <c r="J14" s="15">
        <v>4.3591054945598838E-3</v>
      </c>
      <c r="K14" s="15">
        <v>1.6613740221516531E-3</v>
      </c>
      <c r="L14" s="15">
        <v>4.3583810153480299E-3</v>
      </c>
      <c r="M14" s="15">
        <v>0.10567708495094541</v>
      </c>
      <c r="N14" s="15">
        <v>0.25313780697309124</v>
      </c>
      <c r="O14" s="15">
        <v>3.9419505628813092E-2</v>
      </c>
      <c r="P14" s="15">
        <v>4.1361037003725294E-3</v>
      </c>
      <c r="Q14" s="15">
        <v>4.8299560510869253E-3</v>
      </c>
      <c r="R14" s="15">
        <v>1.3373071181883665E-2</v>
      </c>
      <c r="S14" s="15">
        <v>4.1944128698807367E-3</v>
      </c>
      <c r="T14" s="15">
        <v>2.4703055085127735E-3</v>
      </c>
      <c r="U14" s="15">
        <v>1.9001820723581492E-2</v>
      </c>
    </row>
    <row r="15" spans="1:21" x14ac:dyDescent="0.4">
      <c r="A15" s="16" t="s">
        <v>152</v>
      </c>
      <c r="B15" s="15">
        <v>7.9111711599400957E-3</v>
      </c>
      <c r="C15" s="15">
        <v>2.8235653235653239E-3</v>
      </c>
      <c r="D15" s="15">
        <v>2.3254368682511389E-2</v>
      </c>
      <c r="E15" s="15">
        <v>1.3549526929955331E-3</v>
      </c>
      <c r="F15" s="15">
        <v>4.3325497333232231E-3</v>
      </c>
      <c r="G15" s="15">
        <v>2.9589396457379105E-3</v>
      </c>
      <c r="H15" s="15">
        <v>1.5143305468816063E-3</v>
      </c>
      <c r="I15" s="15">
        <v>1.3055953879660576E-3</v>
      </c>
      <c r="J15" s="15">
        <v>3.6719761773173092E-3</v>
      </c>
      <c r="K15" s="15">
        <v>1.6458833552784444E-3</v>
      </c>
      <c r="L15" s="15">
        <v>2.324243141544162E-3</v>
      </c>
      <c r="M15" s="15">
        <v>4.4970875683246148E-2</v>
      </c>
      <c r="N15" s="15">
        <v>2.4428529073471678E-2</v>
      </c>
      <c r="O15" s="15">
        <v>0.52850757763476008</v>
      </c>
      <c r="P15" s="15">
        <v>5.5940103676063967E-3</v>
      </c>
      <c r="Q15" s="15">
        <v>5.5894758575937252E-3</v>
      </c>
      <c r="R15" s="15">
        <v>6.259151574121569E-3</v>
      </c>
      <c r="S15" s="15">
        <v>4.6202310673513346E-2</v>
      </c>
      <c r="T15" s="15">
        <v>9.4978260160761677E-2</v>
      </c>
      <c r="U15" s="15">
        <v>1.7698970498513156E-2</v>
      </c>
    </row>
    <row r="16" spans="1:21" x14ac:dyDescent="0.4">
      <c r="A16" s="16" t="s">
        <v>153</v>
      </c>
      <c r="B16" s="15">
        <v>1.5446662769482694E-2</v>
      </c>
      <c r="C16" s="15">
        <v>6.5590659340659344E-2</v>
      </c>
      <c r="D16" s="15">
        <v>2.8487788281629935E-2</v>
      </c>
      <c r="E16" s="15">
        <v>1.4417475859494006E-2</v>
      </c>
      <c r="F16" s="15">
        <v>2.8816258436338824E-2</v>
      </c>
      <c r="G16" s="15">
        <v>2.569818815613473E-2</v>
      </c>
      <c r="H16" s="15">
        <v>4.7724119354929637E-2</v>
      </c>
      <c r="I16" s="15">
        <v>5.3462307679964301E-2</v>
      </c>
      <c r="J16" s="15">
        <v>3.569896641892617E-2</v>
      </c>
      <c r="K16" s="15">
        <v>2.7987762373170157E-2</v>
      </c>
      <c r="L16" s="15">
        <v>1.6464579269138784E-2</v>
      </c>
      <c r="M16" s="15">
        <v>6.4813317947603043E-3</v>
      </c>
      <c r="N16" s="15">
        <v>1.5419359044180571E-2</v>
      </c>
      <c r="O16" s="15">
        <v>6.5209849920640772E-3</v>
      </c>
      <c r="P16" s="15">
        <v>0.27210895102430255</v>
      </c>
      <c r="Q16" s="15">
        <v>0.11206972834262456</v>
      </c>
      <c r="R16" s="15">
        <v>3.776157155353667E-3</v>
      </c>
      <c r="S16" s="15">
        <v>5.928613675603376E-2</v>
      </c>
      <c r="T16" s="15">
        <v>1.601479114602613E-3</v>
      </c>
      <c r="U16" s="15">
        <v>3.2126403374343651E-2</v>
      </c>
    </row>
    <row r="17" spans="1:21" x14ac:dyDescent="0.4">
      <c r="A17" s="16" t="s">
        <v>154</v>
      </c>
      <c r="B17" s="15">
        <v>2.4494980550581131E-3</v>
      </c>
      <c r="C17" s="15">
        <v>8.6614774114774137E-3</v>
      </c>
      <c r="D17" s="15">
        <v>1.2956128611179672E-2</v>
      </c>
      <c r="E17" s="15">
        <v>3.3987451536361601E-3</v>
      </c>
      <c r="F17" s="15">
        <v>3.5742271428932542E-3</v>
      </c>
      <c r="G17" s="15">
        <v>1.9537108345831136E-3</v>
      </c>
      <c r="H17" s="15">
        <v>4.976776088924246E-3</v>
      </c>
      <c r="I17" s="15">
        <v>6.1625561077794525E-3</v>
      </c>
      <c r="J17" s="15">
        <v>5.5325045987346267E-3</v>
      </c>
      <c r="K17" s="15">
        <v>2.5908140345441868E-3</v>
      </c>
      <c r="L17" s="15">
        <v>9.2065059762365333E-4</v>
      </c>
      <c r="M17" s="15">
        <v>1.5449439320734345E-3</v>
      </c>
      <c r="N17" s="15">
        <v>2.6063405884715423E-3</v>
      </c>
      <c r="O17" s="15">
        <v>7.4041829347513066E-4</v>
      </c>
      <c r="P17" s="15">
        <v>1.9014165820930903E-2</v>
      </c>
      <c r="Q17" s="15">
        <v>0.15274459487361006</v>
      </c>
      <c r="R17" s="15">
        <v>2.8783627482401545E-3</v>
      </c>
      <c r="S17" s="15">
        <v>2.8079131082177654E-2</v>
      </c>
      <c r="T17" s="15">
        <v>1.1335019841079573E-3</v>
      </c>
      <c r="U17" s="15">
        <v>5.4189345644435262E-2</v>
      </c>
    </row>
    <row r="18" spans="1:21" x14ac:dyDescent="0.4">
      <c r="A18" s="16" t="s">
        <v>155</v>
      </c>
      <c r="B18" s="15">
        <v>2.7392598607458678E-3</v>
      </c>
      <c r="C18" s="15">
        <v>3.128815628815629E-3</v>
      </c>
      <c r="D18" s="15">
        <v>4.8937855125489168E-3</v>
      </c>
      <c r="E18" s="15">
        <v>5.3949194685165602E-4</v>
      </c>
      <c r="F18" s="15">
        <v>1.6784206668183316E-3</v>
      </c>
      <c r="G18" s="15">
        <v>1.264642697904422E-3</v>
      </c>
      <c r="H18" s="15">
        <v>2.3490132578308271E-3</v>
      </c>
      <c r="I18" s="15">
        <v>3.4543574063727648E-3</v>
      </c>
      <c r="J18" s="15">
        <v>2.251936417853814E-3</v>
      </c>
      <c r="K18" s="15">
        <v>3.7138873828518309E-3</v>
      </c>
      <c r="L18" s="15">
        <v>1.2223192640780974E-3</v>
      </c>
      <c r="M18" s="15">
        <v>9.3466453347604175E-4</v>
      </c>
      <c r="N18" s="15">
        <v>1.5297400388164962E-3</v>
      </c>
      <c r="O18" s="15">
        <v>3.8788917834731889E-4</v>
      </c>
      <c r="P18" s="15">
        <v>1.6806339675845182E-2</v>
      </c>
      <c r="Q18" s="15">
        <v>1.5079786449576736E-2</v>
      </c>
      <c r="R18" s="15">
        <v>1.8348884939346369E-3</v>
      </c>
      <c r="S18" s="15">
        <v>8.926080447914193E-3</v>
      </c>
      <c r="T18" s="15">
        <v>4.2578247118776056E-4</v>
      </c>
      <c r="U18" s="15">
        <v>1.0260425924413549E-2</v>
      </c>
    </row>
    <row r="19" spans="1:21" x14ac:dyDescent="0.4">
      <c r="A19" s="16" t="s">
        <v>156</v>
      </c>
      <c r="B19" s="15">
        <v>4.9648663810603608E-2</v>
      </c>
      <c r="C19" s="15">
        <v>4.7924297924297928E-2</v>
      </c>
      <c r="D19" s="15">
        <v>2.4069582656923424E-2</v>
      </c>
      <c r="E19" s="15">
        <v>4.28676946053511E-2</v>
      </c>
      <c r="F19" s="15">
        <v>3.0181239099112769E-2</v>
      </c>
      <c r="G19" s="15">
        <v>4.8623890397632839E-2</v>
      </c>
      <c r="H19" s="15">
        <v>4.5708665979710787E-2</v>
      </c>
      <c r="I19" s="15">
        <v>5.397360509167614E-2</v>
      </c>
      <c r="J19" s="15">
        <v>3.2205165430713778E-2</v>
      </c>
      <c r="K19" s="15">
        <v>5.9693284795910448E-2</v>
      </c>
      <c r="L19" s="15">
        <v>3.2484307787744963E-2</v>
      </c>
      <c r="M19" s="15">
        <v>2.6062832498081435E-2</v>
      </c>
      <c r="N19" s="15">
        <v>2.7322944418393887E-2</v>
      </c>
      <c r="O19" s="15">
        <v>1.485926293019736E-2</v>
      </c>
      <c r="P19" s="15">
        <v>4.3398095423303418E-2</v>
      </c>
      <c r="Q19" s="15">
        <v>4.307140960976906E-2</v>
      </c>
      <c r="R19" s="15">
        <v>4.2016778252912418E-2</v>
      </c>
      <c r="S19" s="15">
        <v>1.9058991204646217E-2</v>
      </c>
      <c r="T19" s="15">
        <v>1.4785392208947956E-2</v>
      </c>
      <c r="U19" s="15">
        <v>3.2562608390701339E-2</v>
      </c>
    </row>
    <row r="20" spans="1:21" x14ac:dyDescent="0.4">
      <c r="A20" s="16" t="s">
        <v>157</v>
      </c>
      <c r="B20" s="15">
        <v>8.5850358243302234E-3</v>
      </c>
      <c r="C20" s="15">
        <v>1.4652014652014655E-2</v>
      </c>
      <c r="D20" s="15">
        <v>6.5380384581125977E-3</v>
      </c>
      <c r="E20" s="15">
        <v>7.5463938724104262E-3</v>
      </c>
      <c r="F20" s="15">
        <v>7.7905007456838815E-3</v>
      </c>
      <c r="G20" s="15">
        <v>9.582100441814274E-3</v>
      </c>
      <c r="H20" s="15">
        <v>8.110359774870568E-3</v>
      </c>
      <c r="I20" s="15">
        <v>2.7942658834066852E-2</v>
      </c>
      <c r="J20" s="15">
        <v>7.2165076013165179E-3</v>
      </c>
      <c r="K20" s="15">
        <v>1.1865850824878007E-2</v>
      </c>
      <c r="L20" s="15">
        <v>8.1185261972198854E-3</v>
      </c>
      <c r="M20" s="15">
        <v>5.9323723357348991E-3</v>
      </c>
      <c r="N20" s="15">
        <v>6.0096179119416447E-3</v>
      </c>
      <c r="O20" s="15">
        <v>3.2775028294747557E-3</v>
      </c>
      <c r="P20" s="15">
        <v>9.2445503217847367E-3</v>
      </c>
      <c r="Q20" s="15">
        <v>6.4817272807716148E-3</v>
      </c>
      <c r="R20" s="15">
        <v>6.5535603815863397E-3</v>
      </c>
      <c r="S20" s="15">
        <v>6.0995148765350419E-3</v>
      </c>
      <c r="T20" s="15">
        <v>0.15336224306808879</v>
      </c>
      <c r="U20" s="15">
        <v>4.0997506713617952E-3</v>
      </c>
    </row>
    <row r="21" spans="1:21" x14ac:dyDescent="0.4">
      <c r="A21" s="16" t="s">
        <v>158</v>
      </c>
      <c r="B21" s="15">
        <v>2.0300173014752587E-3</v>
      </c>
      <c r="C21" s="15">
        <v>1.945970695970696E-3</v>
      </c>
      <c r="D21" s="15">
        <v>1.1394430646146775E-3</v>
      </c>
      <c r="E21" s="15">
        <v>3.3435513937777155E-3</v>
      </c>
      <c r="F21" s="15">
        <v>1.8199742170319259E-4</v>
      </c>
      <c r="G21" s="15">
        <v>2.2293380892545902E-3</v>
      </c>
      <c r="H21" s="15">
        <v>3.1789979422643859E-4</v>
      </c>
      <c r="I21" s="15">
        <v>6.6227967166099461E-4</v>
      </c>
      <c r="J21" s="15">
        <v>4.2399095925892323E-4</v>
      </c>
      <c r="K21" s="15">
        <v>3.5047633800635108E-3</v>
      </c>
      <c r="L21" s="15">
        <v>2.2456800502803778E-3</v>
      </c>
      <c r="M21" s="15">
        <v>2.3731612977210488E-4</v>
      </c>
      <c r="N21" s="15">
        <v>2.4391731203122138E-4</v>
      </c>
      <c r="O21" s="15">
        <v>7.3666798373972844E-5</v>
      </c>
      <c r="P21" s="15">
        <v>1.0112366378812649E-3</v>
      </c>
      <c r="Q21" s="15">
        <v>5.0880453057251579E-4</v>
      </c>
      <c r="R21" s="15">
        <v>4.9090720600282294E-4</v>
      </c>
      <c r="S21" s="15">
        <v>6.1537186156365037E-4</v>
      </c>
      <c r="T21" s="15">
        <v>2.8769085891064904E-4</v>
      </c>
      <c r="U21" s="15">
        <v>2.334753721914498E-4</v>
      </c>
    </row>
  </sheetData>
  <conditionalFormatting sqref="A1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8A01-F696-4B47-9469-60608444C4B8}">
  <dimension ref="A1"/>
  <sheetViews>
    <sheetView workbookViewId="0">
      <selection activeCell="C21" sqref="C21"/>
    </sheetView>
  </sheetViews>
  <sheetFormatPr defaultRowHeight="12.7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1"/>
  <sheetViews>
    <sheetView showGridLines="0" topLeftCell="A50" zoomScale="90" zoomScaleNormal="90" workbookViewId="0">
      <selection activeCell="CO58" sqref="CO58:CO78"/>
    </sheetView>
  </sheetViews>
  <sheetFormatPr defaultColWidth="9.73046875" defaultRowHeight="13.35" customHeight="1" x14ac:dyDescent="0.35"/>
  <cols>
    <col min="1" max="1" width="28.59765625" customWidth="1"/>
    <col min="2" max="2" width="2.59765625" customWidth="1"/>
    <col min="3" max="3" width="11" bestFit="1" customWidth="1"/>
    <col min="4" max="4" width="10.73046875" customWidth="1"/>
    <col min="5" max="7" width="9.265625" bestFit="1" customWidth="1"/>
    <col min="8" max="8" width="13.59765625" customWidth="1"/>
    <col min="9" max="9" width="12" customWidth="1"/>
    <col min="10" max="11" width="12.265625" customWidth="1"/>
    <col min="12" max="12" width="12" customWidth="1"/>
    <col min="13" max="13" width="11.1328125" customWidth="1"/>
    <col min="14" max="14" width="11.265625" customWidth="1"/>
    <col min="15" max="15" width="11.86328125" customWidth="1"/>
    <col min="16" max="16" width="10.86328125" customWidth="1"/>
    <col min="17" max="17" width="13" customWidth="1"/>
    <col min="18" max="18" width="12.1328125" customWidth="1"/>
    <col min="19" max="19" width="10.86328125" customWidth="1"/>
    <col min="20" max="20" width="11.265625" customWidth="1"/>
    <col min="21" max="21" width="11.73046875" customWidth="1"/>
    <col min="22" max="22" width="14.59765625" customWidth="1"/>
    <col min="23" max="23" width="11.1328125" customWidth="1"/>
    <col min="24" max="24" width="12.86328125" customWidth="1"/>
    <col min="25" max="25" width="11.3984375" customWidth="1"/>
    <col min="26" max="26" width="10.73046875" customWidth="1"/>
    <col min="27" max="27" width="11.86328125" customWidth="1"/>
    <col min="28" max="28" width="13" customWidth="1"/>
    <col min="29" max="29" width="12.3984375" customWidth="1"/>
    <col min="30" max="30" width="11.3984375" customWidth="1"/>
    <col min="31" max="31" width="11.86328125" customWidth="1"/>
    <col min="32" max="32" width="11.59765625" customWidth="1"/>
    <col min="33" max="33" width="12.1328125" customWidth="1"/>
    <col min="34" max="35" width="11.86328125" customWidth="1"/>
    <col min="36" max="36" width="11" customWidth="1"/>
    <col min="37" max="37" width="11.1328125" customWidth="1"/>
    <col min="38" max="38" width="11.265625" customWidth="1"/>
    <col min="39" max="40" width="12.3984375" customWidth="1"/>
    <col min="41" max="41" width="13" customWidth="1"/>
    <col min="42" max="42" width="11.86328125" customWidth="1"/>
    <col min="43" max="43" width="11.3984375" customWidth="1"/>
    <col min="44" max="44" width="11.265625" customWidth="1"/>
    <col min="45" max="45" width="11.1328125" customWidth="1"/>
    <col min="46" max="46" width="12" customWidth="1"/>
    <col min="47" max="47" width="9.265625" bestFit="1" customWidth="1"/>
    <col min="48" max="48" width="14.1328125" customWidth="1"/>
    <col min="49" max="49" width="12.3984375" customWidth="1"/>
    <col min="50" max="50" width="13.73046875" customWidth="1"/>
    <col min="51" max="51" width="12.3984375" customWidth="1"/>
    <col min="52" max="53" width="10.73046875" customWidth="1"/>
    <col min="54" max="54" width="11.86328125" customWidth="1"/>
    <col min="55" max="55" width="12.73046875" customWidth="1"/>
    <col min="56" max="56" width="14.3984375" customWidth="1"/>
    <col min="87" max="87" width="15.1328125" customWidth="1"/>
    <col min="92" max="92" width="13.59765625" customWidth="1"/>
    <col min="93" max="93" width="18" customWidth="1"/>
  </cols>
  <sheetData>
    <row r="1" spans="1:103" ht="13.35" hidden="1" customHeight="1" x14ac:dyDescent="0.35">
      <c r="A1" s="1" t="e">
        <f ca="1">DotStatQuery(B1)</f>
        <v>#NAME?</v>
      </c>
      <c r="B1" s="1" t="s">
        <v>0</v>
      </c>
    </row>
    <row r="2" spans="1:103" ht="173.45" customHeight="1" x14ac:dyDescent="0.35">
      <c r="A2" s="86" t="s">
        <v>1</v>
      </c>
      <c r="B2" s="87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3" t="s">
        <v>53</v>
      </c>
      <c r="BC2" s="2" t="s">
        <v>54</v>
      </c>
      <c r="BD2" s="2" t="s">
        <v>55</v>
      </c>
    </row>
    <row r="3" spans="1:103" ht="13.7" customHeight="1" x14ac:dyDescent="0.4">
      <c r="A3" s="4" t="s">
        <v>56</v>
      </c>
      <c r="B3" s="5" t="s">
        <v>57</v>
      </c>
      <c r="C3" s="5" t="s">
        <v>57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5" t="s">
        <v>57</v>
      </c>
      <c r="R3" s="5" t="s">
        <v>57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  <c r="X3" s="5" t="s">
        <v>57</v>
      </c>
      <c r="Y3" s="5" t="s">
        <v>57</v>
      </c>
      <c r="Z3" s="5" t="s">
        <v>57</v>
      </c>
      <c r="AA3" s="5" t="s">
        <v>57</v>
      </c>
      <c r="AB3" s="5" t="s">
        <v>57</v>
      </c>
      <c r="AC3" s="5" t="s">
        <v>57</v>
      </c>
      <c r="AD3" s="5" t="s">
        <v>57</v>
      </c>
      <c r="AE3" s="5" t="s">
        <v>57</v>
      </c>
      <c r="AF3" s="5" t="s">
        <v>57</v>
      </c>
      <c r="AG3" s="5" t="s">
        <v>57</v>
      </c>
      <c r="AH3" s="5" t="s">
        <v>57</v>
      </c>
      <c r="AI3" s="5" t="s">
        <v>57</v>
      </c>
      <c r="AJ3" s="5" t="s">
        <v>57</v>
      </c>
      <c r="AK3" s="5" t="s">
        <v>57</v>
      </c>
      <c r="AL3" s="5" t="s">
        <v>57</v>
      </c>
      <c r="AM3" s="5" t="s">
        <v>57</v>
      </c>
      <c r="AN3" s="5" t="s">
        <v>57</v>
      </c>
      <c r="AO3" s="5" t="s">
        <v>57</v>
      </c>
      <c r="AP3" s="5" t="s">
        <v>57</v>
      </c>
      <c r="AQ3" s="5" t="s">
        <v>57</v>
      </c>
      <c r="AR3" s="5" t="s">
        <v>57</v>
      </c>
      <c r="AS3" s="5" t="s">
        <v>57</v>
      </c>
      <c r="AT3" s="5" t="s">
        <v>57</v>
      </c>
      <c r="AU3" s="5" t="s">
        <v>57</v>
      </c>
      <c r="AV3" s="5" t="s">
        <v>57</v>
      </c>
      <c r="AW3" s="5" t="s">
        <v>57</v>
      </c>
      <c r="AX3" s="5" t="s">
        <v>57</v>
      </c>
      <c r="AY3" s="5" t="s">
        <v>57</v>
      </c>
      <c r="AZ3" s="5" t="s">
        <v>57</v>
      </c>
      <c r="BA3" s="5" t="s">
        <v>57</v>
      </c>
      <c r="BB3" s="5" t="s">
        <v>57</v>
      </c>
      <c r="BC3" s="5" t="s">
        <v>57</v>
      </c>
      <c r="BD3" s="5" t="s">
        <v>57</v>
      </c>
      <c r="BE3" s="6" t="s">
        <v>58</v>
      </c>
      <c r="BF3" s="6" t="s">
        <v>59</v>
      </c>
      <c r="BG3" s="6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6" t="s">
        <v>66</v>
      </c>
      <c r="BN3" s="7" t="s">
        <v>67</v>
      </c>
      <c r="BO3" s="6" t="s">
        <v>68</v>
      </c>
      <c r="BP3" s="6" t="s">
        <v>69</v>
      </c>
      <c r="BQ3" s="7" t="s">
        <v>70</v>
      </c>
      <c r="BR3" s="6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6" t="s">
        <v>76</v>
      </c>
      <c r="BX3" s="7" t="s">
        <v>77</v>
      </c>
      <c r="BY3" s="7" t="s">
        <v>77</v>
      </c>
      <c r="BZ3" s="7" t="s">
        <v>77</v>
      </c>
      <c r="CA3" s="7" t="s">
        <v>77</v>
      </c>
      <c r="CB3" s="7" t="s">
        <v>77</v>
      </c>
      <c r="CC3" s="7" t="s">
        <v>77</v>
      </c>
      <c r="CD3" s="7" t="s">
        <v>77</v>
      </c>
      <c r="CE3" s="7" t="s">
        <v>77</v>
      </c>
      <c r="CF3" s="7" t="s">
        <v>77</v>
      </c>
      <c r="CG3" s="7" t="s">
        <v>77</v>
      </c>
      <c r="CH3" s="7" t="s">
        <v>77</v>
      </c>
      <c r="CI3" s="30" t="s">
        <v>209</v>
      </c>
      <c r="CJ3" s="7" t="s">
        <v>77</v>
      </c>
      <c r="CK3" s="7" t="s">
        <v>77</v>
      </c>
      <c r="CL3" s="7" t="s">
        <v>77</v>
      </c>
      <c r="CM3" s="7" t="s">
        <v>77</v>
      </c>
      <c r="CN3" s="30" t="s">
        <v>223</v>
      </c>
      <c r="CO3" s="7" t="s">
        <v>77</v>
      </c>
      <c r="CP3" s="7" t="s">
        <v>77</v>
      </c>
      <c r="CQ3" s="7" t="s">
        <v>77</v>
      </c>
      <c r="CR3" s="7" t="s">
        <v>77</v>
      </c>
      <c r="CS3" s="7" t="s">
        <v>77</v>
      </c>
      <c r="CT3" s="7" t="s">
        <v>77</v>
      </c>
      <c r="CU3" s="7" t="s">
        <v>77</v>
      </c>
      <c r="CV3" s="7" t="s">
        <v>77</v>
      </c>
      <c r="CW3" s="7" t="s">
        <v>77</v>
      </c>
      <c r="CX3" s="7" t="s">
        <v>77</v>
      </c>
      <c r="CY3" s="7" t="s">
        <v>77</v>
      </c>
    </row>
    <row r="4" spans="1:103" ht="20.45" customHeight="1" x14ac:dyDescent="0.4">
      <c r="A4" s="7" t="s">
        <v>78</v>
      </c>
      <c r="B4" s="5" t="s">
        <v>57</v>
      </c>
      <c r="C4" s="8">
        <v>13609.6</v>
      </c>
      <c r="D4" s="8">
        <v>14.4</v>
      </c>
      <c r="E4" s="8">
        <v>0.4</v>
      </c>
      <c r="F4" s="8">
        <v>2.2999999999999998</v>
      </c>
      <c r="G4" s="8">
        <v>0.2</v>
      </c>
      <c r="H4" s="8">
        <v>42446.2</v>
      </c>
      <c r="I4" s="8">
        <v>163.30000000000001</v>
      </c>
      <c r="J4" s="8">
        <v>2353</v>
      </c>
      <c r="K4" s="8">
        <v>49.8</v>
      </c>
      <c r="L4" s="8">
        <v>64.099999999999994</v>
      </c>
      <c r="M4" s="8">
        <v>326.8</v>
      </c>
      <c r="N4" s="8">
        <v>146.80000000000001</v>
      </c>
      <c r="O4" s="8">
        <v>893.5</v>
      </c>
      <c r="P4" s="8">
        <v>7.2</v>
      </c>
      <c r="Q4" s="8">
        <v>13.5</v>
      </c>
      <c r="R4" s="8">
        <v>22.3</v>
      </c>
      <c r="S4" s="8">
        <v>47.2</v>
      </c>
      <c r="T4" s="8">
        <v>32.6</v>
      </c>
      <c r="U4" s="8">
        <v>34.299999999999997</v>
      </c>
      <c r="V4" s="8">
        <v>21.8</v>
      </c>
      <c r="W4" s="8">
        <v>13.8</v>
      </c>
      <c r="X4" s="8">
        <v>178.6</v>
      </c>
      <c r="Y4" s="8">
        <v>52.3</v>
      </c>
      <c r="Z4" s="8">
        <v>6.4</v>
      </c>
      <c r="AA4" s="8">
        <v>374.2</v>
      </c>
      <c r="AB4" s="8">
        <v>3125.6</v>
      </c>
      <c r="AC4" s="8">
        <v>27.4</v>
      </c>
      <c r="AD4" s="8">
        <v>32.6</v>
      </c>
      <c r="AE4" s="8">
        <v>4.5</v>
      </c>
      <c r="AF4" s="8">
        <v>43.6</v>
      </c>
      <c r="AG4" s="8">
        <v>8.6999999999999993</v>
      </c>
      <c r="AH4" s="8">
        <v>7256.6</v>
      </c>
      <c r="AI4" s="8">
        <v>28.4</v>
      </c>
      <c r="AJ4" s="8">
        <v>21.5</v>
      </c>
      <c r="AK4" s="8">
        <v>17.8</v>
      </c>
      <c r="AL4" s="8">
        <v>90.1</v>
      </c>
      <c r="AM4" s="8">
        <v>17.899999999999999</v>
      </c>
      <c r="AN4" s="8">
        <v>132.19999999999999</v>
      </c>
      <c r="AO4" s="8">
        <v>80.400000000000006</v>
      </c>
      <c r="AP4" s="8">
        <v>54.6</v>
      </c>
      <c r="AQ4" s="8">
        <v>324</v>
      </c>
      <c r="AR4" s="8">
        <v>1373.9</v>
      </c>
      <c r="AS4" s="8">
        <v>239.4</v>
      </c>
      <c r="AT4" s="8">
        <v>225</v>
      </c>
      <c r="AU4" s="8">
        <v>0</v>
      </c>
      <c r="AV4" s="8">
        <v>37089.800000000003</v>
      </c>
      <c r="AW4" s="8">
        <v>3.4</v>
      </c>
      <c r="AX4" s="8">
        <v>17.100000000000001</v>
      </c>
      <c r="AY4" s="8">
        <v>2817.4</v>
      </c>
      <c r="AZ4" s="8">
        <v>184</v>
      </c>
      <c r="BA4" s="8">
        <v>164</v>
      </c>
      <c r="BB4" s="8">
        <v>41.5</v>
      </c>
      <c r="BC4" s="8">
        <v>515.4</v>
      </c>
      <c r="BD4" s="8">
        <v>-16625.599999999999</v>
      </c>
      <c r="BE4">
        <f t="shared" ref="BE4:BE35" si="0">SUM(C4,D4)</f>
        <v>13624</v>
      </c>
      <c r="BF4">
        <f t="shared" ref="BF4:BF35" si="1">SUM(E4,F4)</f>
        <v>2.6999999999999997</v>
      </c>
      <c r="BG4">
        <f t="shared" ref="BG4:BG35" si="2">SUM(G4,AB4,AF4,AG4,AH4,AI4,AJ4,AK4,AL4,AM4,AN4,AO4,AQ4,AR4,AS4,AT4)</f>
        <v>12985.3</v>
      </c>
      <c r="BH4">
        <f t="shared" ref="BH4:BH35" si="3">H4</f>
        <v>42446.2</v>
      </c>
      <c r="BI4">
        <f t="shared" ref="BI4:BI35" si="4">I4</f>
        <v>163.30000000000001</v>
      </c>
      <c r="BJ4">
        <f t="shared" ref="BJ4:BJ35" si="5">J4</f>
        <v>2353</v>
      </c>
      <c r="BK4">
        <f t="shared" ref="BK4:BK35" si="6">K4</f>
        <v>49.8</v>
      </c>
      <c r="BL4">
        <f t="shared" ref="BL4:BL35" si="7">L4</f>
        <v>64.099999999999994</v>
      </c>
      <c r="BM4">
        <f t="shared" ref="BM4:BM35" si="8">SUM(M4,N4,O4)</f>
        <v>1367.1</v>
      </c>
      <c r="BN4">
        <f t="shared" ref="BN4:BN35" si="9">P4</f>
        <v>7.2</v>
      </c>
      <c r="BO4">
        <f t="shared" ref="BO4:BO35" si="10">SUM(Q4,R4)</f>
        <v>35.799999999999997</v>
      </c>
      <c r="BP4">
        <f t="shared" ref="BP4:BP35" si="11">SUM(S4,U4,X4)</f>
        <v>260.10000000000002</v>
      </c>
      <c r="BQ4">
        <f t="shared" ref="BQ4:BQ35" si="12">T4</f>
        <v>32.6</v>
      </c>
      <c r="BR4">
        <f t="shared" ref="BR4:BR35" si="13">SUM(V4,W4)</f>
        <v>35.6</v>
      </c>
      <c r="BS4">
        <f t="shared" ref="BS4:BS35" si="14">Y4</f>
        <v>52.3</v>
      </c>
      <c r="BT4">
        <f t="shared" ref="BT4:BT35" si="15">Z4</f>
        <v>6.4</v>
      </c>
      <c r="BU4">
        <f t="shared" ref="BU4:BU35" si="16">AA4</f>
        <v>374.2</v>
      </c>
      <c r="BV4">
        <f t="shared" ref="BV4:BV35" si="17">AC4</f>
        <v>27.4</v>
      </c>
      <c r="BW4">
        <f t="shared" ref="BW4:BW35" si="18">SUM(AD4,AE4)</f>
        <v>37.1</v>
      </c>
      <c r="BX4">
        <f t="shared" ref="BX4:BX35" si="19">AP4</f>
        <v>54.6</v>
      </c>
      <c r="BY4">
        <f t="shared" ref="BY4:BY53" si="20">AQ4</f>
        <v>324</v>
      </c>
      <c r="BZ4">
        <f t="shared" ref="BZ4:BZ53" si="21">AR4</f>
        <v>1373.9</v>
      </c>
      <c r="CA4">
        <f t="shared" ref="CA4:CA53" si="22">AS4</f>
        <v>239.4</v>
      </c>
      <c r="CB4">
        <f t="shared" ref="CB4:CB53" si="23">AT4</f>
        <v>225</v>
      </c>
      <c r="CC4">
        <f t="shared" ref="CC4:CC53" si="24">AU4</f>
        <v>0</v>
      </c>
      <c r="CD4" s="27">
        <f t="shared" ref="CD4:CD53" si="25">AV4</f>
        <v>37089.800000000003</v>
      </c>
      <c r="CE4" s="27">
        <f t="shared" ref="CE4:CE53" si="26">AW4</f>
        <v>3.4</v>
      </c>
      <c r="CF4" s="27">
        <f t="shared" ref="CF4:CF53" si="27">AX4</f>
        <v>17.100000000000001</v>
      </c>
      <c r="CG4" s="27">
        <f t="shared" ref="CG4:CG53" si="28">AY4</f>
        <v>2817.4</v>
      </c>
      <c r="CH4" s="29">
        <f>AZ4</f>
        <v>184</v>
      </c>
      <c r="CI4" s="27">
        <f>SUM(CD4:CH4)</f>
        <v>40111.700000000004</v>
      </c>
      <c r="CJ4">
        <f t="shared" ref="CJ4:CJ53" si="29">BA4</f>
        <v>164</v>
      </c>
      <c r="CK4">
        <f t="shared" ref="CK4:CK53" si="30">BB4</f>
        <v>41.5</v>
      </c>
      <c r="CL4">
        <f t="shared" ref="CL4:CL53" si="31">BC4</f>
        <v>515.4</v>
      </c>
      <c r="CM4">
        <f t="shared" ref="CM4:CM53" si="32">BD4</f>
        <v>-16625.599999999999</v>
      </c>
      <c r="CN4" s="27">
        <f>CL4+CM4</f>
        <v>-16110.199999999999</v>
      </c>
      <c r="CO4">
        <f t="shared" ref="CO4:CO53" si="33">BE4</f>
        <v>13624</v>
      </c>
      <c r="CP4">
        <f t="shared" ref="CP4:CP53" si="34">BF4</f>
        <v>2.6999999999999997</v>
      </c>
      <c r="CQ4">
        <f t="shared" ref="CQ4:CQ53" si="35">BG4</f>
        <v>12985.3</v>
      </c>
      <c r="CR4">
        <f t="shared" ref="CR4:CR53" si="36">BH4</f>
        <v>42446.2</v>
      </c>
      <c r="CS4">
        <f t="shared" ref="CS4:CS53" si="37">BI4</f>
        <v>163.30000000000001</v>
      </c>
      <c r="CT4">
        <f t="shared" ref="CT4:CT53" si="38">BJ4</f>
        <v>2353</v>
      </c>
      <c r="CU4">
        <f t="shared" ref="CU4:CU53" si="39">BK4</f>
        <v>49.8</v>
      </c>
      <c r="CV4">
        <f t="shared" ref="CV4:CV53" si="40">BL4</f>
        <v>64.099999999999994</v>
      </c>
      <c r="CW4">
        <f t="shared" ref="CW4:CW53" si="41">BM4</f>
        <v>1367.1</v>
      </c>
      <c r="CX4">
        <f t="shared" ref="CX4:CX53" si="42">BN4</f>
        <v>7.2</v>
      </c>
      <c r="CY4">
        <f t="shared" ref="CY4:CY53" si="43">BO4</f>
        <v>35.799999999999997</v>
      </c>
    </row>
    <row r="5" spans="1:103" ht="13.7" customHeight="1" x14ac:dyDescent="0.4">
      <c r="A5" s="7" t="s">
        <v>79</v>
      </c>
      <c r="B5" s="5" t="s">
        <v>57</v>
      </c>
      <c r="C5" s="9">
        <v>17</v>
      </c>
      <c r="D5" s="9">
        <v>572.70000000000005</v>
      </c>
      <c r="E5" s="9">
        <v>0</v>
      </c>
      <c r="F5" s="9">
        <v>0.4</v>
      </c>
      <c r="G5" s="9">
        <v>0</v>
      </c>
      <c r="H5" s="9">
        <v>6828.8</v>
      </c>
      <c r="I5" s="9">
        <v>1.6</v>
      </c>
      <c r="J5" s="9">
        <v>0.3</v>
      </c>
      <c r="K5" s="9">
        <v>2.6</v>
      </c>
      <c r="L5" s="9">
        <v>9.6</v>
      </c>
      <c r="M5" s="9">
        <v>10.8</v>
      </c>
      <c r="N5" s="9">
        <v>7.6</v>
      </c>
      <c r="O5" s="9">
        <v>12.3</v>
      </c>
      <c r="P5" s="9">
        <v>0.6</v>
      </c>
      <c r="Q5" s="9">
        <v>1.9</v>
      </c>
      <c r="R5" s="9">
        <v>1.1000000000000001</v>
      </c>
      <c r="S5" s="9">
        <v>12.9</v>
      </c>
      <c r="T5" s="9">
        <v>7.9</v>
      </c>
      <c r="U5" s="9">
        <v>4.3</v>
      </c>
      <c r="V5" s="9">
        <v>5.4</v>
      </c>
      <c r="W5" s="9">
        <v>1.3</v>
      </c>
      <c r="X5" s="9">
        <v>530.5</v>
      </c>
      <c r="Y5" s="9">
        <v>10.5</v>
      </c>
      <c r="Z5" s="9">
        <v>1</v>
      </c>
      <c r="AA5" s="9">
        <v>13.6</v>
      </c>
      <c r="AB5" s="9">
        <v>96.6</v>
      </c>
      <c r="AC5" s="9">
        <v>9.8000000000000007</v>
      </c>
      <c r="AD5" s="9">
        <v>12.7</v>
      </c>
      <c r="AE5" s="9">
        <v>0.9</v>
      </c>
      <c r="AF5" s="9">
        <v>7.4</v>
      </c>
      <c r="AG5" s="9">
        <v>2</v>
      </c>
      <c r="AH5" s="9">
        <v>1666</v>
      </c>
      <c r="AI5" s="9">
        <v>5.9</v>
      </c>
      <c r="AJ5" s="9">
        <v>3.6</v>
      </c>
      <c r="AK5" s="9">
        <v>6.6</v>
      </c>
      <c r="AL5" s="9">
        <v>19.899999999999999</v>
      </c>
      <c r="AM5" s="9">
        <v>3.7</v>
      </c>
      <c r="AN5" s="9">
        <v>6.9</v>
      </c>
      <c r="AO5" s="9">
        <v>3.6</v>
      </c>
      <c r="AP5" s="9">
        <v>7.5</v>
      </c>
      <c r="AQ5" s="9">
        <v>13.6</v>
      </c>
      <c r="AR5" s="9">
        <v>313.2</v>
      </c>
      <c r="AS5" s="9">
        <v>7.7</v>
      </c>
      <c r="AT5" s="9">
        <v>28.1</v>
      </c>
      <c r="AU5" s="9">
        <v>0</v>
      </c>
      <c r="AV5" s="9">
        <v>4229.8</v>
      </c>
      <c r="AW5" s="9">
        <v>0.4</v>
      </c>
      <c r="AX5" s="9">
        <v>2.1</v>
      </c>
      <c r="AY5" s="9">
        <v>4.0999999999999996</v>
      </c>
      <c r="AZ5" s="9">
        <v>1.2</v>
      </c>
      <c r="BA5" s="9">
        <v>10.9</v>
      </c>
      <c r="BB5" s="9">
        <v>9.8000000000000007</v>
      </c>
      <c r="BC5" s="9">
        <v>548.6</v>
      </c>
      <c r="BD5" s="9">
        <v>-1855.1</v>
      </c>
      <c r="BE5">
        <f t="shared" si="0"/>
        <v>589.70000000000005</v>
      </c>
      <c r="BF5">
        <f t="shared" si="1"/>
        <v>0.4</v>
      </c>
      <c r="BG5">
        <f t="shared" si="2"/>
        <v>2184.7999999999997</v>
      </c>
      <c r="BH5">
        <f t="shared" si="3"/>
        <v>6828.8</v>
      </c>
      <c r="BI5">
        <f t="shared" si="4"/>
        <v>1.6</v>
      </c>
      <c r="BJ5">
        <f t="shared" si="5"/>
        <v>0.3</v>
      </c>
      <c r="BK5">
        <f t="shared" si="6"/>
        <v>2.6</v>
      </c>
      <c r="BL5">
        <f t="shared" si="7"/>
        <v>9.6</v>
      </c>
      <c r="BM5">
        <f t="shared" si="8"/>
        <v>30.7</v>
      </c>
      <c r="BN5">
        <f t="shared" si="9"/>
        <v>0.6</v>
      </c>
      <c r="BO5">
        <f t="shared" si="10"/>
        <v>3</v>
      </c>
      <c r="BP5">
        <f t="shared" si="11"/>
        <v>547.70000000000005</v>
      </c>
      <c r="BQ5">
        <f t="shared" si="12"/>
        <v>7.9</v>
      </c>
      <c r="BR5">
        <f t="shared" si="13"/>
        <v>6.7</v>
      </c>
      <c r="BS5">
        <f t="shared" si="14"/>
        <v>10.5</v>
      </c>
      <c r="BT5">
        <f t="shared" si="15"/>
        <v>1</v>
      </c>
      <c r="BU5">
        <f t="shared" si="16"/>
        <v>13.6</v>
      </c>
      <c r="BV5">
        <f t="shared" si="17"/>
        <v>9.8000000000000007</v>
      </c>
      <c r="BW5">
        <f t="shared" si="18"/>
        <v>13.6</v>
      </c>
      <c r="BX5">
        <f t="shared" si="19"/>
        <v>7.5</v>
      </c>
      <c r="BY5">
        <f t="shared" si="20"/>
        <v>13.6</v>
      </c>
      <c r="BZ5">
        <f t="shared" si="21"/>
        <v>313.2</v>
      </c>
      <c r="CA5">
        <f t="shared" si="22"/>
        <v>7.7</v>
      </c>
      <c r="CB5">
        <f t="shared" si="23"/>
        <v>28.1</v>
      </c>
      <c r="CC5">
        <f t="shared" si="24"/>
        <v>0</v>
      </c>
      <c r="CD5" s="27">
        <f t="shared" si="25"/>
        <v>4229.8</v>
      </c>
      <c r="CE5" s="27">
        <f t="shared" si="26"/>
        <v>0.4</v>
      </c>
      <c r="CF5" s="27">
        <f t="shared" si="27"/>
        <v>2.1</v>
      </c>
      <c r="CG5" s="27">
        <f t="shared" si="28"/>
        <v>4.0999999999999996</v>
      </c>
      <c r="CH5" s="27">
        <f t="shared" ref="CH5:CH53" si="44">AZ5</f>
        <v>1.2</v>
      </c>
      <c r="CI5" s="27">
        <f t="shared" ref="CI5:CI53" si="45">SUM(CD5:CH5)</f>
        <v>4237.6000000000004</v>
      </c>
      <c r="CJ5">
        <f t="shared" si="29"/>
        <v>10.9</v>
      </c>
      <c r="CK5">
        <f t="shared" si="30"/>
        <v>9.8000000000000007</v>
      </c>
      <c r="CL5">
        <f t="shared" si="31"/>
        <v>548.6</v>
      </c>
      <c r="CM5">
        <f t="shared" si="32"/>
        <v>-1855.1</v>
      </c>
      <c r="CN5" s="27">
        <f t="shared" ref="CN5:CN53" si="46">CL5+CM5</f>
        <v>-1306.5</v>
      </c>
      <c r="CO5">
        <f t="shared" si="33"/>
        <v>589.70000000000005</v>
      </c>
      <c r="CP5">
        <f t="shared" si="34"/>
        <v>0.4</v>
      </c>
      <c r="CQ5">
        <f t="shared" si="35"/>
        <v>2184.7999999999997</v>
      </c>
      <c r="CR5">
        <f t="shared" si="36"/>
        <v>6828.8</v>
      </c>
      <c r="CS5">
        <f t="shared" si="37"/>
        <v>1.6</v>
      </c>
      <c r="CT5">
        <f t="shared" si="38"/>
        <v>0.3</v>
      </c>
      <c r="CU5">
        <f t="shared" si="39"/>
        <v>2.6</v>
      </c>
      <c r="CV5">
        <f t="shared" si="40"/>
        <v>9.6</v>
      </c>
      <c r="CW5">
        <f t="shared" si="41"/>
        <v>30.7</v>
      </c>
      <c r="CX5">
        <f t="shared" si="42"/>
        <v>0.6</v>
      </c>
      <c r="CY5">
        <f t="shared" si="43"/>
        <v>3</v>
      </c>
    </row>
    <row r="6" spans="1:103" ht="20.45" customHeight="1" x14ac:dyDescent="0.4">
      <c r="A6" s="7" t="s">
        <v>80</v>
      </c>
      <c r="B6" s="5" t="s">
        <v>57</v>
      </c>
      <c r="C6" s="8">
        <v>7.4</v>
      </c>
      <c r="D6" s="8">
        <v>1.5</v>
      </c>
      <c r="E6" s="8">
        <v>0.2</v>
      </c>
      <c r="F6" s="8">
        <v>2.1</v>
      </c>
      <c r="G6" s="8">
        <v>1.8</v>
      </c>
      <c r="H6" s="8">
        <v>11.7</v>
      </c>
      <c r="I6" s="8">
        <v>1.5</v>
      </c>
      <c r="J6" s="8">
        <v>0.8</v>
      </c>
      <c r="K6" s="8">
        <v>6.6</v>
      </c>
      <c r="L6" s="8">
        <v>1958</v>
      </c>
      <c r="M6" s="8">
        <v>64.3</v>
      </c>
      <c r="N6" s="8">
        <v>9.6999999999999993</v>
      </c>
      <c r="O6" s="8">
        <v>8.4</v>
      </c>
      <c r="P6" s="8">
        <v>63.3</v>
      </c>
      <c r="Q6" s="8">
        <v>132.9</v>
      </c>
      <c r="R6" s="8">
        <v>6.9</v>
      </c>
      <c r="S6" s="8">
        <v>12.8</v>
      </c>
      <c r="T6" s="8">
        <v>19.8</v>
      </c>
      <c r="U6" s="8">
        <v>14</v>
      </c>
      <c r="V6" s="8">
        <v>16.3</v>
      </c>
      <c r="W6" s="8">
        <v>4.0999999999999996</v>
      </c>
      <c r="X6" s="8">
        <v>11.8</v>
      </c>
      <c r="Y6" s="8">
        <v>491.7</v>
      </c>
      <c r="Z6" s="8">
        <v>2.9</v>
      </c>
      <c r="AA6" s="8">
        <v>353.1</v>
      </c>
      <c r="AB6" s="8">
        <v>53.2</v>
      </c>
      <c r="AC6" s="8">
        <v>26.6</v>
      </c>
      <c r="AD6" s="8">
        <v>21.3</v>
      </c>
      <c r="AE6" s="8">
        <v>18</v>
      </c>
      <c r="AF6" s="8">
        <v>5</v>
      </c>
      <c r="AG6" s="8">
        <v>0.7</v>
      </c>
      <c r="AH6" s="8">
        <v>11.3</v>
      </c>
      <c r="AI6" s="8">
        <v>5.2</v>
      </c>
      <c r="AJ6" s="8">
        <v>10.4</v>
      </c>
      <c r="AK6" s="8">
        <v>11.8</v>
      </c>
      <c r="AL6" s="8">
        <v>12.2</v>
      </c>
      <c r="AM6" s="8">
        <v>6.3</v>
      </c>
      <c r="AN6" s="8">
        <v>28.3</v>
      </c>
      <c r="AO6" s="8">
        <v>12.4</v>
      </c>
      <c r="AP6" s="8">
        <v>19.600000000000001</v>
      </c>
      <c r="AQ6" s="8">
        <v>7.2</v>
      </c>
      <c r="AR6" s="8">
        <v>17.399999999999999</v>
      </c>
      <c r="AS6" s="8">
        <v>6.1</v>
      </c>
      <c r="AT6" s="8">
        <v>7.5</v>
      </c>
      <c r="AU6" s="8">
        <v>0</v>
      </c>
      <c r="AV6" s="8">
        <v>196.3</v>
      </c>
      <c r="AW6" s="8">
        <v>3</v>
      </c>
      <c r="AX6" s="8">
        <v>18.8</v>
      </c>
      <c r="AY6" s="8">
        <v>26.9</v>
      </c>
      <c r="AZ6" s="8">
        <v>1.4</v>
      </c>
      <c r="BA6" s="8">
        <v>6.7</v>
      </c>
      <c r="BB6" s="8">
        <v>0.1</v>
      </c>
      <c r="BC6" s="8">
        <v>58.8</v>
      </c>
      <c r="BD6" s="8">
        <v>-2590.3000000000002</v>
      </c>
      <c r="BE6">
        <f t="shared" si="0"/>
        <v>8.9</v>
      </c>
      <c r="BF6">
        <f t="shared" si="1"/>
        <v>2.3000000000000003</v>
      </c>
      <c r="BG6">
        <f t="shared" si="2"/>
        <v>196.8</v>
      </c>
      <c r="BH6">
        <f t="shared" si="3"/>
        <v>11.7</v>
      </c>
      <c r="BI6">
        <f t="shared" si="4"/>
        <v>1.5</v>
      </c>
      <c r="BJ6">
        <f t="shared" si="5"/>
        <v>0.8</v>
      </c>
      <c r="BK6">
        <f t="shared" si="6"/>
        <v>6.6</v>
      </c>
      <c r="BL6">
        <f t="shared" si="7"/>
        <v>1958</v>
      </c>
      <c r="BM6">
        <f t="shared" si="8"/>
        <v>82.4</v>
      </c>
      <c r="BN6">
        <f t="shared" si="9"/>
        <v>63.3</v>
      </c>
      <c r="BO6">
        <f t="shared" si="10"/>
        <v>139.80000000000001</v>
      </c>
      <c r="BP6">
        <f t="shared" si="11"/>
        <v>38.6</v>
      </c>
      <c r="BQ6">
        <f t="shared" si="12"/>
        <v>19.8</v>
      </c>
      <c r="BR6">
        <f t="shared" si="13"/>
        <v>20.399999999999999</v>
      </c>
      <c r="BS6">
        <f t="shared" si="14"/>
        <v>491.7</v>
      </c>
      <c r="BT6">
        <f t="shared" si="15"/>
        <v>2.9</v>
      </c>
      <c r="BU6">
        <f t="shared" si="16"/>
        <v>353.1</v>
      </c>
      <c r="BV6">
        <f t="shared" si="17"/>
        <v>26.6</v>
      </c>
      <c r="BW6">
        <f t="shared" si="18"/>
        <v>39.299999999999997</v>
      </c>
      <c r="BX6">
        <f t="shared" si="19"/>
        <v>19.600000000000001</v>
      </c>
      <c r="BY6">
        <f t="shared" si="20"/>
        <v>7.2</v>
      </c>
      <c r="BZ6">
        <f t="shared" si="21"/>
        <v>17.399999999999999</v>
      </c>
      <c r="CA6">
        <f t="shared" si="22"/>
        <v>6.1</v>
      </c>
      <c r="CB6">
        <f t="shared" si="23"/>
        <v>7.5</v>
      </c>
      <c r="CC6">
        <f t="shared" si="24"/>
        <v>0</v>
      </c>
      <c r="CD6" s="27">
        <f t="shared" si="25"/>
        <v>196.3</v>
      </c>
      <c r="CE6" s="27">
        <f t="shared" si="26"/>
        <v>3</v>
      </c>
      <c r="CF6" s="27">
        <f t="shared" si="27"/>
        <v>18.8</v>
      </c>
      <c r="CG6" s="27">
        <f t="shared" si="28"/>
        <v>26.9</v>
      </c>
      <c r="CH6" s="27">
        <f t="shared" si="44"/>
        <v>1.4</v>
      </c>
      <c r="CI6" s="27">
        <f t="shared" si="45"/>
        <v>246.40000000000003</v>
      </c>
      <c r="CJ6">
        <f t="shared" si="29"/>
        <v>6.7</v>
      </c>
      <c r="CK6">
        <f t="shared" si="30"/>
        <v>0.1</v>
      </c>
      <c r="CL6">
        <f t="shared" si="31"/>
        <v>58.8</v>
      </c>
      <c r="CM6">
        <f t="shared" si="32"/>
        <v>-2590.3000000000002</v>
      </c>
      <c r="CN6" s="27">
        <f t="shared" si="46"/>
        <v>-2531.5</v>
      </c>
      <c r="CO6">
        <f t="shared" si="33"/>
        <v>8.9</v>
      </c>
      <c r="CP6">
        <f t="shared" si="34"/>
        <v>2.3000000000000003</v>
      </c>
      <c r="CQ6">
        <f t="shared" si="35"/>
        <v>196.8</v>
      </c>
      <c r="CR6">
        <f t="shared" si="36"/>
        <v>11.7</v>
      </c>
      <c r="CS6">
        <f t="shared" si="37"/>
        <v>1.5</v>
      </c>
      <c r="CT6">
        <f t="shared" si="38"/>
        <v>0.8</v>
      </c>
      <c r="CU6">
        <f t="shared" si="39"/>
        <v>6.6</v>
      </c>
      <c r="CV6">
        <f t="shared" si="40"/>
        <v>1958</v>
      </c>
      <c r="CW6">
        <f t="shared" si="41"/>
        <v>82.4</v>
      </c>
      <c r="CX6">
        <f t="shared" si="42"/>
        <v>63.3</v>
      </c>
      <c r="CY6">
        <f t="shared" si="43"/>
        <v>139.80000000000001</v>
      </c>
    </row>
    <row r="7" spans="1:103" ht="20.45" customHeight="1" x14ac:dyDescent="0.4">
      <c r="A7" s="7" t="s">
        <v>81</v>
      </c>
      <c r="B7" s="5" t="s">
        <v>57</v>
      </c>
      <c r="C7" s="9">
        <v>20.3</v>
      </c>
      <c r="D7" s="9">
        <v>0.2</v>
      </c>
      <c r="E7" s="9">
        <v>0</v>
      </c>
      <c r="F7" s="9">
        <v>505</v>
      </c>
      <c r="G7" s="9">
        <v>131.19999999999999</v>
      </c>
      <c r="H7" s="9">
        <v>73.2</v>
      </c>
      <c r="I7" s="9">
        <v>61.1</v>
      </c>
      <c r="J7" s="9">
        <v>17.7</v>
      </c>
      <c r="K7" s="9">
        <v>1033.9000000000001</v>
      </c>
      <c r="L7" s="9">
        <v>10955.4</v>
      </c>
      <c r="M7" s="9">
        <v>4994.6000000000004</v>
      </c>
      <c r="N7" s="9">
        <v>961.9</v>
      </c>
      <c r="O7" s="9">
        <v>718.6</v>
      </c>
      <c r="P7" s="9">
        <v>12168.3</v>
      </c>
      <c r="Q7" s="9">
        <v>69736.800000000003</v>
      </c>
      <c r="R7" s="9">
        <v>1503.1</v>
      </c>
      <c r="S7" s="9">
        <v>2636.6</v>
      </c>
      <c r="T7" s="9">
        <v>960.7</v>
      </c>
      <c r="U7" s="9">
        <v>252.9</v>
      </c>
      <c r="V7" s="9">
        <v>239.9</v>
      </c>
      <c r="W7" s="9">
        <v>46.7</v>
      </c>
      <c r="X7" s="9">
        <v>672.3</v>
      </c>
      <c r="Y7" s="9">
        <v>17.399999999999999</v>
      </c>
      <c r="Z7" s="9">
        <v>1.2</v>
      </c>
      <c r="AA7" s="9">
        <v>17427</v>
      </c>
      <c r="AB7" s="9">
        <v>63.5</v>
      </c>
      <c r="AC7" s="9">
        <v>32.700000000000003</v>
      </c>
      <c r="AD7" s="9">
        <v>1.4</v>
      </c>
      <c r="AE7" s="9">
        <v>1.3</v>
      </c>
      <c r="AF7" s="9">
        <v>3.1</v>
      </c>
      <c r="AG7" s="9">
        <v>0.1</v>
      </c>
      <c r="AH7" s="9">
        <v>81.599999999999994</v>
      </c>
      <c r="AI7" s="9">
        <v>22.8</v>
      </c>
      <c r="AJ7" s="9">
        <v>16.5</v>
      </c>
      <c r="AK7" s="9">
        <v>8.3000000000000007</v>
      </c>
      <c r="AL7" s="9">
        <v>8</v>
      </c>
      <c r="AM7" s="9">
        <v>13.5</v>
      </c>
      <c r="AN7" s="9">
        <v>4154.8</v>
      </c>
      <c r="AO7" s="9">
        <v>5.3</v>
      </c>
      <c r="AP7" s="9">
        <v>41.3</v>
      </c>
      <c r="AQ7" s="9">
        <v>170.7</v>
      </c>
      <c r="AR7" s="9">
        <v>110.7</v>
      </c>
      <c r="AS7" s="9">
        <v>92.8</v>
      </c>
      <c r="AT7" s="9">
        <v>530.29999999999995</v>
      </c>
      <c r="AU7" s="9">
        <v>0</v>
      </c>
      <c r="AV7" s="9">
        <v>41.6</v>
      </c>
      <c r="AW7" s="9">
        <v>1.9</v>
      </c>
      <c r="AX7" s="9">
        <v>11.9</v>
      </c>
      <c r="AY7" s="9">
        <v>11.7</v>
      </c>
      <c r="AZ7" s="9">
        <v>3788</v>
      </c>
      <c r="BA7" s="9">
        <v>2</v>
      </c>
      <c r="BB7" s="9">
        <v>0.2</v>
      </c>
      <c r="BC7" s="9">
        <v>278.2</v>
      </c>
      <c r="BD7" s="9">
        <v>-130344.7</v>
      </c>
      <c r="BE7">
        <f t="shared" si="0"/>
        <v>20.5</v>
      </c>
      <c r="BF7">
        <f t="shared" si="1"/>
        <v>505</v>
      </c>
      <c r="BG7">
        <f t="shared" si="2"/>
        <v>5413.2000000000007</v>
      </c>
      <c r="BH7">
        <f t="shared" si="3"/>
        <v>73.2</v>
      </c>
      <c r="BI7">
        <f t="shared" si="4"/>
        <v>61.1</v>
      </c>
      <c r="BJ7">
        <f t="shared" si="5"/>
        <v>17.7</v>
      </c>
      <c r="BK7">
        <f t="shared" si="6"/>
        <v>1033.9000000000001</v>
      </c>
      <c r="BL7">
        <f t="shared" si="7"/>
        <v>10955.4</v>
      </c>
      <c r="BM7">
        <f t="shared" si="8"/>
        <v>6675.1</v>
      </c>
      <c r="BN7">
        <f t="shared" si="9"/>
        <v>12168.3</v>
      </c>
      <c r="BO7">
        <f t="shared" si="10"/>
        <v>71239.900000000009</v>
      </c>
      <c r="BP7">
        <f t="shared" si="11"/>
        <v>3561.8</v>
      </c>
      <c r="BQ7">
        <f t="shared" si="12"/>
        <v>960.7</v>
      </c>
      <c r="BR7">
        <f t="shared" si="13"/>
        <v>286.60000000000002</v>
      </c>
      <c r="BS7">
        <f t="shared" si="14"/>
        <v>17.399999999999999</v>
      </c>
      <c r="BT7">
        <f t="shared" si="15"/>
        <v>1.2</v>
      </c>
      <c r="BU7">
        <f t="shared" si="16"/>
        <v>17427</v>
      </c>
      <c r="BV7">
        <f t="shared" si="17"/>
        <v>32.700000000000003</v>
      </c>
      <c r="BW7">
        <f t="shared" si="18"/>
        <v>2.7</v>
      </c>
      <c r="BX7">
        <f t="shared" si="19"/>
        <v>41.3</v>
      </c>
      <c r="BY7">
        <f t="shared" si="20"/>
        <v>170.7</v>
      </c>
      <c r="BZ7">
        <f t="shared" si="21"/>
        <v>110.7</v>
      </c>
      <c r="CA7">
        <f t="shared" si="22"/>
        <v>92.8</v>
      </c>
      <c r="CB7">
        <f t="shared" si="23"/>
        <v>530.29999999999995</v>
      </c>
      <c r="CC7">
        <f t="shared" si="24"/>
        <v>0</v>
      </c>
      <c r="CD7" s="27">
        <f t="shared" si="25"/>
        <v>41.6</v>
      </c>
      <c r="CE7" s="27">
        <f t="shared" si="26"/>
        <v>1.9</v>
      </c>
      <c r="CF7" s="27">
        <f t="shared" si="27"/>
        <v>11.9</v>
      </c>
      <c r="CG7" s="27">
        <f t="shared" si="28"/>
        <v>11.7</v>
      </c>
      <c r="CH7" s="27">
        <f t="shared" si="44"/>
        <v>3788</v>
      </c>
      <c r="CI7" s="27">
        <f t="shared" si="45"/>
        <v>3855.1</v>
      </c>
      <c r="CJ7">
        <f t="shared" si="29"/>
        <v>2</v>
      </c>
      <c r="CK7">
        <f t="shared" si="30"/>
        <v>0.2</v>
      </c>
      <c r="CL7">
        <f t="shared" si="31"/>
        <v>278.2</v>
      </c>
      <c r="CM7">
        <f t="shared" si="32"/>
        <v>-130344.7</v>
      </c>
      <c r="CN7" s="27">
        <f t="shared" si="46"/>
        <v>-130066.5</v>
      </c>
      <c r="CO7">
        <f t="shared" si="33"/>
        <v>20.5</v>
      </c>
      <c r="CP7">
        <f t="shared" si="34"/>
        <v>505</v>
      </c>
      <c r="CQ7">
        <f t="shared" si="35"/>
        <v>5413.2000000000007</v>
      </c>
      <c r="CR7">
        <f t="shared" si="36"/>
        <v>73.2</v>
      </c>
      <c r="CS7">
        <f t="shared" si="37"/>
        <v>61.1</v>
      </c>
      <c r="CT7">
        <f t="shared" si="38"/>
        <v>17.7</v>
      </c>
      <c r="CU7">
        <f t="shared" si="39"/>
        <v>1033.9000000000001</v>
      </c>
      <c r="CV7">
        <f t="shared" si="40"/>
        <v>10955.4</v>
      </c>
      <c r="CW7">
        <f t="shared" si="41"/>
        <v>6675.1</v>
      </c>
      <c r="CX7">
        <f t="shared" si="42"/>
        <v>12168.3</v>
      </c>
      <c r="CY7">
        <f t="shared" si="43"/>
        <v>71239.900000000009</v>
      </c>
    </row>
    <row r="8" spans="1:103" ht="20.45" customHeight="1" x14ac:dyDescent="0.4">
      <c r="A8" s="7" t="s">
        <v>82</v>
      </c>
      <c r="B8" s="5" t="s">
        <v>57</v>
      </c>
      <c r="C8" s="8">
        <v>2</v>
      </c>
      <c r="D8" s="8">
        <v>0.9</v>
      </c>
      <c r="E8" s="8">
        <v>5.5</v>
      </c>
      <c r="F8" s="8">
        <v>18</v>
      </c>
      <c r="G8" s="8">
        <v>21.3</v>
      </c>
      <c r="H8" s="8">
        <v>4.2</v>
      </c>
      <c r="I8" s="8">
        <v>0.1</v>
      </c>
      <c r="J8" s="8">
        <v>0.1</v>
      </c>
      <c r="K8" s="8">
        <v>9.4</v>
      </c>
      <c r="L8" s="8">
        <v>1085.4000000000001</v>
      </c>
      <c r="M8" s="8">
        <v>15.9</v>
      </c>
      <c r="N8" s="8">
        <v>0.4</v>
      </c>
      <c r="O8" s="8">
        <v>3.5</v>
      </c>
      <c r="P8" s="8">
        <v>15.1</v>
      </c>
      <c r="Q8" s="8">
        <v>39.9</v>
      </c>
      <c r="R8" s="8">
        <v>0.6</v>
      </c>
      <c r="S8" s="8">
        <v>0.8</v>
      </c>
      <c r="T8" s="8">
        <v>0.7</v>
      </c>
      <c r="U8" s="8">
        <v>2.1</v>
      </c>
      <c r="V8" s="8">
        <v>0.5</v>
      </c>
      <c r="W8" s="8">
        <v>0.4</v>
      </c>
      <c r="X8" s="8">
        <v>0.5</v>
      </c>
      <c r="Y8" s="8">
        <v>130.4</v>
      </c>
      <c r="Z8" s="8">
        <v>2.2000000000000002</v>
      </c>
      <c r="AA8" s="8">
        <v>236.7</v>
      </c>
      <c r="AB8" s="8">
        <v>2.4</v>
      </c>
      <c r="AC8" s="8">
        <v>11.4</v>
      </c>
      <c r="AD8" s="8">
        <v>0.1</v>
      </c>
      <c r="AE8" s="8">
        <v>0.1</v>
      </c>
      <c r="AF8" s="8">
        <v>1.1000000000000001</v>
      </c>
      <c r="AG8" s="8">
        <v>0</v>
      </c>
      <c r="AH8" s="8">
        <v>0.6</v>
      </c>
      <c r="AI8" s="8">
        <v>0.3</v>
      </c>
      <c r="AJ8" s="8">
        <v>0.6</v>
      </c>
      <c r="AK8" s="8">
        <v>0.5</v>
      </c>
      <c r="AL8" s="8">
        <v>0.5</v>
      </c>
      <c r="AM8" s="8">
        <v>4.8</v>
      </c>
      <c r="AN8" s="8">
        <v>6.8</v>
      </c>
      <c r="AO8" s="8">
        <v>1</v>
      </c>
      <c r="AP8" s="8">
        <v>3</v>
      </c>
      <c r="AQ8" s="8">
        <v>0.3</v>
      </c>
      <c r="AR8" s="8">
        <v>1</v>
      </c>
      <c r="AS8" s="8">
        <v>0.4</v>
      </c>
      <c r="AT8" s="8">
        <v>0.3</v>
      </c>
      <c r="AU8" s="8">
        <v>0</v>
      </c>
      <c r="AV8" s="8">
        <v>2.8</v>
      </c>
      <c r="AW8" s="8">
        <v>0.2</v>
      </c>
      <c r="AX8" s="8">
        <v>1.3</v>
      </c>
      <c r="AY8" s="8">
        <v>3</v>
      </c>
      <c r="AZ8" s="8">
        <v>7.7</v>
      </c>
      <c r="BA8" s="8">
        <v>0.3</v>
      </c>
      <c r="BB8" s="8">
        <v>0</v>
      </c>
      <c r="BC8" s="8">
        <v>310.7</v>
      </c>
      <c r="BD8" s="8">
        <v>-335.7</v>
      </c>
      <c r="BE8">
        <f t="shared" si="0"/>
        <v>2.9</v>
      </c>
      <c r="BF8">
        <f t="shared" si="1"/>
        <v>23.5</v>
      </c>
      <c r="BG8">
        <f t="shared" si="2"/>
        <v>41.899999999999991</v>
      </c>
      <c r="BH8">
        <f t="shared" si="3"/>
        <v>4.2</v>
      </c>
      <c r="BI8">
        <f t="shared" si="4"/>
        <v>0.1</v>
      </c>
      <c r="BJ8">
        <f t="shared" si="5"/>
        <v>0.1</v>
      </c>
      <c r="BK8">
        <f t="shared" si="6"/>
        <v>9.4</v>
      </c>
      <c r="BL8">
        <f t="shared" si="7"/>
        <v>1085.4000000000001</v>
      </c>
      <c r="BM8">
        <f t="shared" si="8"/>
        <v>19.8</v>
      </c>
      <c r="BN8">
        <f t="shared" si="9"/>
        <v>15.1</v>
      </c>
      <c r="BO8">
        <f t="shared" si="10"/>
        <v>40.5</v>
      </c>
      <c r="BP8">
        <f t="shared" si="11"/>
        <v>3.4000000000000004</v>
      </c>
      <c r="BQ8">
        <f t="shared" si="12"/>
        <v>0.7</v>
      </c>
      <c r="BR8">
        <f t="shared" si="13"/>
        <v>0.9</v>
      </c>
      <c r="BS8">
        <f t="shared" si="14"/>
        <v>130.4</v>
      </c>
      <c r="BT8">
        <f t="shared" si="15"/>
        <v>2.2000000000000002</v>
      </c>
      <c r="BU8">
        <f t="shared" si="16"/>
        <v>236.7</v>
      </c>
      <c r="BV8">
        <f t="shared" si="17"/>
        <v>11.4</v>
      </c>
      <c r="BW8">
        <f t="shared" si="18"/>
        <v>0.2</v>
      </c>
      <c r="BX8">
        <f t="shared" si="19"/>
        <v>3</v>
      </c>
      <c r="BY8">
        <f t="shared" si="20"/>
        <v>0.3</v>
      </c>
      <c r="BZ8">
        <f t="shared" si="21"/>
        <v>1</v>
      </c>
      <c r="CA8">
        <f t="shared" si="22"/>
        <v>0.4</v>
      </c>
      <c r="CB8">
        <f t="shared" si="23"/>
        <v>0.3</v>
      </c>
      <c r="CC8">
        <f t="shared" si="24"/>
        <v>0</v>
      </c>
      <c r="CD8" s="27">
        <f t="shared" si="25"/>
        <v>2.8</v>
      </c>
      <c r="CE8" s="27">
        <f t="shared" si="26"/>
        <v>0.2</v>
      </c>
      <c r="CF8" s="27">
        <f t="shared" si="27"/>
        <v>1.3</v>
      </c>
      <c r="CG8" s="27">
        <f t="shared" si="28"/>
        <v>3</v>
      </c>
      <c r="CH8" s="27">
        <f t="shared" si="44"/>
        <v>7.7</v>
      </c>
      <c r="CI8" s="27">
        <f t="shared" si="45"/>
        <v>15</v>
      </c>
      <c r="CJ8">
        <f t="shared" si="29"/>
        <v>0.3</v>
      </c>
      <c r="CK8">
        <f t="shared" si="30"/>
        <v>0</v>
      </c>
      <c r="CL8">
        <f t="shared" si="31"/>
        <v>310.7</v>
      </c>
      <c r="CM8">
        <f t="shared" si="32"/>
        <v>-335.7</v>
      </c>
      <c r="CN8" s="27">
        <f t="shared" si="46"/>
        <v>-25</v>
      </c>
      <c r="CO8">
        <f t="shared" si="33"/>
        <v>2.9</v>
      </c>
      <c r="CP8">
        <f t="shared" si="34"/>
        <v>23.5</v>
      </c>
      <c r="CQ8">
        <f t="shared" si="35"/>
        <v>41.899999999999991</v>
      </c>
      <c r="CR8">
        <f t="shared" si="36"/>
        <v>4.2</v>
      </c>
      <c r="CS8">
        <f t="shared" si="37"/>
        <v>0.1</v>
      </c>
      <c r="CT8">
        <f t="shared" si="38"/>
        <v>0.1</v>
      </c>
      <c r="CU8">
        <f t="shared" si="39"/>
        <v>9.4</v>
      </c>
      <c r="CV8">
        <f t="shared" si="40"/>
        <v>1085.4000000000001</v>
      </c>
      <c r="CW8">
        <f t="shared" si="41"/>
        <v>19.8</v>
      </c>
      <c r="CX8">
        <f t="shared" si="42"/>
        <v>15.1</v>
      </c>
      <c r="CY8">
        <f t="shared" si="43"/>
        <v>40.5</v>
      </c>
    </row>
    <row r="9" spans="1:103" ht="20.45" customHeight="1" x14ac:dyDescent="0.4">
      <c r="A9" s="7" t="s">
        <v>61</v>
      </c>
      <c r="B9" s="5" t="s">
        <v>57</v>
      </c>
      <c r="C9" s="9">
        <v>7170.3</v>
      </c>
      <c r="D9" s="9">
        <v>823</v>
      </c>
      <c r="E9" s="9">
        <v>1.4</v>
      </c>
      <c r="F9" s="9">
        <v>12.7</v>
      </c>
      <c r="G9" s="9">
        <v>1.9</v>
      </c>
      <c r="H9" s="9">
        <v>35437.199999999997</v>
      </c>
      <c r="I9" s="9">
        <v>184.4</v>
      </c>
      <c r="J9" s="9">
        <v>36.299999999999997</v>
      </c>
      <c r="K9" s="9">
        <v>213.7</v>
      </c>
      <c r="L9" s="9">
        <v>445.7</v>
      </c>
      <c r="M9" s="9">
        <v>1283.3</v>
      </c>
      <c r="N9" s="9">
        <v>411.3</v>
      </c>
      <c r="O9" s="9">
        <v>209.8</v>
      </c>
      <c r="P9" s="9">
        <v>39.1</v>
      </c>
      <c r="Q9" s="9">
        <v>77.599999999999994</v>
      </c>
      <c r="R9" s="9">
        <v>65.2</v>
      </c>
      <c r="S9" s="9">
        <v>180.9</v>
      </c>
      <c r="T9" s="9">
        <v>143.19999999999999</v>
      </c>
      <c r="U9" s="9">
        <v>190.6</v>
      </c>
      <c r="V9" s="9">
        <v>141.5</v>
      </c>
      <c r="W9" s="9">
        <v>50.4</v>
      </c>
      <c r="X9" s="9">
        <v>208.1</v>
      </c>
      <c r="Y9" s="9">
        <v>404.5</v>
      </c>
      <c r="Z9" s="9">
        <v>52.9</v>
      </c>
      <c r="AA9" s="9">
        <v>563.5</v>
      </c>
      <c r="AB9" s="9">
        <v>5086.8999999999996</v>
      </c>
      <c r="AC9" s="9">
        <v>229</v>
      </c>
      <c r="AD9" s="9">
        <v>295.2</v>
      </c>
      <c r="AE9" s="9">
        <v>30.6</v>
      </c>
      <c r="AF9" s="9">
        <v>300.2</v>
      </c>
      <c r="AG9" s="9">
        <v>51.9</v>
      </c>
      <c r="AH9" s="9">
        <v>40867.300000000003</v>
      </c>
      <c r="AI9" s="9">
        <v>155.69999999999999</v>
      </c>
      <c r="AJ9" s="9">
        <v>496</v>
      </c>
      <c r="AK9" s="9">
        <v>308.39999999999998</v>
      </c>
      <c r="AL9" s="9">
        <v>569.1</v>
      </c>
      <c r="AM9" s="9">
        <v>213.5</v>
      </c>
      <c r="AN9" s="9">
        <v>495.3</v>
      </c>
      <c r="AO9" s="9">
        <v>257.2</v>
      </c>
      <c r="AP9" s="9">
        <v>417</v>
      </c>
      <c r="AQ9" s="9">
        <v>757.1</v>
      </c>
      <c r="AR9" s="9">
        <v>4139.7</v>
      </c>
      <c r="AS9" s="9">
        <v>215.8</v>
      </c>
      <c r="AT9" s="9">
        <v>458.5</v>
      </c>
      <c r="AU9" s="9">
        <v>0</v>
      </c>
      <c r="AV9" s="9">
        <v>239020.9</v>
      </c>
      <c r="AW9" s="9">
        <v>61.1</v>
      </c>
      <c r="AX9" s="9">
        <v>369.3</v>
      </c>
      <c r="AY9" s="9">
        <v>483</v>
      </c>
      <c r="AZ9" s="9">
        <v>260.5</v>
      </c>
      <c r="BA9" s="9">
        <v>660.1</v>
      </c>
      <c r="BB9" s="9">
        <v>1518.4</v>
      </c>
      <c r="BC9" s="9">
        <v>4898.3999999999996</v>
      </c>
      <c r="BD9" s="9">
        <v>-43807.6</v>
      </c>
      <c r="BE9">
        <f t="shared" si="0"/>
        <v>7993.3</v>
      </c>
      <c r="BF9">
        <f t="shared" si="1"/>
        <v>14.1</v>
      </c>
      <c r="BG9">
        <f t="shared" si="2"/>
        <v>54374.5</v>
      </c>
      <c r="BH9">
        <f t="shared" si="3"/>
        <v>35437.199999999997</v>
      </c>
      <c r="BI9">
        <f t="shared" si="4"/>
        <v>184.4</v>
      </c>
      <c r="BJ9">
        <f t="shared" si="5"/>
        <v>36.299999999999997</v>
      </c>
      <c r="BK9">
        <f t="shared" si="6"/>
        <v>213.7</v>
      </c>
      <c r="BL9">
        <f t="shared" si="7"/>
        <v>445.7</v>
      </c>
      <c r="BM9">
        <f t="shared" si="8"/>
        <v>1904.3999999999999</v>
      </c>
      <c r="BN9">
        <f t="shared" si="9"/>
        <v>39.1</v>
      </c>
      <c r="BO9">
        <f t="shared" si="10"/>
        <v>142.80000000000001</v>
      </c>
      <c r="BP9">
        <f t="shared" si="11"/>
        <v>579.6</v>
      </c>
      <c r="BQ9">
        <f t="shared" si="12"/>
        <v>143.19999999999999</v>
      </c>
      <c r="BR9">
        <f t="shared" si="13"/>
        <v>191.9</v>
      </c>
      <c r="BS9">
        <f t="shared" si="14"/>
        <v>404.5</v>
      </c>
      <c r="BT9">
        <f t="shared" si="15"/>
        <v>52.9</v>
      </c>
      <c r="BU9">
        <f t="shared" si="16"/>
        <v>563.5</v>
      </c>
      <c r="BV9">
        <f t="shared" si="17"/>
        <v>229</v>
      </c>
      <c r="BW9">
        <f t="shared" si="18"/>
        <v>325.8</v>
      </c>
      <c r="BX9">
        <f t="shared" si="19"/>
        <v>417</v>
      </c>
      <c r="BY9">
        <f t="shared" si="20"/>
        <v>757.1</v>
      </c>
      <c r="BZ9">
        <f t="shared" si="21"/>
        <v>4139.7</v>
      </c>
      <c r="CA9">
        <f t="shared" si="22"/>
        <v>215.8</v>
      </c>
      <c r="CB9">
        <f t="shared" si="23"/>
        <v>458.5</v>
      </c>
      <c r="CC9">
        <f t="shared" si="24"/>
        <v>0</v>
      </c>
      <c r="CD9" s="27">
        <f t="shared" si="25"/>
        <v>239020.9</v>
      </c>
      <c r="CE9" s="27">
        <f t="shared" si="26"/>
        <v>61.1</v>
      </c>
      <c r="CF9" s="27">
        <f t="shared" si="27"/>
        <v>369.3</v>
      </c>
      <c r="CG9" s="27">
        <f t="shared" si="28"/>
        <v>483</v>
      </c>
      <c r="CH9" s="27">
        <f t="shared" si="44"/>
        <v>260.5</v>
      </c>
      <c r="CI9" s="27">
        <f t="shared" si="45"/>
        <v>240194.8</v>
      </c>
      <c r="CJ9">
        <f t="shared" si="29"/>
        <v>660.1</v>
      </c>
      <c r="CK9">
        <f t="shared" si="30"/>
        <v>1518.4</v>
      </c>
      <c r="CL9">
        <f t="shared" si="31"/>
        <v>4898.3999999999996</v>
      </c>
      <c r="CM9">
        <f t="shared" si="32"/>
        <v>-43807.6</v>
      </c>
      <c r="CN9" s="27">
        <f t="shared" si="46"/>
        <v>-38909.199999999997</v>
      </c>
      <c r="CO9">
        <f t="shared" si="33"/>
        <v>7993.3</v>
      </c>
      <c r="CP9">
        <f t="shared" si="34"/>
        <v>14.1</v>
      </c>
      <c r="CQ9">
        <f t="shared" si="35"/>
        <v>54374.5</v>
      </c>
      <c r="CR9">
        <f t="shared" si="36"/>
        <v>35437.199999999997</v>
      </c>
      <c r="CS9">
        <f t="shared" si="37"/>
        <v>184.4</v>
      </c>
      <c r="CT9">
        <f t="shared" si="38"/>
        <v>36.299999999999997</v>
      </c>
      <c r="CU9">
        <f t="shared" si="39"/>
        <v>213.7</v>
      </c>
      <c r="CV9">
        <f t="shared" si="40"/>
        <v>445.7</v>
      </c>
      <c r="CW9">
        <f t="shared" si="41"/>
        <v>1904.3999999999999</v>
      </c>
      <c r="CX9">
        <f t="shared" si="42"/>
        <v>39.1</v>
      </c>
      <c r="CY9">
        <f t="shared" si="43"/>
        <v>142.80000000000001</v>
      </c>
    </row>
    <row r="10" spans="1:103" ht="20.45" customHeight="1" x14ac:dyDescent="0.4">
      <c r="A10" s="7" t="s">
        <v>62</v>
      </c>
      <c r="B10" s="5" t="s">
        <v>57</v>
      </c>
      <c r="C10" s="8">
        <v>291.7</v>
      </c>
      <c r="D10" s="8">
        <v>288.39999999999998</v>
      </c>
      <c r="E10" s="8">
        <v>2.6</v>
      </c>
      <c r="F10" s="8">
        <v>9.9</v>
      </c>
      <c r="G10" s="8">
        <v>2.1</v>
      </c>
      <c r="H10" s="8">
        <v>400.1</v>
      </c>
      <c r="I10" s="8">
        <v>5891.6</v>
      </c>
      <c r="J10" s="8">
        <v>41.4</v>
      </c>
      <c r="K10" s="8">
        <v>513.1</v>
      </c>
      <c r="L10" s="8">
        <v>177.2</v>
      </c>
      <c r="M10" s="8">
        <v>257.89999999999998</v>
      </c>
      <c r="N10" s="8">
        <v>85.1</v>
      </c>
      <c r="O10" s="8">
        <v>761.1</v>
      </c>
      <c r="P10" s="8">
        <v>128.19999999999999</v>
      </c>
      <c r="Q10" s="8">
        <v>69.8</v>
      </c>
      <c r="R10" s="8">
        <v>78.8</v>
      </c>
      <c r="S10" s="8">
        <v>236</v>
      </c>
      <c r="T10" s="8">
        <v>311.89999999999998</v>
      </c>
      <c r="U10" s="8">
        <v>316.89999999999998</v>
      </c>
      <c r="V10" s="8">
        <v>423.2</v>
      </c>
      <c r="W10" s="8">
        <v>93.1</v>
      </c>
      <c r="X10" s="8">
        <v>1126</v>
      </c>
      <c r="Y10" s="8">
        <v>402.7</v>
      </c>
      <c r="Z10" s="8">
        <v>61.7</v>
      </c>
      <c r="AA10" s="8">
        <v>1333</v>
      </c>
      <c r="AB10" s="8">
        <v>2881.6</v>
      </c>
      <c r="AC10" s="8">
        <v>434.7</v>
      </c>
      <c r="AD10" s="8">
        <v>700.8</v>
      </c>
      <c r="AE10" s="8">
        <v>63</v>
      </c>
      <c r="AF10" s="8">
        <v>290.39999999999998</v>
      </c>
      <c r="AG10" s="8">
        <v>69.900000000000006</v>
      </c>
      <c r="AH10" s="8">
        <v>517.20000000000005</v>
      </c>
      <c r="AI10" s="8">
        <v>204.1</v>
      </c>
      <c r="AJ10" s="8">
        <v>683.7</v>
      </c>
      <c r="AK10" s="8">
        <v>315.89999999999998</v>
      </c>
      <c r="AL10" s="8">
        <v>639.1</v>
      </c>
      <c r="AM10" s="8">
        <v>112.8</v>
      </c>
      <c r="AN10" s="8">
        <v>667.1</v>
      </c>
      <c r="AO10" s="8">
        <v>494.7</v>
      </c>
      <c r="AP10" s="8">
        <v>936.3</v>
      </c>
      <c r="AQ10" s="8">
        <v>224.5</v>
      </c>
      <c r="AR10" s="8">
        <v>1330.9</v>
      </c>
      <c r="AS10" s="8">
        <v>484.4</v>
      </c>
      <c r="AT10" s="8">
        <v>787.1</v>
      </c>
      <c r="AU10" s="8">
        <v>0</v>
      </c>
      <c r="AV10" s="8">
        <v>37086</v>
      </c>
      <c r="AW10" s="8">
        <v>46.6</v>
      </c>
      <c r="AX10" s="8">
        <v>273.39999999999998</v>
      </c>
      <c r="AY10" s="8">
        <v>428.6</v>
      </c>
      <c r="AZ10" s="8">
        <v>-970.5</v>
      </c>
      <c r="BA10" s="8">
        <v>428.4</v>
      </c>
      <c r="BB10" s="8">
        <v>1028.4000000000001</v>
      </c>
      <c r="BC10" s="8">
        <v>4792.8</v>
      </c>
      <c r="BD10" s="8">
        <v>-34104.1</v>
      </c>
      <c r="BE10">
        <f t="shared" si="0"/>
        <v>580.09999999999991</v>
      </c>
      <c r="BF10">
        <f t="shared" si="1"/>
        <v>12.5</v>
      </c>
      <c r="BG10">
        <f t="shared" si="2"/>
        <v>9705.5</v>
      </c>
      <c r="BH10">
        <f t="shared" si="3"/>
        <v>400.1</v>
      </c>
      <c r="BI10">
        <f t="shared" si="4"/>
        <v>5891.6</v>
      </c>
      <c r="BJ10">
        <f t="shared" si="5"/>
        <v>41.4</v>
      </c>
      <c r="BK10">
        <f t="shared" si="6"/>
        <v>513.1</v>
      </c>
      <c r="BL10">
        <f t="shared" si="7"/>
        <v>177.2</v>
      </c>
      <c r="BM10">
        <f t="shared" si="8"/>
        <v>1104.0999999999999</v>
      </c>
      <c r="BN10">
        <f t="shared" si="9"/>
        <v>128.19999999999999</v>
      </c>
      <c r="BO10">
        <f t="shared" si="10"/>
        <v>148.6</v>
      </c>
      <c r="BP10">
        <f t="shared" si="11"/>
        <v>1678.9</v>
      </c>
      <c r="BQ10">
        <f t="shared" si="12"/>
        <v>311.89999999999998</v>
      </c>
      <c r="BR10">
        <f t="shared" si="13"/>
        <v>516.29999999999995</v>
      </c>
      <c r="BS10">
        <f t="shared" si="14"/>
        <v>402.7</v>
      </c>
      <c r="BT10">
        <f t="shared" si="15"/>
        <v>61.7</v>
      </c>
      <c r="BU10">
        <f t="shared" si="16"/>
        <v>1333</v>
      </c>
      <c r="BV10">
        <f t="shared" si="17"/>
        <v>434.7</v>
      </c>
      <c r="BW10">
        <f t="shared" si="18"/>
        <v>763.8</v>
      </c>
      <c r="BX10">
        <f t="shared" si="19"/>
        <v>936.3</v>
      </c>
      <c r="BY10">
        <f t="shared" si="20"/>
        <v>224.5</v>
      </c>
      <c r="BZ10">
        <f t="shared" si="21"/>
        <v>1330.9</v>
      </c>
      <c r="CA10">
        <f t="shared" si="22"/>
        <v>484.4</v>
      </c>
      <c r="CB10">
        <f t="shared" si="23"/>
        <v>787.1</v>
      </c>
      <c r="CC10">
        <f t="shared" si="24"/>
        <v>0</v>
      </c>
      <c r="CD10" s="27">
        <f t="shared" si="25"/>
        <v>37086</v>
      </c>
      <c r="CE10" s="27">
        <f t="shared" si="26"/>
        <v>46.6</v>
      </c>
      <c r="CF10" s="27">
        <f t="shared" si="27"/>
        <v>273.39999999999998</v>
      </c>
      <c r="CG10" s="27">
        <f t="shared" si="28"/>
        <v>428.6</v>
      </c>
      <c r="CH10" s="27">
        <f t="shared" si="44"/>
        <v>-970.5</v>
      </c>
      <c r="CI10" s="27">
        <f t="shared" si="45"/>
        <v>36864.1</v>
      </c>
      <c r="CJ10">
        <f t="shared" si="29"/>
        <v>428.4</v>
      </c>
      <c r="CK10">
        <f t="shared" si="30"/>
        <v>1028.4000000000001</v>
      </c>
      <c r="CL10">
        <f t="shared" si="31"/>
        <v>4792.8</v>
      </c>
      <c r="CM10">
        <f t="shared" si="32"/>
        <v>-34104.1</v>
      </c>
      <c r="CN10" s="27">
        <f t="shared" si="46"/>
        <v>-29311.3</v>
      </c>
      <c r="CO10">
        <f t="shared" si="33"/>
        <v>580.09999999999991</v>
      </c>
      <c r="CP10">
        <f t="shared" si="34"/>
        <v>12.5</v>
      </c>
      <c r="CQ10">
        <f t="shared" si="35"/>
        <v>9705.5</v>
      </c>
      <c r="CR10">
        <f t="shared" si="36"/>
        <v>400.1</v>
      </c>
      <c r="CS10">
        <f t="shared" si="37"/>
        <v>5891.6</v>
      </c>
      <c r="CT10">
        <f t="shared" si="38"/>
        <v>41.4</v>
      </c>
      <c r="CU10">
        <f t="shared" si="39"/>
        <v>513.1</v>
      </c>
      <c r="CV10">
        <f t="shared" si="40"/>
        <v>177.2</v>
      </c>
      <c r="CW10">
        <f t="shared" si="41"/>
        <v>1104.0999999999999</v>
      </c>
      <c r="CX10">
        <f t="shared" si="42"/>
        <v>128.19999999999999</v>
      </c>
      <c r="CY10">
        <f t="shared" si="43"/>
        <v>148.6</v>
      </c>
    </row>
    <row r="11" spans="1:103" ht="20.45" customHeight="1" x14ac:dyDescent="0.4">
      <c r="A11" s="7" t="s">
        <v>63</v>
      </c>
      <c r="B11" s="5" t="s">
        <v>57</v>
      </c>
      <c r="C11" s="9">
        <v>194.9</v>
      </c>
      <c r="D11" s="9">
        <v>22.9</v>
      </c>
      <c r="E11" s="9">
        <v>0.5</v>
      </c>
      <c r="F11" s="9">
        <v>0.6</v>
      </c>
      <c r="G11" s="9">
        <v>2.6</v>
      </c>
      <c r="H11" s="9">
        <v>154</v>
      </c>
      <c r="I11" s="9">
        <v>26.7</v>
      </c>
      <c r="J11" s="9">
        <v>3497.2</v>
      </c>
      <c r="K11" s="9">
        <v>2453.9</v>
      </c>
      <c r="L11" s="9">
        <v>32.200000000000003</v>
      </c>
      <c r="M11" s="9">
        <v>91.5</v>
      </c>
      <c r="N11" s="9">
        <v>23.5</v>
      </c>
      <c r="O11" s="9">
        <v>108.6</v>
      </c>
      <c r="P11" s="9">
        <v>83</v>
      </c>
      <c r="Q11" s="9">
        <v>36.1</v>
      </c>
      <c r="R11" s="9">
        <v>44.8</v>
      </c>
      <c r="S11" s="9">
        <v>77.2</v>
      </c>
      <c r="T11" s="9">
        <v>65.2</v>
      </c>
      <c r="U11" s="9">
        <v>109.9</v>
      </c>
      <c r="V11" s="9">
        <v>105.9</v>
      </c>
      <c r="W11" s="9">
        <v>80.7</v>
      </c>
      <c r="X11" s="9">
        <v>3414.2</v>
      </c>
      <c r="Y11" s="9">
        <v>861.3</v>
      </c>
      <c r="Z11" s="9">
        <v>3.8</v>
      </c>
      <c r="AA11" s="9">
        <v>13155.5</v>
      </c>
      <c r="AB11" s="9">
        <v>780.5</v>
      </c>
      <c r="AC11" s="9">
        <v>18</v>
      </c>
      <c r="AD11" s="9">
        <v>19.7</v>
      </c>
      <c r="AE11" s="9">
        <v>2.5</v>
      </c>
      <c r="AF11" s="9">
        <v>703</v>
      </c>
      <c r="AG11" s="9">
        <v>2.6</v>
      </c>
      <c r="AH11" s="9">
        <v>206.3</v>
      </c>
      <c r="AI11" s="9">
        <v>34.200000000000003</v>
      </c>
      <c r="AJ11" s="9">
        <v>41.7</v>
      </c>
      <c r="AK11" s="9">
        <v>40.200000000000003</v>
      </c>
      <c r="AL11" s="9">
        <v>71</v>
      </c>
      <c r="AM11" s="9">
        <v>17.7</v>
      </c>
      <c r="AN11" s="9">
        <v>84.9</v>
      </c>
      <c r="AO11" s="9">
        <v>57.3</v>
      </c>
      <c r="AP11" s="9">
        <v>44.6</v>
      </c>
      <c r="AQ11" s="9">
        <v>19.2</v>
      </c>
      <c r="AR11" s="9">
        <v>72.900000000000006</v>
      </c>
      <c r="AS11" s="9">
        <v>60.2</v>
      </c>
      <c r="AT11" s="9">
        <v>50.7</v>
      </c>
      <c r="AU11" s="9">
        <v>0</v>
      </c>
      <c r="AV11" s="9">
        <v>750.4</v>
      </c>
      <c r="AW11" s="9">
        <v>11.7</v>
      </c>
      <c r="AX11" s="9">
        <v>64.5</v>
      </c>
      <c r="AY11" s="9">
        <v>177.9</v>
      </c>
      <c r="AZ11" s="9">
        <v>125</v>
      </c>
      <c r="BA11" s="9">
        <v>29.2</v>
      </c>
      <c r="BB11" s="9">
        <v>257.60000000000002</v>
      </c>
      <c r="BC11" s="9">
        <v>413.4</v>
      </c>
      <c r="BD11" s="9">
        <v>-7690.5</v>
      </c>
      <c r="BE11">
        <f t="shared" si="0"/>
        <v>217.8</v>
      </c>
      <c r="BF11">
        <f t="shared" si="1"/>
        <v>1.1000000000000001</v>
      </c>
      <c r="BG11">
        <f t="shared" si="2"/>
        <v>2244.9999999999995</v>
      </c>
      <c r="BH11">
        <f t="shared" si="3"/>
        <v>154</v>
      </c>
      <c r="BI11">
        <f t="shared" si="4"/>
        <v>26.7</v>
      </c>
      <c r="BJ11">
        <f t="shared" si="5"/>
        <v>3497.2</v>
      </c>
      <c r="BK11">
        <f t="shared" si="6"/>
        <v>2453.9</v>
      </c>
      <c r="BL11">
        <f t="shared" si="7"/>
        <v>32.200000000000003</v>
      </c>
      <c r="BM11">
        <f t="shared" si="8"/>
        <v>223.6</v>
      </c>
      <c r="BN11">
        <f t="shared" si="9"/>
        <v>83</v>
      </c>
      <c r="BO11">
        <f t="shared" si="10"/>
        <v>80.900000000000006</v>
      </c>
      <c r="BP11">
        <f t="shared" si="11"/>
        <v>3601.2999999999997</v>
      </c>
      <c r="BQ11">
        <f t="shared" si="12"/>
        <v>65.2</v>
      </c>
      <c r="BR11">
        <f t="shared" si="13"/>
        <v>186.60000000000002</v>
      </c>
      <c r="BS11">
        <f t="shared" si="14"/>
        <v>861.3</v>
      </c>
      <c r="BT11">
        <f t="shared" si="15"/>
        <v>3.8</v>
      </c>
      <c r="BU11">
        <f t="shared" si="16"/>
        <v>13155.5</v>
      </c>
      <c r="BV11">
        <f t="shared" si="17"/>
        <v>18</v>
      </c>
      <c r="BW11">
        <f t="shared" si="18"/>
        <v>22.2</v>
      </c>
      <c r="BX11">
        <f t="shared" si="19"/>
        <v>44.6</v>
      </c>
      <c r="BY11">
        <f t="shared" si="20"/>
        <v>19.2</v>
      </c>
      <c r="BZ11">
        <f t="shared" si="21"/>
        <v>72.900000000000006</v>
      </c>
      <c r="CA11">
        <f t="shared" si="22"/>
        <v>60.2</v>
      </c>
      <c r="CB11">
        <f t="shared" si="23"/>
        <v>50.7</v>
      </c>
      <c r="CC11">
        <f t="shared" si="24"/>
        <v>0</v>
      </c>
      <c r="CD11" s="27">
        <f t="shared" si="25"/>
        <v>750.4</v>
      </c>
      <c r="CE11" s="27">
        <f t="shared" si="26"/>
        <v>11.7</v>
      </c>
      <c r="CF11" s="27">
        <f t="shared" si="27"/>
        <v>64.5</v>
      </c>
      <c r="CG11" s="27">
        <f t="shared" si="28"/>
        <v>177.9</v>
      </c>
      <c r="CH11" s="27">
        <f t="shared" si="44"/>
        <v>125</v>
      </c>
      <c r="CI11" s="27">
        <f t="shared" si="45"/>
        <v>1129.5</v>
      </c>
      <c r="CJ11">
        <f t="shared" si="29"/>
        <v>29.2</v>
      </c>
      <c r="CK11">
        <f t="shared" si="30"/>
        <v>257.60000000000002</v>
      </c>
      <c r="CL11">
        <f t="shared" si="31"/>
        <v>413.4</v>
      </c>
      <c r="CM11">
        <f t="shared" si="32"/>
        <v>-7690.5</v>
      </c>
      <c r="CN11" s="27">
        <f t="shared" si="46"/>
        <v>-7277.1</v>
      </c>
      <c r="CO11">
        <f t="shared" si="33"/>
        <v>217.8</v>
      </c>
      <c r="CP11">
        <f t="shared" si="34"/>
        <v>1.1000000000000001</v>
      </c>
      <c r="CQ11">
        <f t="shared" si="35"/>
        <v>2244.9999999999995</v>
      </c>
      <c r="CR11">
        <f t="shared" si="36"/>
        <v>154</v>
      </c>
      <c r="CS11">
        <f t="shared" si="37"/>
        <v>26.7</v>
      </c>
      <c r="CT11">
        <f t="shared" si="38"/>
        <v>3497.2</v>
      </c>
      <c r="CU11">
        <f t="shared" si="39"/>
        <v>2453.9</v>
      </c>
      <c r="CV11">
        <f t="shared" si="40"/>
        <v>32.200000000000003</v>
      </c>
      <c r="CW11">
        <f t="shared" si="41"/>
        <v>223.6</v>
      </c>
      <c r="CX11">
        <f t="shared" si="42"/>
        <v>83</v>
      </c>
      <c r="CY11">
        <f t="shared" si="43"/>
        <v>80.900000000000006</v>
      </c>
    </row>
    <row r="12" spans="1:103" ht="20.45" customHeight="1" x14ac:dyDescent="0.4">
      <c r="A12" s="7" t="s">
        <v>64</v>
      </c>
      <c r="B12" s="5" t="s">
        <v>57</v>
      </c>
      <c r="C12" s="8">
        <v>2543.4</v>
      </c>
      <c r="D12" s="8">
        <v>46.2</v>
      </c>
      <c r="E12" s="8">
        <v>1.8</v>
      </c>
      <c r="F12" s="8">
        <v>11.8</v>
      </c>
      <c r="G12" s="8">
        <v>2.1</v>
      </c>
      <c r="H12" s="8">
        <v>6443.8</v>
      </c>
      <c r="I12" s="8">
        <v>296.5</v>
      </c>
      <c r="J12" s="8">
        <v>267.60000000000002</v>
      </c>
      <c r="K12" s="8">
        <v>26655.599999999999</v>
      </c>
      <c r="L12" s="8">
        <v>602.5</v>
      </c>
      <c r="M12" s="8">
        <v>2361.6</v>
      </c>
      <c r="N12" s="8">
        <v>1241.2</v>
      </c>
      <c r="O12" s="8">
        <v>1273.3</v>
      </c>
      <c r="P12" s="8">
        <v>367.1</v>
      </c>
      <c r="Q12" s="8">
        <v>181</v>
      </c>
      <c r="R12" s="8">
        <v>372</v>
      </c>
      <c r="S12" s="8">
        <v>1361.5</v>
      </c>
      <c r="T12" s="8">
        <v>1314.8</v>
      </c>
      <c r="U12" s="8">
        <v>797.1</v>
      </c>
      <c r="V12" s="8">
        <v>447.4</v>
      </c>
      <c r="W12" s="8">
        <v>241.4</v>
      </c>
      <c r="X12" s="8">
        <v>1714.2</v>
      </c>
      <c r="Y12" s="8">
        <v>1862.7</v>
      </c>
      <c r="Z12" s="8">
        <v>213.8</v>
      </c>
      <c r="AA12" s="8">
        <v>1730.5</v>
      </c>
      <c r="AB12" s="8">
        <v>11571.2</v>
      </c>
      <c r="AC12" s="8">
        <v>1115.8</v>
      </c>
      <c r="AD12" s="8">
        <v>614.5</v>
      </c>
      <c r="AE12" s="8">
        <v>102.2</v>
      </c>
      <c r="AF12" s="8">
        <v>2397.1</v>
      </c>
      <c r="AG12" s="8">
        <v>355.9</v>
      </c>
      <c r="AH12" s="8">
        <v>1295.7</v>
      </c>
      <c r="AI12" s="8">
        <v>4475.3</v>
      </c>
      <c r="AJ12" s="8">
        <v>2306.5</v>
      </c>
      <c r="AK12" s="8">
        <v>2255.9</v>
      </c>
      <c r="AL12" s="8">
        <v>6544.6</v>
      </c>
      <c r="AM12" s="8">
        <v>286.39999999999998</v>
      </c>
      <c r="AN12" s="8">
        <v>3585.4</v>
      </c>
      <c r="AO12" s="8">
        <v>1640.3</v>
      </c>
      <c r="AP12" s="8">
        <v>3271.2</v>
      </c>
      <c r="AQ12" s="8">
        <v>2484.5</v>
      </c>
      <c r="AR12" s="8">
        <v>4160.3</v>
      </c>
      <c r="AS12" s="8">
        <v>553.79999999999995</v>
      </c>
      <c r="AT12" s="8">
        <v>816.5</v>
      </c>
      <c r="AU12" s="8">
        <v>0</v>
      </c>
      <c r="AV12" s="8">
        <v>4620.2</v>
      </c>
      <c r="AW12" s="8">
        <v>16</v>
      </c>
      <c r="AX12" s="8">
        <v>586.1</v>
      </c>
      <c r="AY12" s="8">
        <v>246.1</v>
      </c>
      <c r="AZ12" s="8">
        <v>77.900000000000006</v>
      </c>
      <c r="BA12" s="8">
        <v>79.3</v>
      </c>
      <c r="BB12" s="8">
        <v>21.8</v>
      </c>
      <c r="BC12" s="8">
        <v>4405.5</v>
      </c>
      <c r="BD12" s="8">
        <v>-4272.7</v>
      </c>
      <c r="BE12">
        <f t="shared" si="0"/>
        <v>2589.6</v>
      </c>
      <c r="BF12">
        <f t="shared" si="1"/>
        <v>13.600000000000001</v>
      </c>
      <c r="BG12">
        <f t="shared" si="2"/>
        <v>44731.500000000015</v>
      </c>
      <c r="BH12">
        <f t="shared" si="3"/>
        <v>6443.8</v>
      </c>
      <c r="BI12">
        <f t="shared" si="4"/>
        <v>296.5</v>
      </c>
      <c r="BJ12">
        <f t="shared" si="5"/>
        <v>267.60000000000002</v>
      </c>
      <c r="BK12">
        <f t="shared" si="6"/>
        <v>26655.599999999999</v>
      </c>
      <c r="BL12">
        <f t="shared" si="7"/>
        <v>602.5</v>
      </c>
      <c r="BM12">
        <f t="shared" si="8"/>
        <v>4876.1000000000004</v>
      </c>
      <c r="BN12">
        <f t="shared" si="9"/>
        <v>367.1</v>
      </c>
      <c r="BO12">
        <f t="shared" si="10"/>
        <v>553</v>
      </c>
      <c r="BP12">
        <f t="shared" si="11"/>
        <v>3872.8</v>
      </c>
      <c r="BQ12">
        <f t="shared" si="12"/>
        <v>1314.8</v>
      </c>
      <c r="BR12">
        <f t="shared" si="13"/>
        <v>688.8</v>
      </c>
      <c r="BS12">
        <f t="shared" si="14"/>
        <v>1862.7</v>
      </c>
      <c r="BT12">
        <f t="shared" si="15"/>
        <v>213.8</v>
      </c>
      <c r="BU12">
        <f t="shared" si="16"/>
        <v>1730.5</v>
      </c>
      <c r="BV12">
        <f t="shared" si="17"/>
        <v>1115.8</v>
      </c>
      <c r="BW12">
        <f t="shared" si="18"/>
        <v>716.7</v>
      </c>
      <c r="BX12">
        <f t="shared" si="19"/>
        <v>3271.2</v>
      </c>
      <c r="BY12">
        <f t="shared" si="20"/>
        <v>2484.5</v>
      </c>
      <c r="BZ12">
        <f t="shared" si="21"/>
        <v>4160.3</v>
      </c>
      <c r="CA12">
        <f t="shared" si="22"/>
        <v>553.79999999999995</v>
      </c>
      <c r="CB12">
        <f t="shared" si="23"/>
        <v>816.5</v>
      </c>
      <c r="CC12">
        <f t="shared" si="24"/>
        <v>0</v>
      </c>
      <c r="CD12" s="27">
        <f t="shared" si="25"/>
        <v>4620.2</v>
      </c>
      <c r="CE12" s="27">
        <f t="shared" si="26"/>
        <v>16</v>
      </c>
      <c r="CF12" s="27">
        <f t="shared" si="27"/>
        <v>586.1</v>
      </c>
      <c r="CG12" s="27">
        <f t="shared" si="28"/>
        <v>246.1</v>
      </c>
      <c r="CH12" s="27">
        <f t="shared" si="44"/>
        <v>77.900000000000006</v>
      </c>
      <c r="CI12" s="27">
        <f t="shared" si="45"/>
        <v>5546.3</v>
      </c>
      <c r="CJ12">
        <f t="shared" si="29"/>
        <v>79.3</v>
      </c>
      <c r="CK12">
        <f t="shared" si="30"/>
        <v>21.8</v>
      </c>
      <c r="CL12">
        <f t="shared" si="31"/>
        <v>4405.5</v>
      </c>
      <c r="CM12">
        <f t="shared" si="32"/>
        <v>-4272.7</v>
      </c>
      <c r="CN12" s="27">
        <f t="shared" si="46"/>
        <v>132.80000000000018</v>
      </c>
      <c r="CO12">
        <f t="shared" si="33"/>
        <v>2589.6</v>
      </c>
      <c r="CP12">
        <f t="shared" si="34"/>
        <v>13.600000000000001</v>
      </c>
      <c r="CQ12">
        <f t="shared" si="35"/>
        <v>44731.500000000015</v>
      </c>
      <c r="CR12">
        <f t="shared" si="36"/>
        <v>6443.8</v>
      </c>
      <c r="CS12">
        <f t="shared" si="37"/>
        <v>296.5</v>
      </c>
      <c r="CT12">
        <f t="shared" si="38"/>
        <v>267.60000000000002</v>
      </c>
      <c r="CU12">
        <f t="shared" si="39"/>
        <v>26655.599999999999</v>
      </c>
      <c r="CV12">
        <f t="shared" si="40"/>
        <v>602.5</v>
      </c>
      <c r="CW12">
        <f t="shared" si="41"/>
        <v>4876.1000000000004</v>
      </c>
      <c r="CX12">
        <f t="shared" si="42"/>
        <v>367.1</v>
      </c>
      <c r="CY12">
        <f t="shared" si="43"/>
        <v>553</v>
      </c>
    </row>
    <row r="13" spans="1:103" ht="20.45" customHeight="1" x14ac:dyDescent="0.4">
      <c r="A13" s="7" t="s">
        <v>65</v>
      </c>
      <c r="B13" s="5" t="s">
        <v>57</v>
      </c>
      <c r="C13" s="9">
        <v>1426.1</v>
      </c>
      <c r="D13" s="9">
        <v>456.6</v>
      </c>
      <c r="E13" s="9">
        <v>8.4</v>
      </c>
      <c r="F13" s="9">
        <v>182.7</v>
      </c>
      <c r="G13" s="9">
        <v>26.7</v>
      </c>
      <c r="H13" s="9">
        <v>911.8</v>
      </c>
      <c r="I13" s="9">
        <v>221.7</v>
      </c>
      <c r="J13" s="9">
        <v>95</v>
      </c>
      <c r="K13" s="9">
        <v>432</v>
      </c>
      <c r="L13" s="9">
        <v>36505.199999999997</v>
      </c>
      <c r="M13" s="9">
        <v>13180.4</v>
      </c>
      <c r="N13" s="9">
        <v>1487.9</v>
      </c>
      <c r="O13" s="9">
        <v>795.9</v>
      </c>
      <c r="P13" s="9">
        <v>311.2</v>
      </c>
      <c r="Q13" s="9">
        <v>1340.5</v>
      </c>
      <c r="R13" s="9">
        <v>225.6</v>
      </c>
      <c r="S13" s="9">
        <v>162.4</v>
      </c>
      <c r="T13" s="9">
        <v>237.4</v>
      </c>
      <c r="U13" s="9">
        <v>257.60000000000002</v>
      </c>
      <c r="V13" s="9">
        <v>108.6</v>
      </c>
      <c r="W13" s="9">
        <v>148.69999999999999</v>
      </c>
      <c r="X13" s="9">
        <v>465.4</v>
      </c>
      <c r="Y13" s="9">
        <v>13469.4</v>
      </c>
      <c r="Z13" s="9">
        <v>411.2</v>
      </c>
      <c r="AA13" s="9">
        <v>5025.8999999999996</v>
      </c>
      <c r="AB13" s="9">
        <v>8887.7000000000007</v>
      </c>
      <c r="AC13" s="9">
        <v>7544.5</v>
      </c>
      <c r="AD13" s="9">
        <v>6914.7</v>
      </c>
      <c r="AE13" s="9">
        <v>6012.9</v>
      </c>
      <c r="AF13" s="9">
        <v>390.2</v>
      </c>
      <c r="AG13" s="9">
        <v>225.3</v>
      </c>
      <c r="AH13" s="9">
        <v>1022.5</v>
      </c>
      <c r="AI13" s="9">
        <v>266.5</v>
      </c>
      <c r="AJ13" s="9">
        <v>371.1</v>
      </c>
      <c r="AK13" s="9">
        <v>434.2</v>
      </c>
      <c r="AL13" s="9">
        <v>729.3</v>
      </c>
      <c r="AM13" s="9">
        <v>454.3</v>
      </c>
      <c r="AN13" s="9">
        <v>1436.1</v>
      </c>
      <c r="AO13" s="9">
        <v>1919.1</v>
      </c>
      <c r="AP13" s="9">
        <v>3313.4</v>
      </c>
      <c r="AQ13" s="9">
        <v>507.3</v>
      </c>
      <c r="AR13" s="9">
        <v>2015.5</v>
      </c>
      <c r="AS13" s="9">
        <v>893.6</v>
      </c>
      <c r="AT13" s="9">
        <v>725</v>
      </c>
      <c r="AU13" s="9">
        <v>0</v>
      </c>
      <c r="AV13" s="9">
        <v>54655.7</v>
      </c>
      <c r="AW13" s="9">
        <v>14.3</v>
      </c>
      <c r="AX13" s="9">
        <v>329.6</v>
      </c>
      <c r="AY13" s="9">
        <v>167.1</v>
      </c>
      <c r="AZ13" s="9">
        <v>887</v>
      </c>
      <c r="BA13" s="9">
        <v>299.3</v>
      </c>
      <c r="BB13" s="9">
        <v>207</v>
      </c>
      <c r="BC13" s="9">
        <v>14307.4</v>
      </c>
      <c r="BD13" s="9">
        <v>-30089.1</v>
      </c>
      <c r="BE13">
        <f t="shared" si="0"/>
        <v>1882.6999999999998</v>
      </c>
      <c r="BF13">
        <f t="shared" si="1"/>
        <v>191.1</v>
      </c>
      <c r="BG13">
        <f t="shared" si="2"/>
        <v>20304.400000000001</v>
      </c>
      <c r="BH13">
        <f t="shared" si="3"/>
        <v>911.8</v>
      </c>
      <c r="BI13">
        <f t="shared" si="4"/>
        <v>221.7</v>
      </c>
      <c r="BJ13">
        <f t="shared" si="5"/>
        <v>95</v>
      </c>
      <c r="BK13">
        <f t="shared" si="6"/>
        <v>432</v>
      </c>
      <c r="BL13">
        <f t="shared" si="7"/>
        <v>36505.199999999997</v>
      </c>
      <c r="BM13">
        <f t="shared" si="8"/>
        <v>15464.199999999999</v>
      </c>
      <c r="BN13">
        <f t="shared" si="9"/>
        <v>311.2</v>
      </c>
      <c r="BO13">
        <f t="shared" si="10"/>
        <v>1566.1</v>
      </c>
      <c r="BP13">
        <f t="shared" si="11"/>
        <v>885.4</v>
      </c>
      <c r="BQ13">
        <f t="shared" si="12"/>
        <v>237.4</v>
      </c>
      <c r="BR13">
        <f t="shared" si="13"/>
        <v>257.29999999999995</v>
      </c>
      <c r="BS13">
        <f t="shared" si="14"/>
        <v>13469.4</v>
      </c>
      <c r="BT13">
        <f t="shared" si="15"/>
        <v>411.2</v>
      </c>
      <c r="BU13">
        <f t="shared" si="16"/>
        <v>5025.8999999999996</v>
      </c>
      <c r="BV13">
        <f t="shared" si="17"/>
        <v>7544.5</v>
      </c>
      <c r="BW13">
        <f t="shared" si="18"/>
        <v>12927.599999999999</v>
      </c>
      <c r="BX13">
        <f t="shared" si="19"/>
        <v>3313.4</v>
      </c>
      <c r="BY13">
        <f t="shared" si="20"/>
        <v>507.3</v>
      </c>
      <c r="BZ13">
        <f t="shared" si="21"/>
        <v>2015.5</v>
      </c>
      <c r="CA13">
        <f t="shared" si="22"/>
        <v>893.6</v>
      </c>
      <c r="CB13">
        <f t="shared" si="23"/>
        <v>725</v>
      </c>
      <c r="CC13">
        <f t="shared" si="24"/>
        <v>0</v>
      </c>
      <c r="CD13" s="27">
        <f t="shared" si="25"/>
        <v>54655.7</v>
      </c>
      <c r="CE13" s="27">
        <f t="shared" si="26"/>
        <v>14.3</v>
      </c>
      <c r="CF13" s="27">
        <f t="shared" si="27"/>
        <v>329.6</v>
      </c>
      <c r="CG13" s="27">
        <f t="shared" si="28"/>
        <v>167.1</v>
      </c>
      <c r="CH13" s="27">
        <f t="shared" si="44"/>
        <v>887</v>
      </c>
      <c r="CI13" s="27">
        <f t="shared" si="45"/>
        <v>56053.7</v>
      </c>
      <c r="CJ13">
        <f t="shared" si="29"/>
        <v>299.3</v>
      </c>
      <c r="CK13">
        <f t="shared" si="30"/>
        <v>207</v>
      </c>
      <c r="CL13">
        <f t="shared" si="31"/>
        <v>14307.4</v>
      </c>
      <c r="CM13">
        <f t="shared" si="32"/>
        <v>-30089.1</v>
      </c>
      <c r="CN13" s="27">
        <f t="shared" si="46"/>
        <v>-15781.699999999999</v>
      </c>
      <c r="CO13">
        <f t="shared" si="33"/>
        <v>1882.6999999999998</v>
      </c>
      <c r="CP13">
        <f t="shared" si="34"/>
        <v>191.1</v>
      </c>
      <c r="CQ13">
        <f t="shared" si="35"/>
        <v>20304.400000000001</v>
      </c>
      <c r="CR13">
        <f t="shared" si="36"/>
        <v>911.8</v>
      </c>
      <c r="CS13">
        <f t="shared" si="37"/>
        <v>221.7</v>
      </c>
      <c r="CT13">
        <f t="shared" si="38"/>
        <v>95</v>
      </c>
      <c r="CU13">
        <f t="shared" si="39"/>
        <v>432</v>
      </c>
      <c r="CV13">
        <f t="shared" si="40"/>
        <v>36505.199999999997</v>
      </c>
      <c r="CW13">
        <f t="shared" si="41"/>
        <v>15464.199999999999</v>
      </c>
      <c r="CX13">
        <f t="shared" si="42"/>
        <v>311.2</v>
      </c>
      <c r="CY13">
        <f t="shared" si="43"/>
        <v>1566.1</v>
      </c>
    </row>
    <row r="14" spans="1:103" ht="20.45" customHeight="1" x14ac:dyDescent="0.4">
      <c r="A14" s="7" t="s">
        <v>83</v>
      </c>
      <c r="B14" s="5" t="s">
        <v>57</v>
      </c>
      <c r="C14" s="8">
        <v>3210.4</v>
      </c>
      <c r="D14" s="8">
        <v>113.2</v>
      </c>
      <c r="E14" s="8">
        <v>3.8</v>
      </c>
      <c r="F14" s="8">
        <v>73.5</v>
      </c>
      <c r="G14" s="8">
        <v>25.6</v>
      </c>
      <c r="H14" s="8">
        <v>2094.5</v>
      </c>
      <c r="I14" s="8">
        <v>958.5</v>
      </c>
      <c r="J14" s="8">
        <v>475.5</v>
      </c>
      <c r="K14" s="8">
        <v>2346.1999999999998</v>
      </c>
      <c r="L14" s="8">
        <v>14951.2</v>
      </c>
      <c r="M14" s="8">
        <v>43433.599999999999</v>
      </c>
      <c r="N14" s="8">
        <v>6025.1</v>
      </c>
      <c r="O14" s="8">
        <v>13015.2</v>
      </c>
      <c r="P14" s="8">
        <v>553</v>
      </c>
      <c r="Q14" s="8">
        <v>860.5</v>
      </c>
      <c r="R14" s="8">
        <v>500.6</v>
      </c>
      <c r="S14" s="8">
        <v>1365.8</v>
      </c>
      <c r="T14" s="8">
        <v>1495.7</v>
      </c>
      <c r="U14" s="8">
        <v>1290.9000000000001</v>
      </c>
      <c r="V14" s="8">
        <v>2328.6999999999998</v>
      </c>
      <c r="W14" s="8">
        <v>448.6</v>
      </c>
      <c r="X14" s="8">
        <v>1681.1</v>
      </c>
      <c r="Y14" s="8">
        <v>2081.9</v>
      </c>
      <c r="Z14" s="8">
        <v>403.8</v>
      </c>
      <c r="AA14" s="8">
        <v>3737.5</v>
      </c>
      <c r="AB14" s="8">
        <v>18875.599999999999</v>
      </c>
      <c r="AC14" s="8">
        <v>654.20000000000005</v>
      </c>
      <c r="AD14" s="8">
        <v>320.89999999999998</v>
      </c>
      <c r="AE14" s="8">
        <v>216.9</v>
      </c>
      <c r="AF14" s="8">
        <v>653.20000000000005</v>
      </c>
      <c r="AG14" s="8">
        <v>43.6</v>
      </c>
      <c r="AH14" s="8">
        <v>1086.5</v>
      </c>
      <c r="AI14" s="8">
        <v>789.3</v>
      </c>
      <c r="AJ14" s="8">
        <v>1217.0999999999999</v>
      </c>
      <c r="AK14" s="8">
        <v>1624.8</v>
      </c>
      <c r="AL14" s="8">
        <v>1478.2</v>
      </c>
      <c r="AM14" s="8">
        <v>751.3</v>
      </c>
      <c r="AN14" s="8">
        <v>2366.9</v>
      </c>
      <c r="AO14" s="8">
        <v>1228.5999999999999</v>
      </c>
      <c r="AP14" s="8">
        <v>1369.7</v>
      </c>
      <c r="AQ14" s="8">
        <v>429.9</v>
      </c>
      <c r="AR14" s="8">
        <v>9262.9</v>
      </c>
      <c r="AS14" s="8">
        <v>500.2</v>
      </c>
      <c r="AT14" s="8">
        <v>1271</v>
      </c>
      <c r="AU14" s="8">
        <v>0</v>
      </c>
      <c r="AV14" s="8">
        <v>19995.2</v>
      </c>
      <c r="AW14" s="8">
        <v>398.4</v>
      </c>
      <c r="AX14" s="8">
        <v>2237.6999999999998</v>
      </c>
      <c r="AY14" s="8">
        <v>2415.6</v>
      </c>
      <c r="AZ14" s="8">
        <v>869.9</v>
      </c>
      <c r="BA14" s="8">
        <v>105.1</v>
      </c>
      <c r="BB14" s="8">
        <v>152</v>
      </c>
      <c r="BC14" s="8">
        <v>51782.400000000001</v>
      </c>
      <c r="BD14" s="8">
        <v>-31358.7</v>
      </c>
      <c r="BE14">
        <f t="shared" si="0"/>
        <v>3323.6</v>
      </c>
      <c r="BF14">
        <f t="shared" si="1"/>
        <v>77.3</v>
      </c>
      <c r="BG14">
        <f t="shared" si="2"/>
        <v>41604.69999999999</v>
      </c>
      <c r="BH14">
        <f t="shared" si="3"/>
        <v>2094.5</v>
      </c>
      <c r="BI14">
        <f t="shared" si="4"/>
        <v>958.5</v>
      </c>
      <c r="BJ14">
        <f t="shared" si="5"/>
        <v>475.5</v>
      </c>
      <c r="BK14">
        <f t="shared" si="6"/>
        <v>2346.1999999999998</v>
      </c>
      <c r="BL14">
        <f t="shared" si="7"/>
        <v>14951.2</v>
      </c>
      <c r="BM14">
        <f t="shared" si="8"/>
        <v>62473.899999999994</v>
      </c>
      <c r="BN14">
        <f t="shared" si="9"/>
        <v>553</v>
      </c>
      <c r="BO14">
        <f t="shared" si="10"/>
        <v>1361.1</v>
      </c>
      <c r="BP14">
        <f t="shared" si="11"/>
        <v>4337.7999999999993</v>
      </c>
      <c r="BQ14">
        <f t="shared" si="12"/>
        <v>1495.7</v>
      </c>
      <c r="BR14">
        <f t="shared" si="13"/>
        <v>2777.2999999999997</v>
      </c>
      <c r="BS14">
        <f t="shared" si="14"/>
        <v>2081.9</v>
      </c>
      <c r="BT14">
        <f t="shared" si="15"/>
        <v>403.8</v>
      </c>
      <c r="BU14">
        <f t="shared" si="16"/>
        <v>3737.5</v>
      </c>
      <c r="BV14">
        <f t="shared" si="17"/>
        <v>654.20000000000005</v>
      </c>
      <c r="BW14">
        <f t="shared" si="18"/>
        <v>537.79999999999995</v>
      </c>
      <c r="BX14">
        <f t="shared" si="19"/>
        <v>1369.7</v>
      </c>
      <c r="BY14">
        <f t="shared" si="20"/>
        <v>429.9</v>
      </c>
      <c r="BZ14">
        <f t="shared" si="21"/>
        <v>9262.9</v>
      </c>
      <c r="CA14">
        <f t="shared" si="22"/>
        <v>500.2</v>
      </c>
      <c r="CB14">
        <f t="shared" si="23"/>
        <v>1271</v>
      </c>
      <c r="CC14">
        <f t="shared" si="24"/>
        <v>0</v>
      </c>
      <c r="CD14" s="27">
        <f t="shared" si="25"/>
        <v>19995.2</v>
      </c>
      <c r="CE14" s="27">
        <f t="shared" si="26"/>
        <v>398.4</v>
      </c>
      <c r="CF14" s="27">
        <f t="shared" si="27"/>
        <v>2237.6999999999998</v>
      </c>
      <c r="CG14" s="27">
        <f t="shared" si="28"/>
        <v>2415.6</v>
      </c>
      <c r="CH14" s="27">
        <f t="shared" si="44"/>
        <v>869.9</v>
      </c>
      <c r="CI14" s="27">
        <f t="shared" si="45"/>
        <v>25916.800000000003</v>
      </c>
      <c r="CJ14">
        <f t="shared" si="29"/>
        <v>105.1</v>
      </c>
      <c r="CK14">
        <f t="shared" si="30"/>
        <v>152</v>
      </c>
      <c r="CL14">
        <f t="shared" si="31"/>
        <v>51782.400000000001</v>
      </c>
      <c r="CM14">
        <f t="shared" si="32"/>
        <v>-31358.7</v>
      </c>
      <c r="CN14" s="27">
        <f t="shared" si="46"/>
        <v>20423.7</v>
      </c>
      <c r="CO14">
        <f t="shared" si="33"/>
        <v>3323.6</v>
      </c>
      <c r="CP14">
        <f t="shared" si="34"/>
        <v>77.3</v>
      </c>
      <c r="CQ14">
        <f t="shared" si="35"/>
        <v>41604.69999999999</v>
      </c>
      <c r="CR14">
        <f t="shared" si="36"/>
        <v>2094.5</v>
      </c>
      <c r="CS14">
        <f t="shared" si="37"/>
        <v>958.5</v>
      </c>
      <c r="CT14">
        <f t="shared" si="38"/>
        <v>475.5</v>
      </c>
      <c r="CU14">
        <f t="shared" si="39"/>
        <v>2346.1999999999998</v>
      </c>
      <c r="CV14">
        <f t="shared" si="40"/>
        <v>14951.2</v>
      </c>
      <c r="CW14">
        <f t="shared" si="41"/>
        <v>62473.899999999994</v>
      </c>
      <c r="CX14">
        <f t="shared" si="42"/>
        <v>553</v>
      </c>
      <c r="CY14">
        <f t="shared" si="43"/>
        <v>1361.1</v>
      </c>
    </row>
    <row r="15" spans="1:103" ht="20.45" customHeight="1" x14ac:dyDescent="0.4">
      <c r="A15" s="7" t="s">
        <v>84</v>
      </c>
      <c r="B15" s="5" t="s">
        <v>57</v>
      </c>
      <c r="C15" s="9">
        <v>262.10000000000002</v>
      </c>
      <c r="D15" s="9">
        <v>32.4</v>
      </c>
      <c r="E15" s="9">
        <v>1.1000000000000001</v>
      </c>
      <c r="F15" s="9">
        <v>5.6</v>
      </c>
      <c r="G15" s="9">
        <v>3</v>
      </c>
      <c r="H15" s="9">
        <v>477.1</v>
      </c>
      <c r="I15" s="9">
        <v>60.7</v>
      </c>
      <c r="J15" s="9">
        <v>37.6</v>
      </c>
      <c r="K15" s="9">
        <v>160.5</v>
      </c>
      <c r="L15" s="9">
        <v>941.1</v>
      </c>
      <c r="M15" s="9">
        <v>1850.7</v>
      </c>
      <c r="N15" s="9">
        <v>7398.6</v>
      </c>
      <c r="O15" s="9">
        <v>412.1</v>
      </c>
      <c r="P15" s="9">
        <v>43.7</v>
      </c>
      <c r="Q15" s="9">
        <v>67.099999999999994</v>
      </c>
      <c r="R15" s="9">
        <v>58.5</v>
      </c>
      <c r="S15" s="9">
        <v>242.8</v>
      </c>
      <c r="T15" s="9">
        <v>177.8</v>
      </c>
      <c r="U15" s="9">
        <v>196.4</v>
      </c>
      <c r="V15" s="9">
        <v>255.7</v>
      </c>
      <c r="W15" s="9">
        <v>53.4</v>
      </c>
      <c r="X15" s="9">
        <v>214.3</v>
      </c>
      <c r="Y15" s="9">
        <v>750.9</v>
      </c>
      <c r="Z15" s="9">
        <v>60.7</v>
      </c>
      <c r="AA15" s="9">
        <v>799.2</v>
      </c>
      <c r="AB15" s="9">
        <v>3134.4</v>
      </c>
      <c r="AC15" s="9">
        <v>179.6</v>
      </c>
      <c r="AD15" s="9">
        <v>54</v>
      </c>
      <c r="AE15" s="9">
        <v>51.4</v>
      </c>
      <c r="AF15" s="9">
        <v>227.7</v>
      </c>
      <c r="AG15" s="9">
        <v>9.1</v>
      </c>
      <c r="AH15" s="9">
        <v>308.7</v>
      </c>
      <c r="AI15" s="9">
        <v>248.4</v>
      </c>
      <c r="AJ15" s="9">
        <v>627.9</v>
      </c>
      <c r="AK15" s="9">
        <v>678.5</v>
      </c>
      <c r="AL15" s="9">
        <v>624.79999999999995</v>
      </c>
      <c r="AM15" s="9">
        <v>331.3</v>
      </c>
      <c r="AN15" s="9">
        <v>876.7</v>
      </c>
      <c r="AO15" s="9">
        <v>406.4</v>
      </c>
      <c r="AP15" s="9">
        <v>579.70000000000005</v>
      </c>
      <c r="AQ15" s="9">
        <v>169.8</v>
      </c>
      <c r="AR15" s="9">
        <v>28562.7</v>
      </c>
      <c r="AS15" s="9">
        <v>127.4</v>
      </c>
      <c r="AT15" s="9">
        <v>190.6</v>
      </c>
      <c r="AU15" s="9">
        <v>0</v>
      </c>
      <c r="AV15" s="9">
        <v>17519.400000000001</v>
      </c>
      <c r="AW15" s="9">
        <v>327.3</v>
      </c>
      <c r="AX15" s="9">
        <v>13053.2</v>
      </c>
      <c r="AY15" s="9">
        <v>2263.3000000000002</v>
      </c>
      <c r="AZ15" s="9">
        <v>2774.7</v>
      </c>
      <c r="BA15" s="9">
        <v>82.8</v>
      </c>
      <c r="BB15" s="9">
        <v>753.8</v>
      </c>
      <c r="BC15" s="9">
        <v>5160</v>
      </c>
      <c r="BD15" s="9">
        <v>-16642.5</v>
      </c>
      <c r="BE15">
        <f t="shared" si="0"/>
        <v>294.5</v>
      </c>
      <c r="BF15">
        <f t="shared" si="1"/>
        <v>6.6999999999999993</v>
      </c>
      <c r="BG15">
        <f t="shared" si="2"/>
        <v>36527.4</v>
      </c>
      <c r="BH15">
        <f t="shared" si="3"/>
        <v>477.1</v>
      </c>
      <c r="BI15">
        <f t="shared" si="4"/>
        <v>60.7</v>
      </c>
      <c r="BJ15">
        <f t="shared" si="5"/>
        <v>37.6</v>
      </c>
      <c r="BK15">
        <f t="shared" si="6"/>
        <v>160.5</v>
      </c>
      <c r="BL15">
        <f t="shared" si="7"/>
        <v>941.1</v>
      </c>
      <c r="BM15">
        <f t="shared" si="8"/>
        <v>9661.4000000000015</v>
      </c>
      <c r="BN15">
        <f t="shared" si="9"/>
        <v>43.7</v>
      </c>
      <c r="BO15">
        <f t="shared" si="10"/>
        <v>125.6</v>
      </c>
      <c r="BP15">
        <f t="shared" si="11"/>
        <v>653.5</v>
      </c>
      <c r="BQ15">
        <f t="shared" si="12"/>
        <v>177.8</v>
      </c>
      <c r="BR15">
        <f t="shared" si="13"/>
        <v>309.09999999999997</v>
      </c>
      <c r="BS15">
        <f t="shared" si="14"/>
        <v>750.9</v>
      </c>
      <c r="BT15">
        <f t="shared" si="15"/>
        <v>60.7</v>
      </c>
      <c r="BU15">
        <f t="shared" si="16"/>
        <v>799.2</v>
      </c>
      <c r="BV15">
        <f t="shared" si="17"/>
        <v>179.6</v>
      </c>
      <c r="BW15">
        <f t="shared" si="18"/>
        <v>105.4</v>
      </c>
      <c r="BX15">
        <f t="shared" si="19"/>
        <v>579.70000000000005</v>
      </c>
      <c r="BY15">
        <f t="shared" si="20"/>
        <v>169.8</v>
      </c>
      <c r="BZ15">
        <f t="shared" si="21"/>
        <v>28562.7</v>
      </c>
      <c r="CA15">
        <f t="shared" si="22"/>
        <v>127.4</v>
      </c>
      <c r="CB15">
        <f t="shared" si="23"/>
        <v>190.6</v>
      </c>
      <c r="CC15">
        <f t="shared" si="24"/>
        <v>0</v>
      </c>
      <c r="CD15" s="27">
        <f t="shared" si="25"/>
        <v>17519.400000000001</v>
      </c>
      <c r="CE15" s="27">
        <f t="shared" si="26"/>
        <v>327.3</v>
      </c>
      <c r="CF15" s="27">
        <f t="shared" si="27"/>
        <v>13053.2</v>
      </c>
      <c r="CG15" s="27">
        <f t="shared" si="28"/>
        <v>2263.3000000000002</v>
      </c>
      <c r="CH15" s="27">
        <f t="shared" si="44"/>
        <v>2774.7</v>
      </c>
      <c r="CI15" s="27">
        <f t="shared" si="45"/>
        <v>35937.9</v>
      </c>
      <c r="CJ15">
        <f t="shared" si="29"/>
        <v>82.8</v>
      </c>
      <c r="CK15">
        <f t="shared" si="30"/>
        <v>753.8</v>
      </c>
      <c r="CL15">
        <f t="shared" si="31"/>
        <v>5160</v>
      </c>
      <c r="CM15">
        <f t="shared" si="32"/>
        <v>-16642.5</v>
      </c>
      <c r="CN15" s="27">
        <f t="shared" si="46"/>
        <v>-11482.5</v>
      </c>
      <c r="CO15">
        <f t="shared" si="33"/>
        <v>294.5</v>
      </c>
      <c r="CP15">
        <f t="shared" si="34"/>
        <v>6.6999999999999993</v>
      </c>
      <c r="CQ15">
        <f t="shared" si="35"/>
        <v>36527.4</v>
      </c>
      <c r="CR15">
        <f t="shared" si="36"/>
        <v>477.1</v>
      </c>
      <c r="CS15">
        <f t="shared" si="37"/>
        <v>60.7</v>
      </c>
      <c r="CT15">
        <f t="shared" si="38"/>
        <v>37.6</v>
      </c>
      <c r="CU15">
        <f t="shared" si="39"/>
        <v>160.5</v>
      </c>
      <c r="CV15">
        <f t="shared" si="40"/>
        <v>941.1</v>
      </c>
      <c r="CW15">
        <f t="shared" si="41"/>
        <v>9661.4000000000015</v>
      </c>
      <c r="CX15">
        <f t="shared" si="42"/>
        <v>43.7</v>
      </c>
      <c r="CY15">
        <f t="shared" si="43"/>
        <v>125.6</v>
      </c>
    </row>
    <row r="16" spans="1:103" ht="20.45" customHeight="1" x14ac:dyDescent="0.4">
      <c r="A16" s="7" t="s">
        <v>85</v>
      </c>
      <c r="B16" s="5" t="s">
        <v>57</v>
      </c>
      <c r="C16" s="8">
        <v>776.7</v>
      </c>
      <c r="D16" s="8">
        <v>209</v>
      </c>
      <c r="E16" s="8">
        <v>4.8</v>
      </c>
      <c r="F16" s="8">
        <v>24.1</v>
      </c>
      <c r="G16" s="8">
        <v>5.3</v>
      </c>
      <c r="H16" s="8">
        <v>4458.5</v>
      </c>
      <c r="I16" s="8">
        <v>471.5</v>
      </c>
      <c r="J16" s="8">
        <v>169.6</v>
      </c>
      <c r="K16" s="8">
        <v>2935.2</v>
      </c>
      <c r="L16" s="8">
        <v>417.6</v>
      </c>
      <c r="M16" s="8">
        <v>2599.6</v>
      </c>
      <c r="N16" s="8">
        <v>963.7</v>
      </c>
      <c r="O16" s="8">
        <v>20732.3</v>
      </c>
      <c r="P16" s="8">
        <v>159.1</v>
      </c>
      <c r="Q16" s="8">
        <v>263.39999999999998</v>
      </c>
      <c r="R16" s="8">
        <v>282.7</v>
      </c>
      <c r="S16" s="8">
        <v>3752.2</v>
      </c>
      <c r="T16" s="8">
        <v>2892.8</v>
      </c>
      <c r="U16" s="8">
        <v>2984.1</v>
      </c>
      <c r="V16" s="8">
        <v>9519.7999999999993</v>
      </c>
      <c r="W16" s="8">
        <v>788.8</v>
      </c>
      <c r="X16" s="8">
        <v>4619.8999999999996</v>
      </c>
      <c r="Y16" s="8">
        <v>218.6</v>
      </c>
      <c r="Z16" s="8">
        <v>698.1</v>
      </c>
      <c r="AA16" s="8">
        <v>5124.8</v>
      </c>
      <c r="AB16" s="8">
        <v>7806.3</v>
      </c>
      <c r="AC16" s="8">
        <v>500.6</v>
      </c>
      <c r="AD16" s="8">
        <v>322</v>
      </c>
      <c r="AE16" s="8">
        <v>50</v>
      </c>
      <c r="AF16" s="8">
        <v>563.9</v>
      </c>
      <c r="AG16" s="8">
        <v>20</v>
      </c>
      <c r="AH16" s="8">
        <v>486.2</v>
      </c>
      <c r="AI16" s="8">
        <v>270.3</v>
      </c>
      <c r="AJ16" s="8">
        <v>303.3</v>
      </c>
      <c r="AK16" s="8">
        <v>1548.4</v>
      </c>
      <c r="AL16" s="8">
        <v>1300.2</v>
      </c>
      <c r="AM16" s="8">
        <v>514.4</v>
      </c>
      <c r="AN16" s="8">
        <v>1417.3</v>
      </c>
      <c r="AO16" s="8">
        <v>975.1</v>
      </c>
      <c r="AP16" s="8">
        <v>769.4</v>
      </c>
      <c r="AQ16" s="8">
        <v>204.3</v>
      </c>
      <c r="AR16" s="8">
        <v>1295.9000000000001</v>
      </c>
      <c r="AS16" s="8">
        <v>607.79999999999995</v>
      </c>
      <c r="AT16" s="8">
        <v>1094.3</v>
      </c>
      <c r="AU16" s="8">
        <v>0</v>
      </c>
      <c r="AV16" s="8">
        <v>8363.7000000000007</v>
      </c>
      <c r="AW16" s="8">
        <v>81.599999999999994</v>
      </c>
      <c r="AX16" s="8">
        <v>1687.6</v>
      </c>
      <c r="AY16" s="8">
        <v>20714.900000000001</v>
      </c>
      <c r="AZ16" s="8">
        <v>83</v>
      </c>
      <c r="BA16" s="8">
        <v>4.0999999999999996</v>
      </c>
      <c r="BB16" s="8">
        <v>28.3</v>
      </c>
      <c r="BC16" s="8">
        <v>21127.5</v>
      </c>
      <c r="BD16" s="8">
        <v>-10949.2</v>
      </c>
      <c r="BE16">
        <f t="shared" si="0"/>
        <v>985.7</v>
      </c>
      <c r="BF16">
        <f t="shared" si="1"/>
        <v>28.900000000000002</v>
      </c>
      <c r="BG16">
        <f t="shared" si="2"/>
        <v>18412.999999999996</v>
      </c>
      <c r="BH16">
        <f t="shared" si="3"/>
        <v>4458.5</v>
      </c>
      <c r="BI16">
        <f t="shared" si="4"/>
        <v>471.5</v>
      </c>
      <c r="BJ16">
        <f t="shared" si="5"/>
        <v>169.6</v>
      </c>
      <c r="BK16">
        <f t="shared" si="6"/>
        <v>2935.2</v>
      </c>
      <c r="BL16">
        <f t="shared" si="7"/>
        <v>417.6</v>
      </c>
      <c r="BM16">
        <f t="shared" si="8"/>
        <v>24295.599999999999</v>
      </c>
      <c r="BN16">
        <f t="shared" si="9"/>
        <v>159.1</v>
      </c>
      <c r="BO16">
        <f t="shared" si="10"/>
        <v>546.09999999999991</v>
      </c>
      <c r="BP16">
        <f t="shared" si="11"/>
        <v>11356.199999999999</v>
      </c>
      <c r="BQ16">
        <f t="shared" si="12"/>
        <v>2892.8</v>
      </c>
      <c r="BR16">
        <f t="shared" si="13"/>
        <v>10308.599999999999</v>
      </c>
      <c r="BS16">
        <f t="shared" si="14"/>
        <v>218.6</v>
      </c>
      <c r="BT16">
        <f t="shared" si="15"/>
        <v>698.1</v>
      </c>
      <c r="BU16">
        <f t="shared" si="16"/>
        <v>5124.8</v>
      </c>
      <c r="BV16">
        <f t="shared" si="17"/>
        <v>500.6</v>
      </c>
      <c r="BW16">
        <f t="shared" si="18"/>
        <v>372</v>
      </c>
      <c r="BX16">
        <f t="shared" si="19"/>
        <v>769.4</v>
      </c>
      <c r="BY16">
        <f t="shared" si="20"/>
        <v>204.3</v>
      </c>
      <c r="BZ16">
        <f t="shared" si="21"/>
        <v>1295.9000000000001</v>
      </c>
      <c r="CA16">
        <f t="shared" si="22"/>
        <v>607.79999999999995</v>
      </c>
      <c r="CB16">
        <f t="shared" si="23"/>
        <v>1094.3</v>
      </c>
      <c r="CC16">
        <f t="shared" si="24"/>
        <v>0</v>
      </c>
      <c r="CD16" s="27">
        <f t="shared" si="25"/>
        <v>8363.7000000000007</v>
      </c>
      <c r="CE16" s="27">
        <f t="shared" si="26"/>
        <v>81.599999999999994</v>
      </c>
      <c r="CF16" s="27">
        <f t="shared" si="27"/>
        <v>1687.6</v>
      </c>
      <c r="CG16" s="27">
        <f t="shared" si="28"/>
        <v>20714.900000000001</v>
      </c>
      <c r="CH16" s="27">
        <f t="shared" si="44"/>
        <v>83</v>
      </c>
      <c r="CI16" s="27">
        <f t="shared" si="45"/>
        <v>30930.800000000003</v>
      </c>
      <c r="CJ16">
        <f t="shared" si="29"/>
        <v>4.0999999999999996</v>
      </c>
      <c r="CK16">
        <f t="shared" si="30"/>
        <v>28.3</v>
      </c>
      <c r="CL16">
        <f t="shared" si="31"/>
        <v>21127.5</v>
      </c>
      <c r="CM16">
        <f t="shared" si="32"/>
        <v>-10949.2</v>
      </c>
      <c r="CN16" s="27">
        <f t="shared" si="46"/>
        <v>10178.299999999999</v>
      </c>
      <c r="CO16">
        <f t="shared" si="33"/>
        <v>985.7</v>
      </c>
      <c r="CP16">
        <f t="shared" si="34"/>
        <v>28.900000000000002</v>
      </c>
      <c r="CQ16">
        <f t="shared" si="35"/>
        <v>18412.999999999996</v>
      </c>
      <c r="CR16">
        <f t="shared" si="36"/>
        <v>4458.5</v>
      </c>
      <c r="CS16">
        <f t="shared" si="37"/>
        <v>471.5</v>
      </c>
      <c r="CT16">
        <f t="shared" si="38"/>
        <v>169.6</v>
      </c>
      <c r="CU16">
        <f t="shared" si="39"/>
        <v>2935.2</v>
      </c>
      <c r="CV16">
        <f t="shared" si="40"/>
        <v>417.6</v>
      </c>
      <c r="CW16">
        <f t="shared" si="41"/>
        <v>24295.599999999999</v>
      </c>
      <c r="CX16">
        <f t="shared" si="42"/>
        <v>159.1</v>
      </c>
      <c r="CY16">
        <f t="shared" si="43"/>
        <v>546.09999999999991</v>
      </c>
    </row>
    <row r="17" spans="1:103" ht="20.45" customHeight="1" x14ac:dyDescent="0.4">
      <c r="A17" s="7" t="s">
        <v>67</v>
      </c>
      <c r="B17" s="5" t="s">
        <v>57</v>
      </c>
      <c r="C17" s="9">
        <v>361</v>
      </c>
      <c r="D17" s="9">
        <v>4.2</v>
      </c>
      <c r="E17" s="9">
        <v>2.5</v>
      </c>
      <c r="F17" s="9">
        <v>4.2</v>
      </c>
      <c r="G17" s="9">
        <v>13.5</v>
      </c>
      <c r="H17" s="9">
        <v>1013.8</v>
      </c>
      <c r="I17" s="9">
        <v>39.799999999999997</v>
      </c>
      <c r="J17" s="9">
        <v>10.4</v>
      </c>
      <c r="K17" s="9">
        <v>98.6</v>
      </c>
      <c r="L17" s="9">
        <v>838.6</v>
      </c>
      <c r="M17" s="9">
        <v>1298.3</v>
      </c>
      <c r="N17" s="9">
        <v>541.5</v>
      </c>
      <c r="O17" s="9">
        <v>664.6</v>
      </c>
      <c r="P17" s="9">
        <v>2389</v>
      </c>
      <c r="Q17" s="9">
        <v>1085</v>
      </c>
      <c r="R17" s="9">
        <v>336</v>
      </c>
      <c r="S17" s="9">
        <v>842.4</v>
      </c>
      <c r="T17" s="9">
        <v>2871</v>
      </c>
      <c r="U17" s="9">
        <v>1725.9</v>
      </c>
      <c r="V17" s="9">
        <v>2459.1</v>
      </c>
      <c r="W17" s="9">
        <v>405.8</v>
      </c>
      <c r="X17" s="9">
        <v>1408.3</v>
      </c>
      <c r="Y17" s="9">
        <v>236.5</v>
      </c>
      <c r="Z17" s="9">
        <v>101.1</v>
      </c>
      <c r="AA17" s="9">
        <v>28438.799999999999</v>
      </c>
      <c r="AB17" s="9">
        <v>1227.0999999999999</v>
      </c>
      <c r="AC17" s="9">
        <v>76.7</v>
      </c>
      <c r="AD17" s="9">
        <v>71.599999999999994</v>
      </c>
      <c r="AE17" s="9">
        <v>10.4</v>
      </c>
      <c r="AF17" s="9">
        <v>54.7</v>
      </c>
      <c r="AG17" s="9">
        <v>5.9</v>
      </c>
      <c r="AH17" s="9">
        <v>686.9</v>
      </c>
      <c r="AI17" s="9">
        <v>62.2</v>
      </c>
      <c r="AJ17" s="9">
        <v>111.6</v>
      </c>
      <c r="AK17" s="9">
        <v>126.3</v>
      </c>
      <c r="AL17" s="9">
        <v>160.1</v>
      </c>
      <c r="AM17" s="9">
        <v>136.9</v>
      </c>
      <c r="AN17" s="9">
        <v>209</v>
      </c>
      <c r="AO17" s="9">
        <v>94.3</v>
      </c>
      <c r="AP17" s="9">
        <v>197.4</v>
      </c>
      <c r="AQ17" s="9">
        <v>385.1</v>
      </c>
      <c r="AR17" s="9">
        <v>828.1</v>
      </c>
      <c r="AS17" s="9">
        <v>185.9</v>
      </c>
      <c r="AT17" s="9">
        <v>292</v>
      </c>
      <c r="AU17" s="9">
        <v>0</v>
      </c>
      <c r="AV17" s="9">
        <v>1819.6</v>
      </c>
      <c r="AW17" s="9">
        <v>35.5</v>
      </c>
      <c r="AX17" s="9">
        <v>239.6</v>
      </c>
      <c r="AY17" s="9">
        <v>393.2</v>
      </c>
      <c r="AZ17" s="9">
        <v>4.4000000000000004</v>
      </c>
      <c r="BA17" s="9">
        <v>2.4</v>
      </c>
      <c r="BB17" s="9">
        <v>5.5</v>
      </c>
      <c r="BC17" s="9">
        <v>7816.6</v>
      </c>
      <c r="BD17" s="9">
        <v>-6741.8</v>
      </c>
      <c r="BE17">
        <f t="shared" si="0"/>
        <v>365.2</v>
      </c>
      <c r="BF17">
        <f t="shared" si="1"/>
        <v>6.7</v>
      </c>
      <c r="BG17">
        <f t="shared" si="2"/>
        <v>4579.5999999999995</v>
      </c>
      <c r="BH17">
        <f t="shared" si="3"/>
        <v>1013.8</v>
      </c>
      <c r="BI17">
        <f t="shared" si="4"/>
        <v>39.799999999999997</v>
      </c>
      <c r="BJ17">
        <f t="shared" si="5"/>
        <v>10.4</v>
      </c>
      <c r="BK17">
        <f t="shared" si="6"/>
        <v>98.6</v>
      </c>
      <c r="BL17">
        <f t="shared" si="7"/>
        <v>838.6</v>
      </c>
      <c r="BM17">
        <f t="shared" si="8"/>
        <v>2504.4</v>
      </c>
      <c r="BN17">
        <f t="shared" si="9"/>
        <v>2389</v>
      </c>
      <c r="BO17">
        <f t="shared" si="10"/>
        <v>1421</v>
      </c>
      <c r="BP17">
        <f t="shared" si="11"/>
        <v>3976.6000000000004</v>
      </c>
      <c r="BQ17">
        <f t="shared" si="12"/>
        <v>2871</v>
      </c>
      <c r="BR17">
        <f t="shared" si="13"/>
        <v>2864.9</v>
      </c>
      <c r="BS17">
        <f t="shared" si="14"/>
        <v>236.5</v>
      </c>
      <c r="BT17">
        <f t="shared" si="15"/>
        <v>101.1</v>
      </c>
      <c r="BU17">
        <f t="shared" si="16"/>
        <v>28438.799999999999</v>
      </c>
      <c r="BV17">
        <f t="shared" si="17"/>
        <v>76.7</v>
      </c>
      <c r="BW17">
        <f t="shared" si="18"/>
        <v>82</v>
      </c>
      <c r="BX17">
        <f t="shared" si="19"/>
        <v>197.4</v>
      </c>
      <c r="BY17">
        <f t="shared" si="20"/>
        <v>385.1</v>
      </c>
      <c r="BZ17">
        <f t="shared" si="21"/>
        <v>828.1</v>
      </c>
      <c r="CA17">
        <f t="shared" si="22"/>
        <v>185.9</v>
      </c>
      <c r="CB17">
        <f t="shared" si="23"/>
        <v>292</v>
      </c>
      <c r="CC17">
        <f t="shared" si="24"/>
        <v>0</v>
      </c>
      <c r="CD17" s="27">
        <f t="shared" si="25"/>
        <v>1819.6</v>
      </c>
      <c r="CE17" s="27">
        <f t="shared" si="26"/>
        <v>35.5</v>
      </c>
      <c r="CF17" s="27">
        <f t="shared" si="27"/>
        <v>239.6</v>
      </c>
      <c r="CG17" s="27">
        <f t="shared" si="28"/>
        <v>393.2</v>
      </c>
      <c r="CH17" s="27">
        <f t="shared" si="44"/>
        <v>4.4000000000000004</v>
      </c>
      <c r="CI17" s="27">
        <f t="shared" si="45"/>
        <v>2492.2999999999997</v>
      </c>
      <c r="CJ17">
        <f t="shared" si="29"/>
        <v>2.4</v>
      </c>
      <c r="CK17">
        <f t="shared" si="30"/>
        <v>5.5</v>
      </c>
      <c r="CL17">
        <f t="shared" si="31"/>
        <v>7816.6</v>
      </c>
      <c r="CM17">
        <f t="shared" si="32"/>
        <v>-6741.8</v>
      </c>
      <c r="CN17" s="27">
        <f t="shared" si="46"/>
        <v>1074.8000000000002</v>
      </c>
      <c r="CO17">
        <f t="shared" si="33"/>
        <v>365.2</v>
      </c>
      <c r="CP17">
        <f t="shared" si="34"/>
        <v>6.7</v>
      </c>
      <c r="CQ17">
        <f t="shared" si="35"/>
        <v>4579.5999999999995</v>
      </c>
      <c r="CR17">
        <f t="shared" si="36"/>
        <v>1013.8</v>
      </c>
      <c r="CS17">
        <f t="shared" si="37"/>
        <v>39.799999999999997</v>
      </c>
      <c r="CT17">
        <f t="shared" si="38"/>
        <v>10.4</v>
      </c>
      <c r="CU17">
        <f t="shared" si="39"/>
        <v>98.6</v>
      </c>
      <c r="CV17">
        <f t="shared" si="40"/>
        <v>838.6</v>
      </c>
      <c r="CW17">
        <f t="shared" si="41"/>
        <v>2504.4</v>
      </c>
      <c r="CX17">
        <f t="shared" si="42"/>
        <v>2389</v>
      </c>
      <c r="CY17">
        <f t="shared" si="43"/>
        <v>1421</v>
      </c>
    </row>
    <row r="18" spans="1:103" ht="13.7" customHeight="1" x14ac:dyDescent="0.4">
      <c r="A18" s="7" t="s">
        <v>86</v>
      </c>
      <c r="B18" s="5" t="s">
        <v>57</v>
      </c>
      <c r="C18" s="8">
        <v>81</v>
      </c>
      <c r="D18" s="8">
        <v>21.7</v>
      </c>
      <c r="E18" s="8">
        <v>17.899999999999999</v>
      </c>
      <c r="F18" s="8">
        <v>28.9</v>
      </c>
      <c r="G18" s="8">
        <v>35.4</v>
      </c>
      <c r="H18" s="8">
        <v>1026.5999999999999</v>
      </c>
      <c r="I18" s="8">
        <v>97.8</v>
      </c>
      <c r="J18" s="8">
        <v>135.80000000000001</v>
      </c>
      <c r="K18" s="8">
        <v>284.39999999999998</v>
      </c>
      <c r="L18" s="8">
        <v>1915.7</v>
      </c>
      <c r="M18" s="8">
        <v>2531.4</v>
      </c>
      <c r="N18" s="8">
        <v>363.8</v>
      </c>
      <c r="O18" s="8">
        <v>2654.2</v>
      </c>
      <c r="P18" s="8">
        <v>744.4</v>
      </c>
      <c r="Q18" s="8">
        <v>114935.3</v>
      </c>
      <c r="R18" s="8">
        <v>33944.300000000003</v>
      </c>
      <c r="S18" s="8">
        <v>12133</v>
      </c>
      <c r="T18" s="8">
        <v>16214.1</v>
      </c>
      <c r="U18" s="8">
        <v>36831.1</v>
      </c>
      <c r="V18" s="8">
        <v>40784.699999999997</v>
      </c>
      <c r="W18" s="8">
        <v>10589.3</v>
      </c>
      <c r="X18" s="8">
        <v>6401</v>
      </c>
      <c r="Y18" s="8">
        <v>1295.7</v>
      </c>
      <c r="Z18" s="8">
        <v>56</v>
      </c>
      <c r="AA18" s="8">
        <v>26961</v>
      </c>
      <c r="AB18" s="8">
        <v>1650.4</v>
      </c>
      <c r="AC18" s="8">
        <v>313.89999999999998</v>
      </c>
      <c r="AD18" s="8">
        <v>223.6</v>
      </c>
      <c r="AE18" s="8">
        <v>151.6</v>
      </c>
      <c r="AF18" s="8">
        <v>419.8</v>
      </c>
      <c r="AG18" s="8">
        <v>8.8000000000000007</v>
      </c>
      <c r="AH18" s="8">
        <v>416</v>
      </c>
      <c r="AI18" s="8">
        <v>139.4</v>
      </c>
      <c r="AJ18" s="8">
        <v>212.2</v>
      </c>
      <c r="AK18" s="8">
        <v>234.3</v>
      </c>
      <c r="AL18" s="8">
        <v>231</v>
      </c>
      <c r="AM18" s="8">
        <v>139.5</v>
      </c>
      <c r="AN18" s="8">
        <v>361.5</v>
      </c>
      <c r="AO18" s="8">
        <v>157.4</v>
      </c>
      <c r="AP18" s="8">
        <v>481.1</v>
      </c>
      <c r="AQ18" s="8">
        <v>99</v>
      </c>
      <c r="AR18" s="8">
        <v>1689.9</v>
      </c>
      <c r="AS18" s="8">
        <v>93</v>
      </c>
      <c r="AT18" s="8">
        <v>374.2</v>
      </c>
      <c r="AU18" s="8">
        <v>0</v>
      </c>
      <c r="AV18" s="8">
        <v>4498.3999999999996</v>
      </c>
      <c r="AW18" s="8">
        <v>71.099999999999994</v>
      </c>
      <c r="AX18" s="8">
        <v>701</v>
      </c>
      <c r="AY18" s="8">
        <v>1290.8</v>
      </c>
      <c r="AZ18" s="8">
        <v>1617</v>
      </c>
      <c r="BA18" s="8">
        <v>5</v>
      </c>
      <c r="BB18" s="8">
        <v>16.2</v>
      </c>
      <c r="BC18" s="8">
        <v>59409.8</v>
      </c>
      <c r="BD18" s="8">
        <v>-41665</v>
      </c>
      <c r="BE18">
        <f t="shared" si="0"/>
        <v>102.7</v>
      </c>
      <c r="BF18">
        <f t="shared" si="1"/>
        <v>46.8</v>
      </c>
      <c r="BG18">
        <f t="shared" si="2"/>
        <v>6261.8</v>
      </c>
      <c r="BH18">
        <f t="shared" si="3"/>
        <v>1026.5999999999999</v>
      </c>
      <c r="BI18">
        <f t="shared" si="4"/>
        <v>97.8</v>
      </c>
      <c r="BJ18">
        <f t="shared" si="5"/>
        <v>135.80000000000001</v>
      </c>
      <c r="BK18">
        <f t="shared" si="6"/>
        <v>284.39999999999998</v>
      </c>
      <c r="BL18">
        <f t="shared" si="7"/>
        <v>1915.7</v>
      </c>
      <c r="BM18">
        <f t="shared" si="8"/>
        <v>5549.4</v>
      </c>
      <c r="BN18">
        <f t="shared" si="9"/>
        <v>744.4</v>
      </c>
      <c r="BO18">
        <f t="shared" si="10"/>
        <v>148879.6</v>
      </c>
      <c r="BP18">
        <f t="shared" si="11"/>
        <v>55365.1</v>
      </c>
      <c r="BQ18">
        <f t="shared" si="12"/>
        <v>16214.1</v>
      </c>
      <c r="BR18">
        <f t="shared" si="13"/>
        <v>51374</v>
      </c>
      <c r="BS18">
        <f t="shared" si="14"/>
        <v>1295.7</v>
      </c>
      <c r="BT18">
        <f t="shared" si="15"/>
        <v>56</v>
      </c>
      <c r="BU18">
        <f t="shared" si="16"/>
        <v>26961</v>
      </c>
      <c r="BV18">
        <f t="shared" si="17"/>
        <v>313.89999999999998</v>
      </c>
      <c r="BW18">
        <f t="shared" si="18"/>
        <v>375.2</v>
      </c>
      <c r="BX18">
        <f t="shared" si="19"/>
        <v>481.1</v>
      </c>
      <c r="BY18">
        <f t="shared" si="20"/>
        <v>99</v>
      </c>
      <c r="BZ18">
        <f t="shared" si="21"/>
        <v>1689.9</v>
      </c>
      <c r="CA18">
        <f t="shared" si="22"/>
        <v>93</v>
      </c>
      <c r="CB18">
        <f t="shared" si="23"/>
        <v>374.2</v>
      </c>
      <c r="CC18">
        <f t="shared" si="24"/>
        <v>0</v>
      </c>
      <c r="CD18" s="27">
        <f t="shared" si="25"/>
        <v>4498.3999999999996</v>
      </c>
      <c r="CE18" s="27">
        <f t="shared" si="26"/>
        <v>71.099999999999994</v>
      </c>
      <c r="CF18" s="27">
        <f t="shared" si="27"/>
        <v>701</v>
      </c>
      <c r="CG18" s="27">
        <f t="shared" si="28"/>
        <v>1290.8</v>
      </c>
      <c r="CH18" s="27">
        <f t="shared" si="44"/>
        <v>1617</v>
      </c>
      <c r="CI18" s="27">
        <f t="shared" si="45"/>
        <v>8178.3</v>
      </c>
      <c r="CJ18">
        <f t="shared" si="29"/>
        <v>5</v>
      </c>
      <c r="CK18">
        <f t="shared" si="30"/>
        <v>16.2</v>
      </c>
      <c r="CL18">
        <f t="shared" si="31"/>
        <v>59409.8</v>
      </c>
      <c r="CM18">
        <f t="shared" si="32"/>
        <v>-41665</v>
      </c>
      <c r="CN18" s="27">
        <f t="shared" si="46"/>
        <v>17744.800000000003</v>
      </c>
      <c r="CO18">
        <f t="shared" si="33"/>
        <v>102.7</v>
      </c>
      <c r="CP18">
        <f t="shared" si="34"/>
        <v>46.8</v>
      </c>
      <c r="CQ18">
        <f t="shared" si="35"/>
        <v>6261.8</v>
      </c>
      <c r="CR18">
        <f t="shared" si="36"/>
        <v>1026.5999999999999</v>
      </c>
      <c r="CS18">
        <f t="shared" si="37"/>
        <v>97.8</v>
      </c>
      <c r="CT18">
        <f t="shared" si="38"/>
        <v>135.80000000000001</v>
      </c>
      <c r="CU18">
        <f t="shared" si="39"/>
        <v>284.39999999999998</v>
      </c>
      <c r="CV18">
        <f t="shared" si="40"/>
        <v>1915.7</v>
      </c>
      <c r="CW18">
        <f t="shared" si="41"/>
        <v>5549.4</v>
      </c>
      <c r="CX18">
        <f t="shared" si="42"/>
        <v>744.4</v>
      </c>
      <c r="CY18">
        <f t="shared" si="43"/>
        <v>148879.6</v>
      </c>
    </row>
    <row r="19" spans="1:103" ht="13.7" customHeight="1" x14ac:dyDescent="0.4">
      <c r="A19" s="7" t="s">
        <v>87</v>
      </c>
      <c r="B19" s="5" t="s">
        <v>57</v>
      </c>
      <c r="C19" s="9">
        <v>216.8</v>
      </c>
      <c r="D19" s="9">
        <v>38.700000000000003</v>
      </c>
      <c r="E19" s="9">
        <v>26.6</v>
      </c>
      <c r="F19" s="9">
        <v>17.899999999999999</v>
      </c>
      <c r="G19" s="9">
        <v>37.6</v>
      </c>
      <c r="H19" s="9">
        <v>4577.8999999999996</v>
      </c>
      <c r="I19" s="9">
        <v>134.1</v>
      </c>
      <c r="J19" s="9">
        <v>291.39999999999998</v>
      </c>
      <c r="K19" s="9">
        <v>201.1</v>
      </c>
      <c r="L19" s="9">
        <v>788.4</v>
      </c>
      <c r="M19" s="9">
        <v>2088.1</v>
      </c>
      <c r="N19" s="9">
        <v>535.29999999999995</v>
      </c>
      <c r="O19" s="9">
        <v>1297.8</v>
      </c>
      <c r="P19" s="9">
        <v>306.8</v>
      </c>
      <c r="Q19" s="9">
        <v>763.9</v>
      </c>
      <c r="R19" s="9">
        <v>5785.5</v>
      </c>
      <c r="S19" s="9">
        <v>3831.8</v>
      </c>
      <c r="T19" s="9">
        <v>3608.1</v>
      </c>
      <c r="U19" s="9">
        <v>8269.1</v>
      </c>
      <c r="V19" s="9">
        <v>3780.4</v>
      </c>
      <c r="W19" s="9">
        <v>1387</v>
      </c>
      <c r="X19" s="9">
        <v>3868.4</v>
      </c>
      <c r="Y19" s="9">
        <v>405</v>
      </c>
      <c r="Z19" s="9">
        <v>38.4</v>
      </c>
      <c r="AA19" s="9">
        <v>49881.3</v>
      </c>
      <c r="AB19" s="9">
        <v>5057.5</v>
      </c>
      <c r="AC19" s="9">
        <v>545.29999999999995</v>
      </c>
      <c r="AD19" s="9">
        <v>503.2</v>
      </c>
      <c r="AE19" s="9">
        <v>17.5</v>
      </c>
      <c r="AF19" s="9">
        <v>656.7</v>
      </c>
      <c r="AG19" s="9">
        <v>7.8</v>
      </c>
      <c r="AH19" s="9">
        <v>945.1</v>
      </c>
      <c r="AI19" s="9">
        <v>94.6</v>
      </c>
      <c r="AJ19" s="9">
        <v>313.3</v>
      </c>
      <c r="AK19" s="9">
        <v>173.1</v>
      </c>
      <c r="AL19" s="9">
        <v>220.4</v>
      </c>
      <c r="AM19" s="9">
        <v>337.7</v>
      </c>
      <c r="AN19" s="9">
        <v>301.10000000000002</v>
      </c>
      <c r="AO19" s="9">
        <v>195.6</v>
      </c>
      <c r="AP19" s="9">
        <v>2174.4</v>
      </c>
      <c r="AQ19" s="9">
        <v>123.3</v>
      </c>
      <c r="AR19" s="9">
        <v>501.7</v>
      </c>
      <c r="AS19" s="9">
        <v>82.8</v>
      </c>
      <c r="AT19" s="9">
        <v>721.3</v>
      </c>
      <c r="AU19" s="9">
        <v>0</v>
      </c>
      <c r="AV19" s="9">
        <v>4243.8</v>
      </c>
      <c r="AW19" s="9">
        <v>26.5</v>
      </c>
      <c r="AX19" s="9">
        <v>424.5</v>
      </c>
      <c r="AY19" s="9">
        <v>2002.1</v>
      </c>
      <c r="AZ19" s="9">
        <v>671.5</v>
      </c>
      <c r="BA19" s="9">
        <v>4.7</v>
      </c>
      <c r="BB19" s="9">
        <v>18.7</v>
      </c>
      <c r="BC19" s="9">
        <v>9040.2999999999993</v>
      </c>
      <c r="BD19" s="9">
        <v>-11246</v>
      </c>
      <c r="BE19">
        <f t="shared" si="0"/>
        <v>255.5</v>
      </c>
      <c r="BF19">
        <f t="shared" si="1"/>
        <v>44.5</v>
      </c>
      <c r="BG19">
        <f t="shared" si="2"/>
        <v>9769.6</v>
      </c>
      <c r="BH19">
        <f t="shared" si="3"/>
        <v>4577.8999999999996</v>
      </c>
      <c r="BI19">
        <f t="shared" si="4"/>
        <v>134.1</v>
      </c>
      <c r="BJ19">
        <f t="shared" si="5"/>
        <v>291.39999999999998</v>
      </c>
      <c r="BK19">
        <f t="shared" si="6"/>
        <v>201.1</v>
      </c>
      <c r="BL19">
        <f t="shared" si="7"/>
        <v>788.4</v>
      </c>
      <c r="BM19">
        <f t="shared" si="8"/>
        <v>3921.2</v>
      </c>
      <c r="BN19">
        <f t="shared" si="9"/>
        <v>306.8</v>
      </c>
      <c r="BO19">
        <f t="shared" si="10"/>
        <v>6549.4</v>
      </c>
      <c r="BP19">
        <f t="shared" si="11"/>
        <v>15969.300000000001</v>
      </c>
      <c r="BQ19">
        <f t="shared" si="12"/>
        <v>3608.1</v>
      </c>
      <c r="BR19">
        <f t="shared" si="13"/>
        <v>5167.3999999999996</v>
      </c>
      <c r="BS19">
        <f t="shared" si="14"/>
        <v>405</v>
      </c>
      <c r="BT19">
        <f t="shared" si="15"/>
        <v>38.4</v>
      </c>
      <c r="BU19">
        <f t="shared" si="16"/>
        <v>49881.3</v>
      </c>
      <c r="BV19">
        <f t="shared" si="17"/>
        <v>545.29999999999995</v>
      </c>
      <c r="BW19">
        <f t="shared" si="18"/>
        <v>520.70000000000005</v>
      </c>
      <c r="BX19">
        <f t="shared" si="19"/>
        <v>2174.4</v>
      </c>
      <c r="BY19">
        <f t="shared" si="20"/>
        <v>123.3</v>
      </c>
      <c r="BZ19">
        <f t="shared" si="21"/>
        <v>501.7</v>
      </c>
      <c r="CA19">
        <f t="shared" si="22"/>
        <v>82.8</v>
      </c>
      <c r="CB19">
        <f t="shared" si="23"/>
        <v>721.3</v>
      </c>
      <c r="CC19">
        <f t="shared" si="24"/>
        <v>0</v>
      </c>
      <c r="CD19" s="27">
        <f t="shared" si="25"/>
        <v>4243.8</v>
      </c>
      <c r="CE19" s="27">
        <f t="shared" si="26"/>
        <v>26.5</v>
      </c>
      <c r="CF19" s="27">
        <f t="shared" si="27"/>
        <v>424.5</v>
      </c>
      <c r="CG19" s="27">
        <f t="shared" si="28"/>
        <v>2002.1</v>
      </c>
      <c r="CH19" s="27">
        <f t="shared" si="44"/>
        <v>671.5</v>
      </c>
      <c r="CI19" s="27">
        <f t="shared" si="45"/>
        <v>7368.4</v>
      </c>
      <c r="CJ19">
        <f t="shared" si="29"/>
        <v>4.7</v>
      </c>
      <c r="CK19">
        <f t="shared" si="30"/>
        <v>18.7</v>
      </c>
      <c r="CL19">
        <f t="shared" si="31"/>
        <v>9040.2999999999993</v>
      </c>
      <c r="CM19">
        <f t="shared" si="32"/>
        <v>-11246</v>
      </c>
      <c r="CN19" s="27">
        <f t="shared" si="46"/>
        <v>-2205.7000000000007</v>
      </c>
      <c r="CO19">
        <f t="shared" si="33"/>
        <v>255.5</v>
      </c>
      <c r="CP19">
        <f t="shared" si="34"/>
        <v>44.5</v>
      </c>
      <c r="CQ19">
        <f t="shared" si="35"/>
        <v>9769.6</v>
      </c>
      <c r="CR19">
        <f t="shared" si="36"/>
        <v>4577.8999999999996</v>
      </c>
      <c r="CS19">
        <f t="shared" si="37"/>
        <v>134.1</v>
      </c>
      <c r="CT19">
        <f t="shared" si="38"/>
        <v>291.39999999999998</v>
      </c>
      <c r="CU19">
        <f t="shared" si="39"/>
        <v>201.1</v>
      </c>
      <c r="CV19">
        <f t="shared" si="40"/>
        <v>788.4</v>
      </c>
      <c r="CW19">
        <f t="shared" si="41"/>
        <v>3921.2</v>
      </c>
      <c r="CX19">
        <f t="shared" si="42"/>
        <v>306.8</v>
      </c>
      <c r="CY19">
        <f t="shared" si="43"/>
        <v>6549.4</v>
      </c>
    </row>
    <row r="20" spans="1:103" ht="20.45" customHeight="1" x14ac:dyDescent="0.4">
      <c r="A20" s="7" t="s">
        <v>88</v>
      </c>
      <c r="B20" s="5" t="s">
        <v>57</v>
      </c>
      <c r="C20" s="8">
        <v>55.7</v>
      </c>
      <c r="D20" s="8">
        <v>15.1</v>
      </c>
      <c r="E20" s="8">
        <v>2.1</v>
      </c>
      <c r="F20" s="8">
        <v>8</v>
      </c>
      <c r="G20" s="8">
        <v>16</v>
      </c>
      <c r="H20" s="8">
        <v>342.4</v>
      </c>
      <c r="I20" s="8">
        <v>43.5</v>
      </c>
      <c r="J20" s="8">
        <v>28.8</v>
      </c>
      <c r="K20" s="8">
        <v>131.1</v>
      </c>
      <c r="L20" s="8">
        <v>269.10000000000002</v>
      </c>
      <c r="M20" s="8">
        <v>418.9</v>
      </c>
      <c r="N20" s="8">
        <v>207.5</v>
      </c>
      <c r="O20" s="8">
        <v>328.3</v>
      </c>
      <c r="P20" s="8">
        <v>59</v>
      </c>
      <c r="Q20" s="8">
        <v>616.9</v>
      </c>
      <c r="R20" s="8">
        <v>239.7</v>
      </c>
      <c r="S20" s="8">
        <v>4010</v>
      </c>
      <c r="T20" s="8">
        <v>803.7</v>
      </c>
      <c r="U20" s="8">
        <v>1183.5999999999999</v>
      </c>
      <c r="V20" s="8">
        <v>3559.1</v>
      </c>
      <c r="W20" s="8">
        <v>383.8</v>
      </c>
      <c r="X20" s="8">
        <v>730.8</v>
      </c>
      <c r="Y20" s="8">
        <v>1130.5</v>
      </c>
      <c r="Z20" s="8">
        <v>96.6</v>
      </c>
      <c r="AA20" s="8">
        <v>2967.5</v>
      </c>
      <c r="AB20" s="8">
        <v>4051.6</v>
      </c>
      <c r="AC20" s="8">
        <v>387.4</v>
      </c>
      <c r="AD20" s="8">
        <v>81.8</v>
      </c>
      <c r="AE20" s="8">
        <v>58.9</v>
      </c>
      <c r="AF20" s="8">
        <v>454.9</v>
      </c>
      <c r="AG20" s="8">
        <v>13.4</v>
      </c>
      <c r="AH20" s="8">
        <v>380.9</v>
      </c>
      <c r="AI20" s="8">
        <v>594.5</v>
      </c>
      <c r="AJ20" s="8">
        <v>1184.5999999999999</v>
      </c>
      <c r="AK20" s="8">
        <v>1367.4</v>
      </c>
      <c r="AL20" s="8">
        <v>1330.8</v>
      </c>
      <c r="AM20" s="8">
        <v>688.7</v>
      </c>
      <c r="AN20" s="8">
        <v>1839.3</v>
      </c>
      <c r="AO20" s="8">
        <v>747.3</v>
      </c>
      <c r="AP20" s="8">
        <v>1842.4</v>
      </c>
      <c r="AQ20" s="8">
        <v>278</v>
      </c>
      <c r="AR20" s="8">
        <v>1176.7</v>
      </c>
      <c r="AS20" s="8">
        <v>237.7</v>
      </c>
      <c r="AT20" s="8">
        <v>381.9</v>
      </c>
      <c r="AU20" s="8">
        <v>0</v>
      </c>
      <c r="AV20" s="8">
        <v>52881.3</v>
      </c>
      <c r="AW20" s="8">
        <v>599.79999999999995</v>
      </c>
      <c r="AX20" s="8">
        <v>2928.3</v>
      </c>
      <c r="AY20" s="8">
        <v>74489.399999999994</v>
      </c>
      <c r="AZ20" s="8">
        <v>642.79999999999995</v>
      </c>
      <c r="BA20" s="8">
        <v>129.69999999999999</v>
      </c>
      <c r="BB20" s="8">
        <v>1521.9</v>
      </c>
      <c r="BC20" s="8">
        <v>92606.8</v>
      </c>
      <c r="BD20" s="8">
        <v>-73061.399999999994</v>
      </c>
      <c r="BE20">
        <f t="shared" si="0"/>
        <v>70.8</v>
      </c>
      <c r="BF20">
        <f t="shared" si="1"/>
        <v>10.1</v>
      </c>
      <c r="BG20">
        <f t="shared" si="2"/>
        <v>14743.699999999999</v>
      </c>
      <c r="BH20">
        <f t="shared" si="3"/>
        <v>342.4</v>
      </c>
      <c r="BI20">
        <f t="shared" si="4"/>
        <v>43.5</v>
      </c>
      <c r="BJ20">
        <f t="shared" si="5"/>
        <v>28.8</v>
      </c>
      <c r="BK20">
        <f t="shared" si="6"/>
        <v>131.1</v>
      </c>
      <c r="BL20">
        <f t="shared" si="7"/>
        <v>269.10000000000002</v>
      </c>
      <c r="BM20">
        <f t="shared" si="8"/>
        <v>954.7</v>
      </c>
      <c r="BN20">
        <f t="shared" si="9"/>
        <v>59</v>
      </c>
      <c r="BO20">
        <f t="shared" si="10"/>
        <v>856.59999999999991</v>
      </c>
      <c r="BP20">
        <f t="shared" si="11"/>
        <v>5924.4000000000005</v>
      </c>
      <c r="BQ20">
        <f t="shared" si="12"/>
        <v>803.7</v>
      </c>
      <c r="BR20">
        <f t="shared" si="13"/>
        <v>3942.9</v>
      </c>
      <c r="BS20">
        <f t="shared" si="14"/>
        <v>1130.5</v>
      </c>
      <c r="BT20">
        <f t="shared" si="15"/>
        <v>96.6</v>
      </c>
      <c r="BU20">
        <f t="shared" si="16"/>
        <v>2967.5</v>
      </c>
      <c r="BV20">
        <f t="shared" si="17"/>
        <v>387.4</v>
      </c>
      <c r="BW20">
        <f t="shared" si="18"/>
        <v>140.69999999999999</v>
      </c>
      <c r="BX20">
        <f t="shared" si="19"/>
        <v>1842.4</v>
      </c>
      <c r="BY20">
        <f t="shared" si="20"/>
        <v>278</v>
      </c>
      <c r="BZ20">
        <f t="shared" si="21"/>
        <v>1176.7</v>
      </c>
      <c r="CA20">
        <f t="shared" si="22"/>
        <v>237.7</v>
      </c>
      <c r="CB20">
        <f t="shared" si="23"/>
        <v>381.9</v>
      </c>
      <c r="CC20">
        <f t="shared" si="24"/>
        <v>0</v>
      </c>
      <c r="CD20" s="27">
        <f t="shared" si="25"/>
        <v>52881.3</v>
      </c>
      <c r="CE20" s="27">
        <f t="shared" si="26"/>
        <v>599.79999999999995</v>
      </c>
      <c r="CF20" s="27">
        <f t="shared" si="27"/>
        <v>2928.3</v>
      </c>
      <c r="CG20" s="27">
        <f t="shared" si="28"/>
        <v>74489.399999999994</v>
      </c>
      <c r="CH20" s="27">
        <f t="shared" si="44"/>
        <v>642.79999999999995</v>
      </c>
      <c r="CI20" s="27">
        <f t="shared" si="45"/>
        <v>131541.6</v>
      </c>
      <c r="CJ20">
        <f t="shared" si="29"/>
        <v>129.69999999999999</v>
      </c>
      <c r="CK20">
        <f t="shared" si="30"/>
        <v>1521.9</v>
      </c>
      <c r="CL20">
        <f t="shared" si="31"/>
        <v>92606.8</v>
      </c>
      <c r="CM20">
        <f t="shared" si="32"/>
        <v>-73061.399999999994</v>
      </c>
      <c r="CN20" s="27">
        <f t="shared" si="46"/>
        <v>19545.400000000009</v>
      </c>
      <c r="CO20">
        <f t="shared" si="33"/>
        <v>70.8</v>
      </c>
      <c r="CP20">
        <f t="shared" si="34"/>
        <v>10.1</v>
      </c>
      <c r="CQ20">
        <f t="shared" si="35"/>
        <v>14743.699999999999</v>
      </c>
      <c r="CR20">
        <f t="shared" si="36"/>
        <v>342.4</v>
      </c>
      <c r="CS20">
        <f t="shared" si="37"/>
        <v>43.5</v>
      </c>
      <c r="CT20">
        <f t="shared" si="38"/>
        <v>28.8</v>
      </c>
      <c r="CU20">
        <f t="shared" si="39"/>
        <v>131.1</v>
      </c>
      <c r="CV20">
        <f t="shared" si="40"/>
        <v>269.10000000000002</v>
      </c>
      <c r="CW20">
        <f t="shared" si="41"/>
        <v>954.7</v>
      </c>
      <c r="CX20">
        <f t="shared" si="42"/>
        <v>59</v>
      </c>
      <c r="CY20">
        <f t="shared" si="43"/>
        <v>856.59999999999991</v>
      </c>
    </row>
    <row r="21" spans="1:103" ht="13.7" customHeight="1" x14ac:dyDescent="0.4">
      <c r="A21" s="7" t="s">
        <v>70</v>
      </c>
      <c r="B21" s="5" t="s">
        <v>57</v>
      </c>
      <c r="C21" s="9">
        <v>39.6</v>
      </c>
      <c r="D21" s="9">
        <v>26.1</v>
      </c>
      <c r="E21" s="9">
        <v>1.5</v>
      </c>
      <c r="F21" s="9">
        <v>11.4</v>
      </c>
      <c r="G21" s="9">
        <v>10.7</v>
      </c>
      <c r="H21" s="9">
        <v>213.9</v>
      </c>
      <c r="I21" s="9">
        <v>42.1</v>
      </c>
      <c r="J21" s="9">
        <v>25.2</v>
      </c>
      <c r="K21" s="9">
        <v>105.1</v>
      </c>
      <c r="L21" s="9">
        <v>194.7</v>
      </c>
      <c r="M21" s="9">
        <v>379.4</v>
      </c>
      <c r="N21" s="9">
        <v>158.5</v>
      </c>
      <c r="O21" s="9">
        <v>519</v>
      </c>
      <c r="P21" s="9">
        <v>42.9</v>
      </c>
      <c r="Q21" s="9">
        <v>838.3</v>
      </c>
      <c r="R21" s="9">
        <v>443.2</v>
      </c>
      <c r="S21" s="9">
        <v>25657.9</v>
      </c>
      <c r="T21" s="9">
        <v>24077</v>
      </c>
      <c r="U21" s="9">
        <v>8873.7000000000007</v>
      </c>
      <c r="V21" s="9">
        <v>13839.9</v>
      </c>
      <c r="W21" s="9">
        <v>875.5</v>
      </c>
      <c r="X21" s="9">
        <v>5278.3</v>
      </c>
      <c r="Y21" s="9">
        <v>680.6</v>
      </c>
      <c r="Z21" s="9">
        <v>65.5</v>
      </c>
      <c r="AA21" s="9">
        <v>3947.3</v>
      </c>
      <c r="AB21" s="9">
        <v>12626.1</v>
      </c>
      <c r="AC21" s="9">
        <v>263.10000000000002</v>
      </c>
      <c r="AD21" s="9">
        <v>92.9</v>
      </c>
      <c r="AE21" s="9">
        <v>35.9</v>
      </c>
      <c r="AF21" s="9">
        <v>333.6</v>
      </c>
      <c r="AG21" s="9">
        <v>15.8</v>
      </c>
      <c r="AH21" s="9">
        <v>232.1</v>
      </c>
      <c r="AI21" s="9">
        <v>794</v>
      </c>
      <c r="AJ21" s="9">
        <v>801.6</v>
      </c>
      <c r="AK21" s="9">
        <v>910.1</v>
      </c>
      <c r="AL21" s="9">
        <v>811.6</v>
      </c>
      <c r="AM21" s="9">
        <v>395.7</v>
      </c>
      <c r="AN21" s="9">
        <v>923.8</v>
      </c>
      <c r="AO21" s="9">
        <v>416</v>
      </c>
      <c r="AP21" s="9">
        <v>1977.7</v>
      </c>
      <c r="AQ21" s="9">
        <v>253.5</v>
      </c>
      <c r="AR21" s="9">
        <v>924.9</v>
      </c>
      <c r="AS21" s="9">
        <v>191.5</v>
      </c>
      <c r="AT21" s="9">
        <v>266.7</v>
      </c>
      <c r="AU21" s="9">
        <v>0</v>
      </c>
      <c r="AV21" s="9">
        <v>27558.2</v>
      </c>
      <c r="AW21" s="9">
        <v>261.89999999999998</v>
      </c>
      <c r="AX21" s="9">
        <v>1306.5999999999999</v>
      </c>
      <c r="AY21" s="9">
        <v>13609</v>
      </c>
      <c r="AZ21" s="9">
        <v>2461.8000000000002</v>
      </c>
      <c r="BA21" s="9">
        <v>52.9</v>
      </c>
      <c r="BB21" s="9">
        <v>67.2</v>
      </c>
      <c r="BC21" s="9">
        <v>44674.7</v>
      </c>
      <c r="BD21" s="9">
        <v>-35815.300000000003</v>
      </c>
      <c r="BE21">
        <f t="shared" si="0"/>
        <v>65.7</v>
      </c>
      <c r="BF21">
        <f t="shared" si="1"/>
        <v>12.9</v>
      </c>
      <c r="BG21">
        <f t="shared" si="2"/>
        <v>19907.700000000004</v>
      </c>
      <c r="BH21">
        <f t="shared" si="3"/>
        <v>213.9</v>
      </c>
      <c r="BI21">
        <f t="shared" si="4"/>
        <v>42.1</v>
      </c>
      <c r="BJ21">
        <f t="shared" si="5"/>
        <v>25.2</v>
      </c>
      <c r="BK21">
        <f t="shared" si="6"/>
        <v>105.1</v>
      </c>
      <c r="BL21">
        <f t="shared" si="7"/>
        <v>194.7</v>
      </c>
      <c r="BM21">
        <f t="shared" si="8"/>
        <v>1056.9000000000001</v>
      </c>
      <c r="BN21">
        <f t="shared" si="9"/>
        <v>42.9</v>
      </c>
      <c r="BO21">
        <f t="shared" si="10"/>
        <v>1281.5</v>
      </c>
      <c r="BP21">
        <f t="shared" si="11"/>
        <v>39809.900000000009</v>
      </c>
      <c r="BQ21">
        <f t="shared" si="12"/>
        <v>24077</v>
      </c>
      <c r="BR21">
        <f t="shared" si="13"/>
        <v>14715.4</v>
      </c>
      <c r="BS21">
        <f t="shared" si="14"/>
        <v>680.6</v>
      </c>
      <c r="BT21">
        <f t="shared" si="15"/>
        <v>65.5</v>
      </c>
      <c r="BU21">
        <f t="shared" si="16"/>
        <v>3947.3</v>
      </c>
      <c r="BV21">
        <f t="shared" si="17"/>
        <v>263.10000000000002</v>
      </c>
      <c r="BW21">
        <f t="shared" si="18"/>
        <v>128.80000000000001</v>
      </c>
      <c r="BX21">
        <f t="shared" si="19"/>
        <v>1977.7</v>
      </c>
      <c r="BY21">
        <f t="shared" si="20"/>
        <v>253.5</v>
      </c>
      <c r="BZ21">
        <f t="shared" si="21"/>
        <v>924.9</v>
      </c>
      <c r="CA21">
        <f t="shared" si="22"/>
        <v>191.5</v>
      </c>
      <c r="CB21">
        <f t="shared" si="23"/>
        <v>266.7</v>
      </c>
      <c r="CC21">
        <f t="shared" si="24"/>
        <v>0</v>
      </c>
      <c r="CD21" s="27">
        <f t="shared" si="25"/>
        <v>27558.2</v>
      </c>
      <c r="CE21" s="27">
        <f t="shared" si="26"/>
        <v>261.89999999999998</v>
      </c>
      <c r="CF21" s="27">
        <f t="shared" si="27"/>
        <v>1306.5999999999999</v>
      </c>
      <c r="CG21" s="27">
        <f t="shared" si="28"/>
        <v>13609</v>
      </c>
      <c r="CH21" s="27">
        <f t="shared" si="44"/>
        <v>2461.8000000000002</v>
      </c>
      <c r="CI21" s="27">
        <f t="shared" si="45"/>
        <v>45197.5</v>
      </c>
      <c r="CJ21">
        <f t="shared" si="29"/>
        <v>52.9</v>
      </c>
      <c r="CK21">
        <f t="shared" si="30"/>
        <v>67.2</v>
      </c>
      <c r="CL21">
        <f t="shared" si="31"/>
        <v>44674.7</v>
      </c>
      <c r="CM21">
        <f t="shared" si="32"/>
        <v>-35815.300000000003</v>
      </c>
      <c r="CN21" s="27">
        <f t="shared" si="46"/>
        <v>8859.3999999999942</v>
      </c>
      <c r="CO21">
        <f t="shared" si="33"/>
        <v>65.7</v>
      </c>
      <c r="CP21">
        <f t="shared" si="34"/>
        <v>12.9</v>
      </c>
      <c r="CQ21">
        <f t="shared" si="35"/>
        <v>19907.700000000004</v>
      </c>
      <c r="CR21">
        <f t="shared" si="36"/>
        <v>213.9</v>
      </c>
      <c r="CS21">
        <f t="shared" si="37"/>
        <v>42.1</v>
      </c>
      <c r="CT21">
        <f t="shared" si="38"/>
        <v>25.2</v>
      </c>
      <c r="CU21">
        <f t="shared" si="39"/>
        <v>105.1</v>
      </c>
      <c r="CV21">
        <f t="shared" si="40"/>
        <v>194.7</v>
      </c>
      <c r="CW21">
        <f t="shared" si="41"/>
        <v>1056.9000000000001</v>
      </c>
      <c r="CX21">
        <f t="shared" si="42"/>
        <v>42.9</v>
      </c>
      <c r="CY21">
        <f t="shared" si="43"/>
        <v>1281.5</v>
      </c>
    </row>
    <row r="22" spans="1:103" ht="20.45" customHeight="1" x14ac:dyDescent="0.4">
      <c r="A22" s="7" t="s">
        <v>89</v>
      </c>
      <c r="B22" s="5" t="s">
        <v>57</v>
      </c>
      <c r="C22" s="8">
        <v>94.5</v>
      </c>
      <c r="D22" s="8">
        <v>13.2</v>
      </c>
      <c r="E22" s="8">
        <v>8.8000000000000007</v>
      </c>
      <c r="F22" s="8">
        <v>20.399999999999999</v>
      </c>
      <c r="G22" s="8">
        <v>136.19999999999999</v>
      </c>
      <c r="H22" s="8">
        <v>409.3</v>
      </c>
      <c r="I22" s="8">
        <v>68.8</v>
      </c>
      <c r="J22" s="8">
        <v>41.3</v>
      </c>
      <c r="K22" s="8">
        <v>158.9</v>
      </c>
      <c r="L22" s="8">
        <v>358.2</v>
      </c>
      <c r="M22" s="8">
        <v>531.4</v>
      </c>
      <c r="N22" s="8">
        <v>239.1</v>
      </c>
      <c r="O22" s="8">
        <v>1499.4</v>
      </c>
      <c r="P22" s="8">
        <v>219.4</v>
      </c>
      <c r="Q22" s="8">
        <v>695</v>
      </c>
      <c r="R22" s="8">
        <v>360.4</v>
      </c>
      <c r="S22" s="8">
        <v>4240.3999999999996</v>
      </c>
      <c r="T22" s="8">
        <v>5542.6</v>
      </c>
      <c r="U22" s="8">
        <v>66360.7</v>
      </c>
      <c r="V22" s="8">
        <v>8339.5</v>
      </c>
      <c r="W22" s="8">
        <v>2805.4</v>
      </c>
      <c r="X22" s="8">
        <v>14885.2</v>
      </c>
      <c r="Y22" s="8">
        <v>1183.5999999999999</v>
      </c>
      <c r="Z22" s="8">
        <v>357.1</v>
      </c>
      <c r="AA22" s="8">
        <v>9710.1</v>
      </c>
      <c r="AB22" s="8">
        <v>35190.699999999997</v>
      </c>
      <c r="AC22" s="8">
        <v>440.7</v>
      </c>
      <c r="AD22" s="8">
        <v>113</v>
      </c>
      <c r="AE22" s="8">
        <v>72.5</v>
      </c>
      <c r="AF22" s="8">
        <v>592.1</v>
      </c>
      <c r="AG22" s="8">
        <v>26.7</v>
      </c>
      <c r="AH22" s="8">
        <v>364</v>
      </c>
      <c r="AI22" s="8">
        <v>796.8</v>
      </c>
      <c r="AJ22" s="8">
        <v>1190.8</v>
      </c>
      <c r="AK22" s="8">
        <v>1414.1</v>
      </c>
      <c r="AL22" s="8">
        <v>1269.5</v>
      </c>
      <c r="AM22" s="8">
        <v>669.4</v>
      </c>
      <c r="AN22" s="8">
        <v>1769.3</v>
      </c>
      <c r="AO22" s="8">
        <v>902.5</v>
      </c>
      <c r="AP22" s="8">
        <v>5236.5</v>
      </c>
      <c r="AQ22" s="8">
        <v>294.89999999999998</v>
      </c>
      <c r="AR22" s="8">
        <v>11936.9</v>
      </c>
      <c r="AS22" s="8">
        <v>869.1</v>
      </c>
      <c r="AT22" s="8">
        <v>827.4</v>
      </c>
      <c r="AU22" s="8">
        <v>0</v>
      </c>
      <c r="AV22" s="8">
        <v>8451.4</v>
      </c>
      <c r="AW22" s="8">
        <v>472.8</v>
      </c>
      <c r="AX22" s="8">
        <v>2463.8000000000002</v>
      </c>
      <c r="AY22" s="8">
        <v>67584.7</v>
      </c>
      <c r="AZ22" s="8">
        <v>5693.9</v>
      </c>
      <c r="BA22" s="8">
        <v>6.1</v>
      </c>
      <c r="BB22" s="8">
        <v>45.3</v>
      </c>
      <c r="BC22" s="8">
        <v>116945.1</v>
      </c>
      <c r="BD22" s="8">
        <v>-47681.1</v>
      </c>
      <c r="BE22">
        <f t="shared" si="0"/>
        <v>107.7</v>
      </c>
      <c r="BF22">
        <f t="shared" si="1"/>
        <v>29.2</v>
      </c>
      <c r="BG22">
        <f t="shared" si="2"/>
        <v>58250.400000000001</v>
      </c>
      <c r="BH22">
        <f t="shared" si="3"/>
        <v>409.3</v>
      </c>
      <c r="BI22">
        <f t="shared" si="4"/>
        <v>68.8</v>
      </c>
      <c r="BJ22">
        <f t="shared" si="5"/>
        <v>41.3</v>
      </c>
      <c r="BK22">
        <f t="shared" si="6"/>
        <v>158.9</v>
      </c>
      <c r="BL22">
        <f t="shared" si="7"/>
        <v>358.2</v>
      </c>
      <c r="BM22">
        <f t="shared" si="8"/>
        <v>2269.9</v>
      </c>
      <c r="BN22">
        <f t="shared" si="9"/>
        <v>219.4</v>
      </c>
      <c r="BO22">
        <f t="shared" si="10"/>
        <v>1055.4000000000001</v>
      </c>
      <c r="BP22">
        <f t="shared" si="11"/>
        <v>85486.299999999988</v>
      </c>
      <c r="BQ22">
        <f t="shared" si="12"/>
        <v>5542.6</v>
      </c>
      <c r="BR22">
        <f t="shared" si="13"/>
        <v>11144.9</v>
      </c>
      <c r="BS22">
        <f t="shared" si="14"/>
        <v>1183.5999999999999</v>
      </c>
      <c r="BT22">
        <f t="shared" si="15"/>
        <v>357.1</v>
      </c>
      <c r="BU22">
        <f t="shared" si="16"/>
        <v>9710.1</v>
      </c>
      <c r="BV22">
        <f t="shared" si="17"/>
        <v>440.7</v>
      </c>
      <c r="BW22">
        <f t="shared" si="18"/>
        <v>185.5</v>
      </c>
      <c r="BX22">
        <f t="shared" si="19"/>
        <v>5236.5</v>
      </c>
      <c r="BY22">
        <f t="shared" si="20"/>
        <v>294.89999999999998</v>
      </c>
      <c r="BZ22">
        <f t="shared" si="21"/>
        <v>11936.9</v>
      </c>
      <c r="CA22">
        <f t="shared" si="22"/>
        <v>869.1</v>
      </c>
      <c r="CB22">
        <f t="shared" si="23"/>
        <v>827.4</v>
      </c>
      <c r="CC22">
        <f t="shared" si="24"/>
        <v>0</v>
      </c>
      <c r="CD22" s="27">
        <f t="shared" si="25"/>
        <v>8451.4</v>
      </c>
      <c r="CE22" s="27">
        <f t="shared" si="26"/>
        <v>472.8</v>
      </c>
      <c r="CF22" s="27">
        <f t="shared" si="27"/>
        <v>2463.8000000000002</v>
      </c>
      <c r="CG22" s="27">
        <f t="shared" si="28"/>
        <v>67584.7</v>
      </c>
      <c r="CH22" s="27">
        <f t="shared" si="44"/>
        <v>5693.9</v>
      </c>
      <c r="CI22" s="27">
        <f t="shared" si="45"/>
        <v>84666.599999999991</v>
      </c>
      <c r="CJ22">
        <f t="shared" si="29"/>
        <v>6.1</v>
      </c>
      <c r="CK22">
        <f t="shared" si="30"/>
        <v>45.3</v>
      </c>
      <c r="CL22">
        <f t="shared" si="31"/>
        <v>116945.1</v>
      </c>
      <c r="CM22">
        <f t="shared" si="32"/>
        <v>-47681.1</v>
      </c>
      <c r="CN22" s="27">
        <f t="shared" si="46"/>
        <v>69264</v>
      </c>
      <c r="CO22">
        <f t="shared" si="33"/>
        <v>107.7</v>
      </c>
      <c r="CP22">
        <f t="shared" si="34"/>
        <v>29.2</v>
      </c>
      <c r="CQ22">
        <f t="shared" si="35"/>
        <v>58250.400000000001</v>
      </c>
      <c r="CR22">
        <f t="shared" si="36"/>
        <v>409.3</v>
      </c>
      <c r="CS22">
        <f t="shared" si="37"/>
        <v>68.8</v>
      </c>
      <c r="CT22">
        <f t="shared" si="38"/>
        <v>41.3</v>
      </c>
      <c r="CU22">
        <f t="shared" si="39"/>
        <v>158.9</v>
      </c>
      <c r="CV22">
        <f t="shared" si="40"/>
        <v>358.2</v>
      </c>
      <c r="CW22">
        <f t="shared" si="41"/>
        <v>2269.9</v>
      </c>
      <c r="CX22">
        <f t="shared" si="42"/>
        <v>219.4</v>
      </c>
      <c r="CY22">
        <f t="shared" si="43"/>
        <v>1055.4000000000001</v>
      </c>
    </row>
    <row r="23" spans="1:103" ht="20.45" customHeight="1" x14ac:dyDescent="0.4">
      <c r="A23" s="7" t="s">
        <v>90</v>
      </c>
      <c r="B23" s="5" t="s">
        <v>57</v>
      </c>
      <c r="C23" s="9">
        <v>28.9</v>
      </c>
      <c r="D23" s="9">
        <v>8.3000000000000007</v>
      </c>
      <c r="E23" s="9">
        <v>1.6</v>
      </c>
      <c r="F23" s="9">
        <v>4.7</v>
      </c>
      <c r="G23" s="9">
        <v>12</v>
      </c>
      <c r="H23" s="9">
        <v>217.7</v>
      </c>
      <c r="I23" s="9">
        <v>80.900000000000006</v>
      </c>
      <c r="J23" s="9">
        <v>31.6</v>
      </c>
      <c r="K23" s="9">
        <v>83.6</v>
      </c>
      <c r="L23" s="9">
        <v>152.9</v>
      </c>
      <c r="M23" s="9">
        <v>290.60000000000002</v>
      </c>
      <c r="N23" s="9">
        <v>138.80000000000001</v>
      </c>
      <c r="O23" s="9">
        <v>371.1</v>
      </c>
      <c r="P23" s="9">
        <v>36.200000000000003</v>
      </c>
      <c r="Q23" s="9">
        <v>216.1</v>
      </c>
      <c r="R23" s="9">
        <v>391.9</v>
      </c>
      <c r="S23" s="9">
        <v>5654.8</v>
      </c>
      <c r="T23" s="9">
        <v>2170.9</v>
      </c>
      <c r="U23" s="9">
        <v>3399.2</v>
      </c>
      <c r="V23" s="9">
        <v>185382.7</v>
      </c>
      <c r="W23" s="9">
        <v>1975.5</v>
      </c>
      <c r="X23" s="9">
        <v>6721.7</v>
      </c>
      <c r="Y23" s="9">
        <v>800</v>
      </c>
      <c r="Z23" s="9">
        <v>66.400000000000006</v>
      </c>
      <c r="AA23" s="9">
        <v>1618.7</v>
      </c>
      <c r="AB23" s="9">
        <v>26381.7</v>
      </c>
      <c r="AC23" s="9">
        <v>240.1</v>
      </c>
      <c r="AD23" s="9">
        <v>22.9</v>
      </c>
      <c r="AE23" s="9">
        <v>36.5</v>
      </c>
      <c r="AF23" s="9">
        <v>310.7</v>
      </c>
      <c r="AG23" s="9">
        <v>5.6</v>
      </c>
      <c r="AH23" s="9">
        <v>274.8</v>
      </c>
      <c r="AI23" s="9">
        <v>342.2</v>
      </c>
      <c r="AJ23" s="9">
        <v>785.2</v>
      </c>
      <c r="AK23" s="9">
        <v>1222.5999999999999</v>
      </c>
      <c r="AL23" s="9">
        <v>813.6</v>
      </c>
      <c r="AM23" s="9">
        <v>501.2</v>
      </c>
      <c r="AN23" s="9">
        <v>975</v>
      </c>
      <c r="AO23" s="9">
        <v>412.8</v>
      </c>
      <c r="AP23" s="9">
        <v>904.8</v>
      </c>
      <c r="AQ23" s="9">
        <v>195.2</v>
      </c>
      <c r="AR23" s="9">
        <v>918.5</v>
      </c>
      <c r="AS23" s="9">
        <v>149.6</v>
      </c>
      <c r="AT23" s="9">
        <v>207.6</v>
      </c>
      <c r="AU23" s="9">
        <v>0</v>
      </c>
      <c r="AV23" s="9">
        <v>76048.899999999994</v>
      </c>
      <c r="AW23" s="9">
        <v>381.6</v>
      </c>
      <c r="AX23" s="9">
        <v>1886</v>
      </c>
      <c r="AY23" s="9">
        <v>13536.1</v>
      </c>
      <c r="AZ23" s="9">
        <v>322.10000000000002</v>
      </c>
      <c r="BA23" s="9">
        <v>65.2</v>
      </c>
      <c r="BB23" s="9">
        <v>41.5</v>
      </c>
      <c r="BC23" s="9">
        <v>156794.29999999999</v>
      </c>
      <c r="BD23" s="9">
        <v>-29925.4</v>
      </c>
      <c r="BE23">
        <f t="shared" si="0"/>
        <v>37.200000000000003</v>
      </c>
      <c r="BF23">
        <f t="shared" si="1"/>
        <v>6.3000000000000007</v>
      </c>
      <c r="BG23">
        <f t="shared" si="2"/>
        <v>33508.299999999996</v>
      </c>
      <c r="BH23">
        <f t="shared" si="3"/>
        <v>217.7</v>
      </c>
      <c r="BI23">
        <f t="shared" si="4"/>
        <v>80.900000000000006</v>
      </c>
      <c r="BJ23">
        <f t="shared" si="5"/>
        <v>31.6</v>
      </c>
      <c r="BK23">
        <f t="shared" si="6"/>
        <v>83.6</v>
      </c>
      <c r="BL23">
        <f t="shared" si="7"/>
        <v>152.9</v>
      </c>
      <c r="BM23">
        <f t="shared" si="8"/>
        <v>800.5</v>
      </c>
      <c r="BN23">
        <f t="shared" si="9"/>
        <v>36.200000000000003</v>
      </c>
      <c r="BO23">
        <f t="shared" si="10"/>
        <v>608</v>
      </c>
      <c r="BP23">
        <f t="shared" si="11"/>
        <v>15775.7</v>
      </c>
      <c r="BQ23">
        <f t="shared" si="12"/>
        <v>2170.9</v>
      </c>
      <c r="BR23">
        <f t="shared" si="13"/>
        <v>187358.2</v>
      </c>
      <c r="BS23">
        <f t="shared" si="14"/>
        <v>800</v>
      </c>
      <c r="BT23">
        <f t="shared" si="15"/>
        <v>66.400000000000006</v>
      </c>
      <c r="BU23">
        <f t="shared" si="16"/>
        <v>1618.7</v>
      </c>
      <c r="BV23">
        <f t="shared" si="17"/>
        <v>240.1</v>
      </c>
      <c r="BW23">
        <f t="shared" si="18"/>
        <v>59.4</v>
      </c>
      <c r="BX23">
        <f t="shared" si="19"/>
        <v>904.8</v>
      </c>
      <c r="BY23">
        <f t="shared" si="20"/>
        <v>195.2</v>
      </c>
      <c r="BZ23">
        <f t="shared" si="21"/>
        <v>918.5</v>
      </c>
      <c r="CA23">
        <f t="shared" si="22"/>
        <v>149.6</v>
      </c>
      <c r="CB23">
        <f t="shared" si="23"/>
        <v>207.6</v>
      </c>
      <c r="CC23">
        <f t="shared" si="24"/>
        <v>0</v>
      </c>
      <c r="CD23" s="27">
        <f t="shared" si="25"/>
        <v>76048.899999999994</v>
      </c>
      <c r="CE23" s="27">
        <f t="shared" si="26"/>
        <v>381.6</v>
      </c>
      <c r="CF23" s="27">
        <f t="shared" si="27"/>
        <v>1886</v>
      </c>
      <c r="CG23" s="27">
        <f t="shared" si="28"/>
        <v>13536.1</v>
      </c>
      <c r="CH23" s="27">
        <f t="shared" si="44"/>
        <v>322.10000000000002</v>
      </c>
      <c r="CI23" s="27">
        <f t="shared" si="45"/>
        <v>92174.700000000012</v>
      </c>
      <c r="CJ23">
        <f t="shared" si="29"/>
        <v>65.2</v>
      </c>
      <c r="CK23">
        <f t="shared" si="30"/>
        <v>41.5</v>
      </c>
      <c r="CL23">
        <f t="shared" si="31"/>
        <v>156794.29999999999</v>
      </c>
      <c r="CM23">
        <f t="shared" si="32"/>
        <v>-29925.4</v>
      </c>
      <c r="CN23" s="27">
        <f t="shared" si="46"/>
        <v>126868.9</v>
      </c>
      <c r="CO23">
        <f t="shared" si="33"/>
        <v>37.200000000000003</v>
      </c>
      <c r="CP23">
        <f t="shared" si="34"/>
        <v>6.3000000000000007</v>
      </c>
      <c r="CQ23">
        <f t="shared" si="35"/>
        <v>33508.299999999996</v>
      </c>
      <c r="CR23">
        <f t="shared" si="36"/>
        <v>217.7</v>
      </c>
      <c r="CS23">
        <f t="shared" si="37"/>
        <v>80.900000000000006</v>
      </c>
      <c r="CT23">
        <f t="shared" si="38"/>
        <v>31.6</v>
      </c>
      <c r="CU23">
        <f t="shared" si="39"/>
        <v>83.6</v>
      </c>
      <c r="CV23">
        <f t="shared" si="40"/>
        <v>152.9</v>
      </c>
      <c r="CW23">
        <f t="shared" si="41"/>
        <v>800.5</v>
      </c>
      <c r="CX23">
        <f t="shared" si="42"/>
        <v>36.200000000000003</v>
      </c>
      <c r="CY23">
        <f t="shared" si="43"/>
        <v>608</v>
      </c>
    </row>
    <row r="24" spans="1:103" ht="13.7" customHeight="1" x14ac:dyDescent="0.4">
      <c r="A24" s="7" t="s">
        <v>91</v>
      </c>
      <c r="B24" s="5" t="s">
        <v>57</v>
      </c>
      <c r="C24" s="8">
        <v>6.6</v>
      </c>
      <c r="D24" s="8">
        <v>425.8</v>
      </c>
      <c r="E24" s="8">
        <v>0.2</v>
      </c>
      <c r="F24" s="8">
        <v>0.9</v>
      </c>
      <c r="G24" s="8">
        <v>1.1000000000000001</v>
      </c>
      <c r="H24" s="8">
        <v>32.700000000000003</v>
      </c>
      <c r="I24" s="8">
        <v>4.8</v>
      </c>
      <c r="J24" s="8">
        <v>4.9000000000000004</v>
      </c>
      <c r="K24" s="8">
        <v>13.1</v>
      </c>
      <c r="L24" s="8">
        <v>26.1</v>
      </c>
      <c r="M24" s="8">
        <v>35.299999999999997</v>
      </c>
      <c r="N24" s="8">
        <v>17.399999999999999</v>
      </c>
      <c r="O24" s="8">
        <v>37.1</v>
      </c>
      <c r="P24" s="8">
        <v>6.3</v>
      </c>
      <c r="Q24" s="8">
        <v>28.3</v>
      </c>
      <c r="R24" s="8">
        <v>47.1</v>
      </c>
      <c r="S24" s="8">
        <v>439.1</v>
      </c>
      <c r="T24" s="8">
        <v>152.6</v>
      </c>
      <c r="U24" s="8">
        <v>470.2</v>
      </c>
      <c r="V24" s="8">
        <v>170.2</v>
      </c>
      <c r="W24" s="8">
        <v>9764.7999999999993</v>
      </c>
      <c r="X24" s="8">
        <v>256.10000000000002</v>
      </c>
      <c r="Y24" s="8">
        <v>120.5</v>
      </c>
      <c r="Z24" s="8">
        <v>9.4</v>
      </c>
      <c r="AA24" s="8">
        <v>228.8</v>
      </c>
      <c r="AB24" s="8">
        <v>792.2</v>
      </c>
      <c r="AC24" s="8">
        <v>2658</v>
      </c>
      <c r="AD24" s="8">
        <v>1794.7</v>
      </c>
      <c r="AE24" s="8">
        <v>3098</v>
      </c>
      <c r="AF24" s="8">
        <v>143.6</v>
      </c>
      <c r="AG24" s="8">
        <v>0.8</v>
      </c>
      <c r="AH24" s="8">
        <v>35.1</v>
      </c>
      <c r="AI24" s="8">
        <v>44.3</v>
      </c>
      <c r="AJ24" s="8">
        <v>105.1</v>
      </c>
      <c r="AK24" s="8">
        <v>98.4</v>
      </c>
      <c r="AL24" s="8">
        <v>95.7</v>
      </c>
      <c r="AM24" s="8">
        <v>58.9</v>
      </c>
      <c r="AN24" s="8">
        <v>118.1</v>
      </c>
      <c r="AO24" s="8">
        <v>62.6</v>
      </c>
      <c r="AP24" s="8">
        <v>937.3</v>
      </c>
      <c r="AQ24" s="8">
        <v>35.6</v>
      </c>
      <c r="AR24" s="8">
        <v>135.4</v>
      </c>
      <c r="AS24" s="8">
        <v>21.1</v>
      </c>
      <c r="AT24" s="8">
        <v>66.8</v>
      </c>
      <c r="AU24" s="8">
        <v>0</v>
      </c>
      <c r="AV24" s="8">
        <v>1714.5</v>
      </c>
      <c r="AW24" s="8">
        <v>60.7</v>
      </c>
      <c r="AX24" s="8">
        <v>315.10000000000002</v>
      </c>
      <c r="AY24" s="8">
        <v>26400.6</v>
      </c>
      <c r="AZ24" s="8">
        <v>-277.2</v>
      </c>
      <c r="BA24" s="8">
        <v>2.1</v>
      </c>
      <c r="BB24" s="8">
        <v>4.9000000000000004</v>
      </c>
      <c r="BC24" s="8">
        <v>28016.3</v>
      </c>
      <c r="BD24" s="8">
        <v>-17504.900000000001</v>
      </c>
      <c r="BE24">
        <f t="shared" si="0"/>
        <v>432.40000000000003</v>
      </c>
      <c r="BF24">
        <f t="shared" si="1"/>
        <v>1.1000000000000001</v>
      </c>
      <c r="BG24">
        <f t="shared" si="2"/>
        <v>1814.8</v>
      </c>
      <c r="BH24">
        <f t="shared" si="3"/>
        <v>32.700000000000003</v>
      </c>
      <c r="BI24">
        <f t="shared" si="4"/>
        <v>4.8</v>
      </c>
      <c r="BJ24">
        <f t="shared" si="5"/>
        <v>4.9000000000000004</v>
      </c>
      <c r="BK24">
        <f t="shared" si="6"/>
        <v>13.1</v>
      </c>
      <c r="BL24">
        <f t="shared" si="7"/>
        <v>26.1</v>
      </c>
      <c r="BM24">
        <f t="shared" si="8"/>
        <v>89.8</v>
      </c>
      <c r="BN24">
        <f t="shared" si="9"/>
        <v>6.3</v>
      </c>
      <c r="BO24">
        <f t="shared" si="10"/>
        <v>75.400000000000006</v>
      </c>
      <c r="BP24">
        <f t="shared" si="11"/>
        <v>1165.4000000000001</v>
      </c>
      <c r="BQ24">
        <f t="shared" si="12"/>
        <v>152.6</v>
      </c>
      <c r="BR24">
        <f t="shared" si="13"/>
        <v>9935</v>
      </c>
      <c r="BS24">
        <f t="shared" si="14"/>
        <v>120.5</v>
      </c>
      <c r="BT24">
        <f t="shared" si="15"/>
        <v>9.4</v>
      </c>
      <c r="BU24">
        <f t="shared" si="16"/>
        <v>228.8</v>
      </c>
      <c r="BV24">
        <f t="shared" si="17"/>
        <v>2658</v>
      </c>
      <c r="BW24">
        <f t="shared" si="18"/>
        <v>4892.7</v>
      </c>
      <c r="BX24">
        <f t="shared" si="19"/>
        <v>937.3</v>
      </c>
      <c r="BY24">
        <f t="shared" si="20"/>
        <v>35.6</v>
      </c>
      <c r="BZ24">
        <f t="shared" si="21"/>
        <v>135.4</v>
      </c>
      <c r="CA24">
        <f t="shared" si="22"/>
        <v>21.1</v>
      </c>
      <c r="CB24">
        <f t="shared" si="23"/>
        <v>66.8</v>
      </c>
      <c r="CC24">
        <f t="shared" si="24"/>
        <v>0</v>
      </c>
      <c r="CD24" s="27">
        <f t="shared" si="25"/>
        <v>1714.5</v>
      </c>
      <c r="CE24" s="27">
        <f t="shared" si="26"/>
        <v>60.7</v>
      </c>
      <c r="CF24" s="27">
        <f t="shared" si="27"/>
        <v>315.10000000000002</v>
      </c>
      <c r="CG24" s="27">
        <f t="shared" si="28"/>
        <v>26400.6</v>
      </c>
      <c r="CH24" s="27">
        <f t="shared" si="44"/>
        <v>-277.2</v>
      </c>
      <c r="CI24" s="27">
        <f t="shared" si="45"/>
        <v>28213.699999999997</v>
      </c>
      <c r="CJ24">
        <f t="shared" si="29"/>
        <v>2.1</v>
      </c>
      <c r="CK24">
        <f t="shared" si="30"/>
        <v>4.9000000000000004</v>
      </c>
      <c r="CL24">
        <f t="shared" si="31"/>
        <v>28016.3</v>
      </c>
      <c r="CM24">
        <f t="shared" si="32"/>
        <v>-17504.900000000001</v>
      </c>
      <c r="CN24" s="27">
        <f t="shared" si="46"/>
        <v>10511.399999999998</v>
      </c>
      <c r="CO24">
        <f t="shared" si="33"/>
        <v>432.40000000000003</v>
      </c>
      <c r="CP24">
        <f t="shared" si="34"/>
        <v>1.1000000000000001</v>
      </c>
      <c r="CQ24">
        <f t="shared" si="35"/>
        <v>1814.8</v>
      </c>
      <c r="CR24">
        <f t="shared" si="36"/>
        <v>32.700000000000003</v>
      </c>
      <c r="CS24">
        <f t="shared" si="37"/>
        <v>4.8</v>
      </c>
      <c r="CT24">
        <f t="shared" si="38"/>
        <v>4.9000000000000004</v>
      </c>
      <c r="CU24">
        <f t="shared" si="39"/>
        <v>13.1</v>
      </c>
      <c r="CV24">
        <f t="shared" si="40"/>
        <v>26.1</v>
      </c>
      <c r="CW24">
        <f t="shared" si="41"/>
        <v>89.8</v>
      </c>
      <c r="CX24">
        <f t="shared" si="42"/>
        <v>6.3</v>
      </c>
      <c r="CY24">
        <f t="shared" si="43"/>
        <v>75.400000000000006</v>
      </c>
    </row>
    <row r="25" spans="1:103" ht="30.6" customHeight="1" x14ac:dyDescent="0.4">
      <c r="A25" s="7" t="s">
        <v>92</v>
      </c>
      <c r="B25" s="5" t="s">
        <v>57</v>
      </c>
      <c r="C25" s="9">
        <v>1451.7</v>
      </c>
      <c r="D25" s="9">
        <v>328.9</v>
      </c>
      <c r="E25" s="9">
        <v>19.5</v>
      </c>
      <c r="F25" s="9">
        <v>141.4</v>
      </c>
      <c r="G25" s="9">
        <v>41</v>
      </c>
      <c r="H25" s="9">
        <v>1644.8</v>
      </c>
      <c r="I25" s="9">
        <v>848.7</v>
      </c>
      <c r="J25" s="9">
        <v>351.3</v>
      </c>
      <c r="K25" s="9">
        <v>837</v>
      </c>
      <c r="L25" s="9">
        <v>2947.1</v>
      </c>
      <c r="M25" s="9">
        <v>2088.6999999999998</v>
      </c>
      <c r="N25" s="9">
        <v>723.1</v>
      </c>
      <c r="O25" s="9">
        <v>1331.1</v>
      </c>
      <c r="P25" s="9">
        <v>326.3</v>
      </c>
      <c r="Q25" s="9">
        <v>904.6</v>
      </c>
      <c r="R25" s="9">
        <v>535.6</v>
      </c>
      <c r="S25" s="9">
        <v>2064.5</v>
      </c>
      <c r="T25" s="9">
        <v>1562.9</v>
      </c>
      <c r="U25" s="9">
        <v>1835.4</v>
      </c>
      <c r="V25" s="9">
        <v>895.3</v>
      </c>
      <c r="W25" s="9">
        <v>451.2</v>
      </c>
      <c r="X25" s="9">
        <v>6789</v>
      </c>
      <c r="Y25" s="9">
        <v>8469.7000000000007</v>
      </c>
      <c r="Z25" s="9">
        <v>864.7</v>
      </c>
      <c r="AA25" s="9">
        <v>12990</v>
      </c>
      <c r="AB25" s="9">
        <v>7914</v>
      </c>
      <c r="AC25" s="9">
        <v>3888.9</v>
      </c>
      <c r="AD25" s="9">
        <v>1018.7</v>
      </c>
      <c r="AE25" s="9">
        <v>320.8</v>
      </c>
      <c r="AF25" s="9">
        <v>1389.5</v>
      </c>
      <c r="AG25" s="9">
        <v>140.6</v>
      </c>
      <c r="AH25" s="9">
        <v>4001.8</v>
      </c>
      <c r="AI25" s="9">
        <v>1987.1</v>
      </c>
      <c r="AJ25" s="9">
        <v>3110.9</v>
      </c>
      <c r="AK25" s="9">
        <v>5406.6</v>
      </c>
      <c r="AL25" s="9">
        <v>3925.1</v>
      </c>
      <c r="AM25" s="9">
        <v>1170</v>
      </c>
      <c r="AN25" s="9">
        <v>10112.200000000001</v>
      </c>
      <c r="AO25" s="9">
        <v>7399.6</v>
      </c>
      <c r="AP25" s="9">
        <v>4959.7</v>
      </c>
      <c r="AQ25" s="9">
        <v>3072.9</v>
      </c>
      <c r="AR25" s="9">
        <v>6381.3</v>
      </c>
      <c r="AS25" s="9">
        <v>2932</v>
      </c>
      <c r="AT25" s="9">
        <v>2909.1</v>
      </c>
      <c r="AU25" s="9">
        <v>0</v>
      </c>
      <c r="AV25" s="9">
        <v>57024.6</v>
      </c>
      <c r="AW25" s="9">
        <v>76</v>
      </c>
      <c r="AX25" s="9">
        <v>756.2</v>
      </c>
      <c r="AY25" s="9">
        <v>16212.1</v>
      </c>
      <c r="AZ25" s="9">
        <v>183</v>
      </c>
      <c r="BA25" s="9">
        <v>371.1</v>
      </c>
      <c r="BB25" s="9">
        <v>713.3</v>
      </c>
      <c r="BC25" s="9">
        <v>10263.9</v>
      </c>
      <c r="BD25" s="9">
        <v>-46852.1</v>
      </c>
      <c r="BE25">
        <f t="shared" si="0"/>
        <v>1780.6</v>
      </c>
      <c r="BF25">
        <f t="shared" si="1"/>
        <v>160.9</v>
      </c>
      <c r="BG25">
        <f t="shared" si="2"/>
        <v>61893.700000000004</v>
      </c>
      <c r="BH25">
        <f t="shared" si="3"/>
        <v>1644.8</v>
      </c>
      <c r="BI25">
        <f t="shared" si="4"/>
        <v>848.7</v>
      </c>
      <c r="BJ25">
        <f t="shared" si="5"/>
        <v>351.3</v>
      </c>
      <c r="BK25">
        <f t="shared" si="6"/>
        <v>837</v>
      </c>
      <c r="BL25">
        <f t="shared" si="7"/>
        <v>2947.1</v>
      </c>
      <c r="BM25">
        <f t="shared" si="8"/>
        <v>4142.8999999999996</v>
      </c>
      <c r="BN25">
        <f t="shared" si="9"/>
        <v>326.3</v>
      </c>
      <c r="BO25">
        <f t="shared" si="10"/>
        <v>1440.2</v>
      </c>
      <c r="BP25">
        <f t="shared" si="11"/>
        <v>10688.9</v>
      </c>
      <c r="BQ25">
        <f t="shared" si="12"/>
        <v>1562.9</v>
      </c>
      <c r="BR25">
        <f t="shared" si="13"/>
        <v>1346.5</v>
      </c>
      <c r="BS25">
        <f t="shared" si="14"/>
        <v>8469.7000000000007</v>
      </c>
      <c r="BT25">
        <f t="shared" si="15"/>
        <v>864.7</v>
      </c>
      <c r="BU25">
        <f t="shared" si="16"/>
        <v>12990</v>
      </c>
      <c r="BV25">
        <f t="shared" si="17"/>
        <v>3888.9</v>
      </c>
      <c r="BW25">
        <f t="shared" si="18"/>
        <v>1339.5</v>
      </c>
      <c r="BX25">
        <f t="shared" si="19"/>
        <v>4959.7</v>
      </c>
      <c r="BY25">
        <f t="shared" si="20"/>
        <v>3072.9</v>
      </c>
      <c r="BZ25">
        <f t="shared" si="21"/>
        <v>6381.3</v>
      </c>
      <c r="CA25">
        <f t="shared" si="22"/>
        <v>2932</v>
      </c>
      <c r="CB25">
        <f t="shared" si="23"/>
        <v>2909.1</v>
      </c>
      <c r="CC25">
        <f t="shared" si="24"/>
        <v>0</v>
      </c>
      <c r="CD25" s="27">
        <f t="shared" si="25"/>
        <v>57024.6</v>
      </c>
      <c r="CE25" s="27">
        <f t="shared" si="26"/>
        <v>76</v>
      </c>
      <c r="CF25" s="27">
        <f t="shared" si="27"/>
        <v>756.2</v>
      </c>
      <c r="CG25" s="27">
        <f t="shared" si="28"/>
        <v>16212.1</v>
      </c>
      <c r="CH25" s="27">
        <f t="shared" si="44"/>
        <v>183</v>
      </c>
      <c r="CI25" s="27">
        <f t="shared" si="45"/>
        <v>74251.899999999994</v>
      </c>
      <c r="CJ25">
        <f t="shared" si="29"/>
        <v>371.1</v>
      </c>
      <c r="CK25">
        <f t="shared" si="30"/>
        <v>713.3</v>
      </c>
      <c r="CL25">
        <f t="shared" si="31"/>
        <v>10263.9</v>
      </c>
      <c r="CM25">
        <f t="shared" si="32"/>
        <v>-46852.1</v>
      </c>
      <c r="CN25" s="27">
        <f t="shared" si="46"/>
        <v>-36588.199999999997</v>
      </c>
      <c r="CO25">
        <f t="shared" si="33"/>
        <v>1780.6</v>
      </c>
      <c r="CP25">
        <f t="shared" si="34"/>
        <v>160.9</v>
      </c>
      <c r="CQ25">
        <f t="shared" si="35"/>
        <v>61893.700000000004</v>
      </c>
      <c r="CR25">
        <f t="shared" si="36"/>
        <v>1644.8</v>
      </c>
      <c r="CS25">
        <f t="shared" si="37"/>
        <v>848.7</v>
      </c>
      <c r="CT25">
        <f t="shared" si="38"/>
        <v>351.3</v>
      </c>
      <c r="CU25">
        <f t="shared" si="39"/>
        <v>837</v>
      </c>
      <c r="CV25">
        <f t="shared" si="40"/>
        <v>2947.1</v>
      </c>
      <c r="CW25">
        <f t="shared" si="41"/>
        <v>4142.8999999999996</v>
      </c>
      <c r="CX25">
        <f t="shared" si="42"/>
        <v>326.3</v>
      </c>
      <c r="CY25">
        <f t="shared" si="43"/>
        <v>1440.2</v>
      </c>
    </row>
    <row r="26" spans="1:103" ht="20.45" customHeight="1" x14ac:dyDescent="0.4">
      <c r="A26" s="7" t="s">
        <v>72</v>
      </c>
      <c r="B26" s="5" t="s">
        <v>57</v>
      </c>
      <c r="C26" s="8">
        <v>833.3</v>
      </c>
      <c r="D26" s="8">
        <v>83.6</v>
      </c>
      <c r="E26" s="8">
        <v>36.1</v>
      </c>
      <c r="F26" s="8">
        <v>135.80000000000001</v>
      </c>
      <c r="G26" s="8">
        <v>20.7</v>
      </c>
      <c r="H26" s="8">
        <v>2664.4</v>
      </c>
      <c r="I26" s="8">
        <v>570</v>
      </c>
      <c r="J26" s="8">
        <v>317</v>
      </c>
      <c r="K26" s="8">
        <v>3047.5</v>
      </c>
      <c r="L26" s="8">
        <v>7329.8</v>
      </c>
      <c r="M26" s="8">
        <v>4832.8</v>
      </c>
      <c r="N26" s="8">
        <v>879.2</v>
      </c>
      <c r="O26" s="8">
        <v>2943.5</v>
      </c>
      <c r="P26" s="8">
        <v>722.7</v>
      </c>
      <c r="Q26" s="8">
        <v>3758.9</v>
      </c>
      <c r="R26" s="8">
        <v>1082.2</v>
      </c>
      <c r="S26" s="8">
        <v>674</v>
      </c>
      <c r="T26" s="8">
        <v>1466.6</v>
      </c>
      <c r="U26" s="8">
        <v>1226.8</v>
      </c>
      <c r="V26" s="8">
        <v>1835.2</v>
      </c>
      <c r="W26" s="8">
        <v>599.1</v>
      </c>
      <c r="X26" s="8">
        <v>540.79999999999995</v>
      </c>
      <c r="Y26" s="8">
        <v>44775.8</v>
      </c>
      <c r="Z26" s="8">
        <v>1519.8</v>
      </c>
      <c r="AA26" s="8">
        <v>1114.5999999999999</v>
      </c>
      <c r="AB26" s="8">
        <v>12922.2</v>
      </c>
      <c r="AC26" s="8">
        <v>3718.8</v>
      </c>
      <c r="AD26" s="8">
        <v>7.7</v>
      </c>
      <c r="AE26" s="8">
        <v>75.8</v>
      </c>
      <c r="AF26" s="8">
        <v>1215</v>
      </c>
      <c r="AG26" s="8">
        <v>67.7</v>
      </c>
      <c r="AH26" s="8">
        <v>8149.3</v>
      </c>
      <c r="AI26" s="8">
        <v>387.6</v>
      </c>
      <c r="AJ26" s="8">
        <v>1281.2</v>
      </c>
      <c r="AK26" s="8">
        <v>196.9</v>
      </c>
      <c r="AL26" s="8">
        <v>1151.5</v>
      </c>
      <c r="AM26" s="8">
        <v>2073.1999999999998</v>
      </c>
      <c r="AN26" s="8">
        <v>2965.4</v>
      </c>
      <c r="AO26" s="8">
        <v>1748.1</v>
      </c>
      <c r="AP26" s="8">
        <v>3343.7</v>
      </c>
      <c r="AQ26" s="8">
        <v>2345.3000000000002</v>
      </c>
      <c r="AR26" s="8">
        <v>4836.1000000000004</v>
      </c>
      <c r="AS26" s="8">
        <v>2279.4</v>
      </c>
      <c r="AT26" s="8">
        <v>1633</v>
      </c>
      <c r="AU26" s="8">
        <v>0</v>
      </c>
      <c r="AV26" s="8">
        <v>72915.100000000006</v>
      </c>
      <c r="AW26" s="8">
        <v>15.7</v>
      </c>
      <c r="AX26" s="8">
        <v>27296.400000000001</v>
      </c>
      <c r="AY26" s="8">
        <v>128</v>
      </c>
      <c r="AZ26" s="8">
        <v>4.3</v>
      </c>
      <c r="BA26" s="8">
        <v>4.5</v>
      </c>
      <c r="BB26" s="8">
        <v>1.1000000000000001</v>
      </c>
      <c r="BC26" s="8">
        <v>76.2</v>
      </c>
      <c r="BD26" s="8">
        <v>-233.7</v>
      </c>
      <c r="BE26">
        <f t="shared" si="0"/>
        <v>916.9</v>
      </c>
      <c r="BF26">
        <f t="shared" si="1"/>
        <v>171.9</v>
      </c>
      <c r="BG26">
        <f t="shared" si="2"/>
        <v>43272.600000000006</v>
      </c>
      <c r="BH26">
        <f t="shared" si="3"/>
        <v>2664.4</v>
      </c>
      <c r="BI26">
        <f t="shared" si="4"/>
        <v>570</v>
      </c>
      <c r="BJ26">
        <f t="shared" si="5"/>
        <v>317</v>
      </c>
      <c r="BK26">
        <f t="shared" si="6"/>
        <v>3047.5</v>
      </c>
      <c r="BL26">
        <f t="shared" si="7"/>
        <v>7329.8</v>
      </c>
      <c r="BM26">
        <f t="shared" si="8"/>
        <v>8655.5</v>
      </c>
      <c r="BN26">
        <f t="shared" si="9"/>
        <v>722.7</v>
      </c>
      <c r="BO26">
        <f t="shared" si="10"/>
        <v>4841.1000000000004</v>
      </c>
      <c r="BP26">
        <f t="shared" si="11"/>
        <v>2441.6</v>
      </c>
      <c r="BQ26">
        <f t="shared" si="12"/>
        <v>1466.6</v>
      </c>
      <c r="BR26">
        <f t="shared" si="13"/>
        <v>2434.3000000000002</v>
      </c>
      <c r="BS26">
        <f t="shared" si="14"/>
        <v>44775.8</v>
      </c>
      <c r="BT26">
        <f t="shared" si="15"/>
        <v>1519.8</v>
      </c>
      <c r="BU26">
        <f t="shared" si="16"/>
        <v>1114.5999999999999</v>
      </c>
      <c r="BV26">
        <f t="shared" si="17"/>
        <v>3718.8</v>
      </c>
      <c r="BW26">
        <f t="shared" si="18"/>
        <v>83.5</v>
      </c>
      <c r="BX26">
        <f t="shared" si="19"/>
        <v>3343.7</v>
      </c>
      <c r="BY26">
        <f t="shared" si="20"/>
        <v>2345.3000000000002</v>
      </c>
      <c r="BZ26">
        <f t="shared" si="21"/>
        <v>4836.1000000000004</v>
      </c>
      <c r="CA26">
        <f t="shared" si="22"/>
        <v>2279.4</v>
      </c>
      <c r="CB26">
        <f t="shared" si="23"/>
        <v>1633</v>
      </c>
      <c r="CC26">
        <f t="shared" si="24"/>
        <v>0</v>
      </c>
      <c r="CD26" s="27">
        <f t="shared" si="25"/>
        <v>72915.100000000006</v>
      </c>
      <c r="CE26" s="27">
        <f t="shared" si="26"/>
        <v>15.7</v>
      </c>
      <c r="CF26" s="27">
        <f t="shared" si="27"/>
        <v>27296.400000000001</v>
      </c>
      <c r="CG26" s="27">
        <f t="shared" si="28"/>
        <v>128</v>
      </c>
      <c r="CH26" s="27">
        <f t="shared" si="44"/>
        <v>4.3</v>
      </c>
      <c r="CI26" s="27">
        <f t="shared" si="45"/>
        <v>100359.50000000001</v>
      </c>
      <c r="CJ26">
        <f t="shared" si="29"/>
        <v>4.5</v>
      </c>
      <c r="CK26">
        <f t="shared" si="30"/>
        <v>1.1000000000000001</v>
      </c>
      <c r="CL26">
        <f t="shared" si="31"/>
        <v>76.2</v>
      </c>
      <c r="CM26">
        <f t="shared" si="32"/>
        <v>-233.7</v>
      </c>
      <c r="CN26" s="27">
        <f t="shared" si="46"/>
        <v>-157.5</v>
      </c>
      <c r="CO26">
        <f t="shared" si="33"/>
        <v>916.9</v>
      </c>
      <c r="CP26">
        <f t="shared" si="34"/>
        <v>171.9</v>
      </c>
      <c r="CQ26">
        <f t="shared" si="35"/>
        <v>43272.600000000006</v>
      </c>
      <c r="CR26">
        <f t="shared" si="36"/>
        <v>2664.4</v>
      </c>
      <c r="CS26">
        <f t="shared" si="37"/>
        <v>570</v>
      </c>
      <c r="CT26">
        <f t="shared" si="38"/>
        <v>317</v>
      </c>
      <c r="CU26">
        <f t="shared" si="39"/>
        <v>3047.5</v>
      </c>
      <c r="CV26">
        <f t="shared" si="40"/>
        <v>7329.8</v>
      </c>
      <c r="CW26">
        <f t="shared" si="41"/>
        <v>8655.5</v>
      </c>
      <c r="CX26">
        <f t="shared" si="42"/>
        <v>722.7</v>
      </c>
      <c r="CY26">
        <f t="shared" si="43"/>
        <v>4841.1000000000004</v>
      </c>
    </row>
    <row r="27" spans="1:103" ht="30.6" customHeight="1" x14ac:dyDescent="0.4">
      <c r="A27" s="7" t="s">
        <v>73</v>
      </c>
      <c r="B27" s="5" t="s">
        <v>57</v>
      </c>
      <c r="C27" s="9">
        <v>136.6</v>
      </c>
      <c r="D27" s="9">
        <v>8.8000000000000007</v>
      </c>
      <c r="E27" s="9">
        <v>5.4</v>
      </c>
      <c r="F27" s="9">
        <v>17.3</v>
      </c>
      <c r="G27" s="9">
        <v>3.4</v>
      </c>
      <c r="H27" s="9">
        <v>628.1</v>
      </c>
      <c r="I27" s="9">
        <v>70.7</v>
      </c>
      <c r="J27" s="9">
        <v>24.1</v>
      </c>
      <c r="K27" s="9">
        <v>317.8</v>
      </c>
      <c r="L27" s="9">
        <v>844.9</v>
      </c>
      <c r="M27" s="9">
        <v>898.8</v>
      </c>
      <c r="N27" s="9">
        <v>234.5</v>
      </c>
      <c r="O27" s="9">
        <v>208.1</v>
      </c>
      <c r="P27" s="9">
        <v>66.900000000000006</v>
      </c>
      <c r="Q27" s="9">
        <v>202.4</v>
      </c>
      <c r="R27" s="9">
        <v>68.3</v>
      </c>
      <c r="S27" s="9">
        <v>202.7</v>
      </c>
      <c r="T27" s="9">
        <v>247.9</v>
      </c>
      <c r="U27" s="9">
        <v>208.4</v>
      </c>
      <c r="V27" s="9">
        <v>124</v>
      </c>
      <c r="W27" s="9">
        <v>152.4</v>
      </c>
      <c r="X27" s="9">
        <v>170.9</v>
      </c>
      <c r="Y27" s="9">
        <v>3128.8</v>
      </c>
      <c r="Z27" s="9">
        <v>2071.4</v>
      </c>
      <c r="AA27" s="9">
        <v>849.6</v>
      </c>
      <c r="AB27" s="9">
        <v>2086.1</v>
      </c>
      <c r="AC27" s="9">
        <v>1761.3</v>
      </c>
      <c r="AD27" s="9">
        <v>39</v>
      </c>
      <c r="AE27" s="9">
        <v>20.100000000000001</v>
      </c>
      <c r="AF27" s="9">
        <v>555.4</v>
      </c>
      <c r="AG27" s="9">
        <v>22.3</v>
      </c>
      <c r="AH27" s="9">
        <v>5487.5</v>
      </c>
      <c r="AI27" s="9">
        <v>269.7</v>
      </c>
      <c r="AJ27" s="9">
        <v>1480</v>
      </c>
      <c r="AK27" s="9">
        <v>87.9</v>
      </c>
      <c r="AL27" s="9">
        <v>866.9</v>
      </c>
      <c r="AM27" s="9">
        <v>325.3</v>
      </c>
      <c r="AN27" s="9">
        <v>620.70000000000005</v>
      </c>
      <c r="AO27" s="9">
        <v>383.2</v>
      </c>
      <c r="AP27" s="9">
        <v>5640</v>
      </c>
      <c r="AQ27" s="9">
        <v>1585.3</v>
      </c>
      <c r="AR27" s="9">
        <v>3738.4</v>
      </c>
      <c r="AS27" s="9">
        <v>999.9</v>
      </c>
      <c r="AT27" s="9">
        <v>1168.2</v>
      </c>
      <c r="AU27" s="9">
        <v>0</v>
      </c>
      <c r="AV27" s="9">
        <v>23587.8</v>
      </c>
      <c r="AW27" s="9">
        <v>5805.7</v>
      </c>
      <c r="AX27" s="9">
        <v>19734.2</v>
      </c>
      <c r="AY27" s="9">
        <v>199.9</v>
      </c>
      <c r="AZ27" s="9">
        <v>2.2000000000000002</v>
      </c>
      <c r="BA27" s="9">
        <v>1.1000000000000001</v>
      </c>
      <c r="BB27" s="9">
        <v>10.8</v>
      </c>
      <c r="BC27" s="9">
        <v>93.7</v>
      </c>
      <c r="BD27" s="9">
        <v>-131.80000000000001</v>
      </c>
      <c r="BE27">
        <f t="shared" si="0"/>
        <v>145.4</v>
      </c>
      <c r="BF27">
        <f t="shared" si="1"/>
        <v>22.700000000000003</v>
      </c>
      <c r="BG27">
        <f t="shared" si="2"/>
        <v>19680.200000000004</v>
      </c>
      <c r="BH27">
        <f t="shared" si="3"/>
        <v>628.1</v>
      </c>
      <c r="BI27">
        <f t="shared" si="4"/>
        <v>70.7</v>
      </c>
      <c r="BJ27">
        <f t="shared" si="5"/>
        <v>24.1</v>
      </c>
      <c r="BK27">
        <f t="shared" si="6"/>
        <v>317.8</v>
      </c>
      <c r="BL27">
        <f t="shared" si="7"/>
        <v>844.9</v>
      </c>
      <c r="BM27">
        <f t="shared" si="8"/>
        <v>1341.3999999999999</v>
      </c>
      <c r="BN27">
        <f t="shared" si="9"/>
        <v>66.900000000000006</v>
      </c>
      <c r="BO27">
        <f t="shared" si="10"/>
        <v>270.7</v>
      </c>
      <c r="BP27">
        <f t="shared" si="11"/>
        <v>582</v>
      </c>
      <c r="BQ27">
        <f t="shared" si="12"/>
        <v>247.9</v>
      </c>
      <c r="BR27">
        <f t="shared" si="13"/>
        <v>276.39999999999998</v>
      </c>
      <c r="BS27">
        <f t="shared" si="14"/>
        <v>3128.8</v>
      </c>
      <c r="BT27">
        <f t="shared" si="15"/>
        <v>2071.4</v>
      </c>
      <c r="BU27">
        <f t="shared" si="16"/>
        <v>849.6</v>
      </c>
      <c r="BV27">
        <f t="shared" si="17"/>
        <v>1761.3</v>
      </c>
      <c r="BW27">
        <f t="shared" si="18"/>
        <v>59.1</v>
      </c>
      <c r="BX27">
        <f t="shared" si="19"/>
        <v>5640</v>
      </c>
      <c r="BY27">
        <f t="shared" si="20"/>
        <v>1585.3</v>
      </c>
      <c r="BZ27">
        <f t="shared" si="21"/>
        <v>3738.4</v>
      </c>
      <c r="CA27">
        <f t="shared" si="22"/>
        <v>999.9</v>
      </c>
      <c r="CB27">
        <f t="shared" si="23"/>
        <v>1168.2</v>
      </c>
      <c r="CC27">
        <f t="shared" si="24"/>
        <v>0</v>
      </c>
      <c r="CD27" s="27">
        <f t="shared" si="25"/>
        <v>23587.8</v>
      </c>
      <c r="CE27" s="27">
        <f t="shared" si="26"/>
        <v>5805.7</v>
      </c>
      <c r="CF27" s="27">
        <f t="shared" si="27"/>
        <v>19734.2</v>
      </c>
      <c r="CG27" s="27">
        <f t="shared" si="28"/>
        <v>199.9</v>
      </c>
      <c r="CH27" s="27">
        <f t="shared" si="44"/>
        <v>2.2000000000000002</v>
      </c>
      <c r="CI27" s="27">
        <f t="shared" si="45"/>
        <v>49329.799999999996</v>
      </c>
      <c r="CJ27">
        <f t="shared" si="29"/>
        <v>1.1000000000000001</v>
      </c>
      <c r="CK27">
        <f t="shared" si="30"/>
        <v>10.8</v>
      </c>
      <c r="CL27">
        <f t="shared" si="31"/>
        <v>93.7</v>
      </c>
      <c r="CM27">
        <f t="shared" si="32"/>
        <v>-131.80000000000001</v>
      </c>
      <c r="CN27" s="27">
        <f t="shared" si="46"/>
        <v>-38.100000000000009</v>
      </c>
      <c r="CO27">
        <f t="shared" si="33"/>
        <v>145.4</v>
      </c>
      <c r="CP27">
        <f t="shared" si="34"/>
        <v>22.700000000000003</v>
      </c>
      <c r="CQ27">
        <f t="shared" si="35"/>
        <v>19680.200000000004</v>
      </c>
      <c r="CR27">
        <f t="shared" si="36"/>
        <v>628.1</v>
      </c>
      <c r="CS27">
        <f t="shared" si="37"/>
        <v>70.7</v>
      </c>
      <c r="CT27">
        <f t="shared" si="38"/>
        <v>24.1</v>
      </c>
      <c r="CU27">
        <f t="shared" si="39"/>
        <v>317.8</v>
      </c>
      <c r="CV27">
        <f t="shared" si="40"/>
        <v>844.9</v>
      </c>
      <c r="CW27">
        <f t="shared" si="41"/>
        <v>1341.3999999999999</v>
      </c>
      <c r="CX27">
        <f t="shared" si="42"/>
        <v>66.900000000000006</v>
      </c>
      <c r="CY27">
        <f t="shared" si="43"/>
        <v>270.7</v>
      </c>
    </row>
    <row r="28" spans="1:103" ht="13.7" customHeight="1" x14ac:dyDescent="0.4">
      <c r="A28" s="7" t="s">
        <v>74</v>
      </c>
      <c r="B28" s="5" t="s">
        <v>57</v>
      </c>
      <c r="C28" s="8">
        <v>154.4</v>
      </c>
      <c r="D28" s="8">
        <v>8.1999999999999993</v>
      </c>
      <c r="E28" s="8">
        <v>1.2</v>
      </c>
      <c r="F28" s="8">
        <v>7</v>
      </c>
      <c r="G28" s="8">
        <v>10.5</v>
      </c>
      <c r="H28" s="8">
        <v>99.7</v>
      </c>
      <c r="I28" s="8">
        <v>33.200000000000003</v>
      </c>
      <c r="J28" s="8">
        <v>15.6</v>
      </c>
      <c r="K28" s="8">
        <v>150</v>
      </c>
      <c r="L28" s="8">
        <v>473.6</v>
      </c>
      <c r="M28" s="8">
        <v>286.8</v>
      </c>
      <c r="N28" s="8">
        <v>104</v>
      </c>
      <c r="O28" s="8">
        <v>155.19999999999999</v>
      </c>
      <c r="P28" s="8">
        <v>95.9</v>
      </c>
      <c r="Q28" s="8">
        <v>232.4</v>
      </c>
      <c r="R28" s="8">
        <v>127</v>
      </c>
      <c r="S28" s="8">
        <v>126</v>
      </c>
      <c r="T28" s="8">
        <v>145.5</v>
      </c>
      <c r="U28" s="8">
        <v>150.6</v>
      </c>
      <c r="V28" s="8">
        <v>87.1</v>
      </c>
      <c r="W28" s="8">
        <v>57.7</v>
      </c>
      <c r="X28" s="8">
        <v>75.5</v>
      </c>
      <c r="Y28" s="8">
        <v>2765.5</v>
      </c>
      <c r="Z28" s="8">
        <v>204.5</v>
      </c>
      <c r="AA28" s="8">
        <v>541.6</v>
      </c>
      <c r="AB28" s="8">
        <v>1190.5</v>
      </c>
      <c r="AC28" s="8">
        <v>559.9</v>
      </c>
      <c r="AD28" s="8">
        <v>17</v>
      </c>
      <c r="AE28" s="8">
        <v>5.2</v>
      </c>
      <c r="AF28" s="8">
        <v>439.1</v>
      </c>
      <c r="AG28" s="8">
        <v>9</v>
      </c>
      <c r="AH28" s="8">
        <v>174.6</v>
      </c>
      <c r="AI28" s="8">
        <v>329.6</v>
      </c>
      <c r="AJ28" s="8">
        <v>472.8</v>
      </c>
      <c r="AK28" s="8">
        <v>131.5</v>
      </c>
      <c r="AL28" s="8">
        <v>392.3</v>
      </c>
      <c r="AM28" s="8">
        <v>2569</v>
      </c>
      <c r="AN28" s="8">
        <v>335.6</v>
      </c>
      <c r="AO28" s="8">
        <v>166.4</v>
      </c>
      <c r="AP28" s="8">
        <v>1067.9000000000001</v>
      </c>
      <c r="AQ28" s="8">
        <v>335.3</v>
      </c>
      <c r="AR28" s="8">
        <v>567.20000000000005</v>
      </c>
      <c r="AS28" s="8">
        <v>183.5</v>
      </c>
      <c r="AT28" s="8">
        <v>126.7</v>
      </c>
      <c r="AU28" s="8">
        <v>0</v>
      </c>
      <c r="AV28" s="8">
        <v>218.9</v>
      </c>
      <c r="AW28" s="8">
        <v>29.5</v>
      </c>
      <c r="AX28" s="8">
        <v>150.80000000000001</v>
      </c>
      <c r="AY28" s="8">
        <v>545732.1</v>
      </c>
      <c r="AZ28" s="8">
        <v>6.3</v>
      </c>
      <c r="BA28" s="8">
        <v>9.8000000000000007</v>
      </c>
      <c r="BB28" s="8">
        <v>0.9</v>
      </c>
      <c r="BC28" s="8">
        <v>129.5</v>
      </c>
      <c r="BD28" s="8">
        <v>-1142.9000000000001</v>
      </c>
      <c r="BE28">
        <f t="shared" si="0"/>
        <v>162.6</v>
      </c>
      <c r="BF28">
        <f t="shared" si="1"/>
        <v>8.1999999999999993</v>
      </c>
      <c r="BG28">
        <f t="shared" si="2"/>
        <v>7433.5999999999995</v>
      </c>
      <c r="BH28">
        <f t="shared" si="3"/>
        <v>99.7</v>
      </c>
      <c r="BI28">
        <f t="shared" si="4"/>
        <v>33.200000000000003</v>
      </c>
      <c r="BJ28">
        <f t="shared" si="5"/>
        <v>15.6</v>
      </c>
      <c r="BK28">
        <f t="shared" si="6"/>
        <v>150</v>
      </c>
      <c r="BL28">
        <f t="shared" si="7"/>
        <v>473.6</v>
      </c>
      <c r="BM28">
        <f t="shared" si="8"/>
        <v>546</v>
      </c>
      <c r="BN28">
        <f t="shared" si="9"/>
        <v>95.9</v>
      </c>
      <c r="BO28">
        <f t="shared" si="10"/>
        <v>359.4</v>
      </c>
      <c r="BP28">
        <f t="shared" si="11"/>
        <v>352.1</v>
      </c>
      <c r="BQ28">
        <f t="shared" si="12"/>
        <v>145.5</v>
      </c>
      <c r="BR28">
        <f t="shared" si="13"/>
        <v>144.80000000000001</v>
      </c>
      <c r="BS28">
        <f t="shared" si="14"/>
        <v>2765.5</v>
      </c>
      <c r="BT28">
        <f t="shared" si="15"/>
        <v>204.5</v>
      </c>
      <c r="BU28">
        <f t="shared" si="16"/>
        <v>541.6</v>
      </c>
      <c r="BV28">
        <f t="shared" si="17"/>
        <v>559.9</v>
      </c>
      <c r="BW28">
        <f t="shared" si="18"/>
        <v>22.2</v>
      </c>
      <c r="BX28">
        <f t="shared" si="19"/>
        <v>1067.9000000000001</v>
      </c>
      <c r="BY28">
        <f t="shared" si="20"/>
        <v>335.3</v>
      </c>
      <c r="BZ28">
        <f t="shared" si="21"/>
        <v>567.20000000000005</v>
      </c>
      <c r="CA28">
        <f t="shared" si="22"/>
        <v>183.5</v>
      </c>
      <c r="CB28">
        <f t="shared" si="23"/>
        <v>126.7</v>
      </c>
      <c r="CC28">
        <f t="shared" si="24"/>
        <v>0</v>
      </c>
      <c r="CD28" s="27">
        <f t="shared" si="25"/>
        <v>218.9</v>
      </c>
      <c r="CE28" s="27">
        <f t="shared" si="26"/>
        <v>29.5</v>
      </c>
      <c r="CF28" s="27">
        <f t="shared" si="27"/>
        <v>150.80000000000001</v>
      </c>
      <c r="CG28" s="27">
        <f t="shared" si="28"/>
        <v>545732.1</v>
      </c>
      <c r="CH28" s="27">
        <f t="shared" si="44"/>
        <v>6.3</v>
      </c>
      <c r="CI28" s="27">
        <f t="shared" si="45"/>
        <v>546137.59999999998</v>
      </c>
      <c r="CJ28">
        <f t="shared" si="29"/>
        <v>9.8000000000000007</v>
      </c>
      <c r="CK28">
        <f t="shared" si="30"/>
        <v>0.9</v>
      </c>
      <c r="CL28">
        <f t="shared" si="31"/>
        <v>129.5</v>
      </c>
      <c r="CM28">
        <f t="shared" si="32"/>
        <v>-1142.9000000000001</v>
      </c>
      <c r="CN28" s="27">
        <f t="shared" si="46"/>
        <v>-1013.4000000000001</v>
      </c>
      <c r="CO28">
        <f t="shared" si="33"/>
        <v>162.6</v>
      </c>
      <c r="CP28">
        <f t="shared" si="34"/>
        <v>8.1999999999999993</v>
      </c>
      <c r="CQ28">
        <f t="shared" si="35"/>
        <v>7433.5999999999995</v>
      </c>
      <c r="CR28">
        <f t="shared" si="36"/>
        <v>99.7</v>
      </c>
      <c r="CS28">
        <f t="shared" si="37"/>
        <v>33.200000000000003</v>
      </c>
      <c r="CT28">
        <f t="shared" si="38"/>
        <v>15.6</v>
      </c>
      <c r="CU28">
        <f t="shared" si="39"/>
        <v>150</v>
      </c>
      <c r="CV28">
        <f t="shared" si="40"/>
        <v>473.6</v>
      </c>
      <c r="CW28">
        <f t="shared" si="41"/>
        <v>546</v>
      </c>
      <c r="CX28">
        <f t="shared" si="42"/>
        <v>95.9</v>
      </c>
      <c r="CY28">
        <f t="shared" si="43"/>
        <v>359.4</v>
      </c>
    </row>
    <row r="29" spans="1:103" ht="20.45" customHeight="1" x14ac:dyDescent="0.4">
      <c r="A29" s="7" t="s">
        <v>93</v>
      </c>
      <c r="B29" s="5" t="s">
        <v>57</v>
      </c>
      <c r="C29" s="9">
        <v>13548.6</v>
      </c>
      <c r="D29" s="9">
        <v>1452.3</v>
      </c>
      <c r="E29" s="9">
        <v>37.299999999999997</v>
      </c>
      <c r="F29" s="9">
        <v>334.1</v>
      </c>
      <c r="G29" s="9">
        <v>92.5</v>
      </c>
      <c r="H29" s="9">
        <v>44179.9</v>
      </c>
      <c r="I29" s="9">
        <v>6533.9</v>
      </c>
      <c r="J29" s="9">
        <v>2212</v>
      </c>
      <c r="K29" s="9">
        <v>11650.8</v>
      </c>
      <c r="L29" s="9">
        <v>20812.599999999999</v>
      </c>
      <c r="M29" s="9">
        <v>22583.7</v>
      </c>
      <c r="N29" s="9">
        <v>6556.2</v>
      </c>
      <c r="O29" s="9">
        <v>13370.1</v>
      </c>
      <c r="P29" s="9">
        <v>2803</v>
      </c>
      <c r="Q29" s="9">
        <v>20591.7</v>
      </c>
      <c r="R29" s="9">
        <v>6290.3</v>
      </c>
      <c r="S29" s="9">
        <v>14741.5</v>
      </c>
      <c r="T29" s="9">
        <v>14070.8</v>
      </c>
      <c r="U29" s="9">
        <v>25490.7</v>
      </c>
      <c r="V29" s="9">
        <v>37673</v>
      </c>
      <c r="W29" s="9">
        <v>4611.8999999999996</v>
      </c>
      <c r="X29" s="9">
        <v>15131.5</v>
      </c>
      <c r="Y29" s="9">
        <v>15005.2</v>
      </c>
      <c r="Z29" s="9">
        <v>1461.6</v>
      </c>
      <c r="AA29" s="9">
        <v>41427.199999999997</v>
      </c>
      <c r="AB29" s="9">
        <v>41632.5</v>
      </c>
      <c r="AC29" s="9">
        <v>10275.4</v>
      </c>
      <c r="AD29" s="9">
        <v>4052.9</v>
      </c>
      <c r="AE29" s="9">
        <v>2560.6</v>
      </c>
      <c r="AF29" s="9">
        <v>3038.2</v>
      </c>
      <c r="AG29" s="9">
        <v>396.8</v>
      </c>
      <c r="AH29" s="9">
        <v>31245.4</v>
      </c>
      <c r="AI29" s="9">
        <v>5298.9</v>
      </c>
      <c r="AJ29" s="9">
        <v>4476.8</v>
      </c>
      <c r="AK29" s="9">
        <v>5562.9</v>
      </c>
      <c r="AL29" s="9">
        <v>6432.3</v>
      </c>
      <c r="AM29" s="9">
        <v>1737.1</v>
      </c>
      <c r="AN29" s="9">
        <v>14063.6</v>
      </c>
      <c r="AO29" s="9">
        <v>13752.9</v>
      </c>
      <c r="AP29" s="9">
        <v>10474.200000000001</v>
      </c>
      <c r="AQ29" s="9">
        <v>4062</v>
      </c>
      <c r="AR29" s="9">
        <v>26956.9</v>
      </c>
      <c r="AS29" s="9">
        <v>4023.5</v>
      </c>
      <c r="AT29" s="9">
        <v>5328</v>
      </c>
      <c r="AU29" s="9">
        <v>0</v>
      </c>
      <c r="AV29" s="9">
        <v>343624.6</v>
      </c>
      <c r="AW29" s="9">
        <v>2884.9</v>
      </c>
      <c r="AX29" s="9">
        <v>43723.7</v>
      </c>
      <c r="AY29" s="9">
        <v>53624.7</v>
      </c>
      <c r="AZ29" s="9">
        <v>-1149.2</v>
      </c>
      <c r="BA29" s="9">
        <v>797.6</v>
      </c>
      <c r="BB29" s="9">
        <v>2715.7</v>
      </c>
      <c r="BC29" s="9">
        <v>113549.8</v>
      </c>
      <c r="BD29" s="9">
        <v>-84608.9</v>
      </c>
      <c r="BE29">
        <f t="shared" si="0"/>
        <v>15000.9</v>
      </c>
      <c r="BF29">
        <f t="shared" si="1"/>
        <v>371.40000000000003</v>
      </c>
      <c r="BG29">
        <f t="shared" si="2"/>
        <v>168100.3</v>
      </c>
      <c r="BH29">
        <f t="shared" si="3"/>
        <v>44179.9</v>
      </c>
      <c r="BI29">
        <f t="shared" si="4"/>
        <v>6533.9</v>
      </c>
      <c r="BJ29">
        <f t="shared" si="5"/>
        <v>2212</v>
      </c>
      <c r="BK29">
        <f t="shared" si="6"/>
        <v>11650.8</v>
      </c>
      <c r="BL29">
        <f t="shared" si="7"/>
        <v>20812.599999999999</v>
      </c>
      <c r="BM29">
        <f t="shared" si="8"/>
        <v>42510</v>
      </c>
      <c r="BN29">
        <f t="shared" si="9"/>
        <v>2803</v>
      </c>
      <c r="BO29">
        <f t="shared" si="10"/>
        <v>26882</v>
      </c>
      <c r="BP29">
        <f t="shared" si="11"/>
        <v>55363.7</v>
      </c>
      <c r="BQ29">
        <f t="shared" si="12"/>
        <v>14070.8</v>
      </c>
      <c r="BR29">
        <f t="shared" si="13"/>
        <v>42284.9</v>
      </c>
      <c r="BS29">
        <f t="shared" si="14"/>
        <v>15005.2</v>
      </c>
      <c r="BT29">
        <f t="shared" si="15"/>
        <v>1461.6</v>
      </c>
      <c r="BU29">
        <f t="shared" si="16"/>
        <v>41427.199999999997</v>
      </c>
      <c r="BV29">
        <f t="shared" si="17"/>
        <v>10275.4</v>
      </c>
      <c r="BW29">
        <f t="shared" si="18"/>
        <v>6613.5</v>
      </c>
      <c r="BX29">
        <f t="shared" si="19"/>
        <v>10474.200000000001</v>
      </c>
      <c r="BY29">
        <f t="shared" si="20"/>
        <v>4062</v>
      </c>
      <c r="BZ29">
        <f t="shared" si="21"/>
        <v>26956.9</v>
      </c>
      <c r="CA29">
        <f t="shared" si="22"/>
        <v>4023.5</v>
      </c>
      <c r="CB29">
        <f t="shared" si="23"/>
        <v>5328</v>
      </c>
      <c r="CC29">
        <f t="shared" si="24"/>
        <v>0</v>
      </c>
      <c r="CD29" s="27">
        <f t="shared" si="25"/>
        <v>343624.6</v>
      </c>
      <c r="CE29" s="27">
        <f t="shared" si="26"/>
        <v>2884.9</v>
      </c>
      <c r="CF29" s="27">
        <f t="shared" si="27"/>
        <v>43723.7</v>
      </c>
      <c r="CG29" s="27">
        <f t="shared" si="28"/>
        <v>53624.7</v>
      </c>
      <c r="CH29" s="27">
        <f t="shared" si="44"/>
        <v>-1149.2</v>
      </c>
      <c r="CI29" s="27">
        <f t="shared" si="45"/>
        <v>442708.7</v>
      </c>
      <c r="CJ29">
        <f t="shared" si="29"/>
        <v>797.6</v>
      </c>
      <c r="CK29">
        <f t="shared" si="30"/>
        <v>2715.7</v>
      </c>
      <c r="CL29">
        <f t="shared" si="31"/>
        <v>113549.8</v>
      </c>
      <c r="CM29">
        <f t="shared" si="32"/>
        <v>-84608.9</v>
      </c>
      <c r="CN29" s="27">
        <f t="shared" si="46"/>
        <v>28940.900000000009</v>
      </c>
      <c r="CO29">
        <f t="shared" si="33"/>
        <v>15000.9</v>
      </c>
      <c r="CP29">
        <f t="shared" si="34"/>
        <v>371.40000000000003</v>
      </c>
      <c r="CQ29">
        <f t="shared" si="35"/>
        <v>168100.3</v>
      </c>
      <c r="CR29">
        <f t="shared" si="36"/>
        <v>44179.9</v>
      </c>
      <c r="CS29">
        <f t="shared" si="37"/>
        <v>6533.9</v>
      </c>
      <c r="CT29">
        <f t="shared" si="38"/>
        <v>2212</v>
      </c>
      <c r="CU29">
        <f t="shared" si="39"/>
        <v>11650.8</v>
      </c>
      <c r="CV29">
        <f t="shared" si="40"/>
        <v>20812.599999999999</v>
      </c>
      <c r="CW29">
        <f t="shared" si="41"/>
        <v>42510</v>
      </c>
      <c r="CX29">
        <f t="shared" si="42"/>
        <v>2803</v>
      </c>
      <c r="CY29">
        <f t="shared" si="43"/>
        <v>26882</v>
      </c>
    </row>
    <row r="30" spans="1:103" ht="20.45" customHeight="1" x14ac:dyDescent="0.4">
      <c r="A30" s="7" t="s">
        <v>75</v>
      </c>
      <c r="B30" s="5" t="s">
        <v>57</v>
      </c>
      <c r="C30" s="8">
        <v>2717.5</v>
      </c>
      <c r="D30" s="8">
        <v>229.6</v>
      </c>
      <c r="E30" s="8">
        <v>9.3000000000000007</v>
      </c>
      <c r="F30" s="8">
        <v>116.3</v>
      </c>
      <c r="G30" s="8">
        <v>66.8</v>
      </c>
      <c r="H30" s="8">
        <v>7922.1</v>
      </c>
      <c r="I30" s="8">
        <v>597</v>
      </c>
      <c r="J30" s="8">
        <v>599.79999999999995</v>
      </c>
      <c r="K30" s="8">
        <v>2918.8</v>
      </c>
      <c r="L30" s="8">
        <v>7399.9</v>
      </c>
      <c r="M30" s="8">
        <v>4508.5</v>
      </c>
      <c r="N30" s="8">
        <v>1005.5</v>
      </c>
      <c r="O30" s="8">
        <v>2294.4</v>
      </c>
      <c r="P30" s="8">
        <v>1541.4</v>
      </c>
      <c r="Q30" s="8">
        <v>7882.6</v>
      </c>
      <c r="R30" s="8">
        <v>1668.8</v>
      </c>
      <c r="S30" s="8">
        <v>2848.6</v>
      </c>
      <c r="T30" s="8">
        <v>2598.8000000000002</v>
      </c>
      <c r="U30" s="8">
        <v>4436.5</v>
      </c>
      <c r="V30" s="8">
        <v>4552.1000000000004</v>
      </c>
      <c r="W30" s="8">
        <v>994.9</v>
      </c>
      <c r="X30" s="8">
        <v>2533.1</v>
      </c>
      <c r="Y30" s="8">
        <v>7141.2</v>
      </c>
      <c r="Z30" s="8">
        <v>584.1</v>
      </c>
      <c r="AA30" s="8">
        <v>12402</v>
      </c>
      <c r="AB30" s="8">
        <v>10283.299999999999</v>
      </c>
      <c r="AC30" s="8">
        <v>1195.5</v>
      </c>
      <c r="AD30" s="8">
        <v>405.7</v>
      </c>
      <c r="AE30" s="8">
        <v>365.2</v>
      </c>
      <c r="AF30" s="8">
        <v>697.2</v>
      </c>
      <c r="AG30" s="8">
        <v>685.6</v>
      </c>
      <c r="AH30" s="8">
        <v>5035.7</v>
      </c>
      <c r="AI30" s="8">
        <v>930.9</v>
      </c>
      <c r="AJ30" s="8">
        <v>1456.1</v>
      </c>
      <c r="AK30" s="8">
        <v>1024</v>
      </c>
      <c r="AL30" s="8">
        <v>4361</v>
      </c>
      <c r="AM30" s="8">
        <v>363.8</v>
      </c>
      <c r="AN30" s="8">
        <v>2036.1</v>
      </c>
      <c r="AO30" s="8">
        <v>1797.2</v>
      </c>
      <c r="AP30" s="8">
        <v>3389.1</v>
      </c>
      <c r="AQ30" s="8">
        <v>1318.5</v>
      </c>
      <c r="AR30" s="8">
        <v>4251.8</v>
      </c>
      <c r="AS30" s="8">
        <v>620.6</v>
      </c>
      <c r="AT30" s="8">
        <v>1632.8</v>
      </c>
      <c r="AU30" s="8">
        <v>0</v>
      </c>
      <c r="AV30" s="8">
        <v>92465.2</v>
      </c>
      <c r="AW30" s="8">
        <v>26.7</v>
      </c>
      <c r="AX30" s="8">
        <v>497.4</v>
      </c>
      <c r="AY30" s="8">
        <v>7842</v>
      </c>
      <c r="AZ30" s="8">
        <v>118.6</v>
      </c>
      <c r="BA30" s="8">
        <v>1590.2</v>
      </c>
      <c r="BB30" s="8">
        <v>4573.7</v>
      </c>
      <c r="BC30" s="8">
        <v>12978.6</v>
      </c>
      <c r="BD30" s="8">
        <v>-18509.400000000001</v>
      </c>
      <c r="BE30">
        <f t="shared" si="0"/>
        <v>2947.1</v>
      </c>
      <c r="BF30">
        <f t="shared" si="1"/>
        <v>125.6</v>
      </c>
      <c r="BG30">
        <f t="shared" si="2"/>
        <v>36561.4</v>
      </c>
      <c r="BH30">
        <f t="shared" si="3"/>
        <v>7922.1</v>
      </c>
      <c r="BI30">
        <f t="shared" si="4"/>
        <v>597</v>
      </c>
      <c r="BJ30">
        <f t="shared" si="5"/>
        <v>599.79999999999995</v>
      </c>
      <c r="BK30">
        <f t="shared" si="6"/>
        <v>2918.8</v>
      </c>
      <c r="BL30">
        <f t="shared" si="7"/>
        <v>7399.9</v>
      </c>
      <c r="BM30">
        <f t="shared" si="8"/>
        <v>7808.4</v>
      </c>
      <c r="BN30">
        <f t="shared" si="9"/>
        <v>1541.4</v>
      </c>
      <c r="BO30">
        <f t="shared" si="10"/>
        <v>9551.4</v>
      </c>
      <c r="BP30">
        <f t="shared" si="11"/>
        <v>9818.2000000000007</v>
      </c>
      <c r="BQ30">
        <f t="shared" si="12"/>
        <v>2598.8000000000002</v>
      </c>
      <c r="BR30">
        <f t="shared" si="13"/>
        <v>5547</v>
      </c>
      <c r="BS30">
        <f t="shared" si="14"/>
        <v>7141.2</v>
      </c>
      <c r="BT30">
        <f t="shared" si="15"/>
        <v>584.1</v>
      </c>
      <c r="BU30">
        <f t="shared" si="16"/>
        <v>12402</v>
      </c>
      <c r="BV30">
        <f t="shared" si="17"/>
        <v>1195.5</v>
      </c>
      <c r="BW30">
        <f t="shared" si="18"/>
        <v>770.9</v>
      </c>
      <c r="BX30">
        <f t="shared" si="19"/>
        <v>3389.1</v>
      </c>
      <c r="BY30">
        <f t="shared" si="20"/>
        <v>1318.5</v>
      </c>
      <c r="BZ30">
        <f t="shared" si="21"/>
        <v>4251.8</v>
      </c>
      <c r="CA30">
        <f t="shared" si="22"/>
        <v>620.6</v>
      </c>
      <c r="CB30">
        <f t="shared" si="23"/>
        <v>1632.8</v>
      </c>
      <c r="CC30">
        <f t="shared" si="24"/>
        <v>0</v>
      </c>
      <c r="CD30" s="27">
        <f t="shared" si="25"/>
        <v>92465.2</v>
      </c>
      <c r="CE30" s="27">
        <f t="shared" si="26"/>
        <v>26.7</v>
      </c>
      <c r="CF30" s="27">
        <f t="shared" si="27"/>
        <v>497.4</v>
      </c>
      <c r="CG30" s="27">
        <f t="shared" si="28"/>
        <v>7842</v>
      </c>
      <c r="CH30" s="27">
        <f t="shared" si="44"/>
        <v>118.6</v>
      </c>
      <c r="CI30" s="27">
        <f t="shared" si="45"/>
        <v>100949.9</v>
      </c>
      <c r="CJ30">
        <f t="shared" si="29"/>
        <v>1590.2</v>
      </c>
      <c r="CK30">
        <f t="shared" si="30"/>
        <v>4573.7</v>
      </c>
      <c r="CL30">
        <f t="shared" si="31"/>
        <v>12978.6</v>
      </c>
      <c r="CM30">
        <f t="shared" si="32"/>
        <v>-18509.400000000001</v>
      </c>
      <c r="CN30" s="27">
        <f t="shared" si="46"/>
        <v>-5530.8000000000011</v>
      </c>
      <c r="CO30">
        <f t="shared" si="33"/>
        <v>2947.1</v>
      </c>
      <c r="CP30">
        <f t="shared" si="34"/>
        <v>125.6</v>
      </c>
      <c r="CQ30">
        <f t="shared" si="35"/>
        <v>36561.4</v>
      </c>
      <c r="CR30">
        <f t="shared" si="36"/>
        <v>7922.1</v>
      </c>
      <c r="CS30">
        <f t="shared" si="37"/>
        <v>597</v>
      </c>
      <c r="CT30">
        <f t="shared" si="38"/>
        <v>599.79999999999995</v>
      </c>
      <c r="CU30">
        <f t="shared" si="39"/>
        <v>2918.8</v>
      </c>
      <c r="CV30">
        <f t="shared" si="40"/>
        <v>7399.9</v>
      </c>
      <c r="CW30">
        <f t="shared" si="41"/>
        <v>7808.4</v>
      </c>
      <c r="CX30">
        <f t="shared" si="42"/>
        <v>1541.4</v>
      </c>
      <c r="CY30">
        <f t="shared" si="43"/>
        <v>9551.4</v>
      </c>
    </row>
    <row r="31" spans="1:103" ht="13.7" customHeight="1" x14ac:dyDescent="0.4">
      <c r="A31" s="7" t="s">
        <v>94</v>
      </c>
      <c r="B31" s="5" t="s">
        <v>57</v>
      </c>
      <c r="C31" s="9">
        <v>359.3</v>
      </c>
      <c r="D31" s="9">
        <v>33.799999999999997</v>
      </c>
      <c r="E31" s="9">
        <v>0.9</v>
      </c>
      <c r="F31" s="9">
        <v>10.9</v>
      </c>
      <c r="G31" s="9">
        <v>9.5</v>
      </c>
      <c r="H31" s="9">
        <v>1020</v>
      </c>
      <c r="I31" s="9">
        <v>88.8</v>
      </c>
      <c r="J31" s="9">
        <v>80</v>
      </c>
      <c r="K31" s="9">
        <v>354.2</v>
      </c>
      <c r="L31" s="9">
        <v>3468.5</v>
      </c>
      <c r="M31" s="9">
        <v>656.7</v>
      </c>
      <c r="N31" s="9">
        <v>144.9</v>
      </c>
      <c r="O31" s="9">
        <v>294.39999999999998</v>
      </c>
      <c r="P31" s="9">
        <v>215.7</v>
      </c>
      <c r="Q31" s="9">
        <v>1436.2</v>
      </c>
      <c r="R31" s="9">
        <v>265.89999999999998</v>
      </c>
      <c r="S31" s="9">
        <v>358.2</v>
      </c>
      <c r="T31" s="9">
        <v>358</v>
      </c>
      <c r="U31" s="9">
        <v>736.9</v>
      </c>
      <c r="V31" s="9">
        <v>744.1</v>
      </c>
      <c r="W31" s="9">
        <v>147.19999999999999</v>
      </c>
      <c r="X31" s="9">
        <v>341.8</v>
      </c>
      <c r="Y31" s="9">
        <v>1348.7</v>
      </c>
      <c r="Z31" s="9">
        <v>24.2</v>
      </c>
      <c r="AA31" s="9">
        <v>1363.1</v>
      </c>
      <c r="AB31" s="9">
        <v>865</v>
      </c>
      <c r="AC31" s="9">
        <v>278.39999999999998</v>
      </c>
      <c r="AD31" s="9">
        <v>7770.5</v>
      </c>
      <c r="AE31" s="9">
        <v>79.3</v>
      </c>
      <c r="AF31" s="9">
        <v>304.2</v>
      </c>
      <c r="AG31" s="9">
        <v>20</v>
      </c>
      <c r="AH31" s="9">
        <v>514.6</v>
      </c>
      <c r="AI31" s="9">
        <v>83.6</v>
      </c>
      <c r="AJ31" s="9">
        <v>72.099999999999994</v>
      </c>
      <c r="AK31" s="9">
        <v>91.4</v>
      </c>
      <c r="AL31" s="9">
        <v>132.69999999999999</v>
      </c>
      <c r="AM31" s="9">
        <v>36.200000000000003</v>
      </c>
      <c r="AN31" s="9">
        <v>198.2</v>
      </c>
      <c r="AO31" s="9">
        <v>117.1</v>
      </c>
      <c r="AP31" s="9">
        <v>167.7</v>
      </c>
      <c r="AQ31" s="9">
        <v>76.900000000000006</v>
      </c>
      <c r="AR31" s="9">
        <v>418</v>
      </c>
      <c r="AS31" s="9">
        <v>66.099999999999994</v>
      </c>
      <c r="AT31" s="9">
        <v>105.9</v>
      </c>
      <c r="AU31" s="9">
        <v>0</v>
      </c>
      <c r="AV31" s="9">
        <v>5110.3</v>
      </c>
      <c r="AW31" s="9">
        <v>5.9</v>
      </c>
      <c r="AX31" s="9">
        <v>108.3</v>
      </c>
      <c r="AY31" s="9">
        <v>1282.2</v>
      </c>
      <c r="AZ31" s="9">
        <v>1171.4000000000001</v>
      </c>
      <c r="BA31" s="9">
        <v>337.2</v>
      </c>
      <c r="BB31" s="9">
        <v>52.8</v>
      </c>
      <c r="BC31" s="9">
        <v>10781.7</v>
      </c>
      <c r="BD31" s="9">
        <v>-2488.8000000000002</v>
      </c>
      <c r="BE31">
        <f t="shared" si="0"/>
        <v>393.1</v>
      </c>
      <c r="BF31">
        <f t="shared" si="1"/>
        <v>11.8</v>
      </c>
      <c r="BG31">
        <f t="shared" si="2"/>
        <v>3111.4999999999995</v>
      </c>
      <c r="BH31">
        <f t="shared" si="3"/>
        <v>1020</v>
      </c>
      <c r="BI31">
        <f t="shared" si="4"/>
        <v>88.8</v>
      </c>
      <c r="BJ31">
        <f t="shared" si="5"/>
        <v>80</v>
      </c>
      <c r="BK31">
        <f t="shared" si="6"/>
        <v>354.2</v>
      </c>
      <c r="BL31">
        <f t="shared" si="7"/>
        <v>3468.5</v>
      </c>
      <c r="BM31">
        <f t="shared" si="8"/>
        <v>1096</v>
      </c>
      <c r="BN31">
        <f t="shared" si="9"/>
        <v>215.7</v>
      </c>
      <c r="BO31">
        <f t="shared" si="10"/>
        <v>1702.1</v>
      </c>
      <c r="BP31">
        <f t="shared" si="11"/>
        <v>1436.8999999999999</v>
      </c>
      <c r="BQ31">
        <f t="shared" si="12"/>
        <v>358</v>
      </c>
      <c r="BR31">
        <f t="shared" si="13"/>
        <v>891.3</v>
      </c>
      <c r="BS31">
        <f t="shared" si="14"/>
        <v>1348.7</v>
      </c>
      <c r="BT31">
        <f t="shared" si="15"/>
        <v>24.2</v>
      </c>
      <c r="BU31">
        <f t="shared" si="16"/>
        <v>1363.1</v>
      </c>
      <c r="BV31">
        <f t="shared" si="17"/>
        <v>278.39999999999998</v>
      </c>
      <c r="BW31">
        <f t="shared" si="18"/>
        <v>7849.8</v>
      </c>
      <c r="BX31">
        <f t="shared" si="19"/>
        <v>167.7</v>
      </c>
      <c r="BY31">
        <f t="shared" si="20"/>
        <v>76.900000000000006</v>
      </c>
      <c r="BZ31">
        <f t="shared" si="21"/>
        <v>418</v>
      </c>
      <c r="CA31">
        <f t="shared" si="22"/>
        <v>66.099999999999994</v>
      </c>
      <c r="CB31">
        <f t="shared" si="23"/>
        <v>105.9</v>
      </c>
      <c r="CC31">
        <f t="shared" si="24"/>
        <v>0</v>
      </c>
      <c r="CD31" s="27">
        <f t="shared" si="25"/>
        <v>5110.3</v>
      </c>
      <c r="CE31" s="27">
        <f t="shared" si="26"/>
        <v>5.9</v>
      </c>
      <c r="CF31" s="27">
        <f t="shared" si="27"/>
        <v>108.3</v>
      </c>
      <c r="CG31" s="27">
        <f t="shared" si="28"/>
        <v>1282.2</v>
      </c>
      <c r="CH31" s="27">
        <f t="shared" si="44"/>
        <v>1171.4000000000001</v>
      </c>
      <c r="CI31" s="27">
        <f t="shared" si="45"/>
        <v>7678.1</v>
      </c>
      <c r="CJ31">
        <f t="shared" si="29"/>
        <v>337.2</v>
      </c>
      <c r="CK31">
        <f t="shared" si="30"/>
        <v>52.8</v>
      </c>
      <c r="CL31">
        <f t="shared" si="31"/>
        <v>10781.7</v>
      </c>
      <c r="CM31">
        <f t="shared" si="32"/>
        <v>-2488.8000000000002</v>
      </c>
      <c r="CN31" s="27">
        <f t="shared" si="46"/>
        <v>8292.9000000000015</v>
      </c>
      <c r="CO31">
        <f t="shared" si="33"/>
        <v>393.1</v>
      </c>
      <c r="CP31">
        <f t="shared" si="34"/>
        <v>11.8</v>
      </c>
      <c r="CQ31">
        <f t="shared" si="35"/>
        <v>3111.4999999999995</v>
      </c>
      <c r="CR31">
        <f t="shared" si="36"/>
        <v>1020</v>
      </c>
      <c r="CS31">
        <f t="shared" si="37"/>
        <v>88.8</v>
      </c>
      <c r="CT31">
        <f t="shared" si="38"/>
        <v>80</v>
      </c>
      <c r="CU31">
        <f t="shared" si="39"/>
        <v>354.2</v>
      </c>
      <c r="CV31">
        <f t="shared" si="40"/>
        <v>3468.5</v>
      </c>
      <c r="CW31">
        <f t="shared" si="41"/>
        <v>1096</v>
      </c>
      <c r="CX31">
        <f t="shared" si="42"/>
        <v>215.7</v>
      </c>
      <c r="CY31">
        <f t="shared" si="43"/>
        <v>1702.1</v>
      </c>
    </row>
    <row r="32" spans="1:103" ht="13.7" customHeight="1" x14ac:dyDescent="0.4">
      <c r="A32" s="7" t="s">
        <v>95</v>
      </c>
      <c r="B32" s="5" t="s">
        <v>57</v>
      </c>
      <c r="C32" s="8">
        <v>103.7</v>
      </c>
      <c r="D32" s="8">
        <v>12.8</v>
      </c>
      <c r="E32" s="8">
        <v>2.8</v>
      </c>
      <c r="F32" s="8">
        <v>23.8</v>
      </c>
      <c r="G32" s="8">
        <v>4.4000000000000004</v>
      </c>
      <c r="H32" s="8">
        <v>374.6</v>
      </c>
      <c r="I32" s="8">
        <v>65.3</v>
      </c>
      <c r="J32" s="8">
        <v>38.200000000000003</v>
      </c>
      <c r="K32" s="8">
        <v>163.69999999999999</v>
      </c>
      <c r="L32" s="8">
        <v>362.5</v>
      </c>
      <c r="M32" s="8">
        <v>349.6</v>
      </c>
      <c r="N32" s="8">
        <v>132.4</v>
      </c>
      <c r="O32" s="8">
        <v>171.7</v>
      </c>
      <c r="P32" s="8">
        <v>90.7</v>
      </c>
      <c r="Q32" s="8">
        <v>553.1</v>
      </c>
      <c r="R32" s="8">
        <v>131.9</v>
      </c>
      <c r="S32" s="8">
        <v>229.4</v>
      </c>
      <c r="T32" s="8">
        <v>213.6</v>
      </c>
      <c r="U32" s="8">
        <v>392.4</v>
      </c>
      <c r="V32" s="8">
        <v>266.60000000000002</v>
      </c>
      <c r="W32" s="8">
        <v>65.599999999999994</v>
      </c>
      <c r="X32" s="8">
        <v>176.1</v>
      </c>
      <c r="Y32" s="8">
        <v>172.5</v>
      </c>
      <c r="Z32" s="8">
        <v>63.7</v>
      </c>
      <c r="AA32" s="8">
        <v>571.29999999999995</v>
      </c>
      <c r="AB32" s="8">
        <v>2403.4</v>
      </c>
      <c r="AC32" s="8">
        <v>104.2</v>
      </c>
      <c r="AD32" s="8">
        <v>36.1</v>
      </c>
      <c r="AE32" s="8">
        <v>110.3</v>
      </c>
      <c r="AF32" s="8">
        <v>63.6</v>
      </c>
      <c r="AG32" s="8">
        <v>213.4</v>
      </c>
      <c r="AH32" s="8">
        <v>271.8</v>
      </c>
      <c r="AI32" s="8">
        <v>456.4</v>
      </c>
      <c r="AJ32" s="8">
        <v>251.1</v>
      </c>
      <c r="AK32" s="8">
        <v>480.7</v>
      </c>
      <c r="AL32" s="8">
        <v>271.5</v>
      </c>
      <c r="AM32" s="8">
        <v>47.4</v>
      </c>
      <c r="AN32" s="8">
        <v>480.4</v>
      </c>
      <c r="AO32" s="8">
        <v>771.6</v>
      </c>
      <c r="AP32" s="8">
        <v>259</v>
      </c>
      <c r="AQ32" s="8">
        <v>407.1</v>
      </c>
      <c r="AR32" s="8">
        <v>430.7</v>
      </c>
      <c r="AS32" s="8">
        <v>135.5</v>
      </c>
      <c r="AT32" s="8">
        <v>130.69999999999999</v>
      </c>
      <c r="AU32" s="8">
        <v>0</v>
      </c>
      <c r="AV32" s="8">
        <v>14994</v>
      </c>
      <c r="AW32" s="8">
        <v>4.4000000000000004</v>
      </c>
      <c r="AX32" s="8">
        <v>52.8</v>
      </c>
      <c r="AY32" s="8">
        <v>556.70000000000005</v>
      </c>
      <c r="AZ32" s="8">
        <v>74.2</v>
      </c>
      <c r="BA32" s="8">
        <v>862.4</v>
      </c>
      <c r="BB32" s="8">
        <v>374.3</v>
      </c>
      <c r="BC32" s="8">
        <v>3099</v>
      </c>
      <c r="BD32" s="8">
        <v>-2642.1</v>
      </c>
      <c r="BE32">
        <f t="shared" si="0"/>
        <v>116.5</v>
      </c>
      <c r="BF32">
        <f t="shared" si="1"/>
        <v>26.6</v>
      </c>
      <c r="BG32">
        <f t="shared" si="2"/>
        <v>6819.7</v>
      </c>
      <c r="BH32">
        <f t="shared" si="3"/>
        <v>374.6</v>
      </c>
      <c r="BI32">
        <f t="shared" si="4"/>
        <v>65.3</v>
      </c>
      <c r="BJ32">
        <f t="shared" si="5"/>
        <v>38.200000000000003</v>
      </c>
      <c r="BK32">
        <f t="shared" si="6"/>
        <v>163.69999999999999</v>
      </c>
      <c r="BL32">
        <f t="shared" si="7"/>
        <v>362.5</v>
      </c>
      <c r="BM32">
        <f t="shared" si="8"/>
        <v>653.70000000000005</v>
      </c>
      <c r="BN32">
        <f t="shared" si="9"/>
        <v>90.7</v>
      </c>
      <c r="BO32">
        <f t="shared" si="10"/>
        <v>685</v>
      </c>
      <c r="BP32">
        <f t="shared" si="11"/>
        <v>797.9</v>
      </c>
      <c r="BQ32">
        <f t="shared" si="12"/>
        <v>213.6</v>
      </c>
      <c r="BR32">
        <f t="shared" si="13"/>
        <v>332.20000000000005</v>
      </c>
      <c r="BS32">
        <f t="shared" si="14"/>
        <v>172.5</v>
      </c>
      <c r="BT32">
        <f t="shared" si="15"/>
        <v>63.7</v>
      </c>
      <c r="BU32">
        <f t="shared" si="16"/>
        <v>571.29999999999995</v>
      </c>
      <c r="BV32">
        <f t="shared" si="17"/>
        <v>104.2</v>
      </c>
      <c r="BW32">
        <f t="shared" si="18"/>
        <v>146.4</v>
      </c>
      <c r="BX32">
        <f t="shared" si="19"/>
        <v>259</v>
      </c>
      <c r="BY32">
        <f t="shared" si="20"/>
        <v>407.1</v>
      </c>
      <c r="BZ32">
        <f t="shared" si="21"/>
        <v>430.7</v>
      </c>
      <c r="CA32">
        <f t="shared" si="22"/>
        <v>135.5</v>
      </c>
      <c r="CB32">
        <f t="shared" si="23"/>
        <v>130.69999999999999</v>
      </c>
      <c r="CC32">
        <f t="shared" si="24"/>
        <v>0</v>
      </c>
      <c r="CD32" s="27">
        <f t="shared" si="25"/>
        <v>14994</v>
      </c>
      <c r="CE32" s="27">
        <f t="shared" si="26"/>
        <v>4.4000000000000004</v>
      </c>
      <c r="CF32" s="27">
        <f t="shared" si="27"/>
        <v>52.8</v>
      </c>
      <c r="CG32" s="27">
        <f t="shared" si="28"/>
        <v>556.70000000000005</v>
      </c>
      <c r="CH32" s="27">
        <f t="shared" si="44"/>
        <v>74.2</v>
      </c>
      <c r="CI32" s="27">
        <f t="shared" si="45"/>
        <v>15682.1</v>
      </c>
      <c r="CJ32">
        <f t="shared" si="29"/>
        <v>862.4</v>
      </c>
      <c r="CK32">
        <f t="shared" si="30"/>
        <v>374.3</v>
      </c>
      <c r="CL32">
        <f t="shared" si="31"/>
        <v>3099</v>
      </c>
      <c r="CM32">
        <f t="shared" si="32"/>
        <v>-2642.1</v>
      </c>
      <c r="CN32" s="27">
        <f t="shared" si="46"/>
        <v>456.90000000000009</v>
      </c>
      <c r="CO32">
        <f t="shared" si="33"/>
        <v>116.5</v>
      </c>
      <c r="CP32">
        <f t="shared" si="34"/>
        <v>26.6</v>
      </c>
      <c r="CQ32">
        <f t="shared" si="35"/>
        <v>6819.7</v>
      </c>
      <c r="CR32">
        <f t="shared" si="36"/>
        <v>374.6</v>
      </c>
      <c r="CS32">
        <f t="shared" si="37"/>
        <v>65.3</v>
      </c>
      <c r="CT32">
        <f t="shared" si="38"/>
        <v>38.200000000000003</v>
      </c>
      <c r="CU32">
        <f t="shared" si="39"/>
        <v>163.69999999999999</v>
      </c>
      <c r="CV32">
        <f t="shared" si="40"/>
        <v>362.5</v>
      </c>
      <c r="CW32">
        <f t="shared" si="41"/>
        <v>653.70000000000005</v>
      </c>
      <c r="CX32">
        <f t="shared" si="42"/>
        <v>90.7</v>
      </c>
      <c r="CY32">
        <f t="shared" si="43"/>
        <v>685</v>
      </c>
    </row>
    <row r="33" spans="1:103" ht="20.45" customHeight="1" x14ac:dyDescent="0.4">
      <c r="A33" s="7" t="s">
        <v>96</v>
      </c>
      <c r="B33" s="5" t="s">
        <v>57</v>
      </c>
      <c r="C33" s="9">
        <v>868.8</v>
      </c>
      <c r="D33" s="9">
        <v>116.3</v>
      </c>
      <c r="E33" s="9">
        <v>3.6</v>
      </c>
      <c r="F33" s="9">
        <v>49</v>
      </c>
      <c r="G33" s="9">
        <v>23.4</v>
      </c>
      <c r="H33" s="9">
        <v>3295.5</v>
      </c>
      <c r="I33" s="9">
        <v>242.2</v>
      </c>
      <c r="J33" s="9">
        <v>199.3</v>
      </c>
      <c r="K33" s="9">
        <v>1027.3</v>
      </c>
      <c r="L33" s="9">
        <v>6061.3</v>
      </c>
      <c r="M33" s="9">
        <v>1539.6</v>
      </c>
      <c r="N33" s="9">
        <v>399.6</v>
      </c>
      <c r="O33" s="9">
        <v>871.7</v>
      </c>
      <c r="P33" s="9">
        <v>563.6</v>
      </c>
      <c r="Q33" s="9">
        <v>3243.7</v>
      </c>
      <c r="R33" s="9">
        <v>635</v>
      </c>
      <c r="S33" s="9">
        <v>932.8</v>
      </c>
      <c r="T33" s="9">
        <v>980.5</v>
      </c>
      <c r="U33" s="9">
        <v>1728.4</v>
      </c>
      <c r="V33" s="9">
        <v>1677.5</v>
      </c>
      <c r="W33" s="9">
        <v>341.4</v>
      </c>
      <c r="X33" s="9">
        <v>970.3</v>
      </c>
      <c r="Y33" s="9">
        <v>4361.3</v>
      </c>
      <c r="Z33" s="9">
        <v>84.1</v>
      </c>
      <c r="AA33" s="9">
        <v>3923.4</v>
      </c>
      <c r="AB33" s="9">
        <v>5877.6</v>
      </c>
      <c r="AC33" s="9">
        <v>5757.3</v>
      </c>
      <c r="AD33" s="9">
        <v>1358</v>
      </c>
      <c r="AE33" s="9">
        <v>5986.2</v>
      </c>
      <c r="AF33" s="9">
        <v>1248.2</v>
      </c>
      <c r="AG33" s="9">
        <v>96.7</v>
      </c>
      <c r="AH33" s="9">
        <v>3819.7</v>
      </c>
      <c r="AI33" s="9">
        <v>326.60000000000002</v>
      </c>
      <c r="AJ33" s="9">
        <v>284.2</v>
      </c>
      <c r="AK33" s="9">
        <v>390</v>
      </c>
      <c r="AL33" s="9">
        <v>506.2</v>
      </c>
      <c r="AM33" s="9">
        <v>186.4</v>
      </c>
      <c r="AN33" s="9">
        <v>699.6</v>
      </c>
      <c r="AO33" s="9">
        <v>629</v>
      </c>
      <c r="AP33" s="9">
        <v>1759.9</v>
      </c>
      <c r="AQ33" s="9">
        <v>280</v>
      </c>
      <c r="AR33" s="9">
        <v>1317.7</v>
      </c>
      <c r="AS33" s="9">
        <v>555.5</v>
      </c>
      <c r="AT33" s="9">
        <v>377.2</v>
      </c>
      <c r="AU33" s="9">
        <v>0</v>
      </c>
      <c r="AV33" s="9">
        <v>34190.699999999997</v>
      </c>
      <c r="AW33" s="9">
        <v>13.3</v>
      </c>
      <c r="AX33" s="9">
        <v>3428.1</v>
      </c>
      <c r="AY33" s="9">
        <v>3029.2</v>
      </c>
      <c r="AZ33" s="9">
        <v>219.7</v>
      </c>
      <c r="BA33" s="9">
        <v>44.7</v>
      </c>
      <c r="BB33" s="9">
        <v>60.1</v>
      </c>
      <c r="BC33" s="9">
        <v>7639</v>
      </c>
      <c r="BD33" s="9">
        <v>-9863.6</v>
      </c>
      <c r="BE33">
        <f t="shared" si="0"/>
        <v>985.09999999999991</v>
      </c>
      <c r="BF33">
        <f t="shared" si="1"/>
        <v>52.6</v>
      </c>
      <c r="BG33">
        <f t="shared" si="2"/>
        <v>16618</v>
      </c>
      <c r="BH33">
        <f t="shared" si="3"/>
        <v>3295.5</v>
      </c>
      <c r="BI33">
        <f t="shared" si="4"/>
        <v>242.2</v>
      </c>
      <c r="BJ33">
        <f t="shared" si="5"/>
        <v>199.3</v>
      </c>
      <c r="BK33">
        <f t="shared" si="6"/>
        <v>1027.3</v>
      </c>
      <c r="BL33">
        <f t="shared" si="7"/>
        <v>6061.3</v>
      </c>
      <c r="BM33">
        <f t="shared" si="8"/>
        <v>2810.8999999999996</v>
      </c>
      <c r="BN33">
        <f t="shared" si="9"/>
        <v>563.6</v>
      </c>
      <c r="BO33">
        <f t="shared" si="10"/>
        <v>3878.7</v>
      </c>
      <c r="BP33">
        <f t="shared" si="11"/>
        <v>3631.5</v>
      </c>
      <c r="BQ33">
        <f t="shared" si="12"/>
        <v>980.5</v>
      </c>
      <c r="BR33">
        <f t="shared" si="13"/>
        <v>2018.9</v>
      </c>
      <c r="BS33">
        <f t="shared" si="14"/>
        <v>4361.3</v>
      </c>
      <c r="BT33">
        <f t="shared" si="15"/>
        <v>84.1</v>
      </c>
      <c r="BU33">
        <f t="shared" si="16"/>
        <v>3923.4</v>
      </c>
      <c r="BV33">
        <f t="shared" si="17"/>
        <v>5757.3</v>
      </c>
      <c r="BW33">
        <f t="shared" si="18"/>
        <v>7344.2</v>
      </c>
      <c r="BX33">
        <f t="shared" si="19"/>
        <v>1759.9</v>
      </c>
      <c r="BY33">
        <f t="shared" si="20"/>
        <v>280</v>
      </c>
      <c r="BZ33">
        <f t="shared" si="21"/>
        <v>1317.7</v>
      </c>
      <c r="CA33">
        <f t="shared" si="22"/>
        <v>555.5</v>
      </c>
      <c r="CB33">
        <f t="shared" si="23"/>
        <v>377.2</v>
      </c>
      <c r="CC33">
        <f t="shared" si="24"/>
        <v>0</v>
      </c>
      <c r="CD33" s="27">
        <f t="shared" si="25"/>
        <v>34190.699999999997</v>
      </c>
      <c r="CE33" s="27">
        <f t="shared" si="26"/>
        <v>13.3</v>
      </c>
      <c r="CF33" s="27">
        <f t="shared" si="27"/>
        <v>3428.1</v>
      </c>
      <c r="CG33" s="27">
        <f t="shared" si="28"/>
        <v>3029.2</v>
      </c>
      <c r="CH33" s="27">
        <f t="shared" si="44"/>
        <v>219.7</v>
      </c>
      <c r="CI33" s="27">
        <f t="shared" si="45"/>
        <v>40880.999999999993</v>
      </c>
      <c r="CJ33">
        <f t="shared" si="29"/>
        <v>44.7</v>
      </c>
      <c r="CK33">
        <f t="shared" si="30"/>
        <v>60.1</v>
      </c>
      <c r="CL33">
        <f t="shared" si="31"/>
        <v>7639</v>
      </c>
      <c r="CM33">
        <f t="shared" si="32"/>
        <v>-9863.6</v>
      </c>
      <c r="CN33" s="27">
        <f t="shared" si="46"/>
        <v>-2224.6000000000004</v>
      </c>
      <c r="CO33">
        <f t="shared" si="33"/>
        <v>985.09999999999991</v>
      </c>
      <c r="CP33">
        <f t="shared" si="34"/>
        <v>52.6</v>
      </c>
      <c r="CQ33">
        <f t="shared" si="35"/>
        <v>16618</v>
      </c>
      <c r="CR33">
        <f t="shared" si="36"/>
        <v>3295.5</v>
      </c>
      <c r="CS33">
        <f t="shared" si="37"/>
        <v>242.2</v>
      </c>
      <c r="CT33">
        <f t="shared" si="38"/>
        <v>199.3</v>
      </c>
      <c r="CU33">
        <f t="shared" si="39"/>
        <v>1027.3</v>
      </c>
      <c r="CV33">
        <f t="shared" si="40"/>
        <v>6061.3</v>
      </c>
      <c r="CW33">
        <f t="shared" si="41"/>
        <v>2810.8999999999996</v>
      </c>
      <c r="CX33">
        <f t="shared" si="42"/>
        <v>563.6</v>
      </c>
      <c r="CY33">
        <f t="shared" si="43"/>
        <v>3878.7</v>
      </c>
    </row>
    <row r="34" spans="1:103" ht="20.45" customHeight="1" x14ac:dyDescent="0.4">
      <c r="A34" s="7" t="s">
        <v>97</v>
      </c>
      <c r="B34" s="5" t="s">
        <v>57</v>
      </c>
      <c r="C34" s="8">
        <v>16.8</v>
      </c>
      <c r="D34" s="8">
        <v>4</v>
      </c>
      <c r="E34" s="8">
        <v>1.5</v>
      </c>
      <c r="F34" s="8">
        <v>6.1</v>
      </c>
      <c r="G34" s="8">
        <v>1.6</v>
      </c>
      <c r="H34" s="8">
        <v>40.799999999999997</v>
      </c>
      <c r="I34" s="8">
        <v>12.7</v>
      </c>
      <c r="J34" s="8">
        <v>5.9</v>
      </c>
      <c r="K34" s="8">
        <v>29.2</v>
      </c>
      <c r="L34" s="8">
        <v>113.4</v>
      </c>
      <c r="M34" s="8">
        <v>126.4</v>
      </c>
      <c r="N34" s="8">
        <v>63.3</v>
      </c>
      <c r="O34" s="8">
        <v>41.1</v>
      </c>
      <c r="P34" s="8">
        <v>6.3</v>
      </c>
      <c r="Q34" s="8">
        <v>18.2</v>
      </c>
      <c r="R34" s="8">
        <v>17.399999999999999</v>
      </c>
      <c r="S34" s="8">
        <v>119.6</v>
      </c>
      <c r="T34" s="8">
        <v>77.7</v>
      </c>
      <c r="U34" s="8">
        <v>83.2</v>
      </c>
      <c r="V34" s="8">
        <v>78.7</v>
      </c>
      <c r="W34" s="8">
        <v>33.9</v>
      </c>
      <c r="X34" s="8">
        <v>51.2</v>
      </c>
      <c r="Y34" s="8">
        <v>788.9</v>
      </c>
      <c r="Z34" s="8">
        <v>32.9</v>
      </c>
      <c r="AA34" s="8">
        <v>211.6</v>
      </c>
      <c r="AB34" s="8">
        <v>1098.2</v>
      </c>
      <c r="AC34" s="8">
        <v>80.2</v>
      </c>
      <c r="AD34" s="8">
        <v>27.6</v>
      </c>
      <c r="AE34" s="8">
        <v>18</v>
      </c>
      <c r="AF34" s="8">
        <v>123.7</v>
      </c>
      <c r="AG34" s="8">
        <v>230.1</v>
      </c>
      <c r="AH34" s="8">
        <v>301.2</v>
      </c>
      <c r="AI34" s="8">
        <v>169.9</v>
      </c>
      <c r="AJ34" s="8">
        <v>1511.9</v>
      </c>
      <c r="AK34" s="8">
        <v>147.19999999999999</v>
      </c>
      <c r="AL34" s="8">
        <v>2217.1999999999998</v>
      </c>
      <c r="AM34" s="8">
        <v>152.4</v>
      </c>
      <c r="AN34" s="8">
        <v>368.6</v>
      </c>
      <c r="AO34" s="8">
        <v>214.8</v>
      </c>
      <c r="AP34" s="8">
        <v>1580.7</v>
      </c>
      <c r="AQ34" s="8">
        <v>256.8</v>
      </c>
      <c r="AR34" s="8">
        <v>391.1</v>
      </c>
      <c r="AS34" s="8">
        <v>67.099999999999994</v>
      </c>
      <c r="AT34" s="8">
        <v>210.7</v>
      </c>
      <c r="AU34" s="8">
        <v>0</v>
      </c>
      <c r="AV34" s="8">
        <v>2118.1</v>
      </c>
      <c r="AW34" s="8">
        <v>1.8</v>
      </c>
      <c r="AX34" s="8">
        <v>11.4</v>
      </c>
      <c r="AY34" s="8">
        <v>54.2</v>
      </c>
      <c r="AZ34" s="8">
        <v>19.3</v>
      </c>
      <c r="BA34" s="8">
        <v>27.3</v>
      </c>
      <c r="BB34" s="8">
        <v>76.7</v>
      </c>
      <c r="BC34" s="8">
        <v>387.5</v>
      </c>
      <c r="BD34" s="8">
        <v>-102</v>
      </c>
      <c r="BE34">
        <f t="shared" si="0"/>
        <v>20.8</v>
      </c>
      <c r="BF34">
        <f t="shared" si="1"/>
        <v>7.6</v>
      </c>
      <c r="BG34">
        <f t="shared" si="2"/>
        <v>7462.5000000000009</v>
      </c>
      <c r="BH34">
        <f t="shared" si="3"/>
        <v>40.799999999999997</v>
      </c>
      <c r="BI34">
        <f t="shared" si="4"/>
        <v>12.7</v>
      </c>
      <c r="BJ34">
        <f t="shared" si="5"/>
        <v>5.9</v>
      </c>
      <c r="BK34">
        <f t="shared" si="6"/>
        <v>29.2</v>
      </c>
      <c r="BL34">
        <f t="shared" si="7"/>
        <v>113.4</v>
      </c>
      <c r="BM34">
        <f t="shared" si="8"/>
        <v>230.79999999999998</v>
      </c>
      <c r="BN34">
        <f t="shared" si="9"/>
        <v>6.3</v>
      </c>
      <c r="BO34">
        <f t="shared" si="10"/>
        <v>35.599999999999994</v>
      </c>
      <c r="BP34">
        <f t="shared" si="11"/>
        <v>254</v>
      </c>
      <c r="BQ34">
        <f t="shared" si="12"/>
        <v>77.7</v>
      </c>
      <c r="BR34">
        <f t="shared" si="13"/>
        <v>112.6</v>
      </c>
      <c r="BS34">
        <f t="shared" si="14"/>
        <v>788.9</v>
      </c>
      <c r="BT34">
        <f t="shared" si="15"/>
        <v>32.9</v>
      </c>
      <c r="BU34">
        <f t="shared" si="16"/>
        <v>211.6</v>
      </c>
      <c r="BV34">
        <f t="shared" si="17"/>
        <v>80.2</v>
      </c>
      <c r="BW34">
        <f t="shared" si="18"/>
        <v>45.6</v>
      </c>
      <c r="BX34">
        <f t="shared" si="19"/>
        <v>1580.7</v>
      </c>
      <c r="BY34">
        <f t="shared" si="20"/>
        <v>256.8</v>
      </c>
      <c r="BZ34">
        <f t="shared" si="21"/>
        <v>391.1</v>
      </c>
      <c r="CA34">
        <f t="shared" si="22"/>
        <v>67.099999999999994</v>
      </c>
      <c r="CB34">
        <f t="shared" si="23"/>
        <v>210.7</v>
      </c>
      <c r="CC34">
        <f t="shared" si="24"/>
        <v>0</v>
      </c>
      <c r="CD34" s="27">
        <f t="shared" si="25"/>
        <v>2118.1</v>
      </c>
      <c r="CE34" s="27">
        <f t="shared" si="26"/>
        <v>1.8</v>
      </c>
      <c r="CF34" s="27">
        <f t="shared" si="27"/>
        <v>11.4</v>
      </c>
      <c r="CG34" s="27">
        <f t="shared" si="28"/>
        <v>54.2</v>
      </c>
      <c r="CH34" s="27">
        <f t="shared" si="44"/>
        <v>19.3</v>
      </c>
      <c r="CI34" s="27">
        <f t="shared" si="45"/>
        <v>2204.8000000000002</v>
      </c>
      <c r="CJ34">
        <f t="shared" si="29"/>
        <v>27.3</v>
      </c>
      <c r="CK34">
        <f t="shared" si="30"/>
        <v>76.7</v>
      </c>
      <c r="CL34">
        <f t="shared" si="31"/>
        <v>387.5</v>
      </c>
      <c r="CM34">
        <f t="shared" si="32"/>
        <v>-102</v>
      </c>
      <c r="CN34" s="27">
        <f t="shared" si="46"/>
        <v>285.5</v>
      </c>
      <c r="CO34">
        <f t="shared" si="33"/>
        <v>20.8</v>
      </c>
      <c r="CP34">
        <f t="shared" si="34"/>
        <v>7.6</v>
      </c>
      <c r="CQ34">
        <f t="shared" si="35"/>
        <v>7462.5000000000009</v>
      </c>
      <c r="CR34">
        <f t="shared" si="36"/>
        <v>40.799999999999997</v>
      </c>
      <c r="CS34">
        <f t="shared" si="37"/>
        <v>12.7</v>
      </c>
      <c r="CT34">
        <f t="shared" si="38"/>
        <v>5.9</v>
      </c>
      <c r="CU34">
        <f t="shared" si="39"/>
        <v>29.2</v>
      </c>
      <c r="CV34">
        <f t="shared" si="40"/>
        <v>113.4</v>
      </c>
      <c r="CW34">
        <f t="shared" si="41"/>
        <v>230.79999999999998</v>
      </c>
      <c r="CX34">
        <f t="shared" si="42"/>
        <v>6.3</v>
      </c>
      <c r="CY34">
        <f t="shared" si="43"/>
        <v>35.599999999999994</v>
      </c>
    </row>
    <row r="35" spans="1:103" ht="20.45" customHeight="1" x14ac:dyDescent="0.4">
      <c r="A35" s="7" t="s">
        <v>98</v>
      </c>
      <c r="B35" s="5" t="s">
        <v>57</v>
      </c>
      <c r="C35" s="9">
        <v>137.9</v>
      </c>
      <c r="D35" s="9">
        <v>203.7</v>
      </c>
      <c r="E35" s="9">
        <v>11.5</v>
      </c>
      <c r="F35" s="9">
        <v>105.7</v>
      </c>
      <c r="G35" s="9">
        <v>5.8</v>
      </c>
      <c r="H35" s="9">
        <v>1284.5999999999999</v>
      </c>
      <c r="I35" s="9">
        <v>168.8</v>
      </c>
      <c r="J35" s="9">
        <v>94.4</v>
      </c>
      <c r="K35" s="9">
        <v>915.3</v>
      </c>
      <c r="L35" s="9">
        <v>2684.1</v>
      </c>
      <c r="M35" s="9">
        <v>987.1</v>
      </c>
      <c r="N35" s="9">
        <v>527.20000000000005</v>
      </c>
      <c r="O35" s="9">
        <v>943.1</v>
      </c>
      <c r="P35" s="9">
        <v>155.19999999999999</v>
      </c>
      <c r="Q35" s="9">
        <v>449.7</v>
      </c>
      <c r="R35" s="9">
        <v>543.4</v>
      </c>
      <c r="S35" s="9">
        <v>1037.9000000000001</v>
      </c>
      <c r="T35" s="9">
        <v>913.5</v>
      </c>
      <c r="U35" s="9">
        <v>1235.4000000000001</v>
      </c>
      <c r="V35" s="9">
        <v>863.4</v>
      </c>
      <c r="W35" s="9">
        <v>384.7</v>
      </c>
      <c r="X35" s="9">
        <v>717.7</v>
      </c>
      <c r="Y35" s="9">
        <v>2734.6</v>
      </c>
      <c r="Z35" s="9">
        <v>352.4</v>
      </c>
      <c r="AA35" s="9">
        <v>3372.1</v>
      </c>
      <c r="AB35" s="9">
        <v>9166.1</v>
      </c>
      <c r="AC35" s="9">
        <v>1953.8</v>
      </c>
      <c r="AD35" s="9">
        <v>477</v>
      </c>
      <c r="AE35" s="9">
        <v>160.80000000000001</v>
      </c>
      <c r="AF35" s="9">
        <v>1187.7</v>
      </c>
      <c r="AG35" s="9">
        <v>187.9</v>
      </c>
      <c r="AH35" s="9">
        <v>4160.7</v>
      </c>
      <c r="AI35" s="9">
        <v>1232.5</v>
      </c>
      <c r="AJ35" s="9">
        <v>700.4</v>
      </c>
      <c r="AK35" s="9">
        <v>1546.6</v>
      </c>
      <c r="AL35" s="9">
        <v>4229.3</v>
      </c>
      <c r="AM35" s="9">
        <v>1239</v>
      </c>
      <c r="AN35" s="9">
        <v>1888.9</v>
      </c>
      <c r="AO35" s="9">
        <v>1539.9</v>
      </c>
      <c r="AP35" s="9">
        <v>1948.7</v>
      </c>
      <c r="AQ35" s="9">
        <v>954.7</v>
      </c>
      <c r="AR35" s="9">
        <v>3542.7</v>
      </c>
      <c r="AS35" s="9">
        <v>976.5</v>
      </c>
      <c r="AT35" s="9">
        <v>1873.1</v>
      </c>
      <c r="AU35" s="9">
        <v>0</v>
      </c>
      <c r="AV35" s="9">
        <v>193249.1</v>
      </c>
      <c r="AW35" s="9">
        <v>7.2</v>
      </c>
      <c r="AX35" s="9">
        <v>51.8</v>
      </c>
      <c r="AY35" s="9">
        <v>52.2</v>
      </c>
      <c r="AZ35" s="9">
        <v>2.1</v>
      </c>
      <c r="BA35" s="9">
        <v>5971.1</v>
      </c>
      <c r="BB35" s="9">
        <v>20845.400000000001</v>
      </c>
      <c r="BC35" s="9">
        <v>49</v>
      </c>
      <c r="BD35" s="9">
        <v>-6152.8</v>
      </c>
      <c r="BE35">
        <f t="shared" si="0"/>
        <v>341.6</v>
      </c>
      <c r="BF35">
        <f t="shared" si="1"/>
        <v>117.2</v>
      </c>
      <c r="BG35">
        <f t="shared" si="2"/>
        <v>34431.800000000003</v>
      </c>
      <c r="BH35">
        <f t="shared" si="3"/>
        <v>1284.5999999999999</v>
      </c>
      <c r="BI35">
        <f t="shared" si="4"/>
        <v>168.8</v>
      </c>
      <c r="BJ35">
        <f t="shared" si="5"/>
        <v>94.4</v>
      </c>
      <c r="BK35">
        <f t="shared" si="6"/>
        <v>915.3</v>
      </c>
      <c r="BL35">
        <f t="shared" si="7"/>
        <v>2684.1</v>
      </c>
      <c r="BM35">
        <f t="shared" si="8"/>
        <v>2457.4</v>
      </c>
      <c r="BN35">
        <f t="shared" si="9"/>
        <v>155.19999999999999</v>
      </c>
      <c r="BO35">
        <f t="shared" si="10"/>
        <v>993.09999999999991</v>
      </c>
      <c r="BP35">
        <f t="shared" si="11"/>
        <v>2991</v>
      </c>
      <c r="BQ35">
        <f t="shared" si="12"/>
        <v>913.5</v>
      </c>
      <c r="BR35">
        <f t="shared" si="13"/>
        <v>1248.0999999999999</v>
      </c>
      <c r="BS35">
        <f t="shared" si="14"/>
        <v>2734.6</v>
      </c>
      <c r="BT35">
        <f t="shared" si="15"/>
        <v>352.4</v>
      </c>
      <c r="BU35">
        <f t="shared" si="16"/>
        <v>3372.1</v>
      </c>
      <c r="BV35">
        <f t="shared" si="17"/>
        <v>1953.8</v>
      </c>
      <c r="BW35">
        <f t="shared" si="18"/>
        <v>637.79999999999995</v>
      </c>
      <c r="BX35">
        <f t="shared" si="19"/>
        <v>1948.7</v>
      </c>
      <c r="BY35">
        <f t="shared" si="20"/>
        <v>954.7</v>
      </c>
      <c r="BZ35">
        <f t="shared" si="21"/>
        <v>3542.7</v>
      </c>
      <c r="CA35">
        <f t="shared" si="22"/>
        <v>976.5</v>
      </c>
      <c r="CB35">
        <f t="shared" si="23"/>
        <v>1873.1</v>
      </c>
      <c r="CC35">
        <f t="shared" si="24"/>
        <v>0</v>
      </c>
      <c r="CD35" s="27">
        <f t="shared" si="25"/>
        <v>193249.1</v>
      </c>
      <c r="CE35" s="27">
        <f t="shared" si="26"/>
        <v>7.2</v>
      </c>
      <c r="CF35" s="27">
        <f t="shared" si="27"/>
        <v>51.8</v>
      </c>
      <c r="CG35" s="27">
        <f t="shared" si="28"/>
        <v>52.2</v>
      </c>
      <c r="CH35" s="27">
        <f t="shared" si="44"/>
        <v>2.1</v>
      </c>
      <c r="CI35" s="27">
        <f t="shared" si="45"/>
        <v>193362.40000000002</v>
      </c>
      <c r="CJ35">
        <f t="shared" si="29"/>
        <v>5971.1</v>
      </c>
      <c r="CK35">
        <f t="shared" si="30"/>
        <v>20845.400000000001</v>
      </c>
      <c r="CL35">
        <f t="shared" si="31"/>
        <v>49</v>
      </c>
      <c r="CM35">
        <f t="shared" si="32"/>
        <v>-6152.8</v>
      </c>
      <c r="CN35" s="27">
        <f t="shared" si="46"/>
        <v>-6103.8</v>
      </c>
      <c r="CO35">
        <f t="shared" si="33"/>
        <v>341.6</v>
      </c>
      <c r="CP35">
        <f t="shared" si="34"/>
        <v>117.2</v>
      </c>
      <c r="CQ35">
        <f t="shared" si="35"/>
        <v>34431.800000000003</v>
      </c>
      <c r="CR35">
        <f t="shared" si="36"/>
        <v>1284.5999999999999</v>
      </c>
      <c r="CS35">
        <f t="shared" si="37"/>
        <v>168.8</v>
      </c>
      <c r="CT35">
        <f t="shared" si="38"/>
        <v>94.4</v>
      </c>
      <c r="CU35">
        <f t="shared" si="39"/>
        <v>915.3</v>
      </c>
      <c r="CV35">
        <f t="shared" si="40"/>
        <v>2684.1</v>
      </c>
      <c r="CW35">
        <f t="shared" si="41"/>
        <v>2457.4</v>
      </c>
      <c r="CX35">
        <f t="shared" si="42"/>
        <v>155.19999999999999</v>
      </c>
      <c r="CY35">
        <f t="shared" si="43"/>
        <v>993.09999999999991</v>
      </c>
    </row>
    <row r="36" spans="1:103" ht="20.45" customHeight="1" x14ac:dyDescent="0.4">
      <c r="A36" s="7" t="s">
        <v>99</v>
      </c>
      <c r="B36" s="5" t="s">
        <v>57</v>
      </c>
      <c r="C36" s="8">
        <v>89.9</v>
      </c>
      <c r="D36" s="8">
        <v>18.100000000000001</v>
      </c>
      <c r="E36" s="8">
        <v>0.8</v>
      </c>
      <c r="F36" s="8">
        <v>6.3</v>
      </c>
      <c r="G36" s="8">
        <v>1.5</v>
      </c>
      <c r="H36" s="8">
        <v>412.4</v>
      </c>
      <c r="I36" s="8">
        <v>69.400000000000006</v>
      </c>
      <c r="J36" s="8">
        <v>37.5</v>
      </c>
      <c r="K36" s="8">
        <v>185.5</v>
      </c>
      <c r="L36" s="8">
        <v>385.6</v>
      </c>
      <c r="M36" s="8">
        <v>431.7</v>
      </c>
      <c r="N36" s="8">
        <v>235.7</v>
      </c>
      <c r="O36" s="8">
        <v>175.8</v>
      </c>
      <c r="P36" s="8">
        <v>25.9</v>
      </c>
      <c r="Q36" s="8">
        <v>70.7</v>
      </c>
      <c r="R36" s="8">
        <v>100.5</v>
      </c>
      <c r="S36" s="8">
        <v>396.9</v>
      </c>
      <c r="T36" s="8">
        <v>291.7</v>
      </c>
      <c r="U36" s="8">
        <v>310.89999999999998</v>
      </c>
      <c r="V36" s="8">
        <v>174.4</v>
      </c>
      <c r="W36" s="8">
        <v>135.19999999999999</v>
      </c>
      <c r="X36" s="8">
        <v>182.6</v>
      </c>
      <c r="Y36" s="8">
        <v>478.8</v>
      </c>
      <c r="Z36" s="8">
        <v>79.599999999999994</v>
      </c>
      <c r="AA36" s="8">
        <v>952.5</v>
      </c>
      <c r="AB36" s="8">
        <v>2489.3000000000002</v>
      </c>
      <c r="AC36" s="8">
        <v>642.5</v>
      </c>
      <c r="AD36" s="8">
        <v>24.3</v>
      </c>
      <c r="AE36" s="8">
        <v>63.1</v>
      </c>
      <c r="AF36" s="8">
        <v>294.10000000000002</v>
      </c>
      <c r="AG36" s="8">
        <v>74.5</v>
      </c>
      <c r="AH36" s="8">
        <v>4200.7</v>
      </c>
      <c r="AI36" s="8">
        <v>15267</v>
      </c>
      <c r="AJ36" s="8">
        <v>7126.7</v>
      </c>
      <c r="AK36" s="8">
        <v>1779.2</v>
      </c>
      <c r="AL36" s="8">
        <v>1328.1</v>
      </c>
      <c r="AM36" s="8">
        <v>472.7</v>
      </c>
      <c r="AN36" s="8">
        <v>22116.7</v>
      </c>
      <c r="AO36" s="8">
        <v>4909</v>
      </c>
      <c r="AP36" s="8">
        <v>1584.3</v>
      </c>
      <c r="AQ36" s="8">
        <v>662.9</v>
      </c>
      <c r="AR36" s="8">
        <v>2173.3000000000002</v>
      </c>
      <c r="AS36" s="8">
        <v>1618.5</v>
      </c>
      <c r="AT36" s="8">
        <v>649.70000000000005</v>
      </c>
      <c r="AU36" s="8">
        <v>0</v>
      </c>
      <c r="AV36" s="8">
        <v>30200.3</v>
      </c>
      <c r="AW36" s="8">
        <v>74</v>
      </c>
      <c r="AX36" s="8">
        <v>834.5</v>
      </c>
      <c r="AY36" s="8">
        <v>9436.9</v>
      </c>
      <c r="AZ36" s="8">
        <v>174.7</v>
      </c>
      <c r="BA36" s="8">
        <v>101.7</v>
      </c>
      <c r="BB36" s="8">
        <v>362.5</v>
      </c>
      <c r="BC36" s="8">
        <v>7359.3</v>
      </c>
      <c r="BD36" s="8">
        <v>-16160.1</v>
      </c>
      <c r="BE36">
        <f t="shared" ref="BE36:BE67" si="47">SUM(C36,D36)</f>
        <v>108</v>
      </c>
      <c r="BF36">
        <f t="shared" ref="BF36:BF67" si="48">SUM(E36,F36)</f>
        <v>7.1</v>
      </c>
      <c r="BG36">
        <f t="shared" ref="BG36:BG67" si="49">SUM(G36,AB36,AF36,AG36,AH36,AI36,AJ36,AK36,AL36,AM36,AN36,AO36,AQ36,AR36,AS36,AT36)</f>
        <v>65163.9</v>
      </c>
      <c r="BH36">
        <f t="shared" ref="BH36:BH67" si="50">H36</f>
        <v>412.4</v>
      </c>
      <c r="BI36">
        <f t="shared" ref="BI36:BI67" si="51">I36</f>
        <v>69.400000000000006</v>
      </c>
      <c r="BJ36">
        <f t="shared" ref="BJ36:BJ67" si="52">J36</f>
        <v>37.5</v>
      </c>
      <c r="BK36">
        <f t="shared" ref="BK36:BK67" si="53">K36</f>
        <v>185.5</v>
      </c>
      <c r="BL36">
        <f t="shared" ref="BL36:BL67" si="54">L36</f>
        <v>385.6</v>
      </c>
      <c r="BM36">
        <f t="shared" ref="BM36:BM67" si="55">SUM(M36,N36,O36)</f>
        <v>843.2</v>
      </c>
      <c r="BN36">
        <f t="shared" ref="BN36:BN67" si="56">P36</f>
        <v>25.9</v>
      </c>
      <c r="BO36">
        <f t="shared" ref="BO36:BO67" si="57">SUM(Q36,R36)</f>
        <v>171.2</v>
      </c>
      <c r="BP36">
        <f t="shared" ref="BP36:BP67" si="58">SUM(S36,U36,X36)</f>
        <v>890.4</v>
      </c>
      <c r="BQ36">
        <f t="shared" ref="BQ36:BQ67" si="59">T36</f>
        <v>291.7</v>
      </c>
      <c r="BR36">
        <f t="shared" ref="BR36:BR67" si="60">SUM(V36,W36)</f>
        <v>309.60000000000002</v>
      </c>
      <c r="BS36">
        <f t="shared" ref="BS36:BS67" si="61">Y36</f>
        <v>478.8</v>
      </c>
      <c r="BT36">
        <f t="shared" ref="BT36:BT67" si="62">Z36</f>
        <v>79.599999999999994</v>
      </c>
      <c r="BU36">
        <f t="shared" ref="BU36:BU67" si="63">AA36</f>
        <v>952.5</v>
      </c>
      <c r="BV36">
        <f t="shared" ref="BV36:BV67" si="64">AC36</f>
        <v>642.5</v>
      </c>
      <c r="BW36">
        <f t="shared" ref="BW36:BW67" si="65">SUM(AD36,AE36)</f>
        <v>87.4</v>
      </c>
      <c r="BX36">
        <f t="shared" ref="BX36:BX67" si="66">AP36</f>
        <v>1584.3</v>
      </c>
      <c r="BY36">
        <f t="shared" si="20"/>
        <v>662.9</v>
      </c>
      <c r="BZ36">
        <f t="shared" si="21"/>
        <v>2173.3000000000002</v>
      </c>
      <c r="CA36">
        <f t="shared" si="22"/>
        <v>1618.5</v>
      </c>
      <c r="CB36">
        <f t="shared" si="23"/>
        <v>649.70000000000005</v>
      </c>
      <c r="CC36">
        <f t="shared" si="24"/>
        <v>0</v>
      </c>
      <c r="CD36" s="27">
        <f t="shared" si="25"/>
        <v>30200.3</v>
      </c>
      <c r="CE36" s="27">
        <f t="shared" si="26"/>
        <v>74</v>
      </c>
      <c r="CF36" s="27">
        <f t="shared" si="27"/>
        <v>834.5</v>
      </c>
      <c r="CG36" s="27">
        <f t="shared" si="28"/>
        <v>9436.9</v>
      </c>
      <c r="CH36" s="27">
        <f t="shared" si="44"/>
        <v>174.7</v>
      </c>
      <c r="CI36" s="27">
        <f t="shared" si="45"/>
        <v>40720.399999999994</v>
      </c>
      <c r="CJ36">
        <f t="shared" si="29"/>
        <v>101.7</v>
      </c>
      <c r="CK36">
        <f t="shared" si="30"/>
        <v>362.5</v>
      </c>
      <c r="CL36">
        <f t="shared" si="31"/>
        <v>7359.3</v>
      </c>
      <c r="CM36">
        <f t="shared" si="32"/>
        <v>-16160.1</v>
      </c>
      <c r="CN36" s="27">
        <f t="shared" si="46"/>
        <v>-8800.7999999999993</v>
      </c>
      <c r="CO36">
        <f t="shared" si="33"/>
        <v>108</v>
      </c>
      <c r="CP36">
        <f t="shared" si="34"/>
        <v>7.1</v>
      </c>
      <c r="CQ36">
        <f t="shared" si="35"/>
        <v>65163.9</v>
      </c>
      <c r="CR36">
        <f t="shared" si="36"/>
        <v>412.4</v>
      </c>
      <c r="CS36">
        <f t="shared" si="37"/>
        <v>69.400000000000006</v>
      </c>
      <c r="CT36">
        <f t="shared" si="38"/>
        <v>37.5</v>
      </c>
      <c r="CU36">
        <f t="shared" si="39"/>
        <v>185.5</v>
      </c>
      <c r="CV36">
        <f t="shared" si="40"/>
        <v>385.6</v>
      </c>
      <c r="CW36">
        <f t="shared" si="41"/>
        <v>843.2</v>
      </c>
      <c r="CX36">
        <f t="shared" si="42"/>
        <v>25.9</v>
      </c>
      <c r="CY36">
        <f t="shared" si="43"/>
        <v>171.2</v>
      </c>
    </row>
    <row r="37" spans="1:103" ht="13.7" customHeight="1" x14ac:dyDescent="0.4">
      <c r="A37" s="7" t="s">
        <v>100</v>
      </c>
      <c r="B37" s="5" t="s">
        <v>57</v>
      </c>
      <c r="C37" s="9">
        <v>38.299999999999997</v>
      </c>
      <c r="D37" s="9">
        <v>26.2</v>
      </c>
      <c r="E37" s="9">
        <v>5.9</v>
      </c>
      <c r="F37" s="9">
        <v>12.2</v>
      </c>
      <c r="G37" s="9">
        <v>4.5999999999999996</v>
      </c>
      <c r="H37" s="9">
        <v>234.6</v>
      </c>
      <c r="I37" s="9">
        <v>38</v>
      </c>
      <c r="J37" s="9">
        <v>19.2</v>
      </c>
      <c r="K37" s="9">
        <v>185.7</v>
      </c>
      <c r="L37" s="9">
        <v>320.10000000000002</v>
      </c>
      <c r="M37" s="9">
        <v>579.6</v>
      </c>
      <c r="N37" s="9">
        <v>278.2</v>
      </c>
      <c r="O37" s="9">
        <v>142</v>
      </c>
      <c r="P37" s="9">
        <v>24.6</v>
      </c>
      <c r="Q37" s="9">
        <v>70.599999999999994</v>
      </c>
      <c r="R37" s="9">
        <v>92.7</v>
      </c>
      <c r="S37" s="9">
        <v>402.8</v>
      </c>
      <c r="T37" s="9">
        <v>243.8</v>
      </c>
      <c r="U37" s="9">
        <v>256.7</v>
      </c>
      <c r="V37" s="9">
        <v>170.3</v>
      </c>
      <c r="W37" s="9">
        <v>73.3</v>
      </c>
      <c r="X37" s="9">
        <v>196.1</v>
      </c>
      <c r="Y37" s="9">
        <v>420.5</v>
      </c>
      <c r="Z37" s="9">
        <v>79.5</v>
      </c>
      <c r="AA37" s="9">
        <v>1415.9</v>
      </c>
      <c r="AB37" s="9">
        <v>7863.1</v>
      </c>
      <c r="AC37" s="9">
        <v>604.1</v>
      </c>
      <c r="AD37" s="9">
        <v>119.2</v>
      </c>
      <c r="AE37" s="9">
        <v>51.2</v>
      </c>
      <c r="AF37" s="9">
        <v>275.39999999999998</v>
      </c>
      <c r="AG37" s="9">
        <v>36.700000000000003</v>
      </c>
      <c r="AH37" s="9">
        <v>1056.9000000000001</v>
      </c>
      <c r="AI37" s="9">
        <v>2395.1</v>
      </c>
      <c r="AJ37" s="9">
        <v>21901.4</v>
      </c>
      <c r="AK37" s="9">
        <v>1499.8</v>
      </c>
      <c r="AL37" s="9">
        <v>2830.7</v>
      </c>
      <c r="AM37" s="9">
        <v>873.4</v>
      </c>
      <c r="AN37" s="9">
        <v>2654.1</v>
      </c>
      <c r="AO37" s="9">
        <v>1465.8</v>
      </c>
      <c r="AP37" s="9">
        <v>1855.3</v>
      </c>
      <c r="AQ37" s="9">
        <v>242.1</v>
      </c>
      <c r="AR37" s="9">
        <v>944.6</v>
      </c>
      <c r="AS37" s="9">
        <v>227.3</v>
      </c>
      <c r="AT37" s="9">
        <v>638.70000000000005</v>
      </c>
      <c r="AU37" s="9">
        <v>0</v>
      </c>
      <c r="AV37" s="9">
        <v>67741</v>
      </c>
      <c r="AW37" s="9">
        <v>68.5</v>
      </c>
      <c r="AX37" s="9">
        <v>564.20000000000005</v>
      </c>
      <c r="AY37" s="9">
        <v>65557.5</v>
      </c>
      <c r="AZ37" s="9">
        <v>136.9</v>
      </c>
      <c r="BA37" s="9">
        <v>419.6</v>
      </c>
      <c r="BB37" s="9">
        <v>125.1</v>
      </c>
      <c r="BC37" s="9">
        <v>3812.7</v>
      </c>
      <c r="BD37" s="9">
        <v>-3052.4</v>
      </c>
      <c r="BE37">
        <f t="shared" si="47"/>
        <v>64.5</v>
      </c>
      <c r="BF37">
        <f t="shared" si="48"/>
        <v>18.100000000000001</v>
      </c>
      <c r="BG37">
        <f t="shared" si="49"/>
        <v>44909.700000000004</v>
      </c>
      <c r="BH37">
        <f t="shared" si="50"/>
        <v>234.6</v>
      </c>
      <c r="BI37">
        <f t="shared" si="51"/>
        <v>38</v>
      </c>
      <c r="BJ37">
        <f t="shared" si="52"/>
        <v>19.2</v>
      </c>
      <c r="BK37">
        <f t="shared" si="53"/>
        <v>185.7</v>
      </c>
      <c r="BL37">
        <f t="shared" si="54"/>
        <v>320.10000000000002</v>
      </c>
      <c r="BM37">
        <f t="shared" si="55"/>
        <v>999.8</v>
      </c>
      <c r="BN37">
        <f t="shared" si="56"/>
        <v>24.6</v>
      </c>
      <c r="BO37">
        <f t="shared" si="57"/>
        <v>163.30000000000001</v>
      </c>
      <c r="BP37">
        <f t="shared" si="58"/>
        <v>855.6</v>
      </c>
      <c r="BQ37">
        <f t="shared" si="59"/>
        <v>243.8</v>
      </c>
      <c r="BR37">
        <f t="shared" si="60"/>
        <v>243.60000000000002</v>
      </c>
      <c r="BS37">
        <f t="shared" si="61"/>
        <v>420.5</v>
      </c>
      <c r="BT37">
        <f t="shared" si="62"/>
        <v>79.5</v>
      </c>
      <c r="BU37">
        <f t="shared" si="63"/>
        <v>1415.9</v>
      </c>
      <c r="BV37">
        <f t="shared" si="64"/>
        <v>604.1</v>
      </c>
      <c r="BW37">
        <f t="shared" si="65"/>
        <v>170.4</v>
      </c>
      <c r="BX37">
        <f t="shared" si="66"/>
        <v>1855.3</v>
      </c>
      <c r="BY37">
        <f t="shared" si="20"/>
        <v>242.1</v>
      </c>
      <c r="BZ37">
        <f t="shared" si="21"/>
        <v>944.6</v>
      </c>
      <c r="CA37">
        <f t="shared" si="22"/>
        <v>227.3</v>
      </c>
      <c r="CB37">
        <f t="shared" si="23"/>
        <v>638.70000000000005</v>
      </c>
      <c r="CC37">
        <f t="shared" si="24"/>
        <v>0</v>
      </c>
      <c r="CD37" s="27">
        <f t="shared" si="25"/>
        <v>67741</v>
      </c>
      <c r="CE37" s="27">
        <f t="shared" si="26"/>
        <v>68.5</v>
      </c>
      <c r="CF37" s="27">
        <f t="shared" si="27"/>
        <v>564.20000000000005</v>
      </c>
      <c r="CG37" s="27">
        <f t="shared" si="28"/>
        <v>65557.5</v>
      </c>
      <c r="CH37" s="27">
        <f t="shared" si="44"/>
        <v>136.9</v>
      </c>
      <c r="CI37" s="27">
        <f t="shared" si="45"/>
        <v>134068.1</v>
      </c>
      <c r="CJ37">
        <f t="shared" si="29"/>
        <v>419.6</v>
      </c>
      <c r="CK37">
        <f t="shared" si="30"/>
        <v>125.1</v>
      </c>
      <c r="CL37">
        <f t="shared" si="31"/>
        <v>3812.7</v>
      </c>
      <c r="CM37">
        <f t="shared" si="32"/>
        <v>-3052.4</v>
      </c>
      <c r="CN37" s="27">
        <f t="shared" si="46"/>
        <v>760.29999999999973</v>
      </c>
      <c r="CO37">
        <f t="shared" si="33"/>
        <v>64.5</v>
      </c>
      <c r="CP37">
        <f t="shared" si="34"/>
        <v>18.100000000000001</v>
      </c>
      <c r="CQ37">
        <f t="shared" si="35"/>
        <v>44909.700000000004</v>
      </c>
      <c r="CR37">
        <f t="shared" si="36"/>
        <v>234.6</v>
      </c>
      <c r="CS37">
        <f t="shared" si="37"/>
        <v>38</v>
      </c>
      <c r="CT37">
        <f t="shared" si="38"/>
        <v>19.2</v>
      </c>
      <c r="CU37">
        <f t="shared" si="39"/>
        <v>185.7</v>
      </c>
      <c r="CV37">
        <f t="shared" si="40"/>
        <v>320.10000000000002</v>
      </c>
      <c r="CW37">
        <f t="shared" si="41"/>
        <v>999.8</v>
      </c>
      <c r="CX37">
        <f t="shared" si="42"/>
        <v>24.6</v>
      </c>
      <c r="CY37">
        <f t="shared" si="43"/>
        <v>163.30000000000001</v>
      </c>
    </row>
    <row r="38" spans="1:103" ht="20.45" customHeight="1" x14ac:dyDescent="0.4">
      <c r="A38" s="7" t="s">
        <v>101</v>
      </c>
      <c r="B38" s="5" t="s">
        <v>57</v>
      </c>
      <c r="C38" s="8">
        <v>363.3</v>
      </c>
      <c r="D38" s="8">
        <v>29.6</v>
      </c>
      <c r="E38" s="8">
        <v>3.7</v>
      </c>
      <c r="F38" s="8">
        <v>27.8</v>
      </c>
      <c r="G38" s="8">
        <v>8.5</v>
      </c>
      <c r="H38" s="8">
        <v>1123.0999999999999</v>
      </c>
      <c r="I38" s="8">
        <v>128.19999999999999</v>
      </c>
      <c r="J38" s="8">
        <v>92.7</v>
      </c>
      <c r="K38" s="8">
        <v>559.79999999999995</v>
      </c>
      <c r="L38" s="8">
        <v>1331.2</v>
      </c>
      <c r="M38" s="8">
        <v>1791.9</v>
      </c>
      <c r="N38" s="8">
        <v>933.2</v>
      </c>
      <c r="O38" s="8">
        <v>789.3</v>
      </c>
      <c r="P38" s="8">
        <v>144.5</v>
      </c>
      <c r="Q38" s="8">
        <v>382.4</v>
      </c>
      <c r="R38" s="8">
        <v>357.1</v>
      </c>
      <c r="S38" s="8">
        <v>2495.8000000000002</v>
      </c>
      <c r="T38" s="8">
        <v>1611.6</v>
      </c>
      <c r="U38" s="8">
        <v>1810.3</v>
      </c>
      <c r="V38" s="8">
        <v>1157.5999999999999</v>
      </c>
      <c r="W38" s="8">
        <v>337.6</v>
      </c>
      <c r="X38" s="8">
        <v>560.5</v>
      </c>
      <c r="Y38" s="8">
        <v>7380.7</v>
      </c>
      <c r="Z38" s="8">
        <v>631</v>
      </c>
      <c r="AA38" s="8">
        <v>1607.4</v>
      </c>
      <c r="AB38" s="8">
        <v>16625.7</v>
      </c>
      <c r="AC38" s="8">
        <v>1055.0999999999999</v>
      </c>
      <c r="AD38" s="8">
        <v>94.4</v>
      </c>
      <c r="AE38" s="8">
        <v>238.5</v>
      </c>
      <c r="AF38" s="8">
        <v>1911.6</v>
      </c>
      <c r="AG38" s="8">
        <v>56.6</v>
      </c>
      <c r="AH38" s="8">
        <v>1337.9</v>
      </c>
      <c r="AI38" s="8">
        <v>2627.8</v>
      </c>
      <c r="AJ38" s="8">
        <v>9973.9</v>
      </c>
      <c r="AK38" s="8">
        <v>4934.1000000000004</v>
      </c>
      <c r="AL38" s="8">
        <v>14977.8</v>
      </c>
      <c r="AM38" s="8">
        <v>1120.5</v>
      </c>
      <c r="AN38" s="8">
        <v>4681.2</v>
      </c>
      <c r="AO38" s="8">
        <v>2349</v>
      </c>
      <c r="AP38" s="8">
        <v>6655</v>
      </c>
      <c r="AQ38" s="8">
        <v>1182.0999999999999</v>
      </c>
      <c r="AR38" s="8">
        <v>3883.5</v>
      </c>
      <c r="AS38" s="8">
        <v>1344.5</v>
      </c>
      <c r="AT38" s="8">
        <v>1491.4</v>
      </c>
      <c r="AU38" s="8">
        <v>0</v>
      </c>
      <c r="AV38" s="8">
        <v>20606.7</v>
      </c>
      <c r="AW38" s="8">
        <v>102.5</v>
      </c>
      <c r="AX38" s="8">
        <v>503.8</v>
      </c>
      <c r="AY38" s="8">
        <v>75584.600000000006</v>
      </c>
      <c r="AZ38" s="8">
        <v>86.7</v>
      </c>
      <c r="BA38" s="8">
        <v>11.8</v>
      </c>
      <c r="BB38" s="8">
        <v>4.8</v>
      </c>
      <c r="BC38" s="8">
        <v>3972</v>
      </c>
      <c r="BD38" s="8">
        <v>-20904.099999999999</v>
      </c>
      <c r="BE38">
        <f t="shared" si="47"/>
        <v>392.90000000000003</v>
      </c>
      <c r="BF38">
        <f t="shared" si="48"/>
        <v>31.5</v>
      </c>
      <c r="BG38">
        <f t="shared" si="49"/>
        <v>68506.099999999977</v>
      </c>
      <c r="BH38">
        <f t="shared" si="50"/>
        <v>1123.0999999999999</v>
      </c>
      <c r="BI38">
        <f t="shared" si="51"/>
        <v>128.19999999999999</v>
      </c>
      <c r="BJ38">
        <f t="shared" si="52"/>
        <v>92.7</v>
      </c>
      <c r="BK38">
        <f t="shared" si="53"/>
        <v>559.79999999999995</v>
      </c>
      <c r="BL38">
        <f t="shared" si="54"/>
        <v>1331.2</v>
      </c>
      <c r="BM38">
        <f t="shared" si="55"/>
        <v>3514.4000000000005</v>
      </c>
      <c r="BN38">
        <f t="shared" si="56"/>
        <v>144.5</v>
      </c>
      <c r="BO38">
        <f t="shared" si="57"/>
        <v>739.5</v>
      </c>
      <c r="BP38">
        <f t="shared" si="58"/>
        <v>4866.6000000000004</v>
      </c>
      <c r="BQ38">
        <f t="shared" si="59"/>
        <v>1611.6</v>
      </c>
      <c r="BR38">
        <f t="shared" si="60"/>
        <v>1495.1999999999998</v>
      </c>
      <c r="BS38">
        <f t="shared" si="61"/>
        <v>7380.7</v>
      </c>
      <c r="BT38">
        <f t="shared" si="62"/>
        <v>631</v>
      </c>
      <c r="BU38">
        <f t="shared" si="63"/>
        <v>1607.4</v>
      </c>
      <c r="BV38">
        <f t="shared" si="64"/>
        <v>1055.0999999999999</v>
      </c>
      <c r="BW38">
        <f t="shared" si="65"/>
        <v>332.9</v>
      </c>
      <c r="BX38">
        <f t="shared" si="66"/>
        <v>6655</v>
      </c>
      <c r="BY38">
        <f t="shared" si="20"/>
        <v>1182.0999999999999</v>
      </c>
      <c r="BZ38">
        <f t="shared" si="21"/>
        <v>3883.5</v>
      </c>
      <c r="CA38">
        <f t="shared" si="22"/>
        <v>1344.5</v>
      </c>
      <c r="CB38">
        <f t="shared" si="23"/>
        <v>1491.4</v>
      </c>
      <c r="CC38">
        <f t="shared" si="24"/>
        <v>0</v>
      </c>
      <c r="CD38" s="27">
        <f t="shared" si="25"/>
        <v>20606.7</v>
      </c>
      <c r="CE38" s="27">
        <f t="shared" si="26"/>
        <v>102.5</v>
      </c>
      <c r="CF38" s="27">
        <f t="shared" si="27"/>
        <v>503.8</v>
      </c>
      <c r="CG38" s="27">
        <f t="shared" si="28"/>
        <v>75584.600000000006</v>
      </c>
      <c r="CH38" s="27">
        <f t="shared" si="44"/>
        <v>86.7</v>
      </c>
      <c r="CI38" s="27">
        <f t="shared" si="45"/>
        <v>96884.3</v>
      </c>
      <c r="CJ38">
        <f t="shared" si="29"/>
        <v>11.8</v>
      </c>
      <c r="CK38">
        <f t="shared" si="30"/>
        <v>4.8</v>
      </c>
      <c r="CL38">
        <f t="shared" si="31"/>
        <v>3972</v>
      </c>
      <c r="CM38">
        <f t="shared" si="32"/>
        <v>-20904.099999999999</v>
      </c>
      <c r="CN38" s="27">
        <f t="shared" si="46"/>
        <v>-16932.099999999999</v>
      </c>
      <c r="CO38">
        <f t="shared" si="33"/>
        <v>392.90000000000003</v>
      </c>
      <c r="CP38">
        <f t="shared" si="34"/>
        <v>31.5</v>
      </c>
      <c r="CQ38">
        <f t="shared" si="35"/>
        <v>68506.099999999977</v>
      </c>
      <c r="CR38">
        <f t="shared" si="36"/>
        <v>1123.0999999999999</v>
      </c>
      <c r="CS38">
        <f t="shared" si="37"/>
        <v>128.19999999999999</v>
      </c>
      <c r="CT38">
        <f t="shared" si="38"/>
        <v>92.7</v>
      </c>
      <c r="CU38">
        <f t="shared" si="39"/>
        <v>559.79999999999995</v>
      </c>
      <c r="CV38">
        <f t="shared" si="40"/>
        <v>1331.2</v>
      </c>
      <c r="CW38">
        <f t="shared" si="41"/>
        <v>3514.4000000000005</v>
      </c>
      <c r="CX38">
        <f t="shared" si="42"/>
        <v>144.5</v>
      </c>
      <c r="CY38">
        <f t="shared" si="43"/>
        <v>739.5</v>
      </c>
    </row>
    <row r="39" spans="1:103" ht="20.45" customHeight="1" x14ac:dyDescent="0.4">
      <c r="A39" s="7" t="s">
        <v>102</v>
      </c>
      <c r="B39" s="5" t="s">
        <v>57</v>
      </c>
      <c r="C39" s="9">
        <v>1124.3</v>
      </c>
      <c r="D39" s="9">
        <v>225.9</v>
      </c>
      <c r="E39" s="9">
        <v>26.1</v>
      </c>
      <c r="F39" s="9">
        <v>93.5</v>
      </c>
      <c r="G39" s="9">
        <v>35</v>
      </c>
      <c r="H39" s="9">
        <v>1593.2</v>
      </c>
      <c r="I39" s="9">
        <v>344</v>
      </c>
      <c r="J39" s="9">
        <v>141.9</v>
      </c>
      <c r="K39" s="9">
        <v>755.6</v>
      </c>
      <c r="L39" s="9">
        <v>3378.5</v>
      </c>
      <c r="M39" s="9">
        <v>1031</v>
      </c>
      <c r="N39" s="9">
        <v>368.3</v>
      </c>
      <c r="O39" s="9">
        <v>450.3</v>
      </c>
      <c r="P39" s="9">
        <v>157.9</v>
      </c>
      <c r="Q39" s="9">
        <v>588.5</v>
      </c>
      <c r="R39" s="9">
        <v>696.6</v>
      </c>
      <c r="S39" s="9">
        <v>704.9</v>
      </c>
      <c r="T39" s="9">
        <v>643.5</v>
      </c>
      <c r="U39" s="9">
        <v>1045.3</v>
      </c>
      <c r="V39" s="9">
        <v>649.9</v>
      </c>
      <c r="W39" s="9">
        <v>538.4</v>
      </c>
      <c r="X39" s="9">
        <v>1635.8</v>
      </c>
      <c r="Y39" s="9">
        <v>9089.5</v>
      </c>
      <c r="Z39" s="9">
        <v>524.1</v>
      </c>
      <c r="AA39" s="9">
        <v>3492.7</v>
      </c>
      <c r="AB39" s="9">
        <v>12809.4</v>
      </c>
      <c r="AC39" s="9">
        <v>4552.5</v>
      </c>
      <c r="AD39" s="9">
        <v>653.29999999999995</v>
      </c>
      <c r="AE39" s="9">
        <v>384.4</v>
      </c>
      <c r="AF39" s="9">
        <v>755.7</v>
      </c>
      <c r="AG39" s="9">
        <v>5.4</v>
      </c>
      <c r="AH39" s="9">
        <v>1972.4</v>
      </c>
      <c r="AI39" s="9">
        <v>335.2</v>
      </c>
      <c r="AJ39" s="9">
        <v>1446.4</v>
      </c>
      <c r="AK39" s="9">
        <v>379.4</v>
      </c>
      <c r="AL39" s="9">
        <v>13093.7</v>
      </c>
      <c r="AM39" s="9">
        <v>61403.3</v>
      </c>
      <c r="AN39" s="9">
        <v>2403.6</v>
      </c>
      <c r="AO39" s="9">
        <v>2111.5</v>
      </c>
      <c r="AP39" s="9">
        <v>8422.2999999999993</v>
      </c>
      <c r="AQ39" s="9">
        <v>1711.5</v>
      </c>
      <c r="AR39" s="9">
        <v>3607.9</v>
      </c>
      <c r="AS39" s="9">
        <v>964.2</v>
      </c>
      <c r="AT39" s="9">
        <v>664.4</v>
      </c>
      <c r="AU39" s="9">
        <v>0</v>
      </c>
      <c r="AV39" s="9">
        <v>168235.1</v>
      </c>
      <c r="AW39" s="9">
        <v>12.5</v>
      </c>
      <c r="AX39" s="9">
        <v>62.8</v>
      </c>
      <c r="AY39" s="9">
        <v>263.5</v>
      </c>
      <c r="AZ39" s="9">
        <v>1789.6</v>
      </c>
      <c r="BA39" s="9">
        <v>355.4</v>
      </c>
      <c r="BB39" s="9">
        <v>8.8000000000000007</v>
      </c>
      <c r="BC39" s="9">
        <v>13755.1</v>
      </c>
      <c r="BD39" s="9">
        <v>-23310.2</v>
      </c>
      <c r="BE39">
        <f t="shared" si="47"/>
        <v>1350.2</v>
      </c>
      <c r="BF39">
        <f t="shared" si="48"/>
        <v>119.6</v>
      </c>
      <c r="BG39">
        <f t="shared" si="49"/>
        <v>103699</v>
      </c>
      <c r="BH39">
        <f t="shared" si="50"/>
        <v>1593.2</v>
      </c>
      <c r="BI39">
        <f t="shared" si="51"/>
        <v>344</v>
      </c>
      <c r="BJ39">
        <f t="shared" si="52"/>
        <v>141.9</v>
      </c>
      <c r="BK39">
        <f t="shared" si="53"/>
        <v>755.6</v>
      </c>
      <c r="BL39">
        <f t="shared" si="54"/>
        <v>3378.5</v>
      </c>
      <c r="BM39">
        <f t="shared" si="55"/>
        <v>1849.6</v>
      </c>
      <c r="BN39">
        <f t="shared" si="56"/>
        <v>157.9</v>
      </c>
      <c r="BO39">
        <f t="shared" si="57"/>
        <v>1285.0999999999999</v>
      </c>
      <c r="BP39">
        <f t="shared" si="58"/>
        <v>3386</v>
      </c>
      <c r="BQ39">
        <f t="shared" si="59"/>
        <v>643.5</v>
      </c>
      <c r="BR39">
        <f t="shared" si="60"/>
        <v>1188.3</v>
      </c>
      <c r="BS39">
        <f t="shared" si="61"/>
        <v>9089.5</v>
      </c>
      <c r="BT39">
        <f t="shared" si="62"/>
        <v>524.1</v>
      </c>
      <c r="BU39">
        <f t="shared" si="63"/>
        <v>3492.7</v>
      </c>
      <c r="BV39">
        <f t="shared" si="64"/>
        <v>4552.5</v>
      </c>
      <c r="BW39">
        <f t="shared" si="65"/>
        <v>1037.6999999999998</v>
      </c>
      <c r="BX39">
        <f t="shared" si="66"/>
        <v>8422.2999999999993</v>
      </c>
      <c r="BY39">
        <f t="shared" si="20"/>
        <v>1711.5</v>
      </c>
      <c r="BZ39">
        <f t="shared" si="21"/>
        <v>3607.9</v>
      </c>
      <c r="CA39">
        <f t="shared" si="22"/>
        <v>964.2</v>
      </c>
      <c r="CB39">
        <f t="shared" si="23"/>
        <v>664.4</v>
      </c>
      <c r="CC39">
        <f t="shared" si="24"/>
        <v>0</v>
      </c>
      <c r="CD39" s="27">
        <f t="shared" si="25"/>
        <v>168235.1</v>
      </c>
      <c r="CE39" s="27">
        <f t="shared" si="26"/>
        <v>12.5</v>
      </c>
      <c r="CF39" s="27">
        <f t="shared" si="27"/>
        <v>62.8</v>
      </c>
      <c r="CG39" s="27">
        <f t="shared" si="28"/>
        <v>263.5</v>
      </c>
      <c r="CH39" s="27">
        <f t="shared" si="44"/>
        <v>1789.6</v>
      </c>
      <c r="CI39" s="27">
        <f t="shared" si="45"/>
        <v>170363.5</v>
      </c>
      <c r="CJ39">
        <f t="shared" si="29"/>
        <v>355.4</v>
      </c>
      <c r="CK39">
        <f t="shared" si="30"/>
        <v>8.8000000000000007</v>
      </c>
      <c r="CL39">
        <f t="shared" si="31"/>
        <v>13755.1</v>
      </c>
      <c r="CM39">
        <f t="shared" si="32"/>
        <v>-23310.2</v>
      </c>
      <c r="CN39" s="27">
        <f t="shared" si="46"/>
        <v>-9555.1</v>
      </c>
      <c r="CO39">
        <f t="shared" si="33"/>
        <v>1350.2</v>
      </c>
      <c r="CP39">
        <f t="shared" si="34"/>
        <v>119.6</v>
      </c>
      <c r="CQ39">
        <f t="shared" si="35"/>
        <v>103699</v>
      </c>
      <c r="CR39">
        <f t="shared" si="36"/>
        <v>1593.2</v>
      </c>
      <c r="CS39">
        <f t="shared" si="37"/>
        <v>344</v>
      </c>
      <c r="CT39">
        <f t="shared" si="38"/>
        <v>141.9</v>
      </c>
      <c r="CU39">
        <f t="shared" si="39"/>
        <v>755.6</v>
      </c>
      <c r="CV39">
        <f t="shared" si="40"/>
        <v>3378.5</v>
      </c>
      <c r="CW39">
        <f t="shared" si="41"/>
        <v>1849.6</v>
      </c>
      <c r="CX39">
        <f t="shared" si="42"/>
        <v>157.9</v>
      </c>
      <c r="CY39">
        <f t="shared" si="43"/>
        <v>1285.0999999999999</v>
      </c>
    </row>
    <row r="40" spans="1:103" ht="13.7" customHeight="1" x14ac:dyDescent="0.4">
      <c r="A40" s="7" t="s">
        <v>103</v>
      </c>
      <c r="B40" s="5" t="s">
        <v>57</v>
      </c>
      <c r="C40" s="8">
        <v>101.7</v>
      </c>
      <c r="D40" s="8">
        <v>20.2</v>
      </c>
      <c r="E40" s="8">
        <v>17.2</v>
      </c>
      <c r="F40" s="8">
        <v>14</v>
      </c>
      <c r="G40" s="8">
        <v>5.5</v>
      </c>
      <c r="H40" s="8">
        <v>895.7</v>
      </c>
      <c r="I40" s="8">
        <v>143.1</v>
      </c>
      <c r="J40" s="8">
        <v>75.099999999999994</v>
      </c>
      <c r="K40" s="8">
        <v>401.4</v>
      </c>
      <c r="L40" s="8">
        <v>944.5</v>
      </c>
      <c r="M40" s="8">
        <v>797.6</v>
      </c>
      <c r="N40" s="8">
        <v>394.1</v>
      </c>
      <c r="O40" s="8">
        <v>514.70000000000005</v>
      </c>
      <c r="P40" s="8">
        <v>92.9</v>
      </c>
      <c r="Q40" s="8">
        <v>224</v>
      </c>
      <c r="R40" s="8">
        <v>378.5</v>
      </c>
      <c r="S40" s="8">
        <v>743</v>
      </c>
      <c r="T40" s="8">
        <v>560.5</v>
      </c>
      <c r="U40" s="8">
        <v>712.7</v>
      </c>
      <c r="V40" s="8">
        <v>412.8</v>
      </c>
      <c r="W40" s="8">
        <v>185.6</v>
      </c>
      <c r="X40" s="8">
        <v>379.9</v>
      </c>
      <c r="Y40" s="8">
        <v>3686.7</v>
      </c>
      <c r="Z40" s="8">
        <v>114.5</v>
      </c>
      <c r="AA40" s="8">
        <v>2730.4</v>
      </c>
      <c r="AB40" s="8">
        <v>25134.5</v>
      </c>
      <c r="AC40" s="8">
        <v>1983</v>
      </c>
      <c r="AD40" s="8">
        <v>1241.5999999999999</v>
      </c>
      <c r="AE40" s="8">
        <v>152.4</v>
      </c>
      <c r="AF40" s="8">
        <v>4339.8</v>
      </c>
      <c r="AG40" s="8">
        <v>225.3</v>
      </c>
      <c r="AH40" s="8">
        <v>3497.9</v>
      </c>
      <c r="AI40" s="8">
        <v>1824.1</v>
      </c>
      <c r="AJ40" s="8">
        <v>4661.1000000000004</v>
      </c>
      <c r="AK40" s="8">
        <v>5988.1</v>
      </c>
      <c r="AL40" s="8">
        <v>5639.3</v>
      </c>
      <c r="AM40" s="8">
        <v>22995.8</v>
      </c>
      <c r="AN40" s="8">
        <v>2978.6</v>
      </c>
      <c r="AO40" s="8">
        <v>2069</v>
      </c>
      <c r="AP40" s="8">
        <v>969.2</v>
      </c>
      <c r="AQ40" s="8">
        <v>572.6</v>
      </c>
      <c r="AR40" s="8">
        <v>10275.5</v>
      </c>
      <c r="AS40" s="8">
        <v>853.1</v>
      </c>
      <c r="AT40" s="8">
        <v>2170.3000000000002</v>
      </c>
      <c r="AU40" s="8">
        <v>0</v>
      </c>
      <c r="AV40" s="8">
        <v>549374.9</v>
      </c>
      <c r="AW40" s="8">
        <v>82</v>
      </c>
      <c r="AX40" s="8">
        <v>478.1</v>
      </c>
      <c r="AY40" s="8">
        <v>14215.3</v>
      </c>
      <c r="AZ40" s="8">
        <v>81.7</v>
      </c>
      <c r="BA40" s="8">
        <v>1116.5999999999999</v>
      </c>
      <c r="BB40" s="8">
        <v>101.7</v>
      </c>
      <c r="BC40" s="8">
        <v>2806.8</v>
      </c>
      <c r="BD40" s="8">
        <v>-2176.3000000000002</v>
      </c>
      <c r="BE40">
        <f t="shared" si="47"/>
        <v>121.9</v>
      </c>
      <c r="BF40">
        <f t="shared" si="48"/>
        <v>31.2</v>
      </c>
      <c r="BG40">
        <f t="shared" si="49"/>
        <v>93230.500000000015</v>
      </c>
      <c r="BH40">
        <f t="shared" si="50"/>
        <v>895.7</v>
      </c>
      <c r="BI40">
        <f t="shared" si="51"/>
        <v>143.1</v>
      </c>
      <c r="BJ40">
        <f t="shared" si="52"/>
        <v>75.099999999999994</v>
      </c>
      <c r="BK40">
        <f t="shared" si="53"/>
        <v>401.4</v>
      </c>
      <c r="BL40">
        <f t="shared" si="54"/>
        <v>944.5</v>
      </c>
      <c r="BM40">
        <f t="shared" si="55"/>
        <v>1706.4</v>
      </c>
      <c r="BN40">
        <f t="shared" si="56"/>
        <v>92.9</v>
      </c>
      <c r="BO40">
        <f t="shared" si="57"/>
        <v>602.5</v>
      </c>
      <c r="BP40">
        <f t="shared" si="58"/>
        <v>1835.6</v>
      </c>
      <c r="BQ40">
        <f t="shared" si="59"/>
        <v>560.5</v>
      </c>
      <c r="BR40">
        <f t="shared" si="60"/>
        <v>598.4</v>
      </c>
      <c r="BS40">
        <f t="shared" si="61"/>
        <v>3686.7</v>
      </c>
      <c r="BT40">
        <f t="shared" si="62"/>
        <v>114.5</v>
      </c>
      <c r="BU40">
        <f t="shared" si="63"/>
        <v>2730.4</v>
      </c>
      <c r="BV40">
        <f t="shared" si="64"/>
        <v>1983</v>
      </c>
      <c r="BW40">
        <f t="shared" si="65"/>
        <v>1394</v>
      </c>
      <c r="BX40">
        <f t="shared" si="66"/>
        <v>969.2</v>
      </c>
      <c r="BY40">
        <f t="shared" si="20"/>
        <v>572.6</v>
      </c>
      <c r="BZ40">
        <f t="shared" si="21"/>
        <v>10275.5</v>
      </c>
      <c r="CA40">
        <f t="shared" si="22"/>
        <v>853.1</v>
      </c>
      <c r="CB40">
        <f t="shared" si="23"/>
        <v>2170.3000000000002</v>
      </c>
      <c r="CC40">
        <f t="shared" si="24"/>
        <v>0</v>
      </c>
      <c r="CD40" s="27">
        <f t="shared" si="25"/>
        <v>549374.9</v>
      </c>
      <c r="CE40" s="27">
        <f t="shared" si="26"/>
        <v>82</v>
      </c>
      <c r="CF40" s="27">
        <f t="shared" si="27"/>
        <v>478.1</v>
      </c>
      <c r="CG40" s="27">
        <f t="shared" si="28"/>
        <v>14215.3</v>
      </c>
      <c r="CH40" s="27">
        <f t="shared" si="44"/>
        <v>81.7</v>
      </c>
      <c r="CI40" s="27">
        <f t="shared" si="45"/>
        <v>564232</v>
      </c>
      <c r="CJ40">
        <f t="shared" si="29"/>
        <v>1116.5999999999999</v>
      </c>
      <c r="CK40">
        <f t="shared" si="30"/>
        <v>101.7</v>
      </c>
      <c r="CL40">
        <f t="shared" si="31"/>
        <v>2806.8</v>
      </c>
      <c r="CM40">
        <f t="shared" si="32"/>
        <v>-2176.3000000000002</v>
      </c>
      <c r="CN40" s="27">
        <f t="shared" si="46"/>
        <v>630.5</v>
      </c>
      <c r="CO40">
        <f t="shared" si="33"/>
        <v>121.9</v>
      </c>
      <c r="CP40">
        <f t="shared" si="34"/>
        <v>31.2</v>
      </c>
      <c r="CQ40">
        <f t="shared" si="35"/>
        <v>93230.500000000015</v>
      </c>
      <c r="CR40">
        <f t="shared" si="36"/>
        <v>895.7</v>
      </c>
      <c r="CS40">
        <f t="shared" si="37"/>
        <v>143.1</v>
      </c>
      <c r="CT40">
        <f t="shared" si="38"/>
        <v>75.099999999999994</v>
      </c>
      <c r="CU40">
        <f t="shared" si="39"/>
        <v>401.4</v>
      </c>
      <c r="CV40">
        <f t="shared" si="40"/>
        <v>944.5</v>
      </c>
      <c r="CW40">
        <f t="shared" si="41"/>
        <v>1706.4</v>
      </c>
      <c r="CX40">
        <f t="shared" si="42"/>
        <v>92.9</v>
      </c>
      <c r="CY40">
        <f t="shared" si="43"/>
        <v>602.5</v>
      </c>
    </row>
    <row r="41" spans="1:103" ht="20.45" customHeight="1" x14ac:dyDescent="0.4">
      <c r="A41" s="7" t="s">
        <v>104</v>
      </c>
      <c r="B41" s="5" t="s">
        <v>57</v>
      </c>
      <c r="C41" s="9">
        <v>183.2</v>
      </c>
      <c r="D41" s="9">
        <v>80.2</v>
      </c>
      <c r="E41" s="9">
        <v>25</v>
      </c>
      <c r="F41" s="9">
        <v>29.9</v>
      </c>
      <c r="G41" s="9">
        <v>91.8</v>
      </c>
      <c r="H41" s="9">
        <v>6291</v>
      </c>
      <c r="I41" s="9">
        <v>425.9</v>
      </c>
      <c r="J41" s="9">
        <v>185.8</v>
      </c>
      <c r="K41" s="9">
        <v>1255.7</v>
      </c>
      <c r="L41" s="9">
        <v>2610.8000000000002</v>
      </c>
      <c r="M41" s="9">
        <v>3732.9</v>
      </c>
      <c r="N41" s="9">
        <v>2381.8000000000002</v>
      </c>
      <c r="O41" s="9">
        <v>2037.6</v>
      </c>
      <c r="P41" s="9">
        <v>474.6</v>
      </c>
      <c r="Q41" s="9">
        <v>521.4</v>
      </c>
      <c r="R41" s="9">
        <v>880.4</v>
      </c>
      <c r="S41" s="9">
        <v>3989.6</v>
      </c>
      <c r="T41" s="9">
        <v>3260.8</v>
      </c>
      <c r="U41" s="9">
        <v>3342.3</v>
      </c>
      <c r="V41" s="9">
        <v>4317.1000000000004</v>
      </c>
      <c r="W41" s="9">
        <v>1405.9</v>
      </c>
      <c r="X41" s="9">
        <v>2498.3000000000002</v>
      </c>
      <c r="Y41" s="9">
        <v>17389.599999999999</v>
      </c>
      <c r="Z41" s="9">
        <v>1041.8</v>
      </c>
      <c r="AA41" s="9">
        <v>20541.900000000001</v>
      </c>
      <c r="AB41" s="9">
        <v>31103.1</v>
      </c>
      <c r="AC41" s="9">
        <v>3577</v>
      </c>
      <c r="AD41" s="9">
        <v>115.8</v>
      </c>
      <c r="AE41" s="9">
        <v>854.6</v>
      </c>
      <c r="AF41" s="9">
        <v>4819.1000000000004</v>
      </c>
      <c r="AG41" s="9">
        <v>51.6</v>
      </c>
      <c r="AH41" s="9">
        <v>5444.1</v>
      </c>
      <c r="AI41" s="9">
        <v>6517</v>
      </c>
      <c r="AJ41" s="9">
        <v>18806.7</v>
      </c>
      <c r="AK41" s="9">
        <v>17905.8</v>
      </c>
      <c r="AL41" s="9">
        <v>16274.4</v>
      </c>
      <c r="AM41" s="9">
        <v>9256.4</v>
      </c>
      <c r="AN41" s="9">
        <v>20272.2</v>
      </c>
      <c r="AO41" s="9">
        <v>5790.1</v>
      </c>
      <c r="AP41" s="9">
        <v>9732.7000000000007</v>
      </c>
      <c r="AQ41" s="9">
        <v>2842.9</v>
      </c>
      <c r="AR41" s="9">
        <v>8703.6</v>
      </c>
      <c r="AS41" s="9">
        <v>2278.9</v>
      </c>
      <c r="AT41" s="9">
        <v>3293</v>
      </c>
      <c r="AU41" s="9">
        <v>0</v>
      </c>
      <c r="AV41" s="9">
        <v>4252.1000000000004</v>
      </c>
      <c r="AW41" s="9">
        <v>9274.4</v>
      </c>
      <c r="AX41" s="9">
        <v>45872.5</v>
      </c>
      <c r="AY41" s="9">
        <v>68105.100000000006</v>
      </c>
      <c r="AZ41" s="9">
        <v>467.3</v>
      </c>
      <c r="BA41" s="9">
        <v>164</v>
      </c>
      <c r="BB41" s="9">
        <v>23.1</v>
      </c>
      <c r="BC41" s="9">
        <v>10158.1</v>
      </c>
      <c r="BD41" s="9">
        <v>-38649</v>
      </c>
      <c r="BE41">
        <f t="shared" si="47"/>
        <v>263.39999999999998</v>
      </c>
      <c r="BF41">
        <f t="shared" si="48"/>
        <v>54.9</v>
      </c>
      <c r="BG41">
        <f t="shared" si="49"/>
        <v>153450.69999999998</v>
      </c>
      <c r="BH41">
        <f t="shared" si="50"/>
        <v>6291</v>
      </c>
      <c r="BI41">
        <f t="shared" si="51"/>
        <v>425.9</v>
      </c>
      <c r="BJ41">
        <f t="shared" si="52"/>
        <v>185.8</v>
      </c>
      <c r="BK41">
        <f t="shared" si="53"/>
        <v>1255.7</v>
      </c>
      <c r="BL41">
        <f t="shared" si="54"/>
        <v>2610.8000000000002</v>
      </c>
      <c r="BM41">
        <f t="shared" si="55"/>
        <v>8152.3000000000011</v>
      </c>
      <c r="BN41">
        <f t="shared" si="56"/>
        <v>474.6</v>
      </c>
      <c r="BO41">
        <f t="shared" si="57"/>
        <v>1401.8</v>
      </c>
      <c r="BP41">
        <f t="shared" si="58"/>
        <v>9830.2000000000007</v>
      </c>
      <c r="BQ41">
        <f t="shared" si="59"/>
        <v>3260.8</v>
      </c>
      <c r="BR41">
        <f t="shared" si="60"/>
        <v>5723</v>
      </c>
      <c r="BS41">
        <f t="shared" si="61"/>
        <v>17389.599999999999</v>
      </c>
      <c r="BT41">
        <f t="shared" si="62"/>
        <v>1041.8</v>
      </c>
      <c r="BU41">
        <f t="shared" si="63"/>
        <v>20541.900000000001</v>
      </c>
      <c r="BV41">
        <f t="shared" si="64"/>
        <v>3577</v>
      </c>
      <c r="BW41">
        <f t="shared" si="65"/>
        <v>970.4</v>
      </c>
      <c r="BX41">
        <f t="shared" si="66"/>
        <v>9732.7000000000007</v>
      </c>
      <c r="BY41">
        <f t="shared" si="20"/>
        <v>2842.9</v>
      </c>
      <c r="BZ41">
        <f t="shared" si="21"/>
        <v>8703.6</v>
      </c>
      <c r="CA41">
        <f t="shared" si="22"/>
        <v>2278.9</v>
      </c>
      <c r="CB41">
        <f t="shared" si="23"/>
        <v>3293</v>
      </c>
      <c r="CC41">
        <f t="shared" si="24"/>
        <v>0</v>
      </c>
      <c r="CD41" s="27">
        <f t="shared" si="25"/>
        <v>4252.1000000000004</v>
      </c>
      <c r="CE41" s="27">
        <f t="shared" si="26"/>
        <v>9274.4</v>
      </c>
      <c r="CF41" s="27">
        <f t="shared" si="27"/>
        <v>45872.5</v>
      </c>
      <c r="CG41" s="27">
        <f t="shared" si="28"/>
        <v>68105.100000000006</v>
      </c>
      <c r="CH41" s="27">
        <f t="shared" si="44"/>
        <v>467.3</v>
      </c>
      <c r="CI41" s="27">
        <f t="shared" si="45"/>
        <v>127971.40000000001</v>
      </c>
      <c r="CJ41">
        <f t="shared" si="29"/>
        <v>164</v>
      </c>
      <c r="CK41">
        <f t="shared" si="30"/>
        <v>23.1</v>
      </c>
      <c r="CL41">
        <f t="shared" si="31"/>
        <v>10158.1</v>
      </c>
      <c r="CM41">
        <f t="shared" si="32"/>
        <v>-38649</v>
      </c>
      <c r="CN41" s="27">
        <f t="shared" si="46"/>
        <v>-28490.9</v>
      </c>
      <c r="CO41">
        <f t="shared" si="33"/>
        <v>263.39999999999998</v>
      </c>
      <c r="CP41">
        <f t="shared" si="34"/>
        <v>54.9</v>
      </c>
      <c r="CQ41">
        <f t="shared" si="35"/>
        <v>153450.69999999998</v>
      </c>
      <c r="CR41">
        <f t="shared" si="36"/>
        <v>6291</v>
      </c>
      <c r="CS41">
        <f t="shared" si="37"/>
        <v>425.9</v>
      </c>
      <c r="CT41">
        <f t="shared" si="38"/>
        <v>185.8</v>
      </c>
      <c r="CU41">
        <f t="shared" si="39"/>
        <v>1255.7</v>
      </c>
      <c r="CV41">
        <f t="shared" si="40"/>
        <v>2610.8000000000002</v>
      </c>
      <c r="CW41">
        <f t="shared" si="41"/>
        <v>8152.3000000000011</v>
      </c>
      <c r="CX41">
        <f t="shared" si="42"/>
        <v>474.6</v>
      </c>
      <c r="CY41">
        <f t="shared" si="43"/>
        <v>1401.8</v>
      </c>
    </row>
    <row r="42" spans="1:103" ht="20.45" customHeight="1" x14ac:dyDescent="0.4">
      <c r="A42" s="7" t="s">
        <v>105</v>
      </c>
      <c r="B42" s="5" t="s">
        <v>57</v>
      </c>
      <c r="C42" s="8">
        <v>249.8</v>
      </c>
      <c r="D42" s="8">
        <v>115.6</v>
      </c>
      <c r="E42" s="8">
        <v>18.899999999999999</v>
      </c>
      <c r="F42" s="8">
        <v>183.3</v>
      </c>
      <c r="G42" s="8">
        <v>55.1</v>
      </c>
      <c r="H42" s="8">
        <v>2140.1999999999998</v>
      </c>
      <c r="I42" s="8">
        <v>450.5</v>
      </c>
      <c r="J42" s="8">
        <v>207.2</v>
      </c>
      <c r="K42" s="8">
        <v>750.7</v>
      </c>
      <c r="L42" s="8">
        <v>1854.8</v>
      </c>
      <c r="M42" s="8">
        <v>3101</v>
      </c>
      <c r="N42" s="8">
        <v>1779</v>
      </c>
      <c r="O42" s="8">
        <v>1483</v>
      </c>
      <c r="P42" s="8">
        <v>405</v>
      </c>
      <c r="Q42" s="8">
        <v>506.8</v>
      </c>
      <c r="R42" s="8">
        <v>718.5</v>
      </c>
      <c r="S42" s="8">
        <v>5874.3</v>
      </c>
      <c r="T42" s="8">
        <v>2176.4</v>
      </c>
      <c r="U42" s="8">
        <v>2543.6</v>
      </c>
      <c r="V42" s="8">
        <v>3654.3</v>
      </c>
      <c r="W42" s="8">
        <v>687.1</v>
      </c>
      <c r="X42" s="8">
        <v>1556.8</v>
      </c>
      <c r="Y42" s="8">
        <v>6832.5</v>
      </c>
      <c r="Z42" s="8">
        <v>917.8</v>
      </c>
      <c r="AA42" s="8">
        <v>9702.2000000000007</v>
      </c>
      <c r="AB42" s="8">
        <v>32675.8</v>
      </c>
      <c r="AC42" s="8">
        <v>3278.8</v>
      </c>
      <c r="AD42" s="8">
        <v>102.9</v>
      </c>
      <c r="AE42" s="8">
        <v>610.6</v>
      </c>
      <c r="AF42" s="8">
        <v>5363.3</v>
      </c>
      <c r="AG42" s="8">
        <v>74.5</v>
      </c>
      <c r="AH42" s="8">
        <v>2591.9</v>
      </c>
      <c r="AI42" s="8">
        <v>4576.7</v>
      </c>
      <c r="AJ42" s="8">
        <v>9850.1</v>
      </c>
      <c r="AK42" s="8">
        <v>11592.3</v>
      </c>
      <c r="AL42" s="8">
        <v>13516</v>
      </c>
      <c r="AM42" s="8">
        <v>6223.5</v>
      </c>
      <c r="AN42" s="8">
        <v>10524.7</v>
      </c>
      <c r="AO42" s="8">
        <v>12041</v>
      </c>
      <c r="AP42" s="8">
        <v>13871</v>
      </c>
      <c r="AQ42" s="8">
        <v>3269.4</v>
      </c>
      <c r="AR42" s="8">
        <v>12894.9</v>
      </c>
      <c r="AS42" s="8">
        <v>1792.8</v>
      </c>
      <c r="AT42" s="8">
        <v>2515.3000000000002</v>
      </c>
      <c r="AU42" s="8">
        <v>0</v>
      </c>
      <c r="AV42" s="8">
        <v>14226.2</v>
      </c>
      <c r="AW42" s="8">
        <v>1448.3</v>
      </c>
      <c r="AX42" s="8">
        <v>8332.2999999999993</v>
      </c>
      <c r="AY42" s="8">
        <v>1623.5</v>
      </c>
      <c r="AZ42" s="8">
        <v>2177.3000000000002</v>
      </c>
      <c r="BA42" s="8">
        <v>341.9</v>
      </c>
      <c r="BB42" s="8">
        <v>665.1</v>
      </c>
      <c r="BC42" s="8">
        <v>41312.6</v>
      </c>
      <c r="BD42" s="8">
        <v>-24832.5</v>
      </c>
      <c r="BE42">
        <f t="shared" si="47"/>
        <v>365.4</v>
      </c>
      <c r="BF42">
        <f t="shared" si="48"/>
        <v>202.20000000000002</v>
      </c>
      <c r="BG42">
        <f t="shared" si="49"/>
        <v>129557.29999999999</v>
      </c>
      <c r="BH42">
        <f t="shared" si="50"/>
        <v>2140.1999999999998</v>
      </c>
      <c r="BI42">
        <f t="shared" si="51"/>
        <v>450.5</v>
      </c>
      <c r="BJ42">
        <f t="shared" si="52"/>
        <v>207.2</v>
      </c>
      <c r="BK42">
        <f t="shared" si="53"/>
        <v>750.7</v>
      </c>
      <c r="BL42">
        <f t="shared" si="54"/>
        <v>1854.8</v>
      </c>
      <c r="BM42">
        <f t="shared" si="55"/>
        <v>6363</v>
      </c>
      <c r="BN42">
        <f t="shared" si="56"/>
        <v>405</v>
      </c>
      <c r="BO42">
        <f t="shared" si="57"/>
        <v>1225.3</v>
      </c>
      <c r="BP42">
        <f t="shared" si="58"/>
        <v>9974.6999999999989</v>
      </c>
      <c r="BQ42">
        <f t="shared" si="59"/>
        <v>2176.4</v>
      </c>
      <c r="BR42">
        <f t="shared" si="60"/>
        <v>4341.4000000000005</v>
      </c>
      <c r="BS42">
        <f t="shared" si="61"/>
        <v>6832.5</v>
      </c>
      <c r="BT42">
        <f t="shared" si="62"/>
        <v>917.8</v>
      </c>
      <c r="BU42">
        <f t="shared" si="63"/>
        <v>9702.2000000000007</v>
      </c>
      <c r="BV42">
        <f t="shared" si="64"/>
        <v>3278.8</v>
      </c>
      <c r="BW42">
        <f t="shared" si="65"/>
        <v>713.5</v>
      </c>
      <c r="BX42">
        <f t="shared" si="66"/>
        <v>13871</v>
      </c>
      <c r="BY42">
        <f t="shared" si="20"/>
        <v>3269.4</v>
      </c>
      <c r="BZ42">
        <f t="shared" si="21"/>
        <v>12894.9</v>
      </c>
      <c r="CA42">
        <f t="shared" si="22"/>
        <v>1792.8</v>
      </c>
      <c r="CB42">
        <f t="shared" si="23"/>
        <v>2515.3000000000002</v>
      </c>
      <c r="CC42">
        <f t="shared" si="24"/>
        <v>0</v>
      </c>
      <c r="CD42" s="27">
        <f t="shared" si="25"/>
        <v>14226.2</v>
      </c>
      <c r="CE42" s="27">
        <f t="shared" si="26"/>
        <v>1448.3</v>
      </c>
      <c r="CF42" s="27">
        <f t="shared" si="27"/>
        <v>8332.2999999999993</v>
      </c>
      <c r="CG42" s="27">
        <f t="shared" si="28"/>
        <v>1623.5</v>
      </c>
      <c r="CH42" s="27">
        <f t="shared" si="44"/>
        <v>2177.3000000000002</v>
      </c>
      <c r="CI42" s="27">
        <f t="shared" si="45"/>
        <v>27807.599999999999</v>
      </c>
      <c r="CJ42">
        <f t="shared" si="29"/>
        <v>341.9</v>
      </c>
      <c r="CK42">
        <f t="shared" si="30"/>
        <v>665.1</v>
      </c>
      <c r="CL42">
        <f t="shared" si="31"/>
        <v>41312.6</v>
      </c>
      <c r="CM42">
        <f t="shared" si="32"/>
        <v>-24832.5</v>
      </c>
      <c r="CN42" s="27">
        <f t="shared" si="46"/>
        <v>16480.099999999999</v>
      </c>
      <c r="CO42">
        <f t="shared" si="33"/>
        <v>365.4</v>
      </c>
      <c r="CP42">
        <f t="shared" si="34"/>
        <v>202.20000000000002</v>
      </c>
      <c r="CQ42">
        <f t="shared" si="35"/>
        <v>129557.29999999999</v>
      </c>
      <c r="CR42">
        <f t="shared" si="36"/>
        <v>2140.1999999999998</v>
      </c>
      <c r="CS42">
        <f t="shared" si="37"/>
        <v>450.5</v>
      </c>
      <c r="CT42">
        <f t="shared" si="38"/>
        <v>207.2</v>
      </c>
      <c r="CU42">
        <f t="shared" si="39"/>
        <v>750.7</v>
      </c>
      <c r="CV42">
        <f t="shared" si="40"/>
        <v>1854.8</v>
      </c>
      <c r="CW42">
        <f t="shared" si="41"/>
        <v>6363</v>
      </c>
      <c r="CX42">
        <f t="shared" si="42"/>
        <v>405</v>
      </c>
      <c r="CY42">
        <f t="shared" si="43"/>
        <v>1225.3</v>
      </c>
    </row>
    <row r="43" spans="1:103" ht="20.45" customHeight="1" x14ac:dyDescent="0.4">
      <c r="A43" s="7" t="s">
        <v>77</v>
      </c>
      <c r="B43" s="5" t="s">
        <v>57</v>
      </c>
      <c r="C43" s="9">
        <v>118</v>
      </c>
      <c r="D43" s="9">
        <v>2.5</v>
      </c>
      <c r="E43" s="9">
        <v>0.1</v>
      </c>
      <c r="F43" s="9">
        <v>5</v>
      </c>
      <c r="G43" s="9">
        <v>1.9</v>
      </c>
      <c r="H43" s="9">
        <v>617.9</v>
      </c>
      <c r="I43" s="9">
        <v>3.6</v>
      </c>
      <c r="J43" s="9">
        <v>27.5</v>
      </c>
      <c r="K43" s="9">
        <v>20.3</v>
      </c>
      <c r="L43" s="9">
        <v>90.8</v>
      </c>
      <c r="M43" s="9">
        <v>64.8</v>
      </c>
      <c r="N43" s="9">
        <v>19.2</v>
      </c>
      <c r="O43" s="9">
        <v>18.8</v>
      </c>
      <c r="P43" s="9">
        <v>90.5</v>
      </c>
      <c r="Q43" s="9">
        <v>641</v>
      </c>
      <c r="R43" s="9">
        <v>19.3</v>
      </c>
      <c r="S43" s="9">
        <v>41.1</v>
      </c>
      <c r="T43" s="9">
        <v>23.2</v>
      </c>
      <c r="U43" s="9">
        <v>26.1</v>
      </c>
      <c r="V43" s="9">
        <v>19.7</v>
      </c>
      <c r="W43" s="9">
        <v>7.8</v>
      </c>
      <c r="X43" s="9">
        <v>22.2</v>
      </c>
      <c r="Y43" s="9">
        <v>166.4</v>
      </c>
      <c r="Z43" s="9">
        <v>6.9</v>
      </c>
      <c r="AA43" s="9">
        <v>144.9</v>
      </c>
      <c r="AB43" s="9">
        <v>140.30000000000001</v>
      </c>
      <c r="AC43" s="9">
        <v>38.6</v>
      </c>
      <c r="AD43" s="9">
        <v>5</v>
      </c>
      <c r="AE43" s="9">
        <v>10</v>
      </c>
      <c r="AF43" s="9">
        <v>17.600000000000001</v>
      </c>
      <c r="AG43" s="9">
        <v>1.6</v>
      </c>
      <c r="AH43" s="9">
        <v>42.3</v>
      </c>
      <c r="AI43" s="9">
        <v>112.5</v>
      </c>
      <c r="AJ43" s="9">
        <v>925.6</v>
      </c>
      <c r="AK43" s="9">
        <v>44.4</v>
      </c>
      <c r="AL43" s="9">
        <v>52.4</v>
      </c>
      <c r="AM43" s="9">
        <v>99.2</v>
      </c>
      <c r="AN43" s="9">
        <v>128</v>
      </c>
      <c r="AO43" s="9">
        <v>40.1</v>
      </c>
      <c r="AP43" s="9">
        <v>24.3</v>
      </c>
      <c r="AQ43" s="9">
        <v>7.6</v>
      </c>
      <c r="AR43" s="9">
        <v>73.7</v>
      </c>
      <c r="AS43" s="9">
        <v>20.7</v>
      </c>
      <c r="AT43" s="9">
        <v>22.9</v>
      </c>
      <c r="AU43" s="9">
        <v>0</v>
      </c>
      <c r="AV43" s="9">
        <v>11743.3</v>
      </c>
      <c r="AW43" s="9">
        <v>23.8</v>
      </c>
      <c r="AX43" s="9">
        <v>327281.3</v>
      </c>
      <c r="AY43" s="9">
        <v>264</v>
      </c>
      <c r="AZ43" s="9">
        <v>7</v>
      </c>
      <c r="BA43" s="9">
        <v>84.9</v>
      </c>
      <c r="BB43" s="9">
        <v>0</v>
      </c>
      <c r="BC43" s="9">
        <v>4.0999999999999996</v>
      </c>
      <c r="BD43" s="9">
        <v>-2484.1999999999998</v>
      </c>
      <c r="BE43">
        <f t="shared" si="47"/>
        <v>120.5</v>
      </c>
      <c r="BF43">
        <f t="shared" si="48"/>
        <v>5.0999999999999996</v>
      </c>
      <c r="BG43">
        <f t="shared" si="49"/>
        <v>1730.8000000000002</v>
      </c>
      <c r="BH43">
        <f t="shared" si="50"/>
        <v>617.9</v>
      </c>
      <c r="BI43">
        <f t="shared" si="51"/>
        <v>3.6</v>
      </c>
      <c r="BJ43">
        <f t="shared" si="52"/>
        <v>27.5</v>
      </c>
      <c r="BK43">
        <f t="shared" si="53"/>
        <v>20.3</v>
      </c>
      <c r="BL43">
        <f t="shared" si="54"/>
        <v>90.8</v>
      </c>
      <c r="BM43">
        <f t="shared" si="55"/>
        <v>102.8</v>
      </c>
      <c r="BN43">
        <f t="shared" si="56"/>
        <v>90.5</v>
      </c>
      <c r="BO43">
        <f t="shared" si="57"/>
        <v>660.3</v>
      </c>
      <c r="BP43">
        <f t="shared" si="58"/>
        <v>89.4</v>
      </c>
      <c r="BQ43">
        <f t="shared" si="59"/>
        <v>23.2</v>
      </c>
      <c r="BR43">
        <f t="shared" si="60"/>
        <v>27.5</v>
      </c>
      <c r="BS43">
        <f t="shared" si="61"/>
        <v>166.4</v>
      </c>
      <c r="BT43">
        <f t="shared" si="62"/>
        <v>6.9</v>
      </c>
      <c r="BU43">
        <f t="shared" si="63"/>
        <v>144.9</v>
      </c>
      <c r="BV43">
        <f t="shared" si="64"/>
        <v>38.6</v>
      </c>
      <c r="BW43">
        <f t="shared" si="65"/>
        <v>15</v>
      </c>
      <c r="BX43">
        <f t="shared" si="66"/>
        <v>24.3</v>
      </c>
      <c r="BY43">
        <f t="shared" si="20"/>
        <v>7.6</v>
      </c>
      <c r="BZ43">
        <f t="shared" si="21"/>
        <v>73.7</v>
      </c>
      <c r="CA43">
        <f t="shared" si="22"/>
        <v>20.7</v>
      </c>
      <c r="CB43">
        <f t="shared" si="23"/>
        <v>22.9</v>
      </c>
      <c r="CC43">
        <f t="shared" si="24"/>
        <v>0</v>
      </c>
      <c r="CD43" s="27">
        <f t="shared" si="25"/>
        <v>11743.3</v>
      </c>
      <c r="CE43" s="27">
        <f t="shared" si="26"/>
        <v>23.8</v>
      </c>
      <c r="CF43" s="27">
        <f t="shared" si="27"/>
        <v>327281.3</v>
      </c>
      <c r="CG43" s="27">
        <f t="shared" si="28"/>
        <v>264</v>
      </c>
      <c r="CH43" s="27">
        <f t="shared" si="44"/>
        <v>7</v>
      </c>
      <c r="CI43" s="27">
        <f t="shared" si="45"/>
        <v>339319.39999999997</v>
      </c>
      <c r="CJ43">
        <f t="shared" si="29"/>
        <v>84.9</v>
      </c>
      <c r="CK43">
        <f t="shared" si="30"/>
        <v>0</v>
      </c>
      <c r="CL43">
        <f t="shared" si="31"/>
        <v>4.0999999999999996</v>
      </c>
      <c r="CM43">
        <f t="shared" si="32"/>
        <v>-2484.1999999999998</v>
      </c>
      <c r="CN43" s="27">
        <f t="shared" si="46"/>
        <v>-2480.1</v>
      </c>
      <c r="CO43">
        <f t="shared" si="33"/>
        <v>120.5</v>
      </c>
      <c r="CP43">
        <f t="shared" si="34"/>
        <v>5.0999999999999996</v>
      </c>
      <c r="CQ43">
        <f t="shared" si="35"/>
        <v>1730.8000000000002</v>
      </c>
      <c r="CR43">
        <f t="shared" si="36"/>
        <v>617.9</v>
      </c>
      <c r="CS43">
        <f t="shared" si="37"/>
        <v>3.6</v>
      </c>
      <c r="CT43">
        <f t="shared" si="38"/>
        <v>27.5</v>
      </c>
      <c r="CU43">
        <f t="shared" si="39"/>
        <v>20.3</v>
      </c>
      <c r="CV43">
        <f t="shared" si="40"/>
        <v>90.8</v>
      </c>
      <c r="CW43">
        <f t="shared" si="41"/>
        <v>102.8</v>
      </c>
      <c r="CX43">
        <f t="shared" si="42"/>
        <v>90.5</v>
      </c>
      <c r="CY43">
        <f t="shared" si="43"/>
        <v>660.3</v>
      </c>
    </row>
    <row r="44" spans="1:103" ht="13.7" customHeight="1" x14ac:dyDescent="0.4">
      <c r="A44" s="7" t="s">
        <v>106</v>
      </c>
      <c r="B44" s="5" t="s">
        <v>57</v>
      </c>
      <c r="C44" s="8">
        <v>28</v>
      </c>
      <c r="D44" s="8">
        <v>4.9000000000000004</v>
      </c>
      <c r="E44" s="8">
        <v>1.2</v>
      </c>
      <c r="F44" s="8">
        <v>5.3</v>
      </c>
      <c r="G44" s="8">
        <v>4</v>
      </c>
      <c r="H44" s="8">
        <v>217</v>
      </c>
      <c r="I44" s="8">
        <v>24</v>
      </c>
      <c r="J44" s="8">
        <v>11.2</v>
      </c>
      <c r="K44" s="8">
        <v>75.5</v>
      </c>
      <c r="L44" s="8">
        <v>144</v>
      </c>
      <c r="M44" s="8">
        <v>209.5</v>
      </c>
      <c r="N44" s="8">
        <v>125.7</v>
      </c>
      <c r="O44" s="8">
        <v>102.6</v>
      </c>
      <c r="P44" s="8">
        <v>28.7</v>
      </c>
      <c r="Q44" s="8">
        <v>32.5</v>
      </c>
      <c r="R44" s="8">
        <v>55.9</v>
      </c>
      <c r="S44" s="8">
        <v>263.3</v>
      </c>
      <c r="T44" s="8">
        <v>181.9</v>
      </c>
      <c r="U44" s="8">
        <v>178.1</v>
      </c>
      <c r="V44" s="8">
        <v>213</v>
      </c>
      <c r="W44" s="8">
        <v>62.5</v>
      </c>
      <c r="X44" s="8">
        <v>112.2</v>
      </c>
      <c r="Y44" s="8">
        <v>823.6</v>
      </c>
      <c r="Z44" s="8">
        <v>59.3</v>
      </c>
      <c r="AA44" s="8">
        <v>867.5</v>
      </c>
      <c r="AB44" s="8">
        <v>1826.1</v>
      </c>
      <c r="AC44" s="8">
        <v>352.4</v>
      </c>
      <c r="AD44" s="8">
        <v>7.1</v>
      </c>
      <c r="AE44" s="8">
        <v>33.5</v>
      </c>
      <c r="AF44" s="8">
        <v>332</v>
      </c>
      <c r="AG44" s="8">
        <v>4.5</v>
      </c>
      <c r="AH44" s="8">
        <v>219.1</v>
      </c>
      <c r="AI44" s="8">
        <v>369.3</v>
      </c>
      <c r="AJ44" s="8">
        <v>1165.8</v>
      </c>
      <c r="AK44" s="8">
        <v>1137.5</v>
      </c>
      <c r="AL44" s="8">
        <v>867.4</v>
      </c>
      <c r="AM44" s="8">
        <v>447.3</v>
      </c>
      <c r="AN44" s="8">
        <v>941.9</v>
      </c>
      <c r="AO44" s="8">
        <v>475.1</v>
      </c>
      <c r="AP44" s="8">
        <v>673.6</v>
      </c>
      <c r="AQ44" s="8">
        <v>181.9</v>
      </c>
      <c r="AR44" s="8">
        <v>697.9</v>
      </c>
      <c r="AS44" s="8">
        <v>122.2</v>
      </c>
      <c r="AT44" s="8">
        <v>191.6</v>
      </c>
      <c r="AU44" s="8">
        <v>0</v>
      </c>
      <c r="AV44" s="8">
        <v>39665.599999999999</v>
      </c>
      <c r="AW44" s="8">
        <v>14186.6</v>
      </c>
      <c r="AX44" s="8">
        <v>62667.5</v>
      </c>
      <c r="AY44" s="8">
        <v>66560.399999999994</v>
      </c>
      <c r="AZ44" s="8">
        <v>61.7</v>
      </c>
      <c r="BA44" s="8">
        <v>879.7</v>
      </c>
      <c r="BB44" s="8">
        <v>189.1</v>
      </c>
      <c r="BC44" s="8">
        <v>1233.7</v>
      </c>
      <c r="BD44" s="8">
        <v>-2142.5</v>
      </c>
      <c r="BE44">
        <f t="shared" si="47"/>
        <v>32.9</v>
      </c>
      <c r="BF44">
        <f t="shared" si="48"/>
        <v>6.5</v>
      </c>
      <c r="BG44">
        <f t="shared" si="49"/>
        <v>8983.6</v>
      </c>
      <c r="BH44">
        <f t="shared" si="50"/>
        <v>217</v>
      </c>
      <c r="BI44">
        <f t="shared" si="51"/>
        <v>24</v>
      </c>
      <c r="BJ44">
        <f t="shared" si="52"/>
        <v>11.2</v>
      </c>
      <c r="BK44">
        <f t="shared" si="53"/>
        <v>75.5</v>
      </c>
      <c r="BL44">
        <f t="shared" si="54"/>
        <v>144</v>
      </c>
      <c r="BM44">
        <f t="shared" si="55"/>
        <v>437.79999999999995</v>
      </c>
      <c r="BN44">
        <f t="shared" si="56"/>
        <v>28.7</v>
      </c>
      <c r="BO44">
        <f t="shared" si="57"/>
        <v>88.4</v>
      </c>
      <c r="BP44">
        <f t="shared" si="58"/>
        <v>553.6</v>
      </c>
      <c r="BQ44">
        <f t="shared" si="59"/>
        <v>181.9</v>
      </c>
      <c r="BR44">
        <f t="shared" si="60"/>
        <v>275.5</v>
      </c>
      <c r="BS44">
        <f t="shared" si="61"/>
        <v>823.6</v>
      </c>
      <c r="BT44">
        <f t="shared" si="62"/>
        <v>59.3</v>
      </c>
      <c r="BU44">
        <f t="shared" si="63"/>
        <v>867.5</v>
      </c>
      <c r="BV44">
        <f t="shared" si="64"/>
        <v>352.4</v>
      </c>
      <c r="BW44">
        <f t="shared" si="65"/>
        <v>40.6</v>
      </c>
      <c r="BX44">
        <f t="shared" si="66"/>
        <v>673.6</v>
      </c>
      <c r="BY44">
        <f t="shared" si="20"/>
        <v>181.9</v>
      </c>
      <c r="BZ44">
        <f t="shared" si="21"/>
        <v>697.9</v>
      </c>
      <c r="CA44">
        <f t="shared" si="22"/>
        <v>122.2</v>
      </c>
      <c r="CB44">
        <f t="shared" si="23"/>
        <v>191.6</v>
      </c>
      <c r="CC44">
        <f t="shared" si="24"/>
        <v>0</v>
      </c>
      <c r="CD44" s="27">
        <f t="shared" si="25"/>
        <v>39665.599999999999</v>
      </c>
      <c r="CE44" s="27">
        <f t="shared" si="26"/>
        <v>14186.6</v>
      </c>
      <c r="CF44" s="27">
        <f t="shared" si="27"/>
        <v>62667.5</v>
      </c>
      <c r="CG44" s="27">
        <f t="shared" si="28"/>
        <v>66560.399999999994</v>
      </c>
      <c r="CH44" s="27">
        <f t="shared" si="44"/>
        <v>61.7</v>
      </c>
      <c r="CI44" s="27">
        <f t="shared" si="45"/>
        <v>183141.8</v>
      </c>
      <c r="CJ44">
        <f t="shared" si="29"/>
        <v>879.7</v>
      </c>
      <c r="CK44">
        <f t="shared" si="30"/>
        <v>189.1</v>
      </c>
      <c r="CL44">
        <f t="shared" si="31"/>
        <v>1233.7</v>
      </c>
      <c r="CM44">
        <f t="shared" si="32"/>
        <v>-2142.5</v>
      </c>
      <c r="CN44" s="27">
        <f t="shared" si="46"/>
        <v>-908.8</v>
      </c>
      <c r="CO44">
        <f t="shared" si="33"/>
        <v>32.9</v>
      </c>
      <c r="CP44">
        <f t="shared" si="34"/>
        <v>6.5</v>
      </c>
      <c r="CQ44">
        <f t="shared" si="35"/>
        <v>8983.6</v>
      </c>
      <c r="CR44">
        <f t="shared" si="36"/>
        <v>217</v>
      </c>
      <c r="CS44">
        <f t="shared" si="37"/>
        <v>24</v>
      </c>
      <c r="CT44">
        <f t="shared" si="38"/>
        <v>11.2</v>
      </c>
      <c r="CU44">
        <f t="shared" si="39"/>
        <v>75.5</v>
      </c>
      <c r="CV44">
        <f t="shared" si="40"/>
        <v>144</v>
      </c>
      <c r="CW44">
        <f t="shared" si="41"/>
        <v>437.79999999999995</v>
      </c>
      <c r="CX44">
        <f t="shared" si="42"/>
        <v>28.7</v>
      </c>
      <c r="CY44">
        <f t="shared" si="43"/>
        <v>88.4</v>
      </c>
    </row>
    <row r="45" spans="1:103" ht="20.45" customHeight="1" x14ac:dyDescent="0.4">
      <c r="A45" s="7" t="s">
        <v>107</v>
      </c>
      <c r="B45" s="5" t="s">
        <v>57</v>
      </c>
      <c r="C45" s="9">
        <v>15.2</v>
      </c>
      <c r="D45" s="9">
        <v>19.3</v>
      </c>
      <c r="E45" s="9">
        <v>2</v>
      </c>
      <c r="F45" s="9">
        <v>9.6999999999999993</v>
      </c>
      <c r="G45" s="9">
        <v>0.7</v>
      </c>
      <c r="H45" s="9">
        <v>138.6</v>
      </c>
      <c r="I45" s="9">
        <v>17.3</v>
      </c>
      <c r="J45" s="9">
        <v>9.6</v>
      </c>
      <c r="K45" s="9">
        <v>89</v>
      </c>
      <c r="L45" s="9">
        <v>254.7</v>
      </c>
      <c r="M45" s="9">
        <v>90.5</v>
      </c>
      <c r="N45" s="9">
        <v>66.3</v>
      </c>
      <c r="O45" s="9">
        <v>91.3</v>
      </c>
      <c r="P45" s="9">
        <v>16.2</v>
      </c>
      <c r="Q45" s="9">
        <v>44.7</v>
      </c>
      <c r="R45" s="9">
        <v>51.8</v>
      </c>
      <c r="S45" s="9">
        <v>118.7</v>
      </c>
      <c r="T45" s="9">
        <v>92.6</v>
      </c>
      <c r="U45" s="9">
        <v>123.8</v>
      </c>
      <c r="V45" s="9">
        <v>90.8</v>
      </c>
      <c r="W45" s="9">
        <v>38</v>
      </c>
      <c r="X45" s="9">
        <v>75.3</v>
      </c>
      <c r="Y45" s="9">
        <v>315</v>
      </c>
      <c r="Z45" s="9">
        <v>38.5</v>
      </c>
      <c r="AA45" s="9">
        <v>343.5</v>
      </c>
      <c r="AB45" s="9">
        <v>1056.0999999999999</v>
      </c>
      <c r="AC45" s="9">
        <v>197.6</v>
      </c>
      <c r="AD45" s="9">
        <v>48.7</v>
      </c>
      <c r="AE45" s="9">
        <v>17.399999999999999</v>
      </c>
      <c r="AF45" s="9">
        <v>444.1</v>
      </c>
      <c r="AG45" s="9">
        <v>16.600000000000001</v>
      </c>
      <c r="AH45" s="9">
        <v>251.4</v>
      </c>
      <c r="AI45" s="9">
        <v>209.4</v>
      </c>
      <c r="AJ45" s="9">
        <v>258</v>
      </c>
      <c r="AK45" s="9">
        <v>179.2</v>
      </c>
      <c r="AL45" s="9">
        <v>461.6</v>
      </c>
      <c r="AM45" s="9">
        <v>138.30000000000001</v>
      </c>
      <c r="AN45" s="9">
        <v>267.2</v>
      </c>
      <c r="AO45" s="9">
        <v>113.3</v>
      </c>
      <c r="AP45" s="9">
        <v>232.2</v>
      </c>
      <c r="AQ45" s="9">
        <v>74.8</v>
      </c>
      <c r="AR45" s="9">
        <v>5777.3</v>
      </c>
      <c r="AS45" s="9">
        <v>100.4</v>
      </c>
      <c r="AT45" s="9">
        <v>159</v>
      </c>
      <c r="AU45" s="9">
        <v>0</v>
      </c>
      <c r="AV45" s="9">
        <v>106764</v>
      </c>
      <c r="AW45" s="9">
        <v>31311.9</v>
      </c>
      <c r="AX45" s="9">
        <v>397721</v>
      </c>
      <c r="AY45" s="9">
        <v>195.2</v>
      </c>
      <c r="AZ45" s="9">
        <v>2</v>
      </c>
      <c r="BA45" s="9">
        <v>283.3</v>
      </c>
      <c r="BB45" s="9">
        <v>15.4</v>
      </c>
      <c r="BC45" s="9">
        <v>54</v>
      </c>
      <c r="BD45" s="9">
        <v>-763.1</v>
      </c>
      <c r="BE45">
        <f t="shared" si="47"/>
        <v>34.5</v>
      </c>
      <c r="BF45">
        <f t="shared" si="48"/>
        <v>11.7</v>
      </c>
      <c r="BG45">
        <f t="shared" si="49"/>
        <v>9507.4</v>
      </c>
      <c r="BH45">
        <f t="shared" si="50"/>
        <v>138.6</v>
      </c>
      <c r="BI45">
        <f t="shared" si="51"/>
        <v>17.3</v>
      </c>
      <c r="BJ45">
        <f t="shared" si="52"/>
        <v>9.6</v>
      </c>
      <c r="BK45">
        <f t="shared" si="53"/>
        <v>89</v>
      </c>
      <c r="BL45">
        <f t="shared" si="54"/>
        <v>254.7</v>
      </c>
      <c r="BM45">
        <f t="shared" si="55"/>
        <v>248.10000000000002</v>
      </c>
      <c r="BN45">
        <f t="shared" si="56"/>
        <v>16.2</v>
      </c>
      <c r="BO45">
        <f t="shared" si="57"/>
        <v>96.5</v>
      </c>
      <c r="BP45">
        <f t="shared" si="58"/>
        <v>317.8</v>
      </c>
      <c r="BQ45">
        <f t="shared" si="59"/>
        <v>92.6</v>
      </c>
      <c r="BR45">
        <f t="shared" si="60"/>
        <v>128.80000000000001</v>
      </c>
      <c r="BS45">
        <f t="shared" si="61"/>
        <v>315</v>
      </c>
      <c r="BT45">
        <f t="shared" si="62"/>
        <v>38.5</v>
      </c>
      <c r="BU45">
        <f t="shared" si="63"/>
        <v>343.5</v>
      </c>
      <c r="BV45">
        <f t="shared" si="64"/>
        <v>197.6</v>
      </c>
      <c r="BW45">
        <f t="shared" si="65"/>
        <v>66.099999999999994</v>
      </c>
      <c r="BX45">
        <f t="shared" si="66"/>
        <v>232.2</v>
      </c>
      <c r="BY45">
        <f t="shared" si="20"/>
        <v>74.8</v>
      </c>
      <c r="BZ45">
        <f t="shared" si="21"/>
        <v>5777.3</v>
      </c>
      <c r="CA45">
        <f t="shared" si="22"/>
        <v>100.4</v>
      </c>
      <c r="CB45">
        <f t="shared" si="23"/>
        <v>159</v>
      </c>
      <c r="CC45">
        <f t="shared" si="24"/>
        <v>0</v>
      </c>
      <c r="CD45" s="27">
        <f t="shared" si="25"/>
        <v>106764</v>
      </c>
      <c r="CE45" s="27">
        <f t="shared" si="26"/>
        <v>31311.9</v>
      </c>
      <c r="CF45" s="27">
        <f t="shared" si="27"/>
        <v>397721</v>
      </c>
      <c r="CG45" s="27">
        <f t="shared" si="28"/>
        <v>195.2</v>
      </c>
      <c r="CH45" s="27">
        <f t="shared" si="44"/>
        <v>2</v>
      </c>
      <c r="CI45" s="27">
        <f t="shared" si="45"/>
        <v>535994.1</v>
      </c>
      <c r="CJ45">
        <f t="shared" si="29"/>
        <v>283.3</v>
      </c>
      <c r="CK45">
        <f t="shared" si="30"/>
        <v>15.4</v>
      </c>
      <c r="CL45">
        <f t="shared" si="31"/>
        <v>54</v>
      </c>
      <c r="CM45">
        <f t="shared" si="32"/>
        <v>-763.1</v>
      </c>
      <c r="CN45" s="27">
        <f t="shared" si="46"/>
        <v>-709.1</v>
      </c>
      <c r="CO45">
        <f t="shared" si="33"/>
        <v>34.5</v>
      </c>
      <c r="CP45">
        <f t="shared" si="34"/>
        <v>11.7</v>
      </c>
      <c r="CQ45">
        <f t="shared" si="35"/>
        <v>9507.4</v>
      </c>
      <c r="CR45">
        <f t="shared" si="36"/>
        <v>138.6</v>
      </c>
      <c r="CS45">
        <f t="shared" si="37"/>
        <v>17.3</v>
      </c>
      <c r="CT45">
        <f t="shared" si="38"/>
        <v>9.6</v>
      </c>
      <c r="CU45">
        <f t="shared" si="39"/>
        <v>89</v>
      </c>
      <c r="CV45">
        <f t="shared" si="40"/>
        <v>254.7</v>
      </c>
      <c r="CW45">
        <f t="shared" si="41"/>
        <v>248.10000000000002</v>
      </c>
      <c r="CX45">
        <f t="shared" si="42"/>
        <v>16.2</v>
      </c>
      <c r="CY45">
        <f t="shared" si="43"/>
        <v>96.5</v>
      </c>
    </row>
    <row r="46" spans="1:103" ht="20.45" customHeight="1" x14ac:dyDescent="0.4">
      <c r="A46" s="7" t="s">
        <v>108</v>
      </c>
      <c r="B46" s="5" t="s">
        <v>57</v>
      </c>
      <c r="C46" s="8">
        <v>18.600000000000001</v>
      </c>
      <c r="D46" s="8">
        <v>17.600000000000001</v>
      </c>
      <c r="E46" s="8">
        <v>1</v>
      </c>
      <c r="F46" s="8">
        <v>9</v>
      </c>
      <c r="G46" s="8">
        <v>0.4</v>
      </c>
      <c r="H46" s="8">
        <v>142.4</v>
      </c>
      <c r="I46" s="8">
        <v>17.399999999999999</v>
      </c>
      <c r="J46" s="8">
        <v>9.1999999999999993</v>
      </c>
      <c r="K46" s="8">
        <v>100.3</v>
      </c>
      <c r="L46" s="8">
        <v>236.5</v>
      </c>
      <c r="M46" s="8">
        <v>99.1</v>
      </c>
      <c r="N46" s="8">
        <v>55.6</v>
      </c>
      <c r="O46" s="8">
        <v>89</v>
      </c>
      <c r="P46" s="8">
        <v>16.100000000000001</v>
      </c>
      <c r="Q46" s="8">
        <v>47.4</v>
      </c>
      <c r="R46" s="8">
        <v>49.6</v>
      </c>
      <c r="S46" s="8">
        <v>106.5</v>
      </c>
      <c r="T46" s="8">
        <v>89.1</v>
      </c>
      <c r="U46" s="8">
        <v>128.6</v>
      </c>
      <c r="V46" s="8">
        <v>89</v>
      </c>
      <c r="W46" s="8">
        <v>37.1</v>
      </c>
      <c r="X46" s="8">
        <v>97.4</v>
      </c>
      <c r="Y46" s="8">
        <v>264.39999999999998</v>
      </c>
      <c r="Z46" s="8">
        <v>33.700000000000003</v>
      </c>
      <c r="AA46" s="8">
        <v>339</v>
      </c>
      <c r="AB46" s="8">
        <v>897.4</v>
      </c>
      <c r="AC46" s="8">
        <v>174.9</v>
      </c>
      <c r="AD46" s="8">
        <v>41.4</v>
      </c>
      <c r="AE46" s="8">
        <v>17.600000000000001</v>
      </c>
      <c r="AF46" s="8">
        <v>119.2</v>
      </c>
      <c r="AG46" s="8">
        <v>16.100000000000001</v>
      </c>
      <c r="AH46" s="8">
        <v>364.5</v>
      </c>
      <c r="AI46" s="8">
        <v>4955.3999999999996</v>
      </c>
      <c r="AJ46" s="8">
        <v>157.19999999999999</v>
      </c>
      <c r="AK46" s="8">
        <v>201.9</v>
      </c>
      <c r="AL46" s="8">
        <v>422.9</v>
      </c>
      <c r="AM46" s="8">
        <v>129.9</v>
      </c>
      <c r="AN46" s="8">
        <v>290.7</v>
      </c>
      <c r="AO46" s="8">
        <v>203.2</v>
      </c>
      <c r="AP46" s="8">
        <v>211</v>
      </c>
      <c r="AQ46" s="8">
        <v>88.4</v>
      </c>
      <c r="AR46" s="8">
        <v>261.89999999999998</v>
      </c>
      <c r="AS46" s="8">
        <v>1513</v>
      </c>
      <c r="AT46" s="8">
        <v>239.5</v>
      </c>
      <c r="AU46" s="8">
        <v>0</v>
      </c>
      <c r="AV46" s="8">
        <v>63264.7</v>
      </c>
      <c r="AW46" s="8">
        <v>14.4</v>
      </c>
      <c r="AX46" s="8">
        <v>856.2</v>
      </c>
      <c r="AY46" s="8">
        <v>204.7</v>
      </c>
      <c r="AZ46" s="8">
        <v>4.8</v>
      </c>
      <c r="BA46" s="8">
        <v>643.9</v>
      </c>
      <c r="BB46" s="8">
        <v>556.5</v>
      </c>
      <c r="BC46" s="8">
        <v>260.89999999999998</v>
      </c>
      <c r="BD46" s="8">
        <v>-3289.3</v>
      </c>
      <c r="BE46">
        <f t="shared" si="47"/>
        <v>36.200000000000003</v>
      </c>
      <c r="BF46">
        <f t="shared" si="48"/>
        <v>10</v>
      </c>
      <c r="BG46">
        <f t="shared" si="49"/>
        <v>9861.5999999999985</v>
      </c>
      <c r="BH46">
        <f t="shared" si="50"/>
        <v>142.4</v>
      </c>
      <c r="BI46">
        <f t="shared" si="51"/>
        <v>17.399999999999999</v>
      </c>
      <c r="BJ46">
        <f t="shared" si="52"/>
        <v>9.1999999999999993</v>
      </c>
      <c r="BK46">
        <f t="shared" si="53"/>
        <v>100.3</v>
      </c>
      <c r="BL46">
        <f t="shared" si="54"/>
        <v>236.5</v>
      </c>
      <c r="BM46">
        <f t="shared" si="55"/>
        <v>243.7</v>
      </c>
      <c r="BN46">
        <f t="shared" si="56"/>
        <v>16.100000000000001</v>
      </c>
      <c r="BO46">
        <f t="shared" si="57"/>
        <v>97</v>
      </c>
      <c r="BP46">
        <f t="shared" si="58"/>
        <v>332.5</v>
      </c>
      <c r="BQ46">
        <f t="shared" si="59"/>
        <v>89.1</v>
      </c>
      <c r="BR46">
        <f t="shared" si="60"/>
        <v>126.1</v>
      </c>
      <c r="BS46">
        <f t="shared" si="61"/>
        <v>264.39999999999998</v>
      </c>
      <c r="BT46">
        <f t="shared" si="62"/>
        <v>33.700000000000003</v>
      </c>
      <c r="BU46">
        <f t="shared" si="63"/>
        <v>339</v>
      </c>
      <c r="BV46">
        <f t="shared" si="64"/>
        <v>174.9</v>
      </c>
      <c r="BW46">
        <f t="shared" si="65"/>
        <v>59</v>
      </c>
      <c r="BX46">
        <f t="shared" si="66"/>
        <v>211</v>
      </c>
      <c r="BY46">
        <f t="shared" si="20"/>
        <v>88.4</v>
      </c>
      <c r="BZ46">
        <f t="shared" si="21"/>
        <v>261.89999999999998</v>
      </c>
      <c r="CA46">
        <f t="shared" si="22"/>
        <v>1513</v>
      </c>
      <c r="CB46">
        <f t="shared" si="23"/>
        <v>239.5</v>
      </c>
      <c r="CC46">
        <f t="shared" si="24"/>
        <v>0</v>
      </c>
      <c r="CD46" s="27">
        <f t="shared" si="25"/>
        <v>63264.7</v>
      </c>
      <c r="CE46" s="27">
        <f t="shared" si="26"/>
        <v>14.4</v>
      </c>
      <c r="CF46" s="27">
        <f t="shared" si="27"/>
        <v>856.2</v>
      </c>
      <c r="CG46" s="27">
        <f t="shared" si="28"/>
        <v>204.7</v>
      </c>
      <c r="CH46" s="27">
        <f t="shared" si="44"/>
        <v>4.8</v>
      </c>
      <c r="CI46" s="27">
        <f t="shared" si="45"/>
        <v>64344.799999999996</v>
      </c>
      <c r="CJ46">
        <f t="shared" si="29"/>
        <v>643.9</v>
      </c>
      <c r="CK46">
        <f t="shared" si="30"/>
        <v>556.5</v>
      </c>
      <c r="CL46">
        <f t="shared" si="31"/>
        <v>260.89999999999998</v>
      </c>
      <c r="CM46">
        <f t="shared" si="32"/>
        <v>-3289.3</v>
      </c>
      <c r="CN46" s="27">
        <f t="shared" si="46"/>
        <v>-3028.4</v>
      </c>
      <c r="CO46">
        <f t="shared" si="33"/>
        <v>36.200000000000003</v>
      </c>
      <c r="CP46">
        <f t="shared" si="34"/>
        <v>10</v>
      </c>
      <c r="CQ46">
        <f t="shared" si="35"/>
        <v>9861.5999999999985</v>
      </c>
      <c r="CR46">
        <f t="shared" si="36"/>
        <v>142.4</v>
      </c>
      <c r="CS46">
        <f t="shared" si="37"/>
        <v>17.399999999999999</v>
      </c>
      <c r="CT46">
        <f t="shared" si="38"/>
        <v>9.1999999999999993</v>
      </c>
      <c r="CU46">
        <f t="shared" si="39"/>
        <v>100.3</v>
      </c>
      <c r="CV46">
        <f t="shared" si="40"/>
        <v>236.5</v>
      </c>
      <c r="CW46">
        <f t="shared" si="41"/>
        <v>243.7</v>
      </c>
      <c r="CX46">
        <f t="shared" si="42"/>
        <v>16.100000000000001</v>
      </c>
      <c r="CY46">
        <f t="shared" si="43"/>
        <v>97</v>
      </c>
    </row>
    <row r="47" spans="1:103" ht="20.45" customHeight="1" x14ac:dyDescent="0.4">
      <c r="A47" s="7" t="s">
        <v>109</v>
      </c>
      <c r="B47" s="5" t="s">
        <v>57</v>
      </c>
      <c r="C47" s="9">
        <v>49.4</v>
      </c>
      <c r="D47" s="9">
        <v>58.2</v>
      </c>
      <c r="E47" s="9">
        <v>1.2</v>
      </c>
      <c r="F47" s="9">
        <v>8.4</v>
      </c>
      <c r="G47" s="9">
        <v>13.1</v>
      </c>
      <c r="H47" s="9">
        <v>267.5</v>
      </c>
      <c r="I47" s="9">
        <v>36.799999999999997</v>
      </c>
      <c r="J47" s="9">
        <v>19.5</v>
      </c>
      <c r="K47" s="9">
        <v>177.1</v>
      </c>
      <c r="L47" s="9">
        <v>364.1</v>
      </c>
      <c r="M47" s="9">
        <v>186.2</v>
      </c>
      <c r="N47" s="9">
        <v>89.3</v>
      </c>
      <c r="O47" s="9">
        <v>143.19999999999999</v>
      </c>
      <c r="P47" s="9">
        <v>14.5</v>
      </c>
      <c r="Q47" s="9">
        <v>88.8</v>
      </c>
      <c r="R47" s="9">
        <v>62.1</v>
      </c>
      <c r="S47" s="9">
        <v>262.89999999999998</v>
      </c>
      <c r="T47" s="9">
        <v>202.8</v>
      </c>
      <c r="U47" s="9">
        <v>187.3</v>
      </c>
      <c r="V47" s="9">
        <v>69.400000000000006</v>
      </c>
      <c r="W47" s="9">
        <v>49.9</v>
      </c>
      <c r="X47" s="9">
        <v>122.5</v>
      </c>
      <c r="Y47" s="9">
        <v>404.4</v>
      </c>
      <c r="Z47" s="9">
        <v>60.9</v>
      </c>
      <c r="AA47" s="9">
        <v>635.4</v>
      </c>
      <c r="AB47" s="9">
        <v>2402.3000000000002</v>
      </c>
      <c r="AC47" s="9">
        <v>986.6</v>
      </c>
      <c r="AD47" s="9">
        <v>40</v>
      </c>
      <c r="AE47" s="9">
        <v>50.6</v>
      </c>
      <c r="AF47" s="9">
        <v>203.8</v>
      </c>
      <c r="AG47" s="9">
        <v>25.4</v>
      </c>
      <c r="AH47" s="9">
        <v>2177.5</v>
      </c>
      <c r="AI47" s="9">
        <v>918.6</v>
      </c>
      <c r="AJ47" s="9">
        <v>677.4</v>
      </c>
      <c r="AK47" s="9">
        <v>916.7</v>
      </c>
      <c r="AL47" s="9">
        <v>588.9</v>
      </c>
      <c r="AM47" s="9">
        <v>725.6</v>
      </c>
      <c r="AN47" s="9">
        <v>2488.9</v>
      </c>
      <c r="AO47" s="9">
        <v>1387</v>
      </c>
      <c r="AP47" s="9">
        <v>679.1</v>
      </c>
      <c r="AQ47" s="9">
        <v>412.7</v>
      </c>
      <c r="AR47" s="9">
        <v>4934.1000000000004</v>
      </c>
      <c r="AS47" s="9">
        <v>815.9</v>
      </c>
      <c r="AT47" s="9">
        <v>8750</v>
      </c>
      <c r="AU47" s="9">
        <v>0</v>
      </c>
      <c r="AV47" s="9">
        <v>63658</v>
      </c>
      <c r="AW47" s="9">
        <v>2110.3000000000002</v>
      </c>
      <c r="AX47" s="9">
        <v>8228.2999999999993</v>
      </c>
      <c r="AY47" s="9">
        <v>746.2</v>
      </c>
      <c r="AZ47" s="9">
        <v>11.6</v>
      </c>
      <c r="BA47" s="9">
        <v>385.7</v>
      </c>
      <c r="BB47" s="9">
        <v>138.30000000000001</v>
      </c>
      <c r="BC47" s="9">
        <v>245.4</v>
      </c>
      <c r="BD47" s="9">
        <v>-694.6</v>
      </c>
      <c r="BE47">
        <f t="shared" si="47"/>
        <v>107.6</v>
      </c>
      <c r="BF47">
        <f t="shared" si="48"/>
        <v>9.6</v>
      </c>
      <c r="BG47">
        <f t="shared" si="49"/>
        <v>27437.9</v>
      </c>
      <c r="BH47">
        <f t="shared" si="50"/>
        <v>267.5</v>
      </c>
      <c r="BI47">
        <f t="shared" si="51"/>
        <v>36.799999999999997</v>
      </c>
      <c r="BJ47">
        <f t="shared" si="52"/>
        <v>19.5</v>
      </c>
      <c r="BK47">
        <f t="shared" si="53"/>
        <v>177.1</v>
      </c>
      <c r="BL47">
        <f t="shared" si="54"/>
        <v>364.1</v>
      </c>
      <c r="BM47">
        <f t="shared" si="55"/>
        <v>418.7</v>
      </c>
      <c r="BN47">
        <f t="shared" si="56"/>
        <v>14.5</v>
      </c>
      <c r="BO47">
        <f t="shared" si="57"/>
        <v>150.9</v>
      </c>
      <c r="BP47">
        <f t="shared" si="58"/>
        <v>572.70000000000005</v>
      </c>
      <c r="BQ47">
        <f t="shared" si="59"/>
        <v>202.8</v>
      </c>
      <c r="BR47">
        <f t="shared" si="60"/>
        <v>119.30000000000001</v>
      </c>
      <c r="BS47">
        <f t="shared" si="61"/>
        <v>404.4</v>
      </c>
      <c r="BT47">
        <f t="shared" si="62"/>
        <v>60.9</v>
      </c>
      <c r="BU47">
        <f t="shared" si="63"/>
        <v>635.4</v>
      </c>
      <c r="BV47">
        <f t="shared" si="64"/>
        <v>986.6</v>
      </c>
      <c r="BW47">
        <f t="shared" si="65"/>
        <v>90.6</v>
      </c>
      <c r="BX47">
        <f t="shared" si="66"/>
        <v>679.1</v>
      </c>
      <c r="BY47">
        <f t="shared" si="20"/>
        <v>412.7</v>
      </c>
      <c r="BZ47">
        <f t="shared" si="21"/>
        <v>4934.1000000000004</v>
      </c>
      <c r="CA47">
        <f t="shared" si="22"/>
        <v>815.9</v>
      </c>
      <c r="CB47">
        <f t="shared" si="23"/>
        <v>8750</v>
      </c>
      <c r="CC47">
        <f t="shared" si="24"/>
        <v>0</v>
      </c>
      <c r="CD47" s="27">
        <f t="shared" si="25"/>
        <v>63658</v>
      </c>
      <c r="CE47" s="27">
        <f t="shared" si="26"/>
        <v>2110.3000000000002</v>
      </c>
      <c r="CF47" s="27">
        <f t="shared" si="27"/>
        <v>8228.2999999999993</v>
      </c>
      <c r="CG47" s="27">
        <f t="shared" si="28"/>
        <v>746.2</v>
      </c>
      <c r="CH47" s="27">
        <f t="shared" si="44"/>
        <v>11.6</v>
      </c>
      <c r="CI47" s="27">
        <f t="shared" si="45"/>
        <v>74754.400000000009</v>
      </c>
      <c r="CJ47">
        <f t="shared" si="29"/>
        <v>385.7</v>
      </c>
      <c r="CK47">
        <f t="shared" si="30"/>
        <v>138.30000000000001</v>
      </c>
      <c r="CL47">
        <f t="shared" si="31"/>
        <v>245.4</v>
      </c>
      <c r="CM47">
        <f t="shared" si="32"/>
        <v>-694.6</v>
      </c>
      <c r="CN47" s="27">
        <f t="shared" si="46"/>
        <v>-449.20000000000005</v>
      </c>
      <c r="CO47">
        <f t="shared" si="33"/>
        <v>107.6</v>
      </c>
      <c r="CP47">
        <f t="shared" si="34"/>
        <v>9.6</v>
      </c>
      <c r="CQ47">
        <f t="shared" si="35"/>
        <v>27437.9</v>
      </c>
      <c r="CR47">
        <f t="shared" si="36"/>
        <v>267.5</v>
      </c>
      <c r="CS47">
        <f t="shared" si="37"/>
        <v>36.799999999999997</v>
      </c>
      <c r="CT47">
        <f t="shared" si="38"/>
        <v>19.5</v>
      </c>
      <c r="CU47">
        <f t="shared" si="39"/>
        <v>177.1</v>
      </c>
      <c r="CV47">
        <f t="shared" si="40"/>
        <v>364.1</v>
      </c>
      <c r="CW47">
        <f t="shared" si="41"/>
        <v>418.7</v>
      </c>
      <c r="CX47">
        <f t="shared" si="42"/>
        <v>14.5</v>
      </c>
      <c r="CY47">
        <f t="shared" si="43"/>
        <v>150.9</v>
      </c>
    </row>
    <row r="48" spans="1:103" ht="51" customHeight="1" x14ac:dyDescent="0.4">
      <c r="A48" s="7" t="s">
        <v>110</v>
      </c>
      <c r="B48" s="5" t="s">
        <v>57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>
        <f t="shared" si="47"/>
        <v>0</v>
      </c>
      <c r="BF48">
        <f t="shared" si="48"/>
        <v>0</v>
      </c>
      <c r="BG48">
        <f t="shared" si="49"/>
        <v>0</v>
      </c>
      <c r="BH48">
        <f t="shared" si="50"/>
        <v>0</v>
      </c>
      <c r="BI48">
        <f t="shared" si="51"/>
        <v>0</v>
      </c>
      <c r="BJ48">
        <f t="shared" si="52"/>
        <v>0</v>
      </c>
      <c r="BK48">
        <f t="shared" si="53"/>
        <v>0</v>
      </c>
      <c r="BL48">
        <f t="shared" si="54"/>
        <v>0</v>
      </c>
      <c r="BM48">
        <f t="shared" si="55"/>
        <v>0</v>
      </c>
      <c r="BN48">
        <f t="shared" si="56"/>
        <v>0</v>
      </c>
      <c r="BO48">
        <f t="shared" si="57"/>
        <v>0</v>
      </c>
      <c r="BP48">
        <f t="shared" si="58"/>
        <v>0</v>
      </c>
      <c r="BQ48">
        <f t="shared" si="59"/>
        <v>0</v>
      </c>
      <c r="BR48">
        <f t="shared" si="60"/>
        <v>0</v>
      </c>
      <c r="BS48">
        <f t="shared" si="61"/>
        <v>0</v>
      </c>
      <c r="BT48">
        <f t="shared" si="62"/>
        <v>0</v>
      </c>
      <c r="BU48">
        <f t="shared" si="63"/>
        <v>0</v>
      </c>
      <c r="BV48">
        <f t="shared" si="64"/>
        <v>0</v>
      </c>
      <c r="BW48">
        <f t="shared" si="65"/>
        <v>0</v>
      </c>
      <c r="BX48">
        <f t="shared" si="66"/>
        <v>0</v>
      </c>
      <c r="BY48">
        <f t="shared" si="20"/>
        <v>0</v>
      </c>
      <c r="BZ48">
        <f t="shared" si="21"/>
        <v>0</v>
      </c>
      <c r="CA48">
        <f t="shared" si="22"/>
        <v>0</v>
      </c>
      <c r="CB48">
        <f t="shared" si="23"/>
        <v>0</v>
      </c>
      <c r="CC48">
        <f t="shared" si="24"/>
        <v>0</v>
      </c>
      <c r="CD48" s="27">
        <f t="shared" si="25"/>
        <v>0</v>
      </c>
      <c r="CE48" s="27">
        <f t="shared" si="26"/>
        <v>0</v>
      </c>
      <c r="CF48" s="27">
        <f t="shared" si="27"/>
        <v>0</v>
      </c>
      <c r="CG48" s="27">
        <f t="shared" si="28"/>
        <v>0</v>
      </c>
      <c r="CH48" s="27">
        <f t="shared" si="44"/>
        <v>0</v>
      </c>
      <c r="CI48" s="27">
        <f t="shared" si="45"/>
        <v>0</v>
      </c>
      <c r="CJ48">
        <f t="shared" si="29"/>
        <v>0</v>
      </c>
      <c r="CK48">
        <f t="shared" si="30"/>
        <v>0</v>
      </c>
      <c r="CL48">
        <f t="shared" si="31"/>
        <v>0</v>
      </c>
      <c r="CM48">
        <f t="shared" si="32"/>
        <v>0</v>
      </c>
      <c r="CN48" s="27">
        <f t="shared" si="46"/>
        <v>0</v>
      </c>
      <c r="CO48">
        <f t="shared" si="33"/>
        <v>0</v>
      </c>
      <c r="CP48">
        <f t="shared" si="34"/>
        <v>0</v>
      </c>
      <c r="CQ48">
        <f t="shared" si="35"/>
        <v>0</v>
      </c>
      <c r="CR48">
        <f t="shared" si="36"/>
        <v>0</v>
      </c>
      <c r="CS48">
        <f t="shared" si="37"/>
        <v>0</v>
      </c>
      <c r="CT48">
        <f t="shared" si="38"/>
        <v>0</v>
      </c>
      <c r="CU48">
        <f t="shared" si="39"/>
        <v>0</v>
      </c>
      <c r="CV48">
        <f t="shared" si="40"/>
        <v>0</v>
      </c>
      <c r="CW48">
        <f t="shared" si="41"/>
        <v>0</v>
      </c>
      <c r="CX48">
        <f t="shared" si="42"/>
        <v>0</v>
      </c>
      <c r="CY48">
        <f t="shared" si="43"/>
        <v>0</v>
      </c>
    </row>
    <row r="49" spans="1:103" ht="40.700000000000003" customHeight="1" x14ac:dyDescent="0.4">
      <c r="A49" s="7" t="s">
        <v>111</v>
      </c>
      <c r="B49" s="5" t="s">
        <v>57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398.9</v>
      </c>
      <c r="BB49" s="9">
        <v>0</v>
      </c>
      <c r="BC49" s="9">
        <v>0</v>
      </c>
      <c r="BD49" s="9">
        <v>-398.9</v>
      </c>
      <c r="BE49">
        <f t="shared" si="47"/>
        <v>0</v>
      </c>
      <c r="BF49">
        <f t="shared" si="48"/>
        <v>0</v>
      </c>
      <c r="BG49">
        <f t="shared" si="49"/>
        <v>0</v>
      </c>
      <c r="BH49">
        <f t="shared" si="50"/>
        <v>0</v>
      </c>
      <c r="BI49">
        <f t="shared" si="51"/>
        <v>0</v>
      </c>
      <c r="BJ49">
        <f t="shared" si="52"/>
        <v>0</v>
      </c>
      <c r="BK49">
        <f t="shared" si="53"/>
        <v>0</v>
      </c>
      <c r="BL49">
        <f t="shared" si="54"/>
        <v>0</v>
      </c>
      <c r="BM49">
        <f t="shared" si="55"/>
        <v>0</v>
      </c>
      <c r="BN49">
        <f t="shared" si="56"/>
        <v>0</v>
      </c>
      <c r="BO49">
        <f t="shared" si="57"/>
        <v>0</v>
      </c>
      <c r="BP49">
        <f t="shared" si="58"/>
        <v>0</v>
      </c>
      <c r="BQ49">
        <f t="shared" si="59"/>
        <v>0</v>
      </c>
      <c r="BR49">
        <f t="shared" si="60"/>
        <v>0</v>
      </c>
      <c r="BS49">
        <f t="shared" si="61"/>
        <v>0</v>
      </c>
      <c r="BT49">
        <f t="shared" si="62"/>
        <v>0</v>
      </c>
      <c r="BU49">
        <f t="shared" si="63"/>
        <v>0</v>
      </c>
      <c r="BV49">
        <f t="shared" si="64"/>
        <v>0</v>
      </c>
      <c r="BW49">
        <f t="shared" si="65"/>
        <v>0</v>
      </c>
      <c r="BX49">
        <f t="shared" si="66"/>
        <v>0</v>
      </c>
      <c r="BY49">
        <f t="shared" si="20"/>
        <v>0</v>
      </c>
      <c r="BZ49">
        <f t="shared" si="21"/>
        <v>0</v>
      </c>
      <c r="CA49">
        <f t="shared" si="22"/>
        <v>0</v>
      </c>
      <c r="CB49">
        <f t="shared" si="23"/>
        <v>0</v>
      </c>
      <c r="CC49">
        <f t="shared" si="24"/>
        <v>0</v>
      </c>
      <c r="CD49" s="27">
        <f t="shared" si="25"/>
        <v>0</v>
      </c>
      <c r="CE49" s="27">
        <f t="shared" si="26"/>
        <v>0</v>
      </c>
      <c r="CF49" s="27">
        <f t="shared" si="27"/>
        <v>0</v>
      </c>
      <c r="CG49" s="27">
        <f t="shared" si="28"/>
        <v>0</v>
      </c>
      <c r="CH49" s="27">
        <f t="shared" si="44"/>
        <v>0</v>
      </c>
      <c r="CI49" s="27">
        <f t="shared" si="45"/>
        <v>0</v>
      </c>
      <c r="CJ49">
        <f t="shared" si="29"/>
        <v>398.9</v>
      </c>
      <c r="CK49">
        <f t="shared" si="30"/>
        <v>0</v>
      </c>
      <c r="CL49">
        <f t="shared" si="31"/>
        <v>0</v>
      </c>
      <c r="CM49">
        <f t="shared" si="32"/>
        <v>-398.9</v>
      </c>
      <c r="CN49" s="27">
        <f t="shared" si="46"/>
        <v>-398.9</v>
      </c>
      <c r="CO49">
        <f t="shared" si="33"/>
        <v>0</v>
      </c>
      <c r="CP49">
        <f t="shared" si="34"/>
        <v>0</v>
      </c>
      <c r="CQ49">
        <f t="shared" si="35"/>
        <v>0</v>
      </c>
      <c r="CR49">
        <f t="shared" si="36"/>
        <v>0</v>
      </c>
      <c r="CS49">
        <f t="shared" si="37"/>
        <v>0</v>
      </c>
      <c r="CT49">
        <f t="shared" si="38"/>
        <v>0</v>
      </c>
      <c r="CU49">
        <f t="shared" si="39"/>
        <v>0</v>
      </c>
      <c r="CV49">
        <f t="shared" si="40"/>
        <v>0</v>
      </c>
      <c r="CW49">
        <f t="shared" si="41"/>
        <v>0</v>
      </c>
      <c r="CX49">
        <f t="shared" si="42"/>
        <v>0</v>
      </c>
      <c r="CY49">
        <f t="shared" si="43"/>
        <v>0</v>
      </c>
    </row>
    <row r="50" spans="1:103" ht="51" customHeight="1" x14ac:dyDescent="0.4">
      <c r="A50" s="7" t="s">
        <v>112</v>
      </c>
      <c r="B50" s="5" t="s">
        <v>57</v>
      </c>
      <c r="C50" s="8">
        <v>2052.3000000000002</v>
      </c>
      <c r="D50" s="8">
        <v>335.7</v>
      </c>
      <c r="E50" s="8">
        <v>7.1</v>
      </c>
      <c r="F50" s="8">
        <v>170.8</v>
      </c>
      <c r="G50" s="8">
        <v>46.9</v>
      </c>
      <c r="H50" s="8">
        <v>8504</v>
      </c>
      <c r="I50" s="8">
        <v>1123.3</v>
      </c>
      <c r="J50" s="8">
        <v>473.6</v>
      </c>
      <c r="K50" s="8">
        <v>2568</v>
      </c>
      <c r="L50" s="8">
        <v>5039.3999999999996</v>
      </c>
      <c r="M50" s="8">
        <v>4150.1000000000004</v>
      </c>
      <c r="N50" s="8">
        <v>1217.7</v>
      </c>
      <c r="O50" s="8">
        <v>3130.4</v>
      </c>
      <c r="P50" s="8">
        <v>3294.2</v>
      </c>
      <c r="Q50" s="8">
        <v>24814.400000000001</v>
      </c>
      <c r="R50" s="8">
        <v>2544.8000000000002</v>
      </c>
      <c r="S50" s="8">
        <v>4214.8999999999996</v>
      </c>
      <c r="T50" s="8">
        <v>3215.7</v>
      </c>
      <c r="U50" s="8">
        <v>5516</v>
      </c>
      <c r="V50" s="8">
        <v>21381.9</v>
      </c>
      <c r="W50" s="8">
        <v>1667.4</v>
      </c>
      <c r="X50" s="8">
        <v>3302.5</v>
      </c>
      <c r="Y50" s="8">
        <v>3422.8</v>
      </c>
      <c r="Z50" s="8">
        <v>335.7</v>
      </c>
      <c r="AA50" s="8">
        <v>10059.5</v>
      </c>
      <c r="AB50" s="8">
        <v>11240.9</v>
      </c>
      <c r="AC50" s="8">
        <v>1395.8</v>
      </c>
      <c r="AD50" s="8">
        <v>920.6</v>
      </c>
      <c r="AE50" s="8">
        <v>463.9</v>
      </c>
      <c r="AF50" s="8">
        <v>940.9</v>
      </c>
      <c r="AG50" s="8">
        <v>75.7</v>
      </c>
      <c r="AH50" s="8">
        <v>9193.2999999999993</v>
      </c>
      <c r="AI50" s="8">
        <v>1847</v>
      </c>
      <c r="AJ50" s="8">
        <v>1674.3</v>
      </c>
      <c r="AK50" s="8">
        <v>1627.2</v>
      </c>
      <c r="AL50" s="8">
        <v>2505.6</v>
      </c>
      <c r="AM50" s="8">
        <v>2103.9</v>
      </c>
      <c r="AN50" s="8">
        <v>4417.3</v>
      </c>
      <c r="AO50" s="8">
        <v>1695.1</v>
      </c>
      <c r="AP50" s="8">
        <v>2278.9</v>
      </c>
      <c r="AQ50" s="8">
        <v>837</v>
      </c>
      <c r="AR50" s="8">
        <v>4875.2</v>
      </c>
      <c r="AS50" s="8">
        <v>840.1</v>
      </c>
      <c r="AT50" s="8">
        <v>1334.3</v>
      </c>
      <c r="AU50" s="8">
        <v>0</v>
      </c>
      <c r="AV50" s="8">
        <v>88483.199999999997</v>
      </c>
      <c r="AW50" s="8">
        <v>316.39999999999998</v>
      </c>
      <c r="AX50" s="8">
        <v>2945.2</v>
      </c>
      <c r="AY50" s="8">
        <v>32695.5</v>
      </c>
      <c r="AZ50" s="8">
        <v>0</v>
      </c>
      <c r="BA50" s="8">
        <v>0</v>
      </c>
      <c r="BB50" s="8">
        <v>1048.5999999999999</v>
      </c>
      <c r="BC50" s="8">
        <v>0</v>
      </c>
      <c r="BD50" s="8">
        <v>0</v>
      </c>
      <c r="BE50">
        <f t="shared" si="47"/>
        <v>2388</v>
      </c>
      <c r="BF50">
        <f t="shared" si="48"/>
        <v>177.9</v>
      </c>
      <c r="BG50">
        <f t="shared" si="49"/>
        <v>45254.7</v>
      </c>
      <c r="BH50">
        <f t="shared" si="50"/>
        <v>8504</v>
      </c>
      <c r="BI50">
        <f t="shared" si="51"/>
        <v>1123.3</v>
      </c>
      <c r="BJ50">
        <f t="shared" si="52"/>
        <v>473.6</v>
      </c>
      <c r="BK50">
        <f t="shared" si="53"/>
        <v>2568</v>
      </c>
      <c r="BL50">
        <f t="shared" si="54"/>
        <v>5039.3999999999996</v>
      </c>
      <c r="BM50">
        <f t="shared" si="55"/>
        <v>8498.2000000000007</v>
      </c>
      <c r="BN50">
        <f t="shared" si="56"/>
        <v>3294.2</v>
      </c>
      <c r="BO50">
        <f t="shared" si="57"/>
        <v>27359.200000000001</v>
      </c>
      <c r="BP50">
        <f t="shared" si="58"/>
        <v>13033.4</v>
      </c>
      <c r="BQ50">
        <f t="shared" si="59"/>
        <v>3215.7</v>
      </c>
      <c r="BR50">
        <f t="shared" si="60"/>
        <v>23049.300000000003</v>
      </c>
      <c r="BS50">
        <f t="shared" si="61"/>
        <v>3422.8</v>
      </c>
      <c r="BT50">
        <f t="shared" si="62"/>
        <v>335.7</v>
      </c>
      <c r="BU50">
        <f t="shared" si="63"/>
        <v>10059.5</v>
      </c>
      <c r="BV50">
        <f t="shared" si="64"/>
        <v>1395.8</v>
      </c>
      <c r="BW50">
        <f t="shared" si="65"/>
        <v>1384.5</v>
      </c>
      <c r="BX50">
        <f t="shared" si="66"/>
        <v>2278.9</v>
      </c>
      <c r="BY50">
        <f t="shared" si="20"/>
        <v>837</v>
      </c>
      <c r="BZ50">
        <f t="shared" si="21"/>
        <v>4875.2</v>
      </c>
      <c r="CA50">
        <f t="shared" si="22"/>
        <v>840.1</v>
      </c>
      <c r="CB50">
        <f t="shared" si="23"/>
        <v>1334.3</v>
      </c>
      <c r="CC50">
        <f t="shared" si="24"/>
        <v>0</v>
      </c>
      <c r="CD50" s="27">
        <f t="shared" si="25"/>
        <v>88483.199999999997</v>
      </c>
      <c r="CE50" s="27">
        <f t="shared" si="26"/>
        <v>316.39999999999998</v>
      </c>
      <c r="CF50" s="27">
        <f t="shared" si="27"/>
        <v>2945.2</v>
      </c>
      <c r="CG50" s="27">
        <f t="shared" si="28"/>
        <v>32695.5</v>
      </c>
      <c r="CH50" s="27">
        <f t="shared" si="44"/>
        <v>0</v>
      </c>
      <c r="CI50" s="27">
        <f t="shared" si="45"/>
        <v>124440.29999999999</v>
      </c>
      <c r="CJ50">
        <f t="shared" si="29"/>
        <v>0</v>
      </c>
      <c r="CK50">
        <f t="shared" si="30"/>
        <v>1048.5999999999999</v>
      </c>
      <c r="CL50">
        <f t="shared" si="31"/>
        <v>0</v>
      </c>
      <c r="CM50">
        <f t="shared" si="32"/>
        <v>0</v>
      </c>
      <c r="CN50" s="27">
        <f t="shared" si="46"/>
        <v>0</v>
      </c>
      <c r="CO50">
        <f t="shared" si="33"/>
        <v>2388</v>
      </c>
      <c r="CP50">
        <f t="shared" si="34"/>
        <v>177.9</v>
      </c>
      <c r="CQ50">
        <f t="shared" si="35"/>
        <v>45254.7</v>
      </c>
      <c r="CR50">
        <f t="shared" si="36"/>
        <v>8504</v>
      </c>
      <c r="CS50">
        <f t="shared" si="37"/>
        <v>1123.3</v>
      </c>
      <c r="CT50">
        <f t="shared" si="38"/>
        <v>473.6</v>
      </c>
      <c r="CU50">
        <f t="shared" si="39"/>
        <v>2568</v>
      </c>
      <c r="CV50">
        <f t="shared" si="40"/>
        <v>5039.3999999999996</v>
      </c>
      <c r="CW50">
        <f t="shared" si="41"/>
        <v>8498.2000000000007</v>
      </c>
      <c r="CX50">
        <f t="shared" si="42"/>
        <v>3294.2</v>
      </c>
      <c r="CY50">
        <f t="shared" si="43"/>
        <v>27359.200000000001</v>
      </c>
    </row>
    <row r="51" spans="1:103" ht="20.25" customHeight="1" x14ac:dyDescent="0.4">
      <c r="A51" s="7" t="s">
        <v>113</v>
      </c>
      <c r="B51" s="5" t="s">
        <v>57</v>
      </c>
      <c r="C51" s="9">
        <v>55176.7</v>
      </c>
      <c r="D51" s="9">
        <v>6570.3</v>
      </c>
      <c r="E51" s="9">
        <v>331.1</v>
      </c>
      <c r="F51" s="9">
        <v>2467.8000000000002</v>
      </c>
      <c r="G51" s="9">
        <v>1034.5999999999999</v>
      </c>
      <c r="H51" s="9">
        <v>193307.5</v>
      </c>
      <c r="I51" s="9">
        <v>20903.599999999999</v>
      </c>
      <c r="J51" s="9">
        <v>12809.3</v>
      </c>
      <c r="K51" s="9">
        <v>66424.3</v>
      </c>
      <c r="L51" s="9">
        <v>142141.79999999999</v>
      </c>
      <c r="M51" s="9">
        <v>133168.9</v>
      </c>
      <c r="N51" s="9">
        <v>39678.6</v>
      </c>
      <c r="O51" s="9">
        <v>78108.600000000006</v>
      </c>
      <c r="P51" s="9">
        <v>29116.1</v>
      </c>
      <c r="Q51" s="9">
        <v>259306.5</v>
      </c>
      <c r="R51" s="9">
        <v>62084.1</v>
      </c>
      <c r="S51" s="9">
        <v>109848.2</v>
      </c>
      <c r="T51" s="9">
        <v>98329.7</v>
      </c>
      <c r="U51" s="9">
        <v>187270.7</v>
      </c>
      <c r="V51" s="9">
        <v>353127.5</v>
      </c>
      <c r="W51" s="9">
        <v>43224.7</v>
      </c>
      <c r="X51" s="9">
        <v>92626.8</v>
      </c>
      <c r="Y51" s="9">
        <v>167973.8</v>
      </c>
      <c r="Z51" s="9">
        <v>13897.2</v>
      </c>
      <c r="AA51" s="9">
        <v>305227.5</v>
      </c>
      <c r="AB51" s="9">
        <v>391045.7</v>
      </c>
      <c r="AC51" s="9">
        <v>64122.3</v>
      </c>
      <c r="AD51" s="9">
        <v>30838.2</v>
      </c>
      <c r="AE51" s="9">
        <v>22685.9</v>
      </c>
      <c r="AF51" s="9">
        <v>38630</v>
      </c>
      <c r="AG51" s="9">
        <v>3609.4</v>
      </c>
      <c r="AH51" s="9">
        <v>153653.4</v>
      </c>
      <c r="AI51" s="9">
        <v>62802.3</v>
      </c>
      <c r="AJ51" s="9">
        <v>104526.3</v>
      </c>
      <c r="AK51" s="9">
        <v>76049.100000000006</v>
      </c>
      <c r="AL51" s="9">
        <v>114064.5</v>
      </c>
      <c r="AM51" s="9">
        <v>121545.2</v>
      </c>
      <c r="AN51" s="9">
        <v>129690.1</v>
      </c>
      <c r="AO51" s="9">
        <v>73238.7</v>
      </c>
      <c r="AP51" s="9">
        <v>106358.5</v>
      </c>
      <c r="AQ51" s="9">
        <v>33758</v>
      </c>
      <c r="AR51" s="9">
        <v>182704.6</v>
      </c>
      <c r="AS51" s="9">
        <v>30951.5</v>
      </c>
      <c r="AT51" s="9">
        <v>46938.1</v>
      </c>
      <c r="AU51" s="9">
        <v>0</v>
      </c>
      <c r="AV51" s="9">
        <v>2668501</v>
      </c>
      <c r="AW51" s="9">
        <v>70772.899999999994</v>
      </c>
      <c r="AX51" s="9">
        <v>981076.5</v>
      </c>
      <c r="AY51" s="9">
        <v>1193231</v>
      </c>
      <c r="AZ51" s="9">
        <v>24879.3</v>
      </c>
      <c r="BA51" s="9">
        <v>17344.8</v>
      </c>
      <c r="BB51" s="9">
        <v>38404</v>
      </c>
      <c r="BC51" s="9">
        <v>867925.8</v>
      </c>
      <c r="BD51" s="9">
        <v>-905892</v>
      </c>
      <c r="BE51">
        <f t="shared" si="47"/>
        <v>61747</v>
      </c>
      <c r="BF51">
        <f t="shared" si="48"/>
        <v>2798.9</v>
      </c>
      <c r="BG51">
        <f t="shared" si="49"/>
        <v>1564241.5000000002</v>
      </c>
      <c r="BH51">
        <f t="shared" si="50"/>
        <v>193307.5</v>
      </c>
      <c r="BI51">
        <f t="shared" si="51"/>
        <v>20903.599999999999</v>
      </c>
      <c r="BJ51">
        <f t="shared" si="52"/>
        <v>12809.3</v>
      </c>
      <c r="BK51">
        <f t="shared" si="53"/>
        <v>66424.3</v>
      </c>
      <c r="BL51">
        <f t="shared" si="54"/>
        <v>142141.79999999999</v>
      </c>
      <c r="BM51">
        <f t="shared" si="55"/>
        <v>250956.1</v>
      </c>
      <c r="BN51">
        <f t="shared" si="56"/>
        <v>29116.1</v>
      </c>
      <c r="BO51">
        <f t="shared" si="57"/>
        <v>321390.59999999998</v>
      </c>
      <c r="BP51">
        <f t="shared" si="58"/>
        <v>389745.7</v>
      </c>
      <c r="BQ51">
        <f t="shared" si="59"/>
        <v>98329.7</v>
      </c>
      <c r="BR51">
        <f t="shared" si="60"/>
        <v>396352.2</v>
      </c>
      <c r="BS51">
        <f t="shared" si="61"/>
        <v>167973.8</v>
      </c>
      <c r="BT51">
        <f t="shared" si="62"/>
        <v>13897.2</v>
      </c>
      <c r="BU51">
        <f t="shared" si="63"/>
        <v>305227.5</v>
      </c>
      <c r="BV51">
        <f t="shared" si="64"/>
        <v>64122.3</v>
      </c>
      <c r="BW51">
        <f t="shared" si="65"/>
        <v>53524.100000000006</v>
      </c>
      <c r="BX51">
        <f t="shared" si="66"/>
        <v>106358.5</v>
      </c>
      <c r="BY51">
        <f t="shared" si="20"/>
        <v>33758</v>
      </c>
      <c r="BZ51">
        <f t="shared" si="21"/>
        <v>182704.6</v>
      </c>
      <c r="CA51">
        <f t="shared" si="22"/>
        <v>30951.5</v>
      </c>
      <c r="CB51">
        <f t="shared" si="23"/>
        <v>46938.1</v>
      </c>
      <c r="CC51">
        <f t="shared" si="24"/>
        <v>0</v>
      </c>
      <c r="CD51" s="27">
        <f t="shared" si="25"/>
        <v>2668501</v>
      </c>
      <c r="CE51" s="27">
        <f t="shared" si="26"/>
        <v>70772.899999999994</v>
      </c>
      <c r="CF51" s="27">
        <f t="shared" si="27"/>
        <v>981076.5</v>
      </c>
      <c r="CG51" s="27">
        <f t="shared" si="28"/>
        <v>1193231</v>
      </c>
      <c r="CH51" s="27">
        <f t="shared" si="44"/>
        <v>24879.3</v>
      </c>
      <c r="CI51" s="27">
        <f t="shared" si="45"/>
        <v>4938460.7</v>
      </c>
      <c r="CJ51">
        <f t="shared" si="29"/>
        <v>17344.8</v>
      </c>
      <c r="CK51">
        <f t="shared" si="30"/>
        <v>38404</v>
      </c>
      <c r="CL51">
        <f t="shared" si="31"/>
        <v>867925.8</v>
      </c>
      <c r="CM51">
        <f t="shared" si="32"/>
        <v>-905892</v>
      </c>
      <c r="CN51" s="27">
        <f t="shared" si="46"/>
        <v>-37966.199999999953</v>
      </c>
      <c r="CO51">
        <f t="shared" si="33"/>
        <v>61747</v>
      </c>
      <c r="CP51">
        <f t="shared" si="34"/>
        <v>2798.9</v>
      </c>
      <c r="CQ51">
        <f t="shared" si="35"/>
        <v>1564241.5000000002</v>
      </c>
      <c r="CR51">
        <f t="shared" si="36"/>
        <v>193307.5</v>
      </c>
      <c r="CS51">
        <f t="shared" si="37"/>
        <v>20903.599999999999</v>
      </c>
      <c r="CT51">
        <f t="shared" si="38"/>
        <v>12809.3</v>
      </c>
      <c r="CU51">
        <f t="shared" si="39"/>
        <v>66424.3</v>
      </c>
      <c r="CV51">
        <f t="shared" si="40"/>
        <v>142141.79999999999</v>
      </c>
      <c r="CW51">
        <f t="shared" si="41"/>
        <v>250956.1</v>
      </c>
      <c r="CX51">
        <f t="shared" si="42"/>
        <v>29116.1</v>
      </c>
      <c r="CY51">
        <f t="shared" si="43"/>
        <v>321390.59999999998</v>
      </c>
    </row>
    <row r="52" spans="1:103" ht="13.5" customHeight="1" x14ac:dyDescent="0.4">
      <c r="A52" s="7" t="s">
        <v>114</v>
      </c>
      <c r="B52" s="5" t="s">
        <v>57</v>
      </c>
      <c r="C52" s="8">
        <v>43009.4</v>
      </c>
      <c r="D52" s="8">
        <v>6652</v>
      </c>
      <c r="E52" s="8">
        <v>874.5</v>
      </c>
      <c r="F52" s="8">
        <v>1817.5</v>
      </c>
      <c r="G52" s="8">
        <v>587.1</v>
      </c>
      <c r="H52" s="8">
        <v>113849.5</v>
      </c>
      <c r="I52" s="8">
        <v>13248</v>
      </c>
      <c r="J52" s="8">
        <v>8304.2000000000007</v>
      </c>
      <c r="K52" s="8">
        <v>41540.300000000003</v>
      </c>
      <c r="L52" s="8">
        <v>20594</v>
      </c>
      <c r="M52" s="8">
        <v>61044</v>
      </c>
      <c r="N52" s="8">
        <v>37565.599999999999</v>
      </c>
      <c r="O52" s="8">
        <v>48154.8</v>
      </c>
      <c r="P52" s="8">
        <v>26571</v>
      </c>
      <c r="Q52" s="8">
        <v>84119.1</v>
      </c>
      <c r="R52" s="8">
        <v>48252</v>
      </c>
      <c r="S52" s="8">
        <v>77635.899999999994</v>
      </c>
      <c r="T52" s="8">
        <v>64461.3</v>
      </c>
      <c r="U52" s="8">
        <v>148967.29999999999</v>
      </c>
      <c r="V52" s="8">
        <v>110580.2</v>
      </c>
      <c r="W52" s="8">
        <v>18108.8</v>
      </c>
      <c r="X52" s="8">
        <v>68605.899999999994</v>
      </c>
      <c r="Y52" s="8">
        <v>65641.7</v>
      </c>
      <c r="Z52" s="8">
        <v>73436</v>
      </c>
      <c r="AA52" s="8">
        <v>255088.9</v>
      </c>
      <c r="AB52" s="8">
        <v>622150.40000000002</v>
      </c>
      <c r="AC52" s="8">
        <v>158880.1</v>
      </c>
      <c r="AD52" s="8">
        <v>10782.2</v>
      </c>
      <c r="AE52" s="8">
        <v>6747.3</v>
      </c>
      <c r="AF52" s="8">
        <v>65726.600000000006</v>
      </c>
      <c r="AG52" s="8">
        <v>10134.9</v>
      </c>
      <c r="AH52" s="8">
        <v>120217.5</v>
      </c>
      <c r="AI52" s="8">
        <v>42307.7</v>
      </c>
      <c r="AJ52" s="8">
        <v>83713.2</v>
      </c>
      <c r="AK52" s="8">
        <v>106119.1</v>
      </c>
      <c r="AL52" s="8">
        <v>194119.4</v>
      </c>
      <c r="AM52" s="8">
        <v>556653</v>
      </c>
      <c r="AN52" s="8">
        <v>216611.6</v>
      </c>
      <c r="AO52" s="8">
        <v>167385.70000000001</v>
      </c>
      <c r="AP52" s="8">
        <v>234572</v>
      </c>
      <c r="AQ52" s="8">
        <v>163421.29999999999</v>
      </c>
      <c r="AR52" s="8">
        <v>365034.8</v>
      </c>
      <c r="AS52" s="8">
        <v>43965.4</v>
      </c>
      <c r="AT52" s="8">
        <v>60647.199999999997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>
        <f t="shared" si="47"/>
        <v>49661.4</v>
      </c>
      <c r="BF52">
        <f t="shared" si="48"/>
        <v>2692</v>
      </c>
      <c r="BG52">
        <f t="shared" si="49"/>
        <v>2818794.9</v>
      </c>
      <c r="BH52">
        <f t="shared" si="50"/>
        <v>113849.5</v>
      </c>
      <c r="BI52">
        <f t="shared" si="51"/>
        <v>13248</v>
      </c>
      <c r="BJ52">
        <f t="shared" si="52"/>
        <v>8304.2000000000007</v>
      </c>
      <c r="BK52">
        <f t="shared" si="53"/>
        <v>41540.300000000003</v>
      </c>
      <c r="BL52">
        <f t="shared" si="54"/>
        <v>20594</v>
      </c>
      <c r="BM52">
        <f t="shared" si="55"/>
        <v>146764.40000000002</v>
      </c>
      <c r="BN52">
        <f t="shared" si="56"/>
        <v>26571</v>
      </c>
      <c r="BO52">
        <f t="shared" si="57"/>
        <v>132371.1</v>
      </c>
      <c r="BP52">
        <f t="shared" si="58"/>
        <v>295209.09999999998</v>
      </c>
      <c r="BQ52">
        <f t="shared" si="59"/>
        <v>64461.3</v>
      </c>
      <c r="BR52">
        <f t="shared" si="60"/>
        <v>128689</v>
      </c>
      <c r="BS52">
        <f t="shared" si="61"/>
        <v>65641.7</v>
      </c>
      <c r="BT52">
        <f t="shared" si="62"/>
        <v>73436</v>
      </c>
      <c r="BU52">
        <f t="shared" si="63"/>
        <v>255088.9</v>
      </c>
      <c r="BV52">
        <f t="shared" si="64"/>
        <v>158880.1</v>
      </c>
      <c r="BW52">
        <f t="shared" si="65"/>
        <v>17529.5</v>
      </c>
      <c r="BX52">
        <f t="shared" si="66"/>
        <v>234572</v>
      </c>
      <c r="BY52">
        <f t="shared" si="20"/>
        <v>163421.29999999999</v>
      </c>
      <c r="BZ52">
        <f t="shared" si="21"/>
        <v>365034.8</v>
      </c>
      <c r="CA52">
        <f t="shared" si="22"/>
        <v>43965.4</v>
      </c>
      <c r="CB52">
        <f t="shared" si="23"/>
        <v>60647.199999999997</v>
      </c>
      <c r="CC52">
        <f t="shared" si="24"/>
        <v>0</v>
      </c>
      <c r="CD52" s="27">
        <f t="shared" si="25"/>
        <v>0</v>
      </c>
      <c r="CE52" s="27">
        <f t="shared" si="26"/>
        <v>0</v>
      </c>
      <c r="CF52" s="27">
        <f t="shared" si="27"/>
        <v>0</v>
      </c>
      <c r="CG52" s="27">
        <f t="shared" si="28"/>
        <v>0</v>
      </c>
      <c r="CH52" s="27">
        <f t="shared" si="44"/>
        <v>0</v>
      </c>
      <c r="CI52" s="27">
        <f t="shared" si="45"/>
        <v>0</v>
      </c>
      <c r="CJ52">
        <f t="shared" si="29"/>
        <v>0</v>
      </c>
      <c r="CK52">
        <f t="shared" si="30"/>
        <v>0</v>
      </c>
      <c r="CL52">
        <f t="shared" si="31"/>
        <v>0</v>
      </c>
      <c r="CM52">
        <f t="shared" si="32"/>
        <v>0</v>
      </c>
      <c r="CN52" s="27">
        <f t="shared" si="46"/>
        <v>0</v>
      </c>
      <c r="CO52">
        <f t="shared" si="33"/>
        <v>49661.4</v>
      </c>
      <c r="CP52">
        <f t="shared" si="34"/>
        <v>2692</v>
      </c>
      <c r="CQ52">
        <f t="shared" si="35"/>
        <v>2818794.9</v>
      </c>
      <c r="CR52">
        <f t="shared" si="36"/>
        <v>113849.5</v>
      </c>
      <c r="CS52">
        <f t="shared" si="37"/>
        <v>13248</v>
      </c>
      <c r="CT52">
        <f t="shared" si="38"/>
        <v>8304.2000000000007</v>
      </c>
      <c r="CU52">
        <f t="shared" si="39"/>
        <v>41540.300000000003</v>
      </c>
      <c r="CV52">
        <f t="shared" si="40"/>
        <v>20594</v>
      </c>
      <c r="CW52">
        <f t="shared" si="41"/>
        <v>146764.40000000002</v>
      </c>
      <c r="CX52">
        <f t="shared" si="42"/>
        <v>26571</v>
      </c>
      <c r="CY52">
        <f t="shared" si="43"/>
        <v>132371.1</v>
      </c>
    </row>
    <row r="53" spans="1:103" ht="13.7" customHeight="1" x14ac:dyDescent="0.4">
      <c r="A53" s="7" t="s">
        <v>115</v>
      </c>
      <c r="B53" s="5" t="s">
        <v>57</v>
      </c>
      <c r="C53" s="9">
        <v>98186.1</v>
      </c>
      <c r="D53" s="9">
        <v>13222.3</v>
      </c>
      <c r="E53" s="9">
        <v>1205.7</v>
      </c>
      <c r="F53" s="9">
        <v>4285.2</v>
      </c>
      <c r="G53" s="9">
        <v>1621.7</v>
      </c>
      <c r="H53" s="9">
        <v>307157.09999999998</v>
      </c>
      <c r="I53" s="9">
        <v>34151.599999999999</v>
      </c>
      <c r="J53" s="9">
        <v>21113.4</v>
      </c>
      <c r="K53" s="9">
        <v>107964.6</v>
      </c>
      <c r="L53" s="9">
        <v>162735.79999999999</v>
      </c>
      <c r="M53" s="9">
        <v>194212.9</v>
      </c>
      <c r="N53" s="9">
        <v>77244.2</v>
      </c>
      <c r="O53" s="9">
        <v>126263.5</v>
      </c>
      <c r="P53" s="9">
        <v>55687.1</v>
      </c>
      <c r="Q53" s="9">
        <v>343425.6</v>
      </c>
      <c r="R53" s="9">
        <v>110336</v>
      </c>
      <c r="S53" s="9">
        <v>187484.1</v>
      </c>
      <c r="T53" s="9">
        <v>162791</v>
      </c>
      <c r="U53" s="9">
        <v>336238</v>
      </c>
      <c r="V53" s="9">
        <v>463707.7</v>
      </c>
      <c r="W53" s="9">
        <v>61333.5</v>
      </c>
      <c r="X53" s="9">
        <v>161232.70000000001</v>
      </c>
      <c r="Y53" s="9">
        <v>233615.5</v>
      </c>
      <c r="Z53" s="9">
        <v>87333.2</v>
      </c>
      <c r="AA53" s="9">
        <v>560316.4</v>
      </c>
      <c r="AB53" s="9">
        <v>1013196</v>
      </c>
      <c r="AC53" s="9">
        <v>223002.4</v>
      </c>
      <c r="AD53" s="9">
        <v>41620.400000000001</v>
      </c>
      <c r="AE53" s="9">
        <v>29433.3</v>
      </c>
      <c r="AF53" s="9">
        <v>104356.6</v>
      </c>
      <c r="AG53" s="9">
        <v>13744.3</v>
      </c>
      <c r="AH53" s="9">
        <v>273871</v>
      </c>
      <c r="AI53" s="9">
        <v>105110.1</v>
      </c>
      <c r="AJ53" s="9">
        <v>188239.4</v>
      </c>
      <c r="AK53" s="9">
        <v>182168.2</v>
      </c>
      <c r="AL53" s="9">
        <v>308183.8</v>
      </c>
      <c r="AM53" s="9">
        <v>678198.2</v>
      </c>
      <c r="AN53" s="9">
        <v>346301.7</v>
      </c>
      <c r="AO53" s="9">
        <v>240624.4</v>
      </c>
      <c r="AP53" s="9">
        <v>340930.5</v>
      </c>
      <c r="AQ53" s="9">
        <v>197179.3</v>
      </c>
      <c r="AR53" s="9">
        <v>547739.4</v>
      </c>
      <c r="AS53" s="9">
        <v>74916.899999999994</v>
      </c>
      <c r="AT53" s="9">
        <v>107585.3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>
        <f t="shared" si="47"/>
        <v>111408.40000000001</v>
      </c>
      <c r="BF53">
        <f t="shared" si="48"/>
        <v>5490.9</v>
      </c>
      <c r="BG53">
        <f t="shared" si="49"/>
        <v>4383036.3</v>
      </c>
      <c r="BH53">
        <f t="shared" si="50"/>
        <v>307157.09999999998</v>
      </c>
      <c r="BI53">
        <f t="shared" si="51"/>
        <v>34151.599999999999</v>
      </c>
      <c r="BJ53">
        <f t="shared" si="52"/>
        <v>21113.4</v>
      </c>
      <c r="BK53">
        <f t="shared" si="53"/>
        <v>107964.6</v>
      </c>
      <c r="BL53">
        <f t="shared" si="54"/>
        <v>162735.79999999999</v>
      </c>
      <c r="BM53">
        <f t="shared" si="55"/>
        <v>397720.6</v>
      </c>
      <c r="BN53">
        <f t="shared" si="56"/>
        <v>55687.1</v>
      </c>
      <c r="BO53">
        <f t="shared" si="57"/>
        <v>453761.6</v>
      </c>
      <c r="BP53">
        <f t="shared" si="58"/>
        <v>684954.8</v>
      </c>
      <c r="BQ53">
        <f t="shared" si="59"/>
        <v>162791</v>
      </c>
      <c r="BR53">
        <f t="shared" si="60"/>
        <v>525041.19999999995</v>
      </c>
      <c r="BS53">
        <f t="shared" si="61"/>
        <v>233615.5</v>
      </c>
      <c r="BT53">
        <f t="shared" si="62"/>
        <v>87333.2</v>
      </c>
      <c r="BU53">
        <f t="shared" si="63"/>
        <v>560316.4</v>
      </c>
      <c r="BV53">
        <f t="shared" si="64"/>
        <v>223002.4</v>
      </c>
      <c r="BW53">
        <f t="shared" si="65"/>
        <v>71053.7</v>
      </c>
      <c r="BX53">
        <f t="shared" si="66"/>
        <v>340930.5</v>
      </c>
      <c r="BY53">
        <f t="shared" si="20"/>
        <v>197179.3</v>
      </c>
      <c r="BZ53">
        <f t="shared" si="21"/>
        <v>547739.4</v>
      </c>
      <c r="CA53">
        <f t="shared" si="22"/>
        <v>74916.899999999994</v>
      </c>
      <c r="CB53">
        <f t="shared" si="23"/>
        <v>107585.3</v>
      </c>
      <c r="CC53">
        <f t="shared" si="24"/>
        <v>0</v>
      </c>
      <c r="CD53" s="27">
        <f t="shared" si="25"/>
        <v>0</v>
      </c>
      <c r="CE53" s="27">
        <f t="shared" si="26"/>
        <v>0</v>
      </c>
      <c r="CF53" s="27">
        <f t="shared" si="27"/>
        <v>0</v>
      </c>
      <c r="CG53" s="27">
        <f t="shared" si="28"/>
        <v>0</v>
      </c>
      <c r="CH53" s="27">
        <f t="shared" si="44"/>
        <v>0</v>
      </c>
      <c r="CI53" s="27">
        <f t="shared" si="45"/>
        <v>0</v>
      </c>
      <c r="CJ53">
        <f t="shared" si="29"/>
        <v>0</v>
      </c>
      <c r="CK53">
        <f t="shared" si="30"/>
        <v>0</v>
      </c>
      <c r="CL53">
        <f t="shared" si="31"/>
        <v>0</v>
      </c>
      <c r="CM53">
        <f t="shared" si="32"/>
        <v>0</v>
      </c>
      <c r="CN53" s="27">
        <f t="shared" si="46"/>
        <v>0</v>
      </c>
      <c r="CO53">
        <f t="shared" si="33"/>
        <v>111408.40000000001</v>
      </c>
      <c r="CP53">
        <f t="shared" si="34"/>
        <v>5490.9</v>
      </c>
      <c r="CQ53">
        <f t="shared" si="35"/>
        <v>4383036.3</v>
      </c>
      <c r="CR53">
        <f t="shared" si="36"/>
        <v>307157.09999999998</v>
      </c>
      <c r="CS53">
        <f t="shared" si="37"/>
        <v>34151.599999999999</v>
      </c>
      <c r="CT53">
        <f t="shared" si="38"/>
        <v>21113.4</v>
      </c>
      <c r="CU53">
        <f t="shared" si="39"/>
        <v>107964.6</v>
      </c>
      <c r="CV53">
        <f t="shared" si="40"/>
        <v>162735.79999999999</v>
      </c>
      <c r="CW53">
        <f t="shared" si="41"/>
        <v>397720.6</v>
      </c>
      <c r="CX53">
        <f t="shared" si="42"/>
        <v>55687.1</v>
      </c>
      <c r="CY53">
        <f t="shared" si="43"/>
        <v>453761.6</v>
      </c>
    </row>
    <row r="54" spans="1:103" ht="13.35" customHeight="1" x14ac:dyDescent="0.35">
      <c r="A54" s="10" t="s">
        <v>116</v>
      </c>
      <c r="BE54">
        <f t="shared" si="47"/>
        <v>0</v>
      </c>
      <c r="BF54">
        <f t="shared" si="48"/>
        <v>0</v>
      </c>
      <c r="BG54">
        <f t="shared" si="49"/>
        <v>0</v>
      </c>
      <c r="BH54">
        <f t="shared" si="50"/>
        <v>0</v>
      </c>
      <c r="BI54">
        <f t="shared" si="51"/>
        <v>0</v>
      </c>
      <c r="BJ54">
        <f t="shared" si="52"/>
        <v>0</v>
      </c>
      <c r="BK54">
        <f t="shared" si="53"/>
        <v>0</v>
      </c>
      <c r="BL54">
        <f t="shared" si="54"/>
        <v>0</v>
      </c>
      <c r="BM54">
        <f t="shared" si="55"/>
        <v>0</v>
      </c>
      <c r="BN54">
        <f t="shared" si="56"/>
        <v>0</v>
      </c>
      <c r="BO54">
        <f t="shared" si="57"/>
        <v>0</v>
      </c>
      <c r="BP54">
        <f t="shared" si="58"/>
        <v>0</v>
      </c>
      <c r="BQ54">
        <f t="shared" si="59"/>
        <v>0</v>
      </c>
      <c r="BR54">
        <f t="shared" si="60"/>
        <v>0</v>
      </c>
      <c r="BS54">
        <f t="shared" si="61"/>
        <v>0</v>
      </c>
      <c r="BT54">
        <f t="shared" si="62"/>
        <v>0</v>
      </c>
      <c r="BU54">
        <f t="shared" si="63"/>
        <v>0</v>
      </c>
      <c r="BV54">
        <f t="shared" si="64"/>
        <v>0</v>
      </c>
      <c r="BW54">
        <f t="shared" si="65"/>
        <v>0</v>
      </c>
      <c r="BX54">
        <f t="shared" si="66"/>
        <v>0</v>
      </c>
    </row>
    <row r="55" spans="1:103" ht="17.45" customHeight="1" x14ac:dyDescent="0.35">
      <c r="A55" s="10"/>
      <c r="BE55">
        <f t="shared" si="47"/>
        <v>0</v>
      </c>
      <c r="BF55">
        <f t="shared" si="48"/>
        <v>0</v>
      </c>
      <c r="BG55">
        <f t="shared" si="49"/>
        <v>0</v>
      </c>
      <c r="BH55">
        <f t="shared" si="50"/>
        <v>0</v>
      </c>
      <c r="BI55">
        <f t="shared" si="51"/>
        <v>0</v>
      </c>
      <c r="BJ55">
        <f t="shared" si="52"/>
        <v>0</v>
      </c>
      <c r="BK55">
        <f t="shared" si="53"/>
        <v>0</v>
      </c>
      <c r="BL55">
        <f t="shared" si="54"/>
        <v>0</v>
      </c>
      <c r="BM55">
        <f t="shared" si="55"/>
        <v>0</v>
      </c>
      <c r="BN55">
        <f t="shared" si="56"/>
        <v>0</v>
      </c>
      <c r="BO55">
        <f t="shared" si="57"/>
        <v>0</v>
      </c>
      <c r="BP55">
        <f t="shared" si="58"/>
        <v>0</v>
      </c>
      <c r="BQ55">
        <f t="shared" si="59"/>
        <v>0</v>
      </c>
      <c r="BR55">
        <f t="shared" si="60"/>
        <v>0</v>
      </c>
      <c r="BS55">
        <f t="shared" si="61"/>
        <v>0</v>
      </c>
      <c r="BT55">
        <f t="shared" si="62"/>
        <v>0</v>
      </c>
      <c r="BU55">
        <f t="shared" si="63"/>
        <v>0</v>
      </c>
      <c r="BV55">
        <f t="shared" si="64"/>
        <v>0</v>
      </c>
      <c r="BW55">
        <f t="shared" si="65"/>
        <v>0</v>
      </c>
      <c r="BX55">
        <f t="shared" si="66"/>
        <v>0</v>
      </c>
    </row>
    <row r="56" spans="1:103" ht="22.35" customHeight="1" x14ac:dyDescent="0.35">
      <c r="A56" s="10"/>
      <c r="BE56">
        <f t="shared" si="47"/>
        <v>0</v>
      </c>
      <c r="BF56">
        <f t="shared" si="48"/>
        <v>0</v>
      </c>
      <c r="BG56">
        <f t="shared" si="49"/>
        <v>0</v>
      </c>
      <c r="BH56">
        <f t="shared" si="50"/>
        <v>0</v>
      </c>
      <c r="BI56">
        <f t="shared" si="51"/>
        <v>0</v>
      </c>
      <c r="BJ56">
        <f t="shared" si="52"/>
        <v>0</v>
      </c>
      <c r="BK56">
        <f t="shared" si="53"/>
        <v>0</v>
      </c>
      <c r="BL56">
        <f t="shared" si="54"/>
        <v>0</v>
      </c>
      <c r="BM56">
        <f t="shared" si="55"/>
        <v>0</v>
      </c>
      <c r="BN56">
        <f t="shared" si="56"/>
        <v>0</v>
      </c>
      <c r="BO56">
        <f t="shared" si="57"/>
        <v>0</v>
      </c>
      <c r="BP56">
        <f t="shared" si="58"/>
        <v>0</v>
      </c>
      <c r="BQ56">
        <f t="shared" si="59"/>
        <v>0</v>
      </c>
      <c r="BR56">
        <f t="shared" si="60"/>
        <v>0</v>
      </c>
      <c r="BS56">
        <f t="shared" si="61"/>
        <v>0</v>
      </c>
      <c r="BT56">
        <f t="shared" si="62"/>
        <v>0</v>
      </c>
      <c r="BU56">
        <f t="shared" si="63"/>
        <v>0</v>
      </c>
      <c r="BV56">
        <f t="shared" si="64"/>
        <v>0</v>
      </c>
      <c r="BW56">
        <f t="shared" si="65"/>
        <v>0</v>
      </c>
      <c r="BX56">
        <f t="shared" si="66"/>
        <v>0</v>
      </c>
    </row>
    <row r="57" spans="1:103" ht="21.6" customHeight="1" x14ac:dyDescent="0.35">
      <c r="BE57">
        <f t="shared" si="47"/>
        <v>0</v>
      </c>
      <c r="BF57">
        <f t="shared" si="48"/>
        <v>0</v>
      </c>
      <c r="BG57">
        <f t="shared" si="49"/>
        <v>0</v>
      </c>
      <c r="BH57">
        <f t="shared" si="50"/>
        <v>0</v>
      </c>
      <c r="BI57">
        <f t="shared" si="51"/>
        <v>0</v>
      </c>
      <c r="BJ57">
        <f t="shared" si="52"/>
        <v>0</v>
      </c>
      <c r="BK57">
        <f t="shared" si="53"/>
        <v>0</v>
      </c>
      <c r="BL57">
        <f t="shared" si="54"/>
        <v>0</v>
      </c>
      <c r="BM57">
        <f t="shared" si="55"/>
        <v>0</v>
      </c>
      <c r="BN57">
        <f t="shared" si="56"/>
        <v>0</v>
      </c>
      <c r="BO57">
        <f t="shared" si="57"/>
        <v>0</v>
      </c>
      <c r="BP57">
        <f t="shared" si="58"/>
        <v>0</v>
      </c>
      <c r="BQ57">
        <f t="shared" si="59"/>
        <v>0</v>
      </c>
      <c r="BR57">
        <f t="shared" si="60"/>
        <v>0</v>
      </c>
      <c r="BS57">
        <f t="shared" si="61"/>
        <v>0</v>
      </c>
      <c r="BT57">
        <f t="shared" si="62"/>
        <v>0</v>
      </c>
      <c r="BU57">
        <f t="shared" si="63"/>
        <v>0</v>
      </c>
      <c r="BV57">
        <f t="shared" si="64"/>
        <v>0</v>
      </c>
      <c r="BW57">
        <f t="shared" si="65"/>
        <v>0</v>
      </c>
      <c r="BX57">
        <f t="shared" si="66"/>
        <v>0</v>
      </c>
      <c r="CI57" t="s">
        <v>210</v>
      </c>
      <c r="CN57" t="s">
        <v>224</v>
      </c>
      <c r="CO57" t="s">
        <v>225</v>
      </c>
    </row>
    <row r="58" spans="1:103" ht="26.45" customHeight="1" x14ac:dyDescent="0.35">
      <c r="A58" s="6" t="s">
        <v>58</v>
      </c>
      <c r="B58" s="11"/>
      <c r="C58" s="12">
        <f t="shared" ref="C58:AH58" si="67">SUM(C4,C5)</f>
        <v>13626.6</v>
      </c>
      <c r="D58" s="12">
        <f t="shared" si="67"/>
        <v>587.1</v>
      </c>
      <c r="E58" s="12">
        <f t="shared" si="67"/>
        <v>0.4</v>
      </c>
      <c r="F58" s="12">
        <f t="shared" si="67"/>
        <v>2.6999999999999997</v>
      </c>
      <c r="G58" s="12">
        <f t="shared" si="67"/>
        <v>0.2</v>
      </c>
      <c r="H58" s="12">
        <f t="shared" si="67"/>
        <v>49275</v>
      </c>
      <c r="I58" s="12">
        <f t="shared" si="67"/>
        <v>164.9</v>
      </c>
      <c r="J58" s="12">
        <f t="shared" si="67"/>
        <v>2353.3000000000002</v>
      </c>
      <c r="K58" s="12">
        <f t="shared" si="67"/>
        <v>52.4</v>
      </c>
      <c r="L58" s="12">
        <f t="shared" si="67"/>
        <v>73.699999999999989</v>
      </c>
      <c r="M58" s="12">
        <f t="shared" si="67"/>
        <v>337.6</v>
      </c>
      <c r="N58" s="12">
        <f t="shared" si="67"/>
        <v>154.4</v>
      </c>
      <c r="O58" s="12">
        <f t="shared" si="67"/>
        <v>905.8</v>
      </c>
      <c r="P58" s="12">
        <f t="shared" si="67"/>
        <v>7.8</v>
      </c>
      <c r="Q58" s="12">
        <f t="shared" si="67"/>
        <v>15.4</v>
      </c>
      <c r="R58" s="12">
        <f t="shared" si="67"/>
        <v>23.400000000000002</v>
      </c>
      <c r="S58" s="12">
        <f t="shared" si="67"/>
        <v>60.1</v>
      </c>
      <c r="T58" s="12">
        <f t="shared" si="67"/>
        <v>40.5</v>
      </c>
      <c r="U58" s="12">
        <f t="shared" si="67"/>
        <v>38.599999999999994</v>
      </c>
      <c r="V58" s="12">
        <f t="shared" si="67"/>
        <v>27.200000000000003</v>
      </c>
      <c r="W58" s="12">
        <f t="shared" si="67"/>
        <v>15.100000000000001</v>
      </c>
      <c r="X58" s="12">
        <f t="shared" si="67"/>
        <v>709.1</v>
      </c>
      <c r="Y58" s="12">
        <f t="shared" si="67"/>
        <v>62.8</v>
      </c>
      <c r="Z58" s="12">
        <f t="shared" si="67"/>
        <v>7.4</v>
      </c>
      <c r="AA58" s="12">
        <f t="shared" si="67"/>
        <v>387.8</v>
      </c>
      <c r="AB58" s="12">
        <f t="shared" si="67"/>
        <v>3222.2</v>
      </c>
      <c r="AC58" s="12">
        <f t="shared" si="67"/>
        <v>37.200000000000003</v>
      </c>
      <c r="AD58" s="12">
        <f t="shared" si="67"/>
        <v>45.3</v>
      </c>
      <c r="AE58" s="12">
        <f t="shared" si="67"/>
        <v>5.4</v>
      </c>
      <c r="AF58" s="12">
        <f t="shared" si="67"/>
        <v>51</v>
      </c>
      <c r="AG58" s="12">
        <f t="shared" si="67"/>
        <v>10.7</v>
      </c>
      <c r="AH58" s="12">
        <f t="shared" si="67"/>
        <v>8922.6</v>
      </c>
      <c r="AI58" s="12">
        <f t="shared" ref="AI58:BD58" si="68">SUM(AI4,AI5)</f>
        <v>34.299999999999997</v>
      </c>
      <c r="AJ58" s="12">
        <f t="shared" si="68"/>
        <v>25.1</v>
      </c>
      <c r="AK58" s="12">
        <f t="shared" si="68"/>
        <v>24.4</v>
      </c>
      <c r="AL58" s="12">
        <f t="shared" si="68"/>
        <v>110</v>
      </c>
      <c r="AM58" s="12">
        <f t="shared" si="68"/>
        <v>21.599999999999998</v>
      </c>
      <c r="AN58" s="12">
        <f t="shared" si="68"/>
        <v>139.1</v>
      </c>
      <c r="AO58" s="12">
        <f t="shared" si="68"/>
        <v>84</v>
      </c>
      <c r="AP58" s="12">
        <f t="shared" si="68"/>
        <v>62.1</v>
      </c>
      <c r="AQ58" s="12">
        <f t="shared" si="68"/>
        <v>337.6</v>
      </c>
      <c r="AR58" s="12">
        <f t="shared" si="68"/>
        <v>1687.1000000000001</v>
      </c>
      <c r="AS58" s="12">
        <f t="shared" si="68"/>
        <v>247.1</v>
      </c>
      <c r="AT58" s="12">
        <f t="shared" si="68"/>
        <v>253.1</v>
      </c>
      <c r="AU58" s="12">
        <f t="shared" si="68"/>
        <v>0</v>
      </c>
      <c r="AV58" s="12">
        <f t="shared" si="68"/>
        <v>41319.600000000006</v>
      </c>
      <c r="AW58" s="12">
        <f t="shared" si="68"/>
        <v>3.8</v>
      </c>
      <c r="AX58" s="12">
        <f t="shared" si="68"/>
        <v>19.200000000000003</v>
      </c>
      <c r="AY58" s="12">
        <f t="shared" si="68"/>
        <v>2821.5</v>
      </c>
      <c r="AZ58" s="12">
        <f t="shared" si="68"/>
        <v>185.2</v>
      </c>
      <c r="BA58" s="12">
        <f t="shared" si="68"/>
        <v>174.9</v>
      </c>
      <c r="BB58" s="12">
        <f t="shared" si="68"/>
        <v>51.3</v>
      </c>
      <c r="BC58" s="12">
        <f t="shared" si="68"/>
        <v>1064</v>
      </c>
      <c r="BD58" s="12">
        <f t="shared" si="68"/>
        <v>-18480.699999999997</v>
      </c>
      <c r="BE58">
        <f t="shared" si="47"/>
        <v>14213.7</v>
      </c>
      <c r="BF58">
        <f t="shared" si="48"/>
        <v>3.0999999999999996</v>
      </c>
      <c r="BG58">
        <f t="shared" si="49"/>
        <v>15170.100000000002</v>
      </c>
      <c r="BH58">
        <f t="shared" si="50"/>
        <v>49275</v>
      </c>
      <c r="BI58">
        <f t="shared" si="51"/>
        <v>164.9</v>
      </c>
      <c r="BJ58">
        <f t="shared" si="52"/>
        <v>2353.3000000000002</v>
      </c>
      <c r="BK58">
        <f t="shared" si="53"/>
        <v>52.4</v>
      </c>
      <c r="BL58">
        <f t="shared" si="54"/>
        <v>73.699999999999989</v>
      </c>
      <c r="BM58">
        <f t="shared" si="55"/>
        <v>1397.8</v>
      </c>
      <c r="BN58">
        <f t="shared" si="56"/>
        <v>7.8</v>
      </c>
      <c r="BO58">
        <f t="shared" si="57"/>
        <v>38.800000000000004</v>
      </c>
      <c r="BP58">
        <f t="shared" si="58"/>
        <v>807.8</v>
      </c>
      <c r="BQ58">
        <f t="shared" si="59"/>
        <v>40.5</v>
      </c>
      <c r="BR58">
        <f t="shared" si="60"/>
        <v>42.300000000000004</v>
      </c>
      <c r="BS58">
        <f t="shared" si="61"/>
        <v>62.8</v>
      </c>
      <c r="BT58">
        <f t="shared" si="62"/>
        <v>7.4</v>
      </c>
      <c r="BU58">
        <f t="shared" si="63"/>
        <v>387.8</v>
      </c>
      <c r="BV58">
        <f t="shared" si="64"/>
        <v>37.200000000000003</v>
      </c>
      <c r="BW58">
        <f t="shared" si="65"/>
        <v>50.699999999999996</v>
      </c>
      <c r="BX58">
        <f t="shared" si="66"/>
        <v>62.1</v>
      </c>
      <c r="CI58" s="12">
        <f>SUM(CI4,CI5)</f>
        <v>44349.3</v>
      </c>
      <c r="CN58" s="12">
        <f>SUM(CN4,CN5)</f>
        <v>-17416.699999999997</v>
      </c>
      <c r="CO58" s="31">
        <f>CI58+CN58</f>
        <v>26932.600000000006</v>
      </c>
    </row>
    <row r="59" spans="1:103" ht="52.7" customHeight="1" x14ac:dyDescent="0.35">
      <c r="A59" s="6" t="s">
        <v>59</v>
      </c>
      <c r="B59" s="11"/>
      <c r="C59" s="12">
        <f t="shared" ref="C59:AH59" si="69">SUM(C6,C7)</f>
        <v>27.700000000000003</v>
      </c>
      <c r="D59" s="12">
        <f t="shared" si="69"/>
        <v>1.7</v>
      </c>
      <c r="E59" s="12">
        <f t="shared" si="69"/>
        <v>0.2</v>
      </c>
      <c r="F59" s="12">
        <f t="shared" si="69"/>
        <v>507.1</v>
      </c>
      <c r="G59" s="12">
        <f t="shared" si="69"/>
        <v>133</v>
      </c>
      <c r="H59" s="12">
        <f t="shared" si="69"/>
        <v>84.9</v>
      </c>
      <c r="I59" s="12">
        <f t="shared" si="69"/>
        <v>62.6</v>
      </c>
      <c r="J59" s="12">
        <f t="shared" si="69"/>
        <v>18.5</v>
      </c>
      <c r="K59" s="12">
        <f t="shared" si="69"/>
        <v>1040.5</v>
      </c>
      <c r="L59" s="12">
        <f t="shared" si="69"/>
        <v>12913.4</v>
      </c>
      <c r="M59" s="12">
        <f t="shared" si="69"/>
        <v>5058.9000000000005</v>
      </c>
      <c r="N59" s="12">
        <f t="shared" si="69"/>
        <v>971.6</v>
      </c>
      <c r="O59" s="12">
        <f t="shared" si="69"/>
        <v>727</v>
      </c>
      <c r="P59" s="12">
        <f t="shared" si="69"/>
        <v>12231.599999999999</v>
      </c>
      <c r="Q59" s="12">
        <f t="shared" si="69"/>
        <v>69869.7</v>
      </c>
      <c r="R59" s="12">
        <f t="shared" si="69"/>
        <v>1510</v>
      </c>
      <c r="S59" s="12">
        <f t="shared" si="69"/>
        <v>2649.4</v>
      </c>
      <c r="T59" s="12">
        <f t="shared" si="69"/>
        <v>980.5</v>
      </c>
      <c r="U59" s="12">
        <f t="shared" si="69"/>
        <v>266.89999999999998</v>
      </c>
      <c r="V59" s="12">
        <f t="shared" si="69"/>
        <v>256.2</v>
      </c>
      <c r="W59" s="12">
        <f t="shared" si="69"/>
        <v>50.800000000000004</v>
      </c>
      <c r="X59" s="12">
        <f t="shared" si="69"/>
        <v>684.09999999999991</v>
      </c>
      <c r="Y59" s="12">
        <f t="shared" si="69"/>
        <v>509.09999999999997</v>
      </c>
      <c r="Z59" s="12">
        <f t="shared" si="69"/>
        <v>4.0999999999999996</v>
      </c>
      <c r="AA59" s="12">
        <f t="shared" si="69"/>
        <v>17780.099999999999</v>
      </c>
      <c r="AB59" s="12">
        <f t="shared" si="69"/>
        <v>116.7</v>
      </c>
      <c r="AC59" s="12">
        <f t="shared" si="69"/>
        <v>59.300000000000004</v>
      </c>
      <c r="AD59" s="12">
        <f t="shared" si="69"/>
        <v>22.7</v>
      </c>
      <c r="AE59" s="12">
        <f t="shared" si="69"/>
        <v>19.3</v>
      </c>
      <c r="AF59" s="12">
        <f t="shared" si="69"/>
        <v>8.1</v>
      </c>
      <c r="AG59" s="12">
        <f t="shared" si="69"/>
        <v>0.79999999999999993</v>
      </c>
      <c r="AH59" s="12">
        <f t="shared" si="69"/>
        <v>92.899999999999991</v>
      </c>
      <c r="AI59" s="12">
        <f t="shared" ref="AI59:BD59" si="70">SUM(AI6,AI7)</f>
        <v>28</v>
      </c>
      <c r="AJ59" s="12">
        <f t="shared" si="70"/>
        <v>26.9</v>
      </c>
      <c r="AK59" s="12">
        <f t="shared" si="70"/>
        <v>20.100000000000001</v>
      </c>
      <c r="AL59" s="12">
        <f t="shared" si="70"/>
        <v>20.2</v>
      </c>
      <c r="AM59" s="12">
        <f t="shared" si="70"/>
        <v>19.8</v>
      </c>
      <c r="AN59" s="12">
        <f t="shared" si="70"/>
        <v>4183.1000000000004</v>
      </c>
      <c r="AO59" s="12">
        <f t="shared" si="70"/>
        <v>17.7</v>
      </c>
      <c r="AP59" s="12">
        <f t="shared" si="70"/>
        <v>60.9</v>
      </c>
      <c r="AQ59" s="12">
        <f t="shared" si="70"/>
        <v>177.89999999999998</v>
      </c>
      <c r="AR59" s="12">
        <f t="shared" si="70"/>
        <v>128.1</v>
      </c>
      <c r="AS59" s="12">
        <f t="shared" si="70"/>
        <v>98.899999999999991</v>
      </c>
      <c r="AT59" s="12">
        <f t="shared" si="70"/>
        <v>537.79999999999995</v>
      </c>
      <c r="AU59" s="12">
        <f t="shared" si="70"/>
        <v>0</v>
      </c>
      <c r="AV59" s="12">
        <f t="shared" si="70"/>
        <v>237.9</v>
      </c>
      <c r="AW59" s="12">
        <f t="shared" si="70"/>
        <v>4.9000000000000004</v>
      </c>
      <c r="AX59" s="12">
        <f t="shared" si="70"/>
        <v>30.700000000000003</v>
      </c>
      <c r="AY59" s="12">
        <f t="shared" si="70"/>
        <v>38.599999999999994</v>
      </c>
      <c r="AZ59" s="12">
        <f t="shared" si="70"/>
        <v>3789.4</v>
      </c>
      <c r="BA59" s="12">
        <f t="shared" si="70"/>
        <v>8.6999999999999993</v>
      </c>
      <c r="BB59" s="12">
        <f t="shared" si="70"/>
        <v>0.30000000000000004</v>
      </c>
      <c r="BC59" s="12">
        <f t="shared" si="70"/>
        <v>337</v>
      </c>
      <c r="BD59" s="12">
        <f t="shared" si="70"/>
        <v>-132935</v>
      </c>
      <c r="BE59">
        <f t="shared" si="47"/>
        <v>29.400000000000002</v>
      </c>
      <c r="BF59">
        <f t="shared" si="48"/>
        <v>507.3</v>
      </c>
      <c r="BG59">
        <f t="shared" si="49"/>
        <v>5610</v>
      </c>
      <c r="BH59">
        <f t="shared" si="50"/>
        <v>84.9</v>
      </c>
      <c r="BI59">
        <f t="shared" si="51"/>
        <v>62.6</v>
      </c>
      <c r="BJ59">
        <f t="shared" si="52"/>
        <v>18.5</v>
      </c>
      <c r="BK59">
        <f t="shared" si="53"/>
        <v>1040.5</v>
      </c>
      <c r="BL59">
        <f t="shared" si="54"/>
        <v>12913.4</v>
      </c>
      <c r="BM59">
        <f t="shared" si="55"/>
        <v>6757.5000000000009</v>
      </c>
      <c r="BN59">
        <f t="shared" si="56"/>
        <v>12231.599999999999</v>
      </c>
      <c r="BO59">
        <f t="shared" si="57"/>
        <v>71379.7</v>
      </c>
      <c r="BP59">
        <f t="shared" si="58"/>
        <v>3600.4</v>
      </c>
      <c r="BQ59">
        <f t="shared" si="59"/>
        <v>980.5</v>
      </c>
      <c r="BR59">
        <f t="shared" si="60"/>
        <v>307</v>
      </c>
      <c r="BS59">
        <f t="shared" si="61"/>
        <v>509.09999999999997</v>
      </c>
      <c r="BT59">
        <f t="shared" si="62"/>
        <v>4.0999999999999996</v>
      </c>
      <c r="BU59">
        <f t="shared" si="63"/>
        <v>17780.099999999999</v>
      </c>
      <c r="BV59">
        <f t="shared" si="64"/>
        <v>59.300000000000004</v>
      </c>
      <c r="BW59">
        <f t="shared" si="65"/>
        <v>42</v>
      </c>
      <c r="BX59">
        <f t="shared" si="66"/>
        <v>60.9</v>
      </c>
      <c r="CI59" s="12">
        <f t="shared" ref="CI59" si="71">SUM(CI6,CI7)</f>
        <v>4101.5</v>
      </c>
      <c r="CN59" s="12">
        <f t="shared" ref="CN59" si="72">SUM(CN6,CN7)</f>
        <v>-132598</v>
      </c>
      <c r="CO59" s="31">
        <f t="shared" ref="CO59:CO78" si="73">CI59+CN59</f>
        <v>-128496.5</v>
      </c>
    </row>
    <row r="60" spans="1:103" ht="79.349999999999994" customHeight="1" x14ac:dyDescent="0.35">
      <c r="A60" s="6" t="s">
        <v>60</v>
      </c>
      <c r="B60" s="11"/>
      <c r="C60" s="12">
        <f t="shared" ref="C60:AH60" si="74">SUM(C8,C29,C33,C34,C35,C36,C37,C38,C39,C40,C41,C42,C44,C45,C46,C47)</f>
        <v>16835.799999999996</v>
      </c>
      <c r="D60" s="12">
        <f t="shared" si="74"/>
        <v>2392.9999999999995</v>
      </c>
      <c r="E60" s="12">
        <f t="shared" si="74"/>
        <v>162.4</v>
      </c>
      <c r="F60" s="12">
        <f t="shared" si="74"/>
        <v>912.30000000000007</v>
      </c>
      <c r="G60" s="12">
        <f t="shared" si="74"/>
        <v>364.8</v>
      </c>
      <c r="H60" s="12">
        <f t="shared" si="74"/>
        <v>62260.69999999999</v>
      </c>
      <c r="I60" s="12">
        <f t="shared" si="74"/>
        <v>8652.2999999999975</v>
      </c>
      <c r="J60" s="12">
        <f t="shared" si="74"/>
        <v>3320.5999999999995</v>
      </c>
      <c r="K60" s="12">
        <f t="shared" si="74"/>
        <v>18168.299999999996</v>
      </c>
      <c r="L60" s="12">
        <f t="shared" si="74"/>
        <v>42581.599999999999</v>
      </c>
      <c r="M60" s="12">
        <f t="shared" si="74"/>
        <v>37303.699999999997</v>
      </c>
      <c r="N60" s="12">
        <f t="shared" si="74"/>
        <v>14253.9</v>
      </c>
      <c r="O60" s="12">
        <f t="shared" si="74"/>
        <v>21248.3</v>
      </c>
      <c r="P60" s="12">
        <f t="shared" si="74"/>
        <v>4944.1000000000004</v>
      </c>
      <c r="Q60" s="12">
        <f t="shared" si="74"/>
        <v>26921.000000000007</v>
      </c>
      <c r="R60" s="12">
        <f t="shared" si="74"/>
        <v>10930.4</v>
      </c>
      <c r="S60" s="12">
        <f t="shared" si="74"/>
        <v>32191.3</v>
      </c>
      <c r="T60" s="12">
        <f t="shared" si="74"/>
        <v>25397.899999999998</v>
      </c>
      <c r="U60" s="12">
        <f t="shared" si="74"/>
        <v>39179.400000000009</v>
      </c>
      <c r="V60" s="12">
        <f t="shared" si="74"/>
        <v>51291.700000000012</v>
      </c>
      <c r="W60" s="12">
        <f t="shared" si="74"/>
        <v>8922.9</v>
      </c>
      <c r="X60" s="12">
        <f t="shared" si="74"/>
        <v>24288.6</v>
      </c>
      <c r="Y60" s="12">
        <f t="shared" si="74"/>
        <v>70106.099999999991</v>
      </c>
      <c r="Z60" s="12">
        <f t="shared" si="74"/>
        <v>5513.9</v>
      </c>
      <c r="AA60" s="12">
        <f t="shared" si="74"/>
        <v>91799.39999999998</v>
      </c>
      <c r="AB60" s="12">
        <f t="shared" si="74"/>
        <v>192659.59999999998</v>
      </c>
      <c r="AC60" s="12">
        <f t="shared" si="74"/>
        <v>35482.6</v>
      </c>
      <c r="AD60" s="12">
        <f t="shared" si="74"/>
        <v>8404.3000000000011</v>
      </c>
      <c r="AE60" s="12">
        <f t="shared" si="74"/>
        <v>11199.6</v>
      </c>
      <c r="AF60" s="12">
        <f t="shared" si="74"/>
        <v>24456.999999999996</v>
      </c>
      <c r="AG60" s="12">
        <f t="shared" si="74"/>
        <v>1498.6999999999998</v>
      </c>
      <c r="AH60" s="12">
        <f t="shared" si="74"/>
        <v>62641.899999999994</v>
      </c>
      <c r="AI60" s="12">
        <f t="shared" ref="AI60:BD60" si="75">SUM(AI8,AI29,AI33,AI34,AI35,AI36,AI37,AI38,AI39,AI40,AI41,AI42,AI44,AI45,AI46,AI47)</f>
        <v>47023.799999999996</v>
      </c>
      <c r="AJ60" s="12">
        <f t="shared" si="75"/>
        <v>82998.600000000006</v>
      </c>
      <c r="AK60" s="12">
        <f t="shared" si="75"/>
        <v>54161.19999999999</v>
      </c>
      <c r="AL60" s="12">
        <f t="shared" si="75"/>
        <v>83386.299999999988</v>
      </c>
      <c r="AM60" s="12">
        <f t="shared" si="75"/>
        <v>107106.40000000001</v>
      </c>
      <c r="AN60" s="12">
        <f t="shared" si="75"/>
        <v>86647.299999999974</v>
      </c>
      <c r="AO60" s="12">
        <f t="shared" si="75"/>
        <v>49051.6</v>
      </c>
      <c r="AP60" s="12">
        <f t="shared" si="75"/>
        <v>60652.2</v>
      </c>
      <c r="AQ60" s="12">
        <f t="shared" si="75"/>
        <v>16795.099999999999</v>
      </c>
      <c r="AR60" s="12">
        <f t="shared" si="75"/>
        <v>86363.9</v>
      </c>
      <c r="AS60" s="12">
        <f t="shared" si="75"/>
        <v>17253.800000000003</v>
      </c>
      <c r="AT60" s="12">
        <f t="shared" si="75"/>
        <v>28552.199999999997</v>
      </c>
      <c r="AU60" s="12">
        <f t="shared" si="75"/>
        <v>0</v>
      </c>
      <c r="AV60" s="12">
        <f t="shared" si="75"/>
        <v>1701173.9</v>
      </c>
      <c r="AW60" s="12">
        <f t="shared" si="75"/>
        <v>61592.800000000003</v>
      </c>
      <c r="AX60" s="12">
        <f t="shared" si="75"/>
        <v>573337.5</v>
      </c>
      <c r="AY60" s="12">
        <f t="shared" si="75"/>
        <v>359256.2</v>
      </c>
      <c r="AZ60" s="12">
        <f t="shared" si="75"/>
        <v>4093.9</v>
      </c>
      <c r="BA60" s="12">
        <f t="shared" si="75"/>
        <v>11544.6</v>
      </c>
      <c r="BB60" s="12">
        <f t="shared" si="75"/>
        <v>25888.299999999996</v>
      </c>
      <c r="BC60" s="12">
        <f t="shared" si="75"/>
        <v>206906.6</v>
      </c>
      <c r="BD60" s="12">
        <f t="shared" si="75"/>
        <v>-237037.1</v>
      </c>
      <c r="BE60">
        <f t="shared" si="47"/>
        <v>19228.799999999996</v>
      </c>
      <c r="BF60">
        <f t="shared" si="48"/>
        <v>1074.7</v>
      </c>
      <c r="BG60">
        <f t="shared" si="49"/>
        <v>940962.2</v>
      </c>
      <c r="BH60">
        <f t="shared" si="50"/>
        <v>62260.69999999999</v>
      </c>
      <c r="BI60">
        <f t="shared" si="51"/>
        <v>8652.2999999999975</v>
      </c>
      <c r="BJ60">
        <f t="shared" si="52"/>
        <v>3320.5999999999995</v>
      </c>
      <c r="BK60">
        <f t="shared" si="53"/>
        <v>18168.299999999996</v>
      </c>
      <c r="BL60">
        <f t="shared" si="54"/>
        <v>42581.599999999999</v>
      </c>
      <c r="BM60">
        <f t="shared" si="55"/>
        <v>72805.899999999994</v>
      </c>
      <c r="BN60">
        <f t="shared" si="56"/>
        <v>4944.1000000000004</v>
      </c>
      <c r="BO60">
        <f t="shared" si="57"/>
        <v>37851.400000000009</v>
      </c>
      <c r="BP60">
        <f t="shared" si="58"/>
        <v>95659.300000000017</v>
      </c>
      <c r="BQ60">
        <f t="shared" si="59"/>
        <v>25397.899999999998</v>
      </c>
      <c r="BR60">
        <f t="shared" si="60"/>
        <v>60214.600000000013</v>
      </c>
      <c r="BS60">
        <f t="shared" si="61"/>
        <v>70106.099999999991</v>
      </c>
      <c r="BT60">
        <f t="shared" si="62"/>
        <v>5513.9</v>
      </c>
      <c r="BU60">
        <f t="shared" si="63"/>
        <v>91799.39999999998</v>
      </c>
      <c r="BV60">
        <f t="shared" si="64"/>
        <v>35482.6</v>
      </c>
      <c r="BW60">
        <f t="shared" si="65"/>
        <v>19603.900000000001</v>
      </c>
      <c r="BX60">
        <f t="shared" si="66"/>
        <v>60652.2</v>
      </c>
      <c r="CI60" s="12">
        <f t="shared" ref="CI60" si="76">SUM(CI8,CI29,CI33,CI34,CI35,CI36,CI37,CI38,CI39,CI40,CI41,CI42,CI44,CI45,CI46,CI47)</f>
        <v>2699454.3</v>
      </c>
      <c r="CN60" s="12">
        <f t="shared" ref="CN60" si="77">SUM(CN8,CN29,CN33,CN34,CN35,CN36,CN37,CN38,CN39,CN40,CN41,CN42,CN44,CN45,CN46,CN47)</f>
        <v>-30130.499999999993</v>
      </c>
      <c r="CO60" s="31">
        <f t="shared" si="73"/>
        <v>2669323.7999999998</v>
      </c>
    </row>
    <row r="61" spans="1:103" ht="20.45" customHeight="1" x14ac:dyDescent="0.4">
      <c r="A61" s="7" t="s">
        <v>61</v>
      </c>
      <c r="B61" s="5" t="s">
        <v>57</v>
      </c>
      <c r="C61" s="9">
        <f t="shared" ref="C61:AH61" si="78">C9</f>
        <v>7170.3</v>
      </c>
      <c r="D61" s="9">
        <f t="shared" si="78"/>
        <v>823</v>
      </c>
      <c r="E61" s="9">
        <f t="shared" si="78"/>
        <v>1.4</v>
      </c>
      <c r="F61" s="9">
        <f t="shared" si="78"/>
        <v>12.7</v>
      </c>
      <c r="G61" s="9">
        <f t="shared" si="78"/>
        <v>1.9</v>
      </c>
      <c r="H61" s="9">
        <f t="shared" si="78"/>
        <v>35437.199999999997</v>
      </c>
      <c r="I61" s="9">
        <f t="shared" si="78"/>
        <v>184.4</v>
      </c>
      <c r="J61" s="9">
        <f t="shared" si="78"/>
        <v>36.299999999999997</v>
      </c>
      <c r="K61" s="9">
        <f t="shared" si="78"/>
        <v>213.7</v>
      </c>
      <c r="L61" s="9">
        <f t="shared" si="78"/>
        <v>445.7</v>
      </c>
      <c r="M61" s="9">
        <f t="shared" si="78"/>
        <v>1283.3</v>
      </c>
      <c r="N61" s="9">
        <f t="shared" si="78"/>
        <v>411.3</v>
      </c>
      <c r="O61" s="9">
        <f t="shared" si="78"/>
        <v>209.8</v>
      </c>
      <c r="P61" s="9">
        <f t="shared" si="78"/>
        <v>39.1</v>
      </c>
      <c r="Q61" s="9">
        <f t="shared" si="78"/>
        <v>77.599999999999994</v>
      </c>
      <c r="R61" s="9">
        <f t="shared" si="78"/>
        <v>65.2</v>
      </c>
      <c r="S61" s="9">
        <f t="shared" si="78"/>
        <v>180.9</v>
      </c>
      <c r="T61" s="9">
        <f t="shared" si="78"/>
        <v>143.19999999999999</v>
      </c>
      <c r="U61" s="9">
        <f t="shared" si="78"/>
        <v>190.6</v>
      </c>
      <c r="V61" s="9">
        <f t="shared" si="78"/>
        <v>141.5</v>
      </c>
      <c r="W61" s="9">
        <f t="shared" si="78"/>
        <v>50.4</v>
      </c>
      <c r="X61" s="9">
        <f t="shared" si="78"/>
        <v>208.1</v>
      </c>
      <c r="Y61" s="9">
        <f t="shared" si="78"/>
        <v>404.5</v>
      </c>
      <c r="Z61" s="9">
        <f t="shared" si="78"/>
        <v>52.9</v>
      </c>
      <c r="AA61" s="9">
        <f t="shared" si="78"/>
        <v>563.5</v>
      </c>
      <c r="AB61" s="9">
        <f t="shared" si="78"/>
        <v>5086.8999999999996</v>
      </c>
      <c r="AC61" s="9">
        <f t="shared" si="78"/>
        <v>229</v>
      </c>
      <c r="AD61" s="9">
        <f t="shared" si="78"/>
        <v>295.2</v>
      </c>
      <c r="AE61" s="9">
        <f t="shared" si="78"/>
        <v>30.6</v>
      </c>
      <c r="AF61" s="9">
        <f t="shared" si="78"/>
        <v>300.2</v>
      </c>
      <c r="AG61" s="9">
        <f t="shared" si="78"/>
        <v>51.9</v>
      </c>
      <c r="AH61" s="9">
        <f t="shared" si="78"/>
        <v>40867.300000000003</v>
      </c>
      <c r="AI61" s="9">
        <f t="shared" ref="AI61:BD61" si="79">AI9</f>
        <v>155.69999999999999</v>
      </c>
      <c r="AJ61" s="9">
        <f t="shared" si="79"/>
        <v>496</v>
      </c>
      <c r="AK61" s="9">
        <f t="shared" si="79"/>
        <v>308.39999999999998</v>
      </c>
      <c r="AL61" s="9">
        <f t="shared" si="79"/>
        <v>569.1</v>
      </c>
      <c r="AM61" s="9">
        <f t="shared" si="79"/>
        <v>213.5</v>
      </c>
      <c r="AN61" s="9">
        <f t="shared" si="79"/>
        <v>495.3</v>
      </c>
      <c r="AO61" s="9">
        <f t="shared" si="79"/>
        <v>257.2</v>
      </c>
      <c r="AP61" s="9">
        <f t="shared" si="79"/>
        <v>417</v>
      </c>
      <c r="AQ61" s="9">
        <f t="shared" si="79"/>
        <v>757.1</v>
      </c>
      <c r="AR61" s="9">
        <f t="shared" si="79"/>
        <v>4139.7</v>
      </c>
      <c r="AS61" s="9">
        <f t="shared" si="79"/>
        <v>215.8</v>
      </c>
      <c r="AT61" s="9">
        <f t="shared" si="79"/>
        <v>458.5</v>
      </c>
      <c r="AU61" s="9">
        <f t="shared" si="79"/>
        <v>0</v>
      </c>
      <c r="AV61" s="9">
        <f t="shared" si="79"/>
        <v>239020.9</v>
      </c>
      <c r="AW61" s="9">
        <f t="shared" si="79"/>
        <v>61.1</v>
      </c>
      <c r="AX61" s="9">
        <f t="shared" si="79"/>
        <v>369.3</v>
      </c>
      <c r="AY61" s="9">
        <f t="shared" si="79"/>
        <v>483</v>
      </c>
      <c r="AZ61" s="9">
        <f t="shared" si="79"/>
        <v>260.5</v>
      </c>
      <c r="BA61" s="9">
        <f t="shared" si="79"/>
        <v>660.1</v>
      </c>
      <c r="BB61" s="9">
        <f t="shared" si="79"/>
        <v>1518.4</v>
      </c>
      <c r="BC61" s="9">
        <f t="shared" si="79"/>
        <v>4898.3999999999996</v>
      </c>
      <c r="BD61" s="9">
        <f t="shared" si="79"/>
        <v>-43807.6</v>
      </c>
      <c r="BE61">
        <f t="shared" si="47"/>
        <v>7993.3</v>
      </c>
      <c r="BF61">
        <f t="shared" si="48"/>
        <v>14.1</v>
      </c>
      <c r="BG61">
        <f t="shared" si="49"/>
        <v>54374.5</v>
      </c>
      <c r="BH61">
        <f t="shared" si="50"/>
        <v>35437.199999999997</v>
      </c>
      <c r="BI61">
        <f t="shared" si="51"/>
        <v>184.4</v>
      </c>
      <c r="BJ61">
        <f t="shared" si="52"/>
        <v>36.299999999999997</v>
      </c>
      <c r="BK61">
        <f t="shared" si="53"/>
        <v>213.7</v>
      </c>
      <c r="BL61">
        <f t="shared" si="54"/>
        <v>445.7</v>
      </c>
      <c r="BM61">
        <f t="shared" si="55"/>
        <v>1904.3999999999999</v>
      </c>
      <c r="BN61">
        <f t="shared" si="56"/>
        <v>39.1</v>
      </c>
      <c r="BO61">
        <f t="shared" si="57"/>
        <v>142.80000000000001</v>
      </c>
      <c r="BP61">
        <f t="shared" si="58"/>
        <v>579.6</v>
      </c>
      <c r="BQ61">
        <f t="shared" si="59"/>
        <v>143.19999999999999</v>
      </c>
      <c r="BR61">
        <f t="shared" si="60"/>
        <v>191.9</v>
      </c>
      <c r="BS61">
        <f t="shared" si="61"/>
        <v>404.5</v>
      </c>
      <c r="BT61">
        <f t="shared" si="62"/>
        <v>52.9</v>
      </c>
      <c r="BU61">
        <f t="shared" si="63"/>
        <v>563.5</v>
      </c>
      <c r="BV61">
        <f t="shared" si="64"/>
        <v>229</v>
      </c>
      <c r="BW61">
        <f t="shared" si="65"/>
        <v>325.8</v>
      </c>
      <c r="BX61">
        <f t="shared" si="66"/>
        <v>417</v>
      </c>
      <c r="CI61" s="9">
        <f t="shared" ref="CI61" si="80">CI9</f>
        <v>240194.8</v>
      </c>
      <c r="CN61" s="9">
        <f t="shared" ref="CN61:CN65" si="81">CN9</f>
        <v>-38909.199999999997</v>
      </c>
      <c r="CO61" s="31">
        <f t="shared" si="73"/>
        <v>201285.59999999998</v>
      </c>
    </row>
    <row r="62" spans="1:103" ht="20.45" customHeight="1" x14ac:dyDescent="0.4">
      <c r="A62" s="7" t="s">
        <v>62</v>
      </c>
      <c r="B62" s="5" t="s">
        <v>57</v>
      </c>
      <c r="C62" s="9">
        <f t="shared" ref="C62:AH62" si="82">C10</f>
        <v>291.7</v>
      </c>
      <c r="D62" s="9">
        <f t="shared" si="82"/>
        <v>288.39999999999998</v>
      </c>
      <c r="E62" s="9">
        <f t="shared" si="82"/>
        <v>2.6</v>
      </c>
      <c r="F62" s="9">
        <f t="shared" si="82"/>
        <v>9.9</v>
      </c>
      <c r="G62" s="9">
        <f t="shared" si="82"/>
        <v>2.1</v>
      </c>
      <c r="H62" s="9">
        <f t="shared" si="82"/>
        <v>400.1</v>
      </c>
      <c r="I62" s="9">
        <f t="shared" si="82"/>
        <v>5891.6</v>
      </c>
      <c r="J62" s="9">
        <f t="shared" si="82"/>
        <v>41.4</v>
      </c>
      <c r="K62" s="9">
        <f t="shared" si="82"/>
        <v>513.1</v>
      </c>
      <c r="L62" s="9">
        <f t="shared" si="82"/>
        <v>177.2</v>
      </c>
      <c r="M62" s="9">
        <f t="shared" si="82"/>
        <v>257.89999999999998</v>
      </c>
      <c r="N62" s="9">
        <f t="shared" si="82"/>
        <v>85.1</v>
      </c>
      <c r="O62" s="9">
        <f t="shared" si="82"/>
        <v>761.1</v>
      </c>
      <c r="P62" s="9">
        <f t="shared" si="82"/>
        <v>128.19999999999999</v>
      </c>
      <c r="Q62" s="9">
        <f t="shared" si="82"/>
        <v>69.8</v>
      </c>
      <c r="R62" s="9">
        <f t="shared" si="82"/>
        <v>78.8</v>
      </c>
      <c r="S62" s="9">
        <f t="shared" si="82"/>
        <v>236</v>
      </c>
      <c r="T62" s="9">
        <f t="shared" si="82"/>
        <v>311.89999999999998</v>
      </c>
      <c r="U62" s="9">
        <f t="shared" si="82"/>
        <v>316.89999999999998</v>
      </c>
      <c r="V62" s="9">
        <f t="shared" si="82"/>
        <v>423.2</v>
      </c>
      <c r="W62" s="9">
        <f t="shared" si="82"/>
        <v>93.1</v>
      </c>
      <c r="X62" s="9">
        <f t="shared" si="82"/>
        <v>1126</v>
      </c>
      <c r="Y62" s="9">
        <f t="shared" si="82"/>
        <v>402.7</v>
      </c>
      <c r="Z62" s="9">
        <f t="shared" si="82"/>
        <v>61.7</v>
      </c>
      <c r="AA62" s="9">
        <f t="shared" si="82"/>
        <v>1333</v>
      </c>
      <c r="AB62" s="9">
        <f t="shared" si="82"/>
        <v>2881.6</v>
      </c>
      <c r="AC62" s="9">
        <f t="shared" si="82"/>
        <v>434.7</v>
      </c>
      <c r="AD62" s="9">
        <f t="shared" si="82"/>
        <v>700.8</v>
      </c>
      <c r="AE62" s="9">
        <f t="shared" si="82"/>
        <v>63</v>
      </c>
      <c r="AF62" s="9">
        <f t="shared" si="82"/>
        <v>290.39999999999998</v>
      </c>
      <c r="AG62" s="9">
        <f t="shared" si="82"/>
        <v>69.900000000000006</v>
      </c>
      <c r="AH62" s="9">
        <f t="shared" si="82"/>
        <v>517.20000000000005</v>
      </c>
      <c r="AI62" s="9">
        <f t="shared" ref="AI62:BD62" si="83">AI10</f>
        <v>204.1</v>
      </c>
      <c r="AJ62" s="9">
        <f t="shared" si="83"/>
        <v>683.7</v>
      </c>
      <c r="AK62" s="9">
        <f t="shared" si="83"/>
        <v>315.89999999999998</v>
      </c>
      <c r="AL62" s="9">
        <f t="shared" si="83"/>
        <v>639.1</v>
      </c>
      <c r="AM62" s="9">
        <f t="shared" si="83"/>
        <v>112.8</v>
      </c>
      <c r="AN62" s="9">
        <f t="shared" si="83"/>
        <v>667.1</v>
      </c>
      <c r="AO62" s="9">
        <f t="shared" si="83"/>
        <v>494.7</v>
      </c>
      <c r="AP62" s="9">
        <f t="shared" si="83"/>
        <v>936.3</v>
      </c>
      <c r="AQ62" s="9">
        <f t="shared" si="83"/>
        <v>224.5</v>
      </c>
      <c r="AR62" s="9">
        <f t="shared" si="83"/>
        <v>1330.9</v>
      </c>
      <c r="AS62" s="9">
        <f t="shared" si="83"/>
        <v>484.4</v>
      </c>
      <c r="AT62" s="9">
        <f t="shared" si="83"/>
        <v>787.1</v>
      </c>
      <c r="AU62" s="9">
        <f t="shared" si="83"/>
        <v>0</v>
      </c>
      <c r="AV62" s="9">
        <f t="shared" si="83"/>
        <v>37086</v>
      </c>
      <c r="AW62" s="9">
        <f t="shared" si="83"/>
        <v>46.6</v>
      </c>
      <c r="AX62" s="9">
        <f t="shared" si="83"/>
        <v>273.39999999999998</v>
      </c>
      <c r="AY62" s="9">
        <f t="shared" si="83"/>
        <v>428.6</v>
      </c>
      <c r="AZ62" s="9">
        <f t="shared" si="83"/>
        <v>-970.5</v>
      </c>
      <c r="BA62" s="9">
        <f t="shared" si="83"/>
        <v>428.4</v>
      </c>
      <c r="BB62" s="9">
        <f t="shared" si="83"/>
        <v>1028.4000000000001</v>
      </c>
      <c r="BC62" s="9">
        <f t="shared" si="83"/>
        <v>4792.8</v>
      </c>
      <c r="BD62" s="9">
        <f t="shared" si="83"/>
        <v>-34104.1</v>
      </c>
      <c r="BE62">
        <f t="shared" si="47"/>
        <v>580.09999999999991</v>
      </c>
      <c r="BF62">
        <f t="shared" si="48"/>
        <v>12.5</v>
      </c>
      <c r="BG62">
        <f t="shared" si="49"/>
        <v>9705.5</v>
      </c>
      <c r="BH62">
        <f t="shared" si="50"/>
        <v>400.1</v>
      </c>
      <c r="BI62">
        <f t="shared" si="51"/>
        <v>5891.6</v>
      </c>
      <c r="BJ62">
        <f t="shared" si="52"/>
        <v>41.4</v>
      </c>
      <c r="BK62">
        <f t="shared" si="53"/>
        <v>513.1</v>
      </c>
      <c r="BL62">
        <f t="shared" si="54"/>
        <v>177.2</v>
      </c>
      <c r="BM62">
        <f t="shared" si="55"/>
        <v>1104.0999999999999</v>
      </c>
      <c r="BN62">
        <f t="shared" si="56"/>
        <v>128.19999999999999</v>
      </c>
      <c r="BO62">
        <f t="shared" si="57"/>
        <v>148.6</v>
      </c>
      <c r="BP62">
        <f t="shared" si="58"/>
        <v>1678.9</v>
      </c>
      <c r="BQ62">
        <f t="shared" si="59"/>
        <v>311.89999999999998</v>
      </c>
      <c r="BR62">
        <f t="shared" si="60"/>
        <v>516.29999999999995</v>
      </c>
      <c r="BS62">
        <f t="shared" si="61"/>
        <v>402.7</v>
      </c>
      <c r="BT62">
        <f t="shared" si="62"/>
        <v>61.7</v>
      </c>
      <c r="BU62">
        <f t="shared" si="63"/>
        <v>1333</v>
      </c>
      <c r="BV62">
        <f t="shared" si="64"/>
        <v>434.7</v>
      </c>
      <c r="BW62">
        <f t="shared" si="65"/>
        <v>763.8</v>
      </c>
      <c r="BX62">
        <f t="shared" si="66"/>
        <v>936.3</v>
      </c>
      <c r="CI62" s="9">
        <f t="shared" ref="CI62" si="84">CI10</f>
        <v>36864.1</v>
      </c>
      <c r="CN62" s="9">
        <f t="shared" si="81"/>
        <v>-29311.3</v>
      </c>
      <c r="CO62" s="31">
        <f t="shared" si="73"/>
        <v>7552.7999999999993</v>
      </c>
    </row>
    <row r="63" spans="1:103" ht="20.45" customHeight="1" x14ac:dyDescent="0.4">
      <c r="A63" s="7" t="s">
        <v>63</v>
      </c>
      <c r="B63" s="5" t="s">
        <v>57</v>
      </c>
      <c r="C63" s="9">
        <f t="shared" ref="C63:AH63" si="85">C11</f>
        <v>194.9</v>
      </c>
      <c r="D63" s="9">
        <f t="shared" si="85"/>
        <v>22.9</v>
      </c>
      <c r="E63" s="9">
        <f t="shared" si="85"/>
        <v>0.5</v>
      </c>
      <c r="F63" s="9">
        <f t="shared" si="85"/>
        <v>0.6</v>
      </c>
      <c r="G63" s="9">
        <f t="shared" si="85"/>
        <v>2.6</v>
      </c>
      <c r="H63" s="9">
        <f t="shared" si="85"/>
        <v>154</v>
      </c>
      <c r="I63" s="9">
        <f t="shared" si="85"/>
        <v>26.7</v>
      </c>
      <c r="J63" s="9">
        <f t="shared" si="85"/>
        <v>3497.2</v>
      </c>
      <c r="K63" s="9">
        <f t="shared" si="85"/>
        <v>2453.9</v>
      </c>
      <c r="L63" s="9">
        <f t="shared" si="85"/>
        <v>32.200000000000003</v>
      </c>
      <c r="M63" s="9">
        <f t="shared" si="85"/>
        <v>91.5</v>
      </c>
      <c r="N63" s="9">
        <f t="shared" si="85"/>
        <v>23.5</v>
      </c>
      <c r="O63" s="9">
        <f t="shared" si="85"/>
        <v>108.6</v>
      </c>
      <c r="P63" s="9">
        <f t="shared" si="85"/>
        <v>83</v>
      </c>
      <c r="Q63" s="9">
        <f t="shared" si="85"/>
        <v>36.1</v>
      </c>
      <c r="R63" s="9">
        <f t="shared" si="85"/>
        <v>44.8</v>
      </c>
      <c r="S63" s="9">
        <f t="shared" si="85"/>
        <v>77.2</v>
      </c>
      <c r="T63" s="9">
        <f t="shared" si="85"/>
        <v>65.2</v>
      </c>
      <c r="U63" s="9">
        <f t="shared" si="85"/>
        <v>109.9</v>
      </c>
      <c r="V63" s="9">
        <f t="shared" si="85"/>
        <v>105.9</v>
      </c>
      <c r="W63" s="9">
        <f t="shared" si="85"/>
        <v>80.7</v>
      </c>
      <c r="X63" s="9">
        <f t="shared" si="85"/>
        <v>3414.2</v>
      </c>
      <c r="Y63" s="9">
        <f t="shared" si="85"/>
        <v>861.3</v>
      </c>
      <c r="Z63" s="9">
        <f t="shared" si="85"/>
        <v>3.8</v>
      </c>
      <c r="AA63" s="9">
        <f t="shared" si="85"/>
        <v>13155.5</v>
      </c>
      <c r="AB63" s="9">
        <f t="shared" si="85"/>
        <v>780.5</v>
      </c>
      <c r="AC63" s="9">
        <f t="shared" si="85"/>
        <v>18</v>
      </c>
      <c r="AD63" s="9">
        <f t="shared" si="85"/>
        <v>19.7</v>
      </c>
      <c r="AE63" s="9">
        <f t="shared" si="85"/>
        <v>2.5</v>
      </c>
      <c r="AF63" s="9">
        <f t="shared" si="85"/>
        <v>703</v>
      </c>
      <c r="AG63" s="9">
        <f t="shared" si="85"/>
        <v>2.6</v>
      </c>
      <c r="AH63" s="9">
        <f t="shared" si="85"/>
        <v>206.3</v>
      </c>
      <c r="AI63" s="9">
        <f t="shared" ref="AI63:BD63" si="86">AI11</f>
        <v>34.200000000000003</v>
      </c>
      <c r="AJ63" s="9">
        <f t="shared" si="86"/>
        <v>41.7</v>
      </c>
      <c r="AK63" s="9">
        <f t="shared" si="86"/>
        <v>40.200000000000003</v>
      </c>
      <c r="AL63" s="9">
        <f t="shared" si="86"/>
        <v>71</v>
      </c>
      <c r="AM63" s="9">
        <f t="shared" si="86"/>
        <v>17.7</v>
      </c>
      <c r="AN63" s="9">
        <f t="shared" si="86"/>
        <v>84.9</v>
      </c>
      <c r="AO63" s="9">
        <f t="shared" si="86"/>
        <v>57.3</v>
      </c>
      <c r="AP63" s="9">
        <f t="shared" si="86"/>
        <v>44.6</v>
      </c>
      <c r="AQ63" s="9">
        <f t="shared" si="86"/>
        <v>19.2</v>
      </c>
      <c r="AR63" s="9">
        <f t="shared" si="86"/>
        <v>72.900000000000006</v>
      </c>
      <c r="AS63" s="9">
        <f t="shared" si="86"/>
        <v>60.2</v>
      </c>
      <c r="AT63" s="9">
        <f t="shared" si="86"/>
        <v>50.7</v>
      </c>
      <c r="AU63" s="9">
        <f t="shared" si="86"/>
        <v>0</v>
      </c>
      <c r="AV63" s="9">
        <f t="shared" si="86"/>
        <v>750.4</v>
      </c>
      <c r="AW63" s="9">
        <f t="shared" si="86"/>
        <v>11.7</v>
      </c>
      <c r="AX63" s="9">
        <f t="shared" si="86"/>
        <v>64.5</v>
      </c>
      <c r="AY63" s="9">
        <f t="shared" si="86"/>
        <v>177.9</v>
      </c>
      <c r="AZ63" s="9">
        <f t="shared" si="86"/>
        <v>125</v>
      </c>
      <c r="BA63" s="9">
        <f t="shared" si="86"/>
        <v>29.2</v>
      </c>
      <c r="BB63" s="9">
        <f t="shared" si="86"/>
        <v>257.60000000000002</v>
      </c>
      <c r="BC63" s="9">
        <f t="shared" si="86"/>
        <v>413.4</v>
      </c>
      <c r="BD63" s="9">
        <f t="shared" si="86"/>
        <v>-7690.5</v>
      </c>
      <c r="BE63">
        <f t="shared" si="47"/>
        <v>217.8</v>
      </c>
      <c r="BF63">
        <f t="shared" si="48"/>
        <v>1.1000000000000001</v>
      </c>
      <c r="BG63">
        <f t="shared" si="49"/>
        <v>2244.9999999999995</v>
      </c>
      <c r="BH63">
        <f t="shared" si="50"/>
        <v>154</v>
      </c>
      <c r="BI63">
        <f t="shared" si="51"/>
        <v>26.7</v>
      </c>
      <c r="BJ63">
        <f t="shared" si="52"/>
        <v>3497.2</v>
      </c>
      <c r="BK63">
        <f t="shared" si="53"/>
        <v>2453.9</v>
      </c>
      <c r="BL63">
        <f t="shared" si="54"/>
        <v>32.200000000000003</v>
      </c>
      <c r="BM63">
        <f t="shared" si="55"/>
        <v>223.6</v>
      </c>
      <c r="BN63">
        <f t="shared" si="56"/>
        <v>83</v>
      </c>
      <c r="BO63">
        <f t="shared" si="57"/>
        <v>80.900000000000006</v>
      </c>
      <c r="BP63">
        <f t="shared" si="58"/>
        <v>3601.2999999999997</v>
      </c>
      <c r="BQ63">
        <f t="shared" si="59"/>
        <v>65.2</v>
      </c>
      <c r="BR63">
        <f t="shared" si="60"/>
        <v>186.60000000000002</v>
      </c>
      <c r="BS63">
        <f t="shared" si="61"/>
        <v>861.3</v>
      </c>
      <c r="BT63">
        <f t="shared" si="62"/>
        <v>3.8</v>
      </c>
      <c r="BU63">
        <f t="shared" si="63"/>
        <v>13155.5</v>
      </c>
      <c r="BV63">
        <f t="shared" si="64"/>
        <v>18</v>
      </c>
      <c r="BW63">
        <f t="shared" si="65"/>
        <v>22.2</v>
      </c>
      <c r="BX63">
        <f t="shared" si="66"/>
        <v>44.6</v>
      </c>
      <c r="CI63" s="9">
        <f t="shared" ref="CI63" si="87">CI11</f>
        <v>1129.5</v>
      </c>
      <c r="CN63" s="9">
        <f t="shared" si="81"/>
        <v>-7277.1</v>
      </c>
      <c r="CO63" s="31">
        <f t="shared" si="73"/>
        <v>-6147.6</v>
      </c>
    </row>
    <row r="64" spans="1:103" ht="20.45" customHeight="1" x14ac:dyDescent="0.4">
      <c r="A64" s="7" t="s">
        <v>64</v>
      </c>
      <c r="B64" s="5" t="s">
        <v>57</v>
      </c>
      <c r="C64" s="9">
        <f t="shared" ref="C64:AH64" si="88">C12</f>
        <v>2543.4</v>
      </c>
      <c r="D64" s="9">
        <f t="shared" si="88"/>
        <v>46.2</v>
      </c>
      <c r="E64" s="9">
        <f t="shared" si="88"/>
        <v>1.8</v>
      </c>
      <c r="F64" s="9">
        <f t="shared" si="88"/>
        <v>11.8</v>
      </c>
      <c r="G64" s="9">
        <f t="shared" si="88"/>
        <v>2.1</v>
      </c>
      <c r="H64" s="9">
        <f t="shared" si="88"/>
        <v>6443.8</v>
      </c>
      <c r="I64" s="9">
        <f t="shared" si="88"/>
        <v>296.5</v>
      </c>
      <c r="J64" s="9">
        <f t="shared" si="88"/>
        <v>267.60000000000002</v>
      </c>
      <c r="K64" s="9">
        <f t="shared" si="88"/>
        <v>26655.599999999999</v>
      </c>
      <c r="L64" s="9">
        <f t="shared" si="88"/>
        <v>602.5</v>
      </c>
      <c r="M64" s="9">
        <f t="shared" si="88"/>
        <v>2361.6</v>
      </c>
      <c r="N64" s="9">
        <f t="shared" si="88"/>
        <v>1241.2</v>
      </c>
      <c r="O64" s="9">
        <f t="shared" si="88"/>
        <v>1273.3</v>
      </c>
      <c r="P64" s="9">
        <f t="shared" si="88"/>
        <v>367.1</v>
      </c>
      <c r="Q64" s="9">
        <f t="shared" si="88"/>
        <v>181</v>
      </c>
      <c r="R64" s="9">
        <f t="shared" si="88"/>
        <v>372</v>
      </c>
      <c r="S64" s="9">
        <f t="shared" si="88"/>
        <v>1361.5</v>
      </c>
      <c r="T64" s="9">
        <f t="shared" si="88"/>
        <v>1314.8</v>
      </c>
      <c r="U64" s="9">
        <f t="shared" si="88"/>
        <v>797.1</v>
      </c>
      <c r="V64" s="9">
        <f t="shared" si="88"/>
        <v>447.4</v>
      </c>
      <c r="W64" s="9">
        <f t="shared" si="88"/>
        <v>241.4</v>
      </c>
      <c r="X64" s="9">
        <f t="shared" si="88"/>
        <v>1714.2</v>
      </c>
      <c r="Y64" s="9">
        <f t="shared" si="88"/>
        <v>1862.7</v>
      </c>
      <c r="Z64" s="9">
        <f t="shared" si="88"/>
        <v>213.8</v>
      </c>
      <c r="AA64" s="9">
        <f t="shared" si="88"/>
        <v>1730.5</v>
      </c>
      <c r="AB64" s="9">
        <f t="shared" si="88"/>
        <v>11571.2</v>
      </c>
      <c r="AC64" s="9">
        <f t="shared" si="88"/>
        <v>1115.8</v>
      </c>
      <c r="AD64" s="9">
        <f t="shared" si="88"/>
        <v>614.5</v>
      </c>
      <c r="AE64" s="9">
        <f t="shared" si="88"/>
        <v>102.2</v>
      </c>
      <c r="AF64" s="9">
        <f t="shared" si="88"/>
        <v>2397.1</v>
      </c>
      <c r="AG64" s="9">
        <f t="shared" si="88"/>
        <v>355.9</v>
      </c>
      <c r="AH64" s="9">
        <f t="shared" si="88"/>
        <v>1295.7</v>
      </c>
      <c r="AI64" s="9">
        <f t="shared" ref="AI64:BD64" si="89">AI12</f>
        <v>4475.3</v>
      </c>
      <c r="AJ64" s="9">
        <f t="shared" si="89"/>
        <v>2306.5</v>
      </c>
      <c r="AK64" s="9">
        <f t="shared" si="89"/>
        <v>2255.9</v>
      </c>
      <c r="AL64" s="9">
        <f t="shared" si="89"/>
        <v>6544.6</v>
      </c>
      <c r="AM64" s="9">
        <f t="shared" si="89"/>
        <v>286.39999999999998</v>
      </c>
      <c r="AN64" s="9">
        <f t="shared" si="89"/>
        <v>3585.4</v>
      </c>
      <c r="AO64" s="9">
        <f t="shared" si="89"/>
        <v>1640.3</v>
      </c>
      <c r="AP64" s="9">
        <f t="shared" si="89"/>
        <v>3271.2</v>
      </c>
      <c r="AQ64" s="9">
        <f t="shared" si="89"/>
        <v>2484.5</v>
      </c>
      <c r="AR64" s="9">
        <f t="shared" si="89"/>
        <v>4160.3</v>
      </c>
      <c r="AS64" s="9">
        <f t="shared" si="89"/>
        <v>553.79999999999995</v>
      </c>
      <c r="AT64" s="9">
        <f t="shared" si="89"/>
        <v>816.5</v>
      </c>
      <c r="AU64" s="9">
        <f t="shared" si="89"/>
        <v>0</v>
      </c>
      <c r="AV64" s="9">
        <f t="shared" si="89"/>
        <v>4620.2</v>
      </c>
      <c r="AW64" s="9">
        <f t="shared" si="89"/>
        <v>16</v>
      </c>
      <c r="AX64" s="9">
        <f t="shared" si="89"/>
        <v>586.1</v>
      </c>
      <c r="AY64" s="9">
        <f t="shared" si="89"/>
        <v>246.1</v>
      </c>
      <c r="AZ64" s="9">
        <f t="shared" si="89"/>
        <v>77.900000000000006</v>
      </c>
      <c r="BA64" s="9">
        <f t="shared" si="89"/>
        <v>79.3</v>
      </c>
      <c r="BB64" s="9">
        <f t="shared" si="89"/>
        <v>21.8</v>
      </c>
      <c r="BC64" s="9">
        <f t="shared" si="89"/>
        <v>4405.5</v>
      </c>
      <c r="BD64" s="9">
        <f t="shared" si="89"/>
        <v>-4272.7</v>
      </c>
      <c r="BE64">
        <f t="shared" si="47"/>
        <v>2589.6</v>
      </c>
      <c r="BF64">
        <f t="shared" si="48"/>
        <v>13.600000000000001</v>
      </c>
      <c r="BG64">
        <f t="shared" si="49"/>
        <v>44731.500000000015</v>
      </c>
      <c r="BH64">
        <f t="shared" si="50"/>
        <v>6443.8</v>
      </c>
      <c r="BI64">
        <f t="shared" si="51"/>
        <v>296.5</v>
      </c>
      <c r="BJ64">
        <f t="shared" si="52"/>
        <v>267.60000000000002</v>
      </c>
      <c r="BK64">
        <f t="shared" si="53"/>
        <v>26655.599999999999</v>
      </c>
      <c r="BL64">
        <f t="shared" si="54"/>
        <v>602.5</v>
      </c>
      <c r="BM64">
        <f t="shared" si="55"/>
        <v>4876.1000000000004</v>
      </c>
      <c r="BN64">
        <f t="shared" si="56"/>
        <v>367.1</v>
      </c>
      <c r="BO64">
        <f t="shared" si="57"/>
        <v>553</v>
      </c>
      <c r="BP64">
        <f t="shared" si="58"/>
        <v>3872.8</v>
      </c>
      <c r="BQ64">
        <f t="shared" si="59"/>
        <v>1314.8</v>
      </c>
      <c r="BR64">
        <f t="shared" si="60"/>
        <v>688.8</v>
      </c>
      <c r="BS64">
        <f t="shared" si="61"/>
        <v>1862.7</v>
      </c>
      <c r="BT64">
        <f t="shared" si="62"/>
        <v>213.8</v>
      </c>
      <c r="BU64">
        <f t="shared" si="63"/>
        <v>1730.5</v>
      </c>
      <c r="BV64">
        <f t="shared" si="64"/>
        <v>1115.8</v>
      </c>
      <c r="BW64">
        <f t="shared" si="65"/>
        <v>716.7</v>
      </c>
      <c r="BX64">
        <f t="shared" si="66"/>
        <v>3271.2</v>
      </c>
      <c r="CI64" s="9">
        <f t="shared" ref="CI64" si="90">CI12</f>
        <v>5546.3</v>
      </c>
      <c r="CN64" s="9">
        <f t="shared" si="81"/>
        <v>132.80000000000018</v>
      </c>
      <c r="CO64" s="31">
        <f t="shared" si="73"/>
        <v>5679.1</v>
      </c>
    </row>
    <row r="65" spans="1:93" ht="20.45" customHeight="1" x14ac:dyDescent="0.4">
      <c r="A65" s="7" t="s">
        <v>65</v>
      </c>
      <c r="B65" s="5" t="s">
        <v>57</v>
      </c>
      <c r="C65" s="9">
        <f t="shared" ref="C65:AH65" si="91">C13</f>
        <v>1426.1</v>
      </c>
      <c r="D65" s="9">
        <f t="shared" si="91"/>
        <v>456.6</v>
      </c>
      <c r="E65" s="9">
        <f t="shared" si="91"/>
        <v>8.4</v>
      </c>
      <c r="F65" s="9">
        <f t="shared" si="91"/>
        <v>182.7</v>
      </c>
      <c r="G65" s="9">
        <f t="shared" si="91"/>
        <v>26.7</v>
      </c>
      <c r="H65" s="9">
        <f t="shared" si="91"/>
        <v>911.8</v>
      </c>
      <c r="I65" s="9">
        <f t="shared" si="91"/>
        <v>221.7</v>
      </c>
      <c r="J65" s="9">
        <f t="shared" si="91"/>
        <v>95</v>
      </c>
      <c r="K65" s="9">
        <f t="shared" si="91"/>
        <v>432</v>
      </c>
      <c r="L65" s="9">
        <f t="shared" si="91"/>
        <v>36505.199999999997</v>
      </c>
      <c r="M65" s="9">
        <f t="shared" si="91"/>
        <v>13180.4</v>
      </c>
      <c r="N65" s="9">
        <f t="shared" si="91"/>
        <v>1487.9</v>
      </c>
      <c r="O65" s="9">
        <f t="shared" si="91"/>
        <v>795.9</v>
      </c>
      <c r="P65" s="9">
        <f t="shared" si="91"/>
        <v>311.2</v>
      </c>
      <c r="Q65" s="9">
        <f t="shared" si="91"/>
        <v>1340.5</v>
      </c>
      <c r="R65" s="9">
        <f t="shared" si="91"/>
        <v>225.6</v>
      </c>
      <c r="S65" s="9">
        <f t="shared" si="91"/>
        <v>162.4</v>
      </c>
      <c r="T65" s="9">
        <f t="shared" si="91"/>
        <v>237.4</v>
      </c>
      <c r="U65" s="9">
        <f t="shared" si="91"/>
        <v>257.60000000000002</v>
      </c>
      <c r="V65" s="9">
        <f t="shared" si="91"/>
        <v>108.6</v>
      </c>
      <c r="W65" s="9">
        <f t="shared" si="91"/>
        <v>148.69999999999999</v>
      </c>
      <c r="X65" s="9">
        <f t="shared" si="91"/>
        <v>465.4</v>
      </c>
      <c r="Y65" s="9">
        <f t="shared" si="91"/>
        <v>13469.4</v>
      </c>
      <c r="Z65" s="9">
        <f t="shared" si="91"/>
        <v>411.2</v>
      </c>
      <c r="AA65" s="9">
        <f t="shared" si="91"/>
        <v>5025.8999999999996</v>
      </c>
      <c r="AB65" s="9">
        <f t="shared" si="91"/>
        <v>8887.7000000000007</v>
      </c>
      <c r="AC65" s="9">
        <f t="shared" si="91"/>
        <v>7544.5</v>
      </c>
      <c r="AD65" s="9">
        <f t="shared" si="91"/>
        <v>6914.7</v>
      </c>
      <c r="AE65" s="9">
        <f t="shared" si="91"/>
        <v>6012.9</v>
      </c>
      <c r="AF65" s="9">
        <f t="shared" si="91"/>
        <v>390.2</v>
      </c>
      <c r="AG65" s="9">
        <f t="shared" si="91"/>
        <v>225.3</v>
      </c>
      <c r="AH65" s="9">
        <f t="shared" si="91"/>
        <v>1022.5</v>
      </c>
      <c r="AI65" s="9">
        <f t="shared" ref="AI65:BD65" si="92">AI13</f>
        <v>266.5</v>
      </c>
      <c r="AJ65" s="9">
        <f t="shared" si="92"/>
        <v>371.1</v>
      </c>
      <c r="AK65" s="9">
        <f t="shared" si="92"/>
        <v>434.2</v>
      </c>
      <c r="AL65" s="9">
        <f t="shared" si="92"/>
        <v>729.3</v>
      </c>
      <c r="AM65" s="9">
        <f t="shared" si="92"/>
        <v>454.3</v>
      </c>
      <c r="AN65" s="9">
        <f t="shared" si="92"/>
        <v>1436.1</v>
      </c>
      <c r="AO65" s="9">
        <f t="shared" si="92"/>
        <v>1919.1</v>
      </c>
      <c r="AP65" s="9">
        <f t="shared" si="92"/>
        <v>3313.4</v>
      </c>
      <c r="AQ65" s="9">
        <f t="shared" si="92"/>
        <v>507.3</v>
      </c>
      <c r="AR65" s="9">
        <f t="shared" si="92"/>
        <v>2015.5</v>
      </c>
      <c r="AS65" s="9">
        <f t="shared" si="92"/>
        <v>893.6</v>
      </c>
      <c r="AT65" s="9">
        <f t="shared" si="92"/>
        <v>725</v>
      </c>
      <c r="AU65" s="9">
        <f t="shared" si="92"/>
        <v>0</v>
      </c>
      <c r="AV65" s="9">
        <f t="shared" si="92"/>
        <v>54655.7</v>
      </c>
      <c r="AW65" s="9">
        <f t="shared" si="92"/>
        <v>14.3</v>
      </c>
      <c r="AX65" s="9">
        <f t="shared" si="92"/>
        <v>329.6</v>
      </c>
      <c r="AY65" s="9">
        <f t="shared" si="92"/>
        <v>167.1</v>
      </c>
      <c r="AZ65" s="9">
        <f t="shared" si="92"/>
        <v>887</v>
      </c>
      <c r="BA65" s="9">
        <f t="shared" si="92"/>
        <v>299.3</v>
      </c>
      <c r="BB65" s="9">
        <f t="shared" si="92"/>
        <v>207</v>
      </c>
      <c r="BC65" s="9">
        <f t="shared" si="92"/>
        <v>14307.4</v>
      </c>
      <c r="BD65" s="9">
        <f t="shared" si="92"/>
        <v>-30089.1</v>
      </c>
      <c r="BE65">
        <f t="shared" si="47"/>
        <v>1882.6999999999998</v>
      </c>
      <c r="BF65">
        <f t="shared" si="48"/>
        <v>191.1</v>
      </c>
      <c r="BG65">
        <f t="shared" si="49"/>
        <v>20304.400000000001</v>
      </c>
      <c r="BH65">
        <f t="shared" si="50"/>
        <v>911.8</v>
      </c>
      <c r="BI65">
        <f t="shared" si="51"/>
        <v>221.7</v>
      </c>
      <c r="BJ65">
        <f t="shared" si="52"/>
        <v>95</v>
      </c>
      <c r="BK65">
        <f t="shared" si="53"/>
        <v>432</v>
      </c>
      <c r="BL65">
        <f t="shared" si="54"/>
        <v>36505.199999999997</v>
      </c>
      <c r="BM65">
        <f t="shared" si="55"/>
        <v>15464.199999999999</v>
      </c>
      <c r="BN65">
        <f t="shared" si="56"/>
        <v>311.2</v>
      </c>
      <c r="BO65">
        <f t="shared" si="57"/>
        <v>1566.1</v>
      </c>
      <c r="BP65">
        <f t="shared" si="58"/>
        <v>885.4</v>
      </c>
      <c r="BQ65">
        <f t="shared" si="59"/>
        <v>237.4</v>
      </c>
      <c r="BR65">
        <f t="shared" si="60"/>
        <v>257.29999999999995</v>
      </c>
      <c r="BS65">
        <f t="shared" si="61"/>
        <v>13469.4</v>
      </c>
      <c r="BT65">
        <f t="shared" si="62"/>
        <v>411.2</v>
      </c>
      <c r="BU65">
        <f t="shared" si="63"/>
        <v>5025.8999999999996</v>
      </c>
      <c r="BV65">
        <f t="shared" si="64"/>
        <v>7544.5</v>
      </c>
      <c r="BW65">
        <f t="shared" si="65"/>
        <v>12927.599999999999</v>
      </c>
      <c r="BX65">
        <f t="shared" si="66"/>
        <v>3313.4</v>
      </c>
      <c r="CI65" s="9">
        <f t="shared" ref="CI65" si="93">CI13</f>
        <v>56053.7</v>
      </c>
      <c r="CN65" s="9">
        <f t="shared" si="81"/>
        <v>-15781.699999999999</v>
      </c>
      <c r="CO65" s="31">
        <f t="shared" si="73"/>
        <v>40272</v>
      </c>
    </row>
    <row r="66" spans="1:93" ht="79.349999999999994" customHeight="1" x14ac:dyDescent="0.35">
      <c r="A66" s="6" t="s">
        <v>66</v>
      </c>
      <c r="B66" s="11"/>
      <c r="C66" s="12">
        <f t="shared" ref="C66:AH66" si="94">SUM(C14,C15,C16)</f>
        <v>4249.2</v>
      </c>
      <c r="D66" s="12">
        <f t="shared" si="94"/>
        <v>354.6</v>
      </c>
      <c r="E66" s="12">
        <f t="shared" si="94"/>
        <v>9.6999999999999993</v>
      </c>
      <c r="F66" s="12">
        <f t="shared" si="94"/>
        <v>103.19999999999999</v>
      </c>
      <c r="G66" s="12">
        <f t="shared" si="94"/>
        <v>33.9</v>
      </c>
      <c r="H66" s="12">
        <f t="shared" si="94"/>
        <v>7030.1</v>
      </c>
      <c r="I66" s="12">
        <f t="shared" si="94"/>
        <v>1490.7</v>
      </c>
      <c r="J66" s="12">
        <f t="shared" si="94"/>
        <v>682.7</v>
      </c>
      <c r="K66" s="12">
        <f t="shared" si="94"/>
        <v>5441.9</v>
      </c>
      <c r="L66" s="12">
        <f t="shared" si="94"/>
        <v>16309.900000000001</v>
      </c>
      <c r="M66" s="12">
        <f t="shared" si="94"/>
        <v>47883.899999999994</v>
      </c>
      <c r="N66" s="12">
        <f t="shared" si="94"/>
        <v>14387.400000000001</v>
      </c>
      <c r="O66" s="12">
        <f t="shared" si="94"/>
        <v>34159.599999999999</v>
      </c>
      <c r="P66" s="12">
        <f t="shared" si="94"/>
        <v>755.80000000000007</v>
      </c>
      <c r="Q66" s="12">
        <f t="shared" si="94"/>
        <v>1191</v>
      </c>
      <c r="R66" s="12">
        <f t="shared" si="94"/>
        <v>841.8</v>
      </c>
      <c r="S66" s="12">
        <f t="shared" si="94"/>
        <v>5360.7999999999993</v>
      </c>
      <c r="T66" s="12">
        <f t="shared" si="94"/>
        <v>4566.3</v>
      </c>
      <c r="U66" s="12">
        <f t="shared" si="94"/>
        <v>4471.3999999999996</v>
      </c>
      <c r="V66" s="12">
        <f t="shared" si="94"/>
        <v>12104.199999999999</v>
      </c>
      <c r="W66" s="12">
        <f t="shared" si="94"/>
        <v>1290.8</v>
      </c>
      <c r="X66" s="12">
        <f t="shared" si="94"/>
        <v>6515.2999999999993</v>
      </c>
      <c r="Y66" s="12">
        <f t="shared" si="94"/>
        <v>3051.4</v>
      </c>
      <c r="Z66" s="12">
        <f t="shared" si="94"/>
        <v>1162.5999999999999</v>
      </c>
      <c r="AA66" s="12">
        <f t="shared" si="94"/>
        <v>9661.5</v>
      </c>
      <c r="AB66" s="12">
        <f t="shared" si="94"/>
        <v>29816.3</v>
      </c>
      <c r="AC66" s="12">
        <f t="shared" si="94"/>
        <v>1334.4</v>
      </c>
      <c r="AD66" s="12">
        <f t="shared" si="94"/>
        <v>696.9</v>
      </c>
      <c r="AE66" s="12">
        <f t="shared" si="94"/>
        <v>318.3</v>
      </c>
      <c r="AF66" s="12">
        <f t="shared" si="94"/>
        <v>1444.8000000000002</v>
      </c>
      <c r="AG66" s="12">
        <f t="shared" si="94"/>
        <v>72.7</v>
      </c>
      <c r="AH66" s="12">
        <f t="shared" si="94"/>
        <v>1881.4</v>
      </c>
      <c r="AI66" s="12">
        <f t="shared" ref="AI66:BD66" si="95">SUM(AI14,AI15,AI16)</f>
        <v>1308</v>
      </c>
      <c r="AJ66" s="12">
        <f t="shared" si="95"/>
        <v>2148.3000000000002</v>
      </c>
      <c r="AK66" s="12">
        <f t="shared" si="95"/>
        <v>3851.7000000000003</v>
      </c>
      <c r="AL66" s="12">
        <f t="shared" si="95"/>
        <v>3403.2</v>
      </c>
      <c r="AM66" s="12">
        <f t="shared" si="95"/>
        <v>1597</v>
      </c>
      <c r="AN66" s="12">
        <f t="shared" si="95"/>
        <v>4660.9000000000005</v>
      </c>
      <c r="AO66" s="12">
        <f t="shared" si="95"/>
        <v>2610.1</v>
      </c>
      <c r="AP66" s="12">
        <f t="shared" si="95"/>
        <v>2718.8</v>
      </c>
      <c r="AQ66" s="12">
        <f t="shared" si="95"/>
        <v>804</v>
      </c>
      <c r="AR66" s="12">
        <f t="shared" si="95"/>
        <v>39121.5</v>
      </c>
      <c r="AS66" s="12">
        <f t="shared" si="95"/>
        <v>1235.4000000000001</v>
      </c>
      <c r="AT66" s="12">
        <f t="shared" si="95"/>
        <v>2555.8999999999996</v>
      </c>
      <c r="AU66" s="12">
        <f t="shared" si="95"/>
        <v>0</v>
      </c>
      <c r="AV66" s="12">
        <f t="shared" si="95"/>
        <v>45878.3</v>
      </c>
      <c r="AW66" s="12">
        <f t="shared" si="95"/>
        <v>807.30000000000007</v>
      </c>
      <c r="AX66" s="12">
        <f t="shared" si="95"/>
        <v>16978.5</v>
      </c>
      <c r="AY66" s="12">
        <f t="shared" si="95"/>
        <v>25393.800000000003</v>
      </c>
      <c r="AZ66" s="12">
        <f t="shared" si="95"/>
        <v>3727.6</v>
      </c>
      <c r="BA66" s="12">
        <f t="shared" si="95"/>
        <v>191.99999999999997</v>
      </c>
      <c r="BB66" s="12">
        <f t="shared" si="95"/>
        <v>934.09999999999991</v>
      </c>
      <c r="BC66" s="12">
        <f t="shared" si="95"/>
        <v>78069.899999999994</v>
      </c>
      <c r="BD66" s="12">
        <f t="shared" si="95"/>
        <v>-58950.399999999994</v>
      </c>
      <c r="BE66">
        <f t="shared" si="47"/>
        <v>4603.8</v>
      </c>
      <c r="BF66">
        <f t="shared" si="48"/>
        <v>112.89999999999999</v>
      </c>
      <c r="BG66">
        <f t="shared" si="49"/>
        <v>96545.099999999977</v>
      </c>
      <c r="BH66">
        <f t="shared" si="50"/>
        <v>7030.1</v>
      </c>
      <c r="BI66">
        <f t="shared" si="51"/>
        <v>1490.7</v>
      </c>
      <c r="BJ66">
        <f t="shared" si="52"/>
        <v>682.7</v>
      </c>
      <c r="BK66">
        <f t="shared" si="53"/>
        <v>5441.9</v>
      </c>
      <c r="BL66">
        <f t="shared" si="54"/>
        <v>16309.900000000001</v>
      </c>
      <c r="BM66">
        <f t="shared" si="55"/>
        <v>96430.9</v>
      </c>
      <c r="BN66">
        <f t="shared" si="56"/>
        <v>755.80000000000007</v>
      </c>
      <c r="BO66">
        <f t="shared" si="57"/>
        <v>2032.8</v>
      </c>
      <c r="BP66">
        <f t="shared" si="58"/>
        <v>16347.499999999998</v>
      </c>
      <c r="BQ66">
        <f t="shared" si="59"/>
        <v>4566.3</v>
      </c>
      <c r="BR66">
        <f t="shared" si="60"/>
        <v>13394.999999999998</v>
      </c>
      <c r="BS66">
        <f t="shared" si="61"/>
        <v>3051.4</v>
      </c>
      <c r="BT66">
        <f t="shared" si="62"/>
        <v>1162.5999999999999</v>
      </c>
      <c r="BU66">
        <f t="shared" si="63"/>
        <v>9661.5</v>
      </c>
      <c r="BV66">
        <f t="shared" si="64"/>
        <v>1334.4</v>
      </c>
      <c r="BW66">
        <f t="shared" si="65"/>
        <v>1015.2</v>
      </c>
      <c r="BX66">
        <f t="shared" si="66"/>
        <v>2718.8</v>
      </c>
      <c r="CI66" s="12">
        <f t="shared" ref="CI66" si="96">SUM(CI14,CI15,CI16)</f>
        <v>92785.5</v>
      </c>
      <c r="CN66" s="12">
        <f t="shared" ref="CN66" si="97">SUM(CN14,CN15,CN16)</f>
        <v>19119.5</v>
      </c>
      <c r="CO66" s="31">
        <f t="shared" si="73"/>
        <v>111905</v>
      </c>
    </row>
    <row r="67" spans="1:93" ht="20.45" customHeight="1" x14ac:dyDescent="0.4">
      <c r="A67" s="7" t="s">
        <v>67</v>
      </c>
      <c r="B67" s="5" t="s">
        <v>57</v>
      </c>
      <c r="C67" s="9">
        <f t="shared" ref="C67:AH67" si="98">C17</f>
        <v>361</v>
      </c>
      <c r="D67" s="9">
        <f t="shared" si="98"/>
        <v>4.2</v>
      </c>
      <c r="E67" s="9">
        <f t="shared" si="98"/>
        <v>2.5</v>
      </c>
      <c r="F67" s="9">
        <f t="shared" si="98"/>
        <v>4.2</v>
      </c>
      <c r="G67" s="9">
        <f t="shared" si="98"/>
        <v>13.5</v>
      </c>
      <c r="H67" s="9">
        <f t="shared" si="98"/>
        <v>1013.8</v>
      </c>
      <c r="I67" s="9">
        <f t="shared" si="98"/>
        <v>39.799999999999997</v>
      </c>
      <c r="J67" s="9">
        <f t="shared" si="98"/>
        <v>10.4</v>
      </c>
      <c r="K67" s="9">
        <f t="shared" si="98"/>
        <v>98.6</v>
      </c>
      <c r="L67" s="9">
        <f t="shared" si="98"/>
        <v>838.6</v>
      </c>
      <c r="M67" s="9">
        <f t="shared" si="98"/>
        <v>1298.3</v>
      </c>
      <c r="N67" s="9">
        <f t="shared" si="98"/>
        <v>541.5</v>
      </c>
      <c r="O67" s="9">
        <f t="shared" si="98"/>
        <v>664.6</v>
      </c>
      <c r="P67" s="9">
        <f t="shared" si="98"/>
        <v>2389</v>
      </c>
      <c r="Q67" s="9">
        <f t="shared" si="98"/>
        <v>1085</v>
      </c>
      <c r="R67" s="9">
        <f t="shared" si="98"/>
        <v>336</v>
      </c>
      <c r="S67" s="9">
        <f t="shared" si="98"/>
        <v>842.4</v>
      </c>
      <c r="T67" s="9">
        <f t="shared" si="98"/>
        <v>2871</v>
      </c>
      <c r="U67" s="9">
        <f t="shared" si="98"/>
        <v>1725.9</v>
      </c>
      <c r="V67" s="9">
        <f t="shared" si="98"/>
        <v>2459.1</v>
      </c>
      <c r="W67" s="9">
        <f t="shared" si="98"/>
        <v>405.8</v>
      </c>
      <c r="X67" s="9">
        <f t="shared" si="98"/>
        <v>1408.3</v>
      </c>
      <c r="Y67" s="9">
        <f t="shared" si="98"/>
        <v>236.5</v>
      </c>
      <c r="Z67" s="9">
        <f t="shared" si="98"/>
        <v>101.1</v>
      </c>
      <c r="AA67" s="9">
        <f t="shared" si="98"/>
        <v>28438.799999999999</v>
      </c>
      <c r="AB67" s="9">
        <f t="shared" si="98"/>
        <v>1227.0999999999999</v>
      </c>
      <c r="AC67" s="9">
        <f t="shared" si="98"/>
        <v>76.7</v>
      </c>
      <c r="AD67" s="9">
        <f t="shared" si="98"/>
        <v>71.599999999999994</v>
      </c>
      <c r="AE67" s="9">
        <f t="shared" si="98"/>
        <v>10.4</v>
      </c>
      <c r="AF67" s="9">
        <f t="shared" si="98"/>
        <v>54.7</v>
      </c>
      <c r="AG67" s="9">
        <f t="shared" si="98"/>
        <v>5.9</v>
      </c>
      <c r="AH67" s="9">
        <f t="shared" si="98"/>
        <v>686.9</v>
      </c>
      <c r="AI67" s="9">
        <f t="shared" ref="AI67:BD67" si="99">AI17</f>
        <v>62.2</v>
      </c>
      <c r="AJ67" s="9">
        <f t="shared" si="99"/>
        <v>111.6</v>
      </c>
      <c r="AK67" s="9">
        <f t="shared" si="99"/>
        <v>126.3</v>
      </c>
      <c r="AL67" s="9">
        <f t="shared" si="99"/>
        <v>160.1</v>
      </c>
      <c r="AM67" s="9">
        <f t="shared" si="99"/>
        <v>136.9</v>
      </c>
      <c r="AN67" s="9">
        <f t="shared" si="99"/>
        <v>209</v>
      </c>
      <c r="AO67" s="9">
        <f t="shared" si="99"/>
        <v>94.3</v>
      </c>
      <c r="AP67" s="9">
        <f t="shared" si="99"/>
        <v>197.4</v>
      </c>
      <c r="AQ67" s="9">
        <f t="shared" si="99"/>
        <v>385.1</v>
      </c>
      <c r="AR67" s="9">
        <f t="shared" si="99"/>
        <v>828.1</v>
      </c>
      <c r="AS67" s="9">
        <f t="shared" si="99"/>
        <v>185.9</v>
      </c>
      <c r="AT67" s="9">
        <f t="shared" si="99"/>
        <v>292</v>
      </c>
      <c r="AU67" s="9">
        <f t="shared" si="99"/>
        <v>0</v>
      </c>
      <c r="AV67" s="9">
        <f t="shared" si="99"/>
        <v>1819.6</v>
      </c>
      <c r="AW67" s="9">
        <f t="shared" si="99"/>
        <v>35.5</v>
      </c>
      <c r="AX67" s="9">
        <f t="shared" si="99"/>
        <v>239.6</v>
      </c>
      <c r="AY67" s="9">
        <f t="shared" si="99"/>
        <v>393.2</v>
      </c>
      <c r="AZ67" s="9">
        <f t="shared" si="99"/>
        <v>4.4000000000000004</v>
      </c>
      <c r="BA67" s="9">
        <f t="shared" si="99"/>
        <v>2.4</v>
      </c>
      <c r="BB67" s="9">
        <f t="shared" si="99"/>
        <v>5.5</v>
      </c>
      <c r="BC67" s="9">
        <f t="shared" si="99"/>
        <v>7816.6</v>
      </c>
      <c r="BD67" s="9">
        <f t="shared" si="99"/>
        <v>-6741.8</v>
      </c>
      <c r="BE67">
        <f t="shared" si="47"/>
        <v>365.2</v>
      </c>
      <c r="BF67">
        <f t="shared" si="48"/>
        <v>6.7</v>
      </c>
      <c r="BG67">
        <f t="shared" si="49"/>
        <v>4579.5999999999995</v>
      </c>
      <c r="BH67">
        <f t="shared" si="50"/>
        <v>1013.8</v>
      </c>
      <c r="BI67">
        <f t="shared" si="51"/>
        <v>39.799999999999997</v>
      </c>
      <c r="BJ67">
        <f t="shared" si="52"/>
        <v>10.4</v>
      </c>
      <c r="BK67">
        <f t="shared" si="53"/>
        <v>98.6</v>
      </c>
      <c r="BL67">
        <f t="shared" si="54"/>
        <v>838.6</v>
      </c>
      <c r="BM67">
        <f t="shared" si="55"/>
        <v>2504.4</v>
      </c>
      <c r="BN67">
        <f t="shared" si="56"/>
        <v>2389</v>
      </c>
      <c r="BO67">
        <f t="shared" si="57"/>
        <v>1421</v>
      </c>
      <c r="BP67">
        <f t="shared" si="58"/>
        <v>3976.6000000000004</v>
      </c>
      <c r="BQ67">
        <f t="shared" si="59"/>
        <v>2871</v>
      </c>
      <c r="BR67">
        <f t="shared" si="60"/>
        <v>2864.9</v>
      </c>
      <c r="BS67">
        <f t="shared" si="61"/>
        <v>236.5</v>
      </c>
      <c r="BT67">
        <f t="shared" si="62"/>
        <v>101.1</v>
      </c>
      <c r="BU67">
        <f t="shared" si="63"/>
        <v>28438.799999999999</v>
      </c>
      <c r="BV67">
        <f t="shared" si="64"/>
        <v>76.7</v>
      </c>
      <c r="BW67">
        <f t="shared" si="65"/>
        <v>82</v>
      </c>
      <c r="BX67">
        <f t="shared" si="66"/>
        <v>197.4</v>
      </c>
      <c r="CI67" s="9">
        <f t="shared" ref="CI67" si="100">CI17</f>
        <v>2492.2999999999997</v>
      </c>
      <c r="CN67" s="9">
        <f t="shared" ref="CN67" si="101">CN17</f>
        <v>1074.8000000000002</v>
      </c>
      <c r="CO67" s="31">
        <f t="shared" si="73"/>
        <v>3567.1</v>
      </c>
    </row>
    <row r="68" spans="1:93" ht="26.45" customHeight="1" x14ac:dyDescent="0.35">
      <c r="A68" s="6" t="s">
        <v>68</v>
      </c>
      <c r="B68" s="11"/>
      <c r="C68" s="12">
        <f t="shared" ref="C68:AH68" si="102">SUM(C18,C19)</f>
        <v>297.8</v>
      </c>
      <c r="D68" s="12">
        <f t="shared" si="102"/>
        <v>60.400000000000006</v>
      </c>
      <c r="E68" s="12">
        <f t="shared" si="102"/>
        <v>44.5</v>
      </c>
      <c r="F68" s="12">
        <f t="shared" si="102"/>
        <v>46.8</v>
      </c>
      <c r="G68" s="12">
        <f t="shared" si="102"/>
        <v>73</v>
      </c>
      <c r="H68" s="12">
        <f t="shared" si="102"/>
        <v>5604.5</v>
      </c>
      <c r="I68" s="12">
        <f t="shared" si="102"/>
        <v>231.89999999999998</v>
      </c>
      <c r="J68" s="12">
        <f t="shared" si="102"/>
        <v>427.2</v>
      </c>
      <c r="K68" s="12">
        <f t="shared" si="102"/>
        <v>485.5</v>
      </c>
      <c r="L68" s="12">
        <f t="shared" si="102"/>
        <v>2704.1</v>
      </c>
      <c r="M68" s="12">
        <f t="shared" si="102"/>
        <v>4619.5</v>
      </c>
      <c r="N68" s="12">
        <f t="shared" si="102"/>
        <v>899.09999999999991</v>
      </c>
      <c r="O68" s="12">
        <f t="shared" si="102"/>
        <v>3952</v>
      </c>
      <c r="P68" s="12">
        <f t="shared" si="102"/>
        <v>1051.2</v>
      </c>
      <c r="Q68" s="12">
        <f t="shared" si="102"/>
        <v>115699.2</v>
      </c>
      <c r="R68" s="12">
        <f t="shared" si="102"/>
        <v>39729.800000000003</v>
      </c>
      <c r="S68" s="12">
        <f t="shared" si="102"/>
        <v>15964.8</v>
      </c>
      <c r="T68" s="12">
        <f t="shared" si="102"/>
        <v>19822.2</v>
      </c>
      <c r="U68" s="12">
        <f t="shared" si="102"/>
        <v>45100.2</v>
      </c>
      <c r="V68" s="12">
        <f t="shared" si="102"/>
        <v>44565.1</v>
      </c>
      <c r="W68" s="12">
        <f t="shared" si="102"/>
        <v>11976.3</v>
      </c>
      <c r="X68" s="12">
        <f t="shared" si="102"/>
        <v>10269.4</v>
      </c>
      <c r="Y68" s="12">
        <f t="shared" si="102"/>
        <v>1700.7</v>
      </c>
      <c r="Z68" s="12">
        <f t="shared" si="102"/>
        <v>94.4</v>
      </c>
      <c r="AA68" s="12">
        <f t="shared" si="102"/>
        <v>76842.3</v>
      </c>
      <c r="AB68" s="12">
        <f t="shared" si="102"/>
        <v>6707.9</v>
      </c>
      <c r="AC68" s="12">
        <f t="shared" si="102"/>
        <v>859.19999999999993</v>
      </c>
      <c r="AD68" s="12">
        <f t="shared" si="102"/>
        <v>726.8</v>
      </c>
      <c r="AE68" s="12">
        <f t="shared" si="102"/>
        <v>169.1</v>
      </c>
      <c r="AF68" s="12">
        <f t="shared" si="102"/>
        <v>1076.5</v>
      </c>
      <c r="AG68" s="12">
        <f t="shared" si="102"/>
        <v>16.600000000000001</v>
      </c>
      <c r="AH68" s="12">
        <f t="shared" si="102"/>
        <v>1361.1</v>
      </c>
      <c r="AI68" s="12">
        <f t="shared" ref="AI68:BD68" si="103">SUM(AI18,AI19)</f>
        <v>234</v>
      </c>
      <c r="AJ68" s="12">
        <f t="shared" si="103"/>
        <v>525.5</v>
      </c>
      <c r="AK68" s="12">
        <f t="shared" si="103"/>
        <v>407.4</v>
      </c>
      <c r="AL68" s="12">
        <f t="shared" si="103"/>
        <v>451.4</v>
      </c>
      <c r="AM68" s="12">
        <f t="shared" si="103"/>
        <v>477.2</v>
      </c>
      <c r="AN68" s="12">
        <f t="shared" si="103"/>
        <v>662.6</v>
      </c>
      <c r="AO68" s="12">
        <f t="shared" si="103"/>
        <v>353</v>
      </c>
      <c r="AP68" s="12">
        <f t="shared" si="103"/>
        <v>2655.5</v>
      </c>
      <c r="AQ68" s="12">
        <f t="shared" si="103"/>
        <v>222.3</v>
      </c>
      <c r="AR68" s="12">
        <f t="shared" si="103"/>
        <v>2191.6</v>
      </c>
      <c r="AS68" s="12">
        <f t="shared" si="103"/>
        <v>175.8</v>
      </c>
      <c r="AT68" s="12">
        <f t="shared" si="103"/>
        <v>1095.5</v>
      </c>
      <c r="AU68" s="12">
        <f t="shared" si="103"/>
        <v>0</v>
      </c>
      <c r="AV68" s="12">
        <f t="shared" si="103"/>
        <v>8742.2000000000007</v>
      </c>
      <c r="AW68" s="12">
        <f t="shared" si="103"/>
        <v>97.6</v>
      </c>
      <c r="AX68" s="12">
        <f t="shared" si="103"/>
        <v>1125.5</v>
      </c>
      <c r="AY68" s="12">
        <f t="shared" si="103"/>
        <v>3292.8999999999996</v>
      </c>
      <c r="AZ68" s="12">
        <f t="shared" si="103"/>
        <v>2288.5</v>
      </c>
      <c r="BA68" s="12">
        <f t="shared" si="103"/>
        <v>9.6999999999999993</v>
      </c>
      <c r="BB68" s="12">
        <f t="shared" si="103"/>
        <v>34.9</v>
      </c>
      <c r="BC68" s="12">
        <f t="shared" si="103"/>
        <v>68450.100000000006</v>
      </c>
      <c r="BD68" s="12">
        <f t="shared" si="103"/>
        <v>-52911</v>
      </c>
      <c r="BE68">
        <f t="shared" ref="BE68:BE99" si="104">SUM(C68,D68)</f>
        <v>358.20000000000005</v>
      </c>
      <c r="BF68">
        <f t="shared" ref="BF68:BF99" si="105">SUM(E68,F68)</f>
        <v>91.3</v>
      </c>
      <c r="BG68">
        <f t="shared" ref="BG68:BG99" si="106">SUM(G68,AB68,AF68,AG68,AH68,AI68,AJ68,AK68,AL68,AM68,AN68,AO68,AQ68,AR68,AS68,AT68)</f>
        <v>16031.4</v>
      </c>
      <c r="BH68">
        <f t="shared" ref="BH68:BH99" si="107">H68</f>
        <v>5604.5</v>
      </c>
      <c r="BI68">
        <f t="shared" ref="BI68:BI99" si="108">I68</f>
        <v>231.89999999999998</v>
      </c>
      <c r="BJ68">
        <f t="shared" ref="BJ68:BJ99" si="109">J68</f>
        <v>427.2</v>
      </c>
      <c r="BK68">
        <f t="shared" ref="BK68:BK99" si="110">K68</f>
        <v>485.5</v>
      </c>
      <c r="BL68">
        <f t="shared" ref="BL68:BL99" si="111">L68</f>
        <v>2704.1</v>
      </c>
      <c r="BM68">
        <f t="shared" ref="BM68:BM99" si="112">SUM(M68,N68,O68)</f>
        <v>9470.6</v>
      </c>
      <c r="BN68">
        <f t="shared" ref="BN68:BN99" si="113">P68</f>
        <v>1051.2</v>
      </c>
      <c r="BO68">
        <f t="shared" ref="BO68:BO99" si="114">SUM(Q68,R68)</f>
        <v>155429</v>
      </c>
      <c r="BP68">
        <f t="shared" ref="BP68:BP99" si="115">SUM(S68,U68,X68)</f>
        <v>71334.399999999994</v>
      </c>
      <c r="BQ68">
        <f t="shared" ref="BQ68:BQ99" si="116">T68</f>
        <v>19822.2</v>
      </c>
      <c r="BR68">
        <f t="shared" ref="BR68:BR99" si="117">SUM(V68,W68)</f>
        <v>56541.399999999994</v>
      </c>
      <c r="BS68">
        <f t="shared" ref="BS68:BS99" si="118">Y68</f>
        <v>1700.7</v>
      </c>
      <c r="BT68">
        <f t="shared" ref="BT68:BT99" si="119">Z68</f>
        <v>94.4</v>
      </c>
      <c r="BU68">
        <f t="shared" ref="BU68:BU99" si="120">AA68</f>
        <v>76842.3</v>
      </c>
      <c r="BV68">
        <f t="shared" ref="BV68:BV99" si="121">AC68</f>
        <v>859.19999999999993</v>
      </c>
      <c r="BW68">
        <f t="shared" ref="BW68:BW99" si="122">SUM(AD68,AE68)</f>
        <v>895.9</v>
      </c>
      <c r="BX68">
        <f t="shared" ref="BX68:BX99" si="123">AP68</f>
        <v>2655.5</v>
      </c>
      <c r="CI68" s="12">
        <f t="shared" ref="CI68" si="124">SUM(CI18,CI19)</f>
        <v>15546.7</v>
      </c>
      <c r="CN68" s="12">
        <f t="shared" ref="CN68" si="125">SUM(CN18,CN19)</f>
        <v>15539.100000000002</v>
      </c>
      <c r="CO68" s="31">
        <f t="shared" si="73"/>
        <v>31085.800000000003</v>
      </c>
    </row>
    <row r="69" spans="1:93" ht="92.45" customHeight="1" x14ac:dyDescent="0.35">
      <c r="A69" s="6" t="s">
        <v>69</v>
      </c>
      <c r="B69" s="11"/>
      <c r="C69" s="12">
        <f t="shared" ref="C69:AH69" si="126">SUM(C20,C22,C25)</f>
        <v>1601.9</v>
      </c>
      <c r="D69" s="12">
        <f t="shared" si="126"/>
        <v>357.2</v>
      </c>
      <c r="E69" s="12">
        <f t="shared" si="126"/>
        <v>30.4</v>
      </c>
      <c r="F69" s="12">
        <f t="shared" si="126"/>
        <v>169.8</v>
      </c>
      <c r="G69" s="12">
        <f t="shared" si="126"/>
        <v>193.2</v>
      </c>
      <c r="H69" s="12">
        <f t="shared" si="126"/>
        <v>2396.5</v>
      </c>
      <c r="I69" s="12">
        <f t="shared" si="126"/>
        <v>961</v>
      </c>
      <c r="J69" s="12">
        <f t="shared" si="126"/>
        <v>421.4</v>
      </c>
      <c r="K69" s="12">
        <f t="shared" si="126"/>
        <v>1127</v>
      </c>
      <c r="L69" s="12">
        <f t="shared" si="126"/>
        <v>3574.3999999999996</v>
      </c>
      <c r="M69" s="12">
        <f t="shared" si="126"/>
        <v>3039</v>
      </c>
      <c r="N69" s="12">
        <f t="shared" si="126"/>
        <v>1169.7</v>
      </c>
      <c r="O69" s="12">
        <f t="shared" si="126"/>
        <v>3158.8</v>
      </c>
      <c r="P69" s="12">
        <f t="shared" si="126"/>
        <v>604.70000000000005</v>
      </c>
      <c r="Q69" s="12">
        <f t="shared" si="126"/>
        <v>2216.5</v>
      </c>
      <c r="R69" s="12">
        <f t="shared" si="126"/>
        <v>1135.6999999999998</v>
      </c>
      <c r="S69" s="12">
        <f t="shared" si="126"/>
        <v>10314.9</v>
      </c>
      <c r="T69" s="12">
        <f t="shared" si="126"/>
        <v>7909.2000000000007</v>
      </c>
      <c r="U69" s="12">
        <f t="shared" si="126"/>
        <v>69379.7</v>
      </c>
      <c r="V69" s="12">
        <f t="shared" si="126"/>
        <v>12793.9</v>
      </c>
      <c r="W69" s="12">
        <f t="shared" si="126"/>
        <v>3640.4</v>
      </c>
      <c r="X69" s="12">
        <f t="shared" si="126"/>
        <v>22405</v>
      </c>
      <c r="Y69" s="12">
        <f t="shared" si="126"/>
        <v>10783.800000000001</v>
      </c>
      <c r="Z69" s="12">
        <f t="shared" si="126"/>
        <v>1318.4</v>
      </c>
      <c r="AA69" s="12">
        <f t="shared" si="126"/>
        <v>25667.599999999999</v>
      </c>
      <c r="AB69" s="12">
        <f t="shared" si="126"/>
        <v>47156.299999999996</v>
      </c>
      <c r="AC69" s="12">
        <f t="shared" si="126"/>
        <v>4717</v>
      </c>
      <c r="AD69" s="12">
        <f t="shared" si="126"/>
        <v>1213.5</v>
      </c>
      <c r="AE69" s="12">
        <f t="shared" si="126"/>
        <v>452.20000000000005</v>
      </c>
      <c r="AF69" s="12">
        <f t="shared" si="126"/>
        <v>2436.5</v>
      </c>
      <c r="AG69" s="12">
        <f t="shared" si="126"/>
        <v>180.7</v>
      </c>
      <c r="AH69" s="12">
        <f t="shared" si="126"/>
        <v>4746.7</v>
      </c>
      <c r="AI69" s="12">
        <f t="shared" ref="AI69:BD69" si="127">SUM(AI20,AI22,AI25)</f>
        <v>3378.3999999999996</v>
      </c>
      <c r="AJ69" s="12">
        <f t="shared" si="127"/>
        <v>5486.2999999999993</v>
      </c>
      <c r="AK69" s="12">
        <f t="shared" si="127"/>
        <v>8188.1</v>
      </c>
      <c r="AL69" s="12">
        <f t="shared" si="127"/>
        <v>6525.4</v>
      </c>
      <c r="AM69" s="12">
        <f t="shared" si="127"/>
        <v>2528.1</v>
      </c>
      <c r="AN69" s="12">
        <f t="shared" si="127"/>
        <v>13720.800000000001</v>
      </c>
      <c r="AO69" s="12">
        <f t="shared" si="127"/>
        <v>9049.4</v>
      </c>
      <c r="AP69" s="12">
        <f t="shared" si="127"/>
        <v>12038.599999999999</v>
      </c>
      <c r="AQ69" s="12">
        <f t="shared" si="127"/>
        <v>3645.8</v>
      </c>
      <c r="AR69" s="12">
        <f t="shared" si="127"/>
        <v>19494.900000000001</v>
      </c>
      <c r="AS69" s="12">
        <f t="shared" si="127"/>
        <v>4038.8</v>
      </c>
      <c r="AT69" s="12">
        <f t="shared" si="127"/>
        <v>4118.3999999999996</v>
      </c>
      <c r="AU69" s="12">
        <f t="shared" si="127"/>
        <v>0</v>
      </c>
      <c r="AV69" s="12">
        <f t="shared" si="127"/>
        <v>118357.3</v>
      </c>
      <c r="AW69" s="12">
        <f t="shared" si="127"/>
        <v>1148.5999999999999</v>
      </c>
      <c r="AX69" s="12">
        <f t="shared" si="127"/>
        <v>6148.3</v>
      </c>
      <c r="AY69" s="12">
        <f t="shared" si="127"/>
        <v>158286.19999999998</v>
      </c>
      <c r="AZ69" s="12">
        <f t="shared" si="127"/>
        <v>6519.7</v>
      </c>
      <c r="BA69" s="12">
        <f t="shared" si="127"/>
        <v>506.9</v>
      </c>
      <c r="BB69" s="12">
        <f t="shared" si="127"/>
        <v>2280.5</v>
      </c>
      <c r="BC69" s="12">
        <f t="shared" si="127"/>
        <v>219815.80000000002</v>
      </c>
      <c r="BD69" s="12">
        <f t="shared" si="127"/>
        <v>-167594.6</v>
      </c>
      <c r="BE69">
        <f t="shared" si="104"/>
        <v>1959.1000000000001</v>
      </c>
      <c r="BF69">
        <f t="shared" si="105"/>
        <v>200.20000000000002</v>
      </c>
      <c r="BG69">
        <f t="shared" si="106"/>
        <v>134887.80000000002</v>
      </c>
      <c r="BH69">
        <f t="shared" si="107"/>
        <v>2396.5</v>
      </c>
      <c r="BI69">
        <f t="shared" si="108"/>
        <v>961</v>
      </c>
      <c r="BJ69">
        <f t="shared" si="109"/>
        <v>421.4</v>
      </c>
      <c r="BK69">
        <f t="shared" si="110"/>
        <v>1127</v>
      </c>
      <c r="BL69">
        <f t="shared" si="111"/>
        <v>3574.3999999999996</v>
      </c>
      <c r="BM69">
        <f t="shared" si="112"/>
        <v>7367.5</v>
      </c>
      <c r="BN69">
        <f t="shared" si="113"/>
        <v>604.70000000000005</v>
      </c>
      <c r="BO69">
        <f t="shared" si="114"/>
        <v>3352.2</v>
      </c>
      <c r="BP69">
        <f t="shared" si="115"/>
        <v>102099.59999999999</v>
      </c>
      <c r="BQ69">
        <f t="shared" si="116"/>
        <v>7909.2000000000007</v>
      </c>
      <c r="BR69">
        <f t="shared" si="117"/>
        <v>16434.3</v>
      </c>
      <c r="BS69">
        <f t="shared" si="118"/>
        <v>10783.800000000001</v>
      </c>
      <c r="BT69">
        <f t="shared" si="119"/>
        <v>1318.4</v>
      </c>
      <c r="BU69">
        <f t="shared" si="120"/>
        <v>25667.599999999999</v>
      </c>
      <c r="BV69">
        <f t="shared" si="121"/>
        <v>4717</v>
      </c>
      <c r="BW69">
        <f t="shared" si="122"/>
        <v>1665.7</v>
      </c>
      <c r="BX69">
        <f t="shared" si="123"/>
        <v>12038.599999999999</v>
      </c>
      <c r="CI69" s="12">
        <f t="shared" ref="CI69" si="128">SUM(CI20,CI22,CI25)</f>
        <v>290460.09999999998</v>
      </c>
      <c r="CN69" s="12">
        <f t="shared" ref="CN69" si="129">SUM(CN20,CN22,CN25)</f>
        <v>52221.200000000012</v>
      </c>
      <c r="CO69" s="31">
        <f t="shared" si="73"/>
        <v>342681.3</v>
      </c>
    </row>
    <row r="70" spans="1:93" ht="13.7" customHeight="1" x14ac:dyDescent="0.4">
      <c r="A70" s="7" t="s">
        <v>70</v>
      </c>
      <c r="B70" s="5" t="s">
        <v>57</v>
      </c>
      <c r="C70" s="9">
        <f t="shared" ref="C70:AH70" si="130">C21</f>
        <v>39.6</v>
      </c>
      <c r="D70" s="9">
        <f t="shared" si="130"/>
        <v>26.1</v>
      </c>
      <c r="E70" s="9">
        <f t="shared" si="130"/>
        <v>1.5</v>
      </c>
      <c r="F70" s="9">
        <f t="shared" si="130"/>
        <v>11.4</v>
      </c>
      <c r="G70" s="9">
        <f t="shared" si="130"/>
        <v>10.7</v>
      </c>
      <c r="H70" s="9">
        <f t="shared" si="130"/>
        <v>213.9</v>
      </c>
      <c r="I70" s="9">
        <f t="shared" si="130"/>
        <v>42.1</v>
      </c>
      <c r="J70" s="9">
        <f t="shared" si="130"/>
        <v>25.2</v>
      </c>
      <c r="K70" s="9">
        <f t="shared" si="130"/>
        <v>105.1</v>
      </c>
      <c r="L70" s="9">
        <f t="shared" si="130"/>
        <v>194.7</v>
      </c>
      <c r="M70" s="9">
        <f t="shared" si="130"/>
        <v>379.4</v>
      </c>
      <c r="N70" s="9">
        <f t="shared" si="130"/>
        <v>158.5</v>
      </c>
      <c r="O70" s="9">
        <f t="shared" si="130"/>
        <v>519</v>
      </c>
      <c r="P70" s="9">
        <f t="shared" si="130"/>
        <v>42.9</v>
      </c>
      <c r="Q70" s="9">
        <f t="shared" si="130"/>
        <v>838.3</v>
      </c>
      <c r="R70" s="9">
        <f t="shared" si="130"/>
        <v>443.2</v>
      </c>
      <c r="S70" s="9">
        <f t="shared" si="130"/>
        <v>25657.9</v>
      </c>
      <c r="T70" s="9">
        <f t="shared" si="130"/>
        <v>24077</v>
      </c>
      <c r="U70" s="9">
        <f t="shared" si="130"/>
        <v>8873.7000000000007</v>
      </c>
      <c r="V70" s="9">
        <f t="shared" si="130"/>
        <v>13839.9</v>
      </c>
      <c r="W70" s="9">
        <f t="shared" si="130"/>
        <v>875.5</v>
      </c>
      <c r="X70" s="9">
        <f t="shared" si="130"/>
        <v>5278.3</v>
      </c>
      <c r="Y70" s="9">
        <f t="shared" si="130"/>
        <v>680.6</v>
      </c>
      <c r="Z70" s="9">
        <f t="shared" si="130"/>
        <v>65.5</v>
      </c>
      <c r="AA70" s="9">
        <f t="shared" si="130"/>
        <v>3947.3</v>
      </c>
      <c r="AB70" s="9">
        <f t="shared" si="130"/>
        <v>12626.1</v>
      </c>
      <c r="AC70" s="9">
        <f t="shared" si="130"/>
        <v>263.10000000000002</v>
      </c>
      <c r="AD70" s="9">
        <f t="shared" si="130"/>
        <v>92.9</v>
      </c>
      <c r="AE70" s="9">
        <f t="shared" si="130"/>
        <v>35.9</v>
      </c>
      <c r="AF70" s="9">
        <f t="shared" si="130"/>
        <v>333.6</v>
      </c>
      <c r="AG70" s="9">
        <f t="shared" si="130"/>
        <v>15.8</v>
      </c>
      <c r="AH70" s="9">
        <f t="shared" si="130"/>
        <v>232.1</v>
      </c>
      <c r="AI70" s="9">
        <f t="shared" ref="AI70:BD70" si="131">AI21</f>
        <v>794</v>
      </c>
      <c r="AJ70" s="9">
        <f t="shared" si="131"/>
        <v>801.6</v>
      </c>
      <c r="AK70" s="9">
        <f t="shared" si="131"/>
        <v>910.1</v>
      </c>
      <c r="AL70" s="9">
        <f t="shared" si="131"/>
        <v>811.6</v>
      </c>
      <c r="AM70" s="9">
        <f t="shared" si="131"/>
        <v>395.7</v>
      </c>
      <c r="AN70" s="9">
        <f t="shared" si="131"/>
        <v>923.8</v>
      </c>
      <c r="AO70" s="9">
        <f t="shared" si="131"/>
        <v>416</v>
      </c>
      <c r="AP70" s="9">
        <f t="shared" si="131"/>
        <v>1977.7</v>
      </c>
      <c r="AQ70" s="9">
        <f t="shared" si="131"/>
        <v>253.5</v>
      </c>
      <c r="AR70" s="9">
        <f t="shared" si="131"/>
        <v>924.9</v>
      </c>
      <c r="AS70" s="9">
        <f t="shared" si="131"/>
        <v>191.5</v>
      </c>
      <c r="AT70" s="9">
        <f t="shared" si="131"/>
        <v>266.7</v>
      </c>
      <c r="AU70" s="9">
        <f t="shared" si="131"/>
        <v>0</v>
      </c>
      <c r="AV70" s="9">
        <f t="shared" si="131"/>
        <v>27558.2</v>
      </c>
      <c r="AW70" s="9">
        <f t="shared" si="131"/>
        <v>261.89999999999998</v>
      </c>
      <c r="AX70" s="9">
        <f t="shared" si="131"/>
        <v>1306.5999999999999</v>
      </c>
      <c r="AY70" s="9">
        <f t="shared" si="131"/>
        <v>13609</v>
      </c>
      <c r="AZ70" s="9">
        <f t="shared" si="131"/>
        <v>2461.8000000000002</v>
      </c>
      <c r="BA70" s="9">
        <f t="shared" si="131"/>
        <v>52.9</v>
      </c>
      <c r="BB70" s="9">
        <f t="shared" si="131"/>
        <v>67.2</v>
      </c>
      <c r="BC70" s="9">
        <f t="shared" si="131"/>
        <v>44674.7</v>
      </c>
      <c r="BD70" s="9">
        <f t="shared" si="131"/>
        <v>-35815.300000000003</v>
      </c>
      <c r="BE70">
        <f t="shared" si="104"/>
        <v>65.7</v>
      </c>
      <c r="BF70">
        <f t="shared" si="105"/>
        <v>12.9</v>
      </c>
      <c r="BG70">
        <f t="shared" si="106"/>
        <v>19907.700000000004</v>
      </c>
      <c r="BH70">
        <f t="shared" si="107"/>
        <v>213.9</v>
      </c>
      <c r="BI70">
        <f t="shared" si="108"/>
        <v>42.1</v>
      </c>
      <c r="BJ70">
        <f t="shared" si="109"/>
        <v>25.2</v>
      </c>
      <c r="BK70">
        <f t="shared" si="110"/>
        <v>105.1</v>
      </c>
      <c r="BL70">
        <f t="shared" si="111"/>
        <v>194.7</v>
      </c>
      <c r="BM70">
        <f t="shared" si="112"/>
        <v>1056.9000000000001</v>
      </c>
      <c r="BN70">
        <f t="shared" si="113"/>
        <v>42.9</v>
      </c>
      <c r="BO70">
        <f t="shared" si="114"/>
        <v>1281.5</v>
      </c>
      <c r="BP70">
        <f t="shared" si="115"/>
        <v>39809.900000000009</v>
      </c>
      <c r="BQ70">
        <f t="shared" si="116"/>
        <v>24077</v>
      </c>
      <c r="BR70">
        <f t="shared" si="117"/>
        <v>14715.4</v>
      </c>
      <c r="BS70">
        <f t="shared" si="118"/>
        <v>680.6</v>
      </c>
      <c r="BT70">
        <f t="shared" si="119"/>
        <v>65.5</v>
      </c>
      <c r="BU70">
        <f t="shared" si="120"/>
        <v>3947.3</v>
      </c>
      <c r="BV70">
        <f t="shared" si="121"/>
        <v>263.10000000000002</v>
      </c>
      <c r="BW70">
        <f t="shared" si="122"/>
        <v>128.80000000000001</v>
      </c>
      <c r="BX70">
        <f t="shared" si="123"/>
        <v>1977.7</v>
      </c>
      <c r="CI70" s="9">
        <f t="shared" ref="CI70" si="132">CI21</f>
        <v>45197.5</v>
      </c>
      <c r="CN70" s="9">
        <f t="shared" ref="CN70" si="133">CN21</f>
        <v>8859.3999999999942</v>
      </c>
      <c r="CO70" s="31">
        <f t="shared" si="73"/>
        <v>54056.899999999994</v>
      </c>
    </row>
    <row r="71" spans="1:93" ht="52.7" customHeight="1" x14ac:dyDescent="0.35">
      <c r="A71" s="6" t="s">
        <v>71</v>
      </c>
      <c r="B71" s="11"/>
      <c r="C71" s="12">
        <f t="shared" ref="C71:AH71" si="134">SUM(C23,C24)</f>
        <v>35.5</v>
      </c>
      <c r="D71" s="12">
        <f t="shared" si="134"/>
        <v>434.1</v>
      </c>
      <c r="E71" s="12">
        <f t="shared" si="134"/>
        <v>1.8</v>
      </c>
      <c r="F71" s="12">
        <f t="shared" si="134"/>
        <v>5.6000000000000005</v>
      </c>
      <c r="G71" s="12">
        <f t="shared" si="134"/>
        <v>13.1</v>
      </c>
      <c r="H71" s="12">
        <f t="shared" si="134"/>
        <v>250.39999999999998</v>
      </c>
      <c r="I71" s="12">
        <f t="shared" si="134"/>
        <v>85.7</v>
      </c>
      <c r="J71" s="12">
        <f t="shared" si="134"/>
        <v>36.5</v>
      </c>
      <c r="K71" s="12">
        <f t="shared" si="134"/>
        <v>96.699999999999989</v>
      </c>
      <c r="L71" s="12">
        <f t="shared" si="134"/>
        <v>179</v>
      </c>
      <c r="M71" s="12">
        <f t="shared" si="134"/>
        <v>325.90000000000003</v>
      </c>
      <c r="N71" s="12">
        <f t="shared" si="134"/>
        <v>156.20000000000002</v>
      </c>
      <c r="O71" s="12">
        <f t="shared" si="134"/>
        <v>408.20000000000005</v>
      </c>
      <c r="P71" s="12">
        <f t="shared" si="134"/>
        <v>42.5</v>
      </c>
      <c r="Q71" s="12">
        <f t="shared" si="134"/>
        <v>244.4</v>
      </c>
      <c r="R71" s="12">
        <f t="shared" si="134"/>
        <v>439</v>
      </c>
      <c r="S71" s="12">
        <f t="shared" si="134"/>
        <v>6093.9000000000005</v>
      </c>
      <c r="T71" s="12">
        <f t="shared" si="134"/>
        <v>2323.5</v>
      </c>
      <c r="U71" s="12">
        <f t="shared" si="134"/>
        <v>3869.3999999999996</v>
      </c>
      <c r="V71" s="12">
        <f t="shared" si="134"/>
        <v>185552.90000000002</v>
      </c>
      <c r="W71" s="12">
        <f t="shared" si="134"/>
        <v>11740.3</v>
      </c>
      <c r="X71" s="12">
        <f t="shared" si="134"/>
        <v>6977.8</v>
      </c>
      <c r="Y71" s="12">
        <f t="shared" si="134"/>
        <v>920.5</v>
      </c>
      <c r="Z71" s="12">
        <f t="shared" si="134"/>
        <v>75.800000000000011</v>
      </c>
      <c r="AA71" s="12">
        <f t="shared" si="134"/>
        <v>1847.5</v>
      </c>
      <c r="AB71" s="12">
        <f t="shared" si="134"/>
        <v>27173.9</v>
      </c>
      <c r="AC71" s="12">
        <f t="shared" si="134"/>
        <v>2898.1</v>
      </c>
      <c r="AD71" s="12">
        <f t="shared" si="134"/>
        <v>1817.6000000000001</v>
      </c>
      <c r="AE71" s="12">
        <f t="shared" si="134"/>
        <v>3134.5</v>
      </c>
      <c r="AF71" s="12">
        <f t="shared" si="134"/>
        <v>454.29999999999995</v>
      </c>
      <c r="AG71" s="12">
        <f t="shared" si="134"/>
        <v>6.3999999999999995</v>
      </c>
      <c r="AH71" s="12">
        <f t="shared" si="134"/>
        <v>309.90000000000003</v>
      </c>
      <c r="AI71" s="12">
        <f t="shared" ref="AI71:BD71" si="135">SUM(AI23,AI24)</f>
        <v>386.5</v>
      </c>
      <c r="AJ71" s="12">
        <f t="shared" si="135"/>
        <v>890.30000000000007</v>
      </c>
      <c r="AK71" s="12">
        <f t="shared" si="135"/>
        <v>1321</v>
      </c>
      <c r="AL71" s="12">
        <f t="shared" si="135"/>
        <v>909.30000000000007</v>
      </c>
      <c r="AM71" s="12">
        <f t="shared" si="135"/>
        <v>560.1</v>
      </c>
      <c r="AN71" s="12">
        <f t="shared" si="135"/>
        <v>1093.0999999999999</v>
      </c>
      <c r="AO71" s="12">
        <f t="shared" si="135"/>
        <v>475.40000000000003</v>
      </c>
      <c r="AP71" s="12">
        <f t="shared" si="135"/>
        <v>1842.1</v>
      </c>
      <c r="AQ71" s="12">
        <f t="shared" si="135"/>
        <v>230.79999999999998</v>
      </c>
      <c r="AR71" s="12">
        <f t="shared" si="135"/>
        <v>1053.9000000000001</v>
      </c>
      <c r="AS71" s="12">
        <f t="shared" si="135"/>
        <v>170.7</v>
      </c>
      <c r="AT71" s="12">
        <f t="shared" si="135"/>
        <v>274.39999999999998</v>
      </c>
      <c r="AU71" s="12">
        <f t="shared" si="135"/>
        <v>0</v>
      </c>
      <c r="AV71" s="12">
        <f t="shared" si="135"/>
        <v>77763.399999999994</v>
      </c>
      <c r="AW71" s="12">
        <f t="shared" si="135"/>
        <v>442.3</v>
      </c>
      <c r="AX71" s="12">
        <f t="shared" si="135"/>
        <v>2201.1</v>
      </c>
      <c r="AY71" s="12">
        <f t="shared" si="135"/>
        <v>39936.699999999997</v>
      </c>
      <c r="AZ71" s="12">
        <f t="shared" si="135"/>
        <v>44.900000000000034</v>
      </c>
      <c r="BA71" s="12">
        <f t="shared" si="135"/>
        <v>67.3</v>
      </c>
      <c r="BB71" s="12">
        <f t="shared" si="135"/>
        <v>46.4</v>
      </c>
      <c r="BC71" s="12">
        <f t="shared" si="135"/>
        <v>184810.59999999998</v>
      </c>
      <c r="BD71" s="12">
        <f t="shared" si="135"/>
        <v>-47430.3</v>
      </c>
      <c r="BE71">
        <f t="shared" si="104"/>
        <v>469.6</v>
      </c>
      <c r="BF71">
        <f t="shared" si="105"/>
        <v>7.4</v>
      </c>
      <c r="BG71">
        <f t="shared" si="106"/>
        <v>35323.100000000006</v>
      </c>
      <c r="BH71">
        <f t="shared" si="107"/>
        <v>250.39999999999998</v>
      </c>
      <c r="BI71">
        <f t="shared" si="108"/>
        <v>85.7</v>
      </c>
      <c r="BJ71">
        <f t="shared" si="109"/>
        <v>36.5</v>
      </c>
      <c r="BK71">
        <f t="shared" si="110"/>
        <v>96.699999999999989</v>
      </c>
      <c r="BL71">
        <f t="shared" si="111"/>
        <v>179</v>
      </c>
      <c r="BM71">
        <f t="shared" si="112"/>
        <v>890.30000000000007</v>
      </c>
      <c r="BN71">
        <f t="shared" si="113"/>
        <v>42.5</v>
      </c>
      <c r="BO71">
        <f t="shared" si="114"/>
        <v>683.4</v>
      </c>
      <c r="BP71">
        <f t="shared" si="115"/>
        <v>16941.099999999999</v>
      </c>
      <c r="BQ71">
        <f t="shared" si="116"/>
        <v>2323.5</v>
      </c>
      <c r="BR71">
        <f t="shared" si="117"/>
        <v>197293.2</v>
      </c>
      <c r="BS71">
        <f t="shared" si="118"/>
        <v>920.5</v>
      </c>
      <c r="BT71">
        <f t="shared" si="119"/>
        <v>75.800000000000011</v>
      </c>
      <c r="BU71">
        <f t="shared" si="120"/>
        <v>1847.5</v>
      </c>
      <c r="BV71">
        <f t="shared" si="121"/>
        <v>2898.1</v>
      </c>
      <c r="BW71">
        <f t="shared" si="122"/>
        <v>4952.1000000000004</v>
      </c>
      <c r="BX71">
        <f t="shared" si="123"/>
        <v>1842.1</v>
      </c>
      <c r="CI71" s="12">
        <f t="shared" ref="CI71" si="136">SUM(CI23,CI24)</f>
        <v>120388.40000000001</v>
      </c>
      <c r="CN71" s="12">
        <f t="shared" ref="CN71" si="137">SUM(CN23,CN24)</f>
        <v>137380.29999999999</v>
      </c>
      <c r="CO71" s="31">
        <f t="shared" si="73"/>
        <v>257768.7</v>
      </c>
    </row>
    <row r="72" spans="1:93" ht="20.45" customHeight="1" x14ac:dyDescent="0.4">
      <c r="A72" s="7" t="s">
        <v>72</v>
      </c>
      <c r="B72" s="5" t="s">
        <v>57</v>
      </c>
      <c r="C72" s="8">
        <f t="shared" ref="C72:AH72" si="138">C26</f>
        <v>833.3</v>
      </c>
      <c r="D72" s="8">
        <f t="shared" si="138"/>
        <v>83.6</v>
      </c>
      <c r="E72" s="8">
        <f t="shared" si="138"/>
        <v>36.1</v>
      </c>
      <c r="F72" s="8">
        <f t="shared" si="138"/>
        <v>135.80000000000001</v>
      </c>
      <c r="G72" s="8">
        <f t="shared" si="138"/>
        <v>20.7</v>
      </c>
      <c r="H72" s="8">
        <f t="shared" si="138"/>
        <v>2664.4</v>
      </c>
      <c r="I72" s="8">
        <f t="shared" si="138"/>
        <v>570</v>
      </c>
      <c r="J72" s="8">
        <f t="shared" si="138"/>
        <v>317</v>
      </c>
      <c r="K72" s="8">
        <f t="shared" si="138"/>
        <v>3047.5</v>
      </c>
      <c r="L72" s="8">
        <f t="shared" si="138"/>
        <v>7329.8</v>
      </c>
      <c r="M72" s="8">
        <f t="shared" si="138"/>
        <v>4832.8</v>
      </c>
      <c r="N72" s="8">
        <f t="shared" si="138"/>
        <v>879.2</v>
      </c>
      <c r="O72" s="8">
        <f t="shared" si="138"/>
        <v>2943.5</v>
      </c>
      <c r="P72" s="8">
        <f t="shared" si="138"/>
        <v>722.7</v>
      </c>
      <c r="Q72" s="8">
        <f t="shared" si="138"/>
        <v>3758.9</v>
      </c>
      <c r="R72" s="8">
        <f t="shared" si="138"/>
        <v>1082.2</v>
      </c>
      <c r="S72" s="8">
        <f t="shared" si="138"/>
        <v>674</v>
      </c>
      <c r="T72" s="8">
        <f t="shared" si="138"/>
        <v>1466.6</v>
      </c>
      <c r="U72" s="8">
        <f t="shared" si="138"/>
        <v>1226.8</v>
      </c>
      <c r="V72" s="8">
        <f t="shared" si="138"/>
        <v>1835.2</v>
      </c>
      <c r="W72" s="8">
        <f t="shared" si="138"/>
        <v>599.1</v>
      </c>
      <c r="X72" s="8">
        <f t="shared" si="138"/>
        <v>540.79999999999995</v>
      </c>
      <c r="Y72" s="8">
        <f t="shared" si="138"/>
        <v>44775.8</v>
      </c>
      <c r="Z72" s="8">
        <f t="shared" si="138"/>
        <v>1519.8</v>
      </c>
      <c r="AA72" s="8">
        <f t="shared" si="138"/>
        <v>1114.5999999999999</v>
      </c>
      <c r="AB72" s="8">
        <f t="shared" si="138"/>
        <v>12922.2</v>
      </c>
      <c r="AC72" s="8">
        <f t="shared" si="138"/>
        <v>3718.8</v>
      </c>
      <c r="AD72" s="8">
        <f t="shared" si="138"/>
        <v>7.7</v>
      </c>
      <c r="AE72" s="8">
        <f t="shared" si="138"/>
        <v>75.8</v>
      </c>
      <c r="AF72" s="8">
        <f t="shared" si="138"/>
        <v>1215</v>
      </c>
      <c r="AG72" s="8">
        <f t="shared" si="138"/>
        <v>67.7</v>
      </c>
      <c r="AH72" s="8">
        <f t="shared" si="138"/>
        <v>8149.3</v>
      </c>
      <c r="AI72" s="8">
        <f t="shared" ref="AI72:BD72" si="139">AI26</f>
        <v>387.6</v>
      </c>
      <c r="AJ72" s="8">
        <f t="shared" si="139"/>
        <v>1281.2</v>
      </c>
      <c r="AK72" s="8">
        <f t="shared" si="139"/>
        <v>196.9</v>
      </c>
      <c r="AL72" s="8">
        <f t="shared" si="139"/>
        <v>1151.5</v>
      </c>
      <c r="AM72" s="8">
        <f t="shared" si="139"/>
        <v>2073.1999999999998</v>
      </c>
      <c r="AN72" s="8">
        <f t="shared" si="139"/>
        <v>2965.4</v>
      </c>
      <c r="AO72" s="8">
        <f t="shared" si="139"/>
        <v>1748.1</v>
      </c>
      <c r="AP72" s="8">
        <f t="shared" si="139"/>
        <v>3343.7</v>
      </c>
      <c r="AQ72" s="8">
        <f t="shared" si="139"/>
        <v>2345.3000000000002</v>
      </c>
      <c r="AR72" s="8">
        <f t="shared" si="139"/>
        <v>4836.1000000000004</v>
      </c>
      <c r="AS72" s="8">
        <f t="shared" si="139"/>
        <v>2279.4</v>
      </c>
      <c r="AT72" s="8">
        <f t="shared" si="139"/>
        <v>1633</v>
      </c>
      <c r="AU72" s="8">
        <f t="shared" si="139"/>
        <v>0</v>
      </c>
      <c r="AV72" s="8">
        <f t="shared" si="139"/>
        <v>72915.100000000006</v>
      </c>
      <c r="AW72" s="8">
        <f t="shared" si="139"/>
        <v>15.7</v>
      </c>
      <c r="AX72" s="8">
        <f t="shared" si="139"/>
        <v>27296.400000000001</v>
      </c>
      <c r="AY72" s="8">
        <f t="shared" si="139"/>
        <v>128</v>
      </c>
      <c r="AZ72" s="8">
        <f t="shared" si="139"/>
        <v>4.3</v>
      </c>
      <c r="BA72" s="8">
        <f t="shared" si="139"/>
        <v>4.5</v>
      </c>
      <c r="BB72" s="8">
        <f t="shared" si="139"/>
        <v>1.1000000000000001</v>
      </c>
      <c r="BC72" s="8">
        <f t="shared" si="139"/>
        <v>76.2</v>
      </c>
      <c r="BD72" s="8">
        <f t="shared" si="139"/>
        <v>-233.7</v>
      </c>
      <c r="BE72">
        <f t="shared" si="104"/>
        <v>916.9</v>
      </c>
      <c r="BF72">
        <f t="shared" si="105"/>
        <v>171.9</v>
      </c>
      <c r="BG72">
        <f t="shared" si="106"/>
        <v>43272.600000000006</v>
      </c>
      <c r="BH72">
        <f t="shared" si="107"/>
        <v>2664.4</v>
      </c>
      <c r="BI72">
        <f t="shared" si="108"/>
        <v>570</v>
      </c>
      <c r="BJ72">
        <f t="shared" si="109"/>
        <v>317</v>
      </c>
      <c r="BK72">
        <f t="shared" si="110"/>
        <v>3047.5</v>
      </c>
      <c r="BL72">
        <f t="shared" si="111"/>
        <v>7329.8</v>
      </c>
      <c r="BM72">
        <f t="shared" si="112"/>
        <v>8655.5</v>
      </c>
      <c r="BN72">
        <f t="shared" si="113"/>
        <v>722.7</v>
      </c>
      <c r="BO72">
        <f t="shared" si="114"/>
        <v>4841.1000000000004</v>
      </c>
      <c r="BP72">
        <f t="shared" si="115"/>
        <v>2441.6</v>
      </c>
      <c r="BQ72">
        <f t="shared" si="116"/>
        <v>1466.6</v>
      </c>
      <c r="BR72">
        <f t="shared" si="117"/>
        <v>2434.3000000000002</v>
      </c>
      <c r="BS72">
        <f t="shared" si="118"/>
        <v>44775.8</v>
      </c>
      <c r="BT72">
        <f t="shared" si="119"/>
        <v>1519.8</v>
      </c>
      <c r="BU72">
        <f t="shared" si="120"/>
        <v>1114.5999999999999</v>
      </c>
      <c r="BV72">
        <f t="shared" si="121"/>
        <v>3718.8</v>
      </c>
      <c r="BW72">
        <f t="shared" si="122"/>
        <v>83.5</v>
      </c>
      <c r="BX72">
        <f t="shared" si="123"/>
        <v>3343.7</v>
      </c>
      <c r="CI72" s="8">
        <f t="shared" ref="CI72" si="140">CI26</f>
        <v>100359.50000000001</v>
      </c>
      <c r="CN72" s="8">
        <f t="shared" ref="CN72:CN74" si="141">CN26</f>
        <v>-157.5</v>
      </c>
      <c r="CO72" s="31">
        <f t="shared" si="73"/>
        <v>100202.00000000001</v>
      </c>
    </row>
    <row r="73" spans="1:93" ht="30.6" customHeight="1" x14ac:dyDescent="0.4">
      <c r="A73" s="7" t="s">
        <v>73</v>
      </c>
      <c r="B73" s="5" t="s">
        <v>57</v>
      </c>
      <c r="C73" s="8">
        <f t="shared" ref="C73:AH73" si="142">C27</f>
        <v>136.6</v>
      </c>
      <c r="D73" s="8">
        <f t="shared" si="142"/>
        <v>8.8000000000000007</v>
      </c>
      <c r="E73" s="8">
        <f t="shared" si="142"/>
        <v>5.4</v>
      </c>
      <c r="F73" s="8">
        <f t="shared" si="142"/>
        <v>17.3</v>
      </c>
      <c r="G73" s="8">
        <f t="shared" si="142"/>
        <v>3.4</v>
      </c>
      <c r="H73" s="8">
        <f t="shared" si="142"/>
        <v>628.1</v>
      </c>
      <c r="I73" s="8">
        <f t="shared" si="142"/>
        <v>70.7</v>
      </c>
      <c r="J73" s="8">
        <f t="shared" si="142"/>
        <v>24.1</v>
      </c>
      <c r="K73" s="8">
        <f t="shared" si="142"/>
        <v>317.8</v>
      </c>
      <c r="L73" s="8">
        <f t="shared" si="142"/>
        <v>844.9</v>
      </c>
      <c r="M73" s="8">
        <f t="shared" si="142"/>
        <v>898.8</v>
      </c>
      <c r="N73" s="8">
        <f t="shared" si="142"/>
        <v>234.5</v>
      </c>
      <c r="O73" s="8">
        <f t="shared" si="142"/>
        <v>208.1</v>
      </c>
      <c r="P73" s="8">
        <f t="shared" si="142"/>
        <v>66.900000000000006</v>
      </c>
      <c r="Q73" s="8">
        <f t="shared" si="142"/>
        <v>202.4</v>
      </c>
      <c r="R73" s="8">
        <f t="shared" si="142"/>
        <v>68.3</v>
      </c>
      <c r="S73" s="8">
        <f t="shared" si="142"/>
        <v>202.7</v>
      </c>
      <c r="T73" s="8">
        <f t="shared" si="142"/>
        <v>247.9</v>
      </c>
      <c r="U73" s="8">
        <f t="shared" si="142"/>
        <v>208.4</v>
      </c>
      <c r="V73" s="8">
        <f t="shared" si="142"/>
        <v>124</v>
      </c>
      <c r="W73" s="8">
        <f t="shared" si="142"/>
        <v>152.4</v>
      </c>
      <c r="X73" s="8">
        <f t="shared" si="142"/>
        <v>170.9</v>
      </c>
      <c r="Y73" s="8">
        <f t="shared" si="142"/>
        <v>3128.8</v>
      </c>
      <c r="Z73" s="8">
        <f t="shared" si="142"/>
        <v>2071.4</v>
      </c>
      <c r="AA73" s="8">
        <f t="shared" si="142"/>
        <v>849.6</v>
      </c>
      <c r="AB73" s="8">
        <f t="shared" si="142"/>
        <v>2086.1</v>
      </c>
      <c r="AC73" s="8">
        <f t="shared" si="142"/>
        <v>1761.3</v>
      </c>
      <c r="AD73" s="8">
        <f t="shared" si="142"/>
        <v>39</v>
      </c>
      <c r="AE73" s="8">
        <f t="shared" si="142"/>
        <v>20.100000000000001</v>
      </c>
      <c r="AF73" s="8">
        <f t="shared" si="142"/>
        <v>555.4</v>
      </c>
      <c r="AG73" s="8">
        <f t="shared" si="142"/>
        <v>22.3</v>
      </c>
      <c r="AH73" s="8">
        <f t="shared" si="142"/>
        <v>5487.5</v>
      </c>
      <c r="AI73" s="8">
        <f t="shared" ref="AI73:BD73" si="143">AI27</f>
        <v>269.7</v>
      </c>
      <c r="AJ73" s="8">
        <f t="shared" si="143"/>
        <v>1480</v>
      </c>
      <c r="AK73" s="8">
        <f t="shared" si="143"/>
        <v>87.9</v>
      </c>
      <c r="AL73" s="8">
        <f t="shared" si="143"/>
        <v>866.9</v>
      </c>
      <c r="AM73" s="8">
        <f t="shared" si="143"/>
        <v>325.3</v>
      </c>
      <c r="AN73" s="8">
        <f t="shared" si="143"/>
        <v>620.70000000000005</v>
      </c>
      <c r="AO73" s="8">
        <f t="shared" si="143"/>
        <v>383.2</v>
      </c>
      <c r="AP73" s="8">
        <f t="shared" si="143"/>
        <v>5640</v>
      </c>
      <c r="AQ73" s="8">
        <f t="shared" si="143"/>
        <v>1585.3</v>
      </c>
      <c r="AR73" s="8">
        <f t="shared" si="143"/>
        <v>3738.4</v>
      </c>
      <c r="AS73" s="8">
        <f t="shared" si="143"/>
        <v>999.9</v>
      </c>
      <c r="AT73" s="8">
        <f t="shared" si="143"/>
        <v>1168.2</v>
      </c>
      <c r="AU73" s="8">
        <f t="shared" si="143"/>
        <v>0</v>
      </c>
      <c r="AV73" s="8">
        <f t="shared" si="143"/>
        <v>23587.8</v>
      </c>
      <c r="AW73" s="8">
        <f t="shared" si="143"/>
        <v>5805.7</v>
      </c>
      <c r="AX73" s="8">
        <f t="shared" si="143"/>
        <v>19734.2</v>
      </c>
      <c r="AY73" s="8">
        <f t="shared" si="143"/>
        <v>199.9</v>
      </c>
      <c r="AZ73" s="8">
        <f t="shared" si="143"/>
        <v>2.2000000000000002</v>
      </c>
      <c r="BA73" s="8">
        <f t="shared" si="143"/>
        <v>1.1000000000000001</v>
      </c>
      <c r="BB73" s="8">
        <f t="shared" si="143"/>
        <v>10.8</v>
      </c>
      <c r="BC73" s="8">
        <f t="shared" si="143"/>
        <v>93.7</v>
      </c>
      <c r="BD73" s="8">
        <f t="shared" si="143"/>
        <v>-131.80000000000001</v>
      </c>
      <c r="BE73">
        <f t="shared" si="104"/>
        <v>145.4</v>
      </c>
      <c r="BF73">
        <f t="shared" si="105"/>
        <v>22.700000000000003</v>
      </c>
      <c r="BG73">
        <f t="shared" si="106"/>
        <v>19680.200000000004</v>
      </c>
      <c r="BH73">
        <f t="shared" si="107"/>
        <v>628.1</v>
      </c>
      <c r="BI73">
        <f t="shared" si="108"/>
        <v>70.7</v>
      </c>
      <c r="BJ73">
        <f t="shared" si="109"/>
        <v>24.1</v>
      </c>
      <c r="BK73">
        <f t="shared" si="110"/>
        <v>317.8</v>
      </c>
      <c r="BL73">
        <f t="shared" si="111"/>
        <v>844.9</v>
      </c>
      <c r="BM73">
        <f t="shared" si="112"/>
        <v>1341.3999999999999</v>
      </c>
      <c r="BN73">
        <f t="shared" si="113"/>
        <v>66.900000000000006</v>
      </c>
      <c r="BO73">
        <f t="shared" si="114"/>
        <v>270.7</v>
      </c>
      <c r="BP73">
        <f t="shared" si="115"/>
        <v>582</v>
      </c>
      <c r="BQ73">
        <f t="shared" si="116"/>
        <v>247.9</v>
      </c>
      <c r="BR73">
        <f t="shared" si="117"/>
        <v>276.39999999999998</v>
      </c>
      <c r="BS73">
        <f t="shared" si="118"/>
        <v>3128.8</v>
      </c>
      <c r="BT73">
        <f t="shared" si="119"/>
        <v>2071.4</v>
      </c>
      <c r="BU73">
        <f t="shared" si="120"/>
        <v>849.6</v>
      </c>
      <c r="BV73">
        <f t="shared" si="121"/>
        <v>1761.3</v>
      </c>
      <c r="BW73">
        <f t="shared" si="122"/>
        <v>59.1</v>
      </c>
      <c r="BX73">
        <f t="shared" si="123"/>
        <v>5640</v>
      </c>
      <c r="CI73" s="8">
        <f t="shared" ref="CI73" si="144">CI27</f>
        <v>49329.799999999996</v>
      </c>
      <c r="CN73" s="8">
        <f t="shared" si="141"/>
        <v>-38.100000000000009</v>
      </c>
      <c r="CO73" s="31">
        <f t="shared" si="73"/>
        <v>49291.7</v>
      </c>
    </row>
    <row r="74" spans="1:93" ht="13.7" customHeight="1" x14ac:dyDescent="0.4">
      <c r="A74" s="7" t="s">
        <v>74</v>
      </c>
      <c r="B74" s="5" t="s">
        <v>57</v>
      </c>
      <c r="C74" s="8">
        <f t="shared" ref="C74:AH74" si="145">C28</f>
        <v>154.4</v>
      </c>
      <c r="D74" s="8">
        <f t="shared" si="145"/>
        <v>8.1999999999999993</v>
      </c>
      <c r="E74" s="8">
        <f t="shared" si="145"/>
        <v>1.2</v>
      </c>
      <c r="F74" s="8">
        <f t="shared" si="145"/>
        <v>7</v>
      </c>
      <c r="G74" s="8">
        <f t="shared" si="145"/>
        <v>10.5</v>
      </c>
      <c r="H74" s="8">
        <f t="shared" si="145"/>
        <v>99.7</v>
      </c>
      <c r="I74" s="8">
        <f t="shared" si="145"/>
        <v>33.200000000000003</v>
      </c>
      <c r="J74" s="8">
        <f t="shared" si="145"/>
        <v>15.6</v>
      </c>
      <c r="K74" s="8">
        <f t="shared" si="145"/>
        <v>150</v>
      </c>
      <c r="L74" s="8">
        <f t="shared" si="145"/>
        <v>473.6</v>
      </c>
      <c r="M74" s="8">
        <f t="shared" si="145"/>
        <v>286.8</v>
      </c>
      <c r="N74" s="8">
        <f t="shared" si="145"/>
        <v>104</v>
      </c>
      <c r="O74" s="8">
        <f t="shared" si="145"/>
        <v>155.19999999999999</v>
      </c>
      <c r="P74" s="8">
        <f t="shared" si="145"/>
        <v>95.9</v>
      </c>
      <c r="Q74" s="8">
        <f t="shared" si="145"/>
        <v>232.4</v>
      </c>
      <c r="R74" s="8">
        <f t="shared" si="145"/>
        <v>127</v>
      </c>
      <c r="S74" s="8">
        <f t="shared" si="145"/>
        <v>126</v>
      </c>
      <c r="T74" s="8">
        <f t="shared" si="145"/>
        <v>145.5</v>
      </c>
      <c r="U74" s="8">
        <f t="shared" si="145"/>
        <v>150.6</v>
      </c>
      <c r="V74" s="8">
        <f t="shared" si="145"/>
        <v>87.1</v>
      </c>
      <c r="W74" s="8">
        <f t="shared" si="145"/>
        <v>57.7</v>
      </c>
      <c r="X74" s="8">
        <f t="shared" si="145"/>
        <v>75.5</v>
      </c>
      <c r="Y74" s="8">
        <f t="shared" si="145"/>
        <v>2765.5</v>
      </c>
      <c r="Z74" s="8">
        <f t="shared" si="145"/>
        <v>204.5</v>
      </c>
      <c r="AA74" s="8">
        <f t="shared" si="145"/>
        <v>541.6</v>
      </c>
      <c r="AB74" s="8">
        <f t="shared" si="145"/>
        <v>1190.5</v>
      </c>
      <c r="AC74" s="8">
        <f t="shared" si="145"/>
        <v>559.9</v>
      </c>
      <c r="AD74" s="8">
        <f t="shared" si="145"/>
        <v>17</v>
      </c>
      <c r="AE74" s="8">
        <f t="shared" si="145"/>
        <v>5.2</v>
      </c>
      <c r="AF74" s="8">
        <f t="shared" si="145"/>
        <v>439.1</v>
      </c>
      <c r="AG74" s="8">
        <f t="shared" si="145"/>
        <v>9</v>
      </c>
      <c r="AH74" s="8">
        <f t="shared" si="145"/>
        <v>174.6</v>
      </c>
      <c r="AI74" s="8">
        <f t="shared" ref="AI74:BD74" si="146">AI28</f>
        <v>329.6</v>
      </c>
      <c r="AJ74" s="8">
        <f t="shared" si="146"/>
        <v>472.8</v>
      </c>
      <c r="AK74" s="8">
        <f t="shared" si="146"/>
        <v>131.5</v>
      </c>
      <c r="AL74" s="8">
        <f t="shared" si="146"/>
        <v>392.3</v>
      </c>
      <c r="AM74" s="8">
        <f t="shared" si="146"/>
        <v>2569</v>
      </c>
      <c r="AN74" s="8">
        <f t="shared" si="146"/>
        <v>335.6</v>
      </c>
      <c r="AO74" s="8">
        <f t="shared" si="146"/>
        <v>166.4</v>
      </c>
      <c r="AP74" s="8">
        <f t="shared" si="146"/>
        <v>1067.9000000000001</v>
      </c>
      <c r="AQ74" s="8">
        <f t="shared" si="146"/>
        <v>335.3</v>
      </c>
      <c r="AR74" s="8">
        <f t="shared" si="146"/>
        <v>567.20000000000005</v>
      </c>
      <c r="AS74" s="8">
        <f t="shared" si="146"/>
        <v>183.5</v>
      </c>
      <c r="AT74" s="8">
        <f t="shared" si="146"/>
        <v>126.7</v>
      </c>
      <c r="AU74" s="8">
        <f t="shared" si="146"/>
        <v>0</v>
      </c>
      <c r="AV74" s="8">
        <f t="shared" si="146"/>
        <v>218.9</v>
      </c>
      <c r="AW74" s="8">
        <f t="shared" si="146"/>
        <v>29.5</v>
      </c>
      <c r="AX74" s="8">
        <f t="shared" si="146"/>
        <v>150.80000000000001</v>
      </c>
      <c r="AY74" s="8">
        <f t="shared" si="146"/>
        <v>545732.1</v>
      </c>
      <c r="AZ74" s="8">
        <f t="shared" si="146"/>
        <v>6.3</v>
      </c>
      <c r="BA74" s="8">
        <f t="shared" si="146"/>
        <v>9.8000000000000007</v>
      </c>
      <c r="BB74" s="8">
        <f t="shared" si="146"/>
        <v>0.9</v>
      </c>
      <c r="BC74" s="8">
        <f t="shared" si="146"/>
        <v>129.5</v>
      </c>
      <c r="BD74" s="8">
        <f t="shared" si="146"/>
        <v>-1142.9000000000001</v>
      </c>
      <c r="BE74">
        <f t="shared" si="104"/>
        <v>162.6</v>
      </c>
      <c r="BF74">
        <f t="shared" si="105"/>
        <v>8.1999999999999993</v>
      </c>
      <c r="BG74">
        <f t="shared" si="106"/>
        <v>7433.5999999999995</v>
      </c>
      <c r="BH74">
        <f t="shared" si="107"/>
        <v>99.7</v>
      </c>
      <c r="BI74">
        <f t="shared" si="108"/>
        <v>33.200000000000003</v>
      </c>
      <c r="BJ74">
        <f t="shared" si="109"/>
        <v>15.6</v>
      </c>
      <c r="BK74">
        <f t="shared" si="110"/>
        <v>150</v>
      </c>
      <c r="BL74">
        <f t="shared" si="111"/>
        <v>473.6</v>
      </c>
      <c r="BM74">
        <f t="shared" si="112"/>
        <v>546</v>
      </c>
      <c r="BN74">
        <f t="shared" si="113"/>
        <v>95.9</v>
      </c>
      <c r="BO74">
        <f t="shared" si="114"/>
        <v>359.4</v>
      </c>
      <c r="BP74">
        <f t="shared" si="115"/>
        <v>352.1</v>
      </c>
      <c r="BQ74">
        <f t="shared" si="116"/>
        <v>145.5</v>
      </c>
      <c r="BR74">
        <f t="shared" si="117"/>
        <v>144.80000000000001</v>
      </c>
      <c r="BS74">
        <f t="shared" si="118"/>
        <v>2765.5</v>
      </c>
      <c r="BT74">
        <f t="shared" si="119"/>
        <v>204.5</v>
      </c>
      <c r="BU74">
        <f t="shared" si="120"/>
        <v>541.6</v>
      </c>
      <c r="BV74">
        <f t="shared" si="121"/>
        <v>559.9</v>
      </c>
      <c r="BW74">
        <f t="shared" si="122"/>
        <v>22.2</v>
      </c>
      <c r="BX74">
        <f t="shared" si="123"/>
        <v>1067.9000000000001</v>
      </c>
      <c r="CI74" s="8">
        <f t="shared" ref="CI74" si="147">CI28</f>
        <v>546137.59999999998</v>
      </c>
      <c r="CN74" s="8">
        <f t="shared" si="141"/>
        <v>-1013.4000000000001</v>
      </c>
      <c r="CO74" s="31">
        <f t="shared" si="73"/>
        <v>545124.19999999995</v>
      </c>
    </row>
    <row r="75" spans="1:93" ht="20.45" customHeight="1" x14ac:dyDescent="0.4">
      <c r="A75" s="7" t="s">
        <v>75</v>
      </c>
      <c r="B75" s="5" t="s">
        <v>57</v>
      </c>
      <c r="C75" s="8">
        <f t="shared" ref="C75:AH75" si="148">C30</f>
        <v>2717.5</v>
      </c>
      <c r="D75" s="8">
        <f t="shared" si="148"/>
        <v>229.6</v>
      </c>
      <c r="E75" s="8">
        <f t="shared" si="148"/>
        <v>9.3000000000000007</v>
      </c>
      <c r="F75" s="8">
        <f t="shared" si="148"/>
        <v>116.3</v>
      </c>
      <c r="G75" s="8">
        <f t="shared" si="148"/>
        <v>66.8</v>
      </c>
      <c r="H75" s="8">
        <f t="shared" si="148"/>
        <v>7922.1</v>
      </c>
      <c r="I75" s="8">
        <f t="shared" si="148"/>
        <v>597</v>
      </c>
      <c r="J75" s="8">
        <f t="shared" si="148"/>
        <v>599.79999999999995</v>
      </c>
      <c r="K75" s="8">
        <f t="shared" si="148"/>
        <v>2918.8</v>
      </c>
      <c r="L75" s="8">
        <f t="shared" si="148"/>
        <v>7399.9</v>
      </c>
      <c r="M75" s="8">
        <f t="shared" si="148"/>
        <v>4508.5</v>
      </c>
      <c r="N75" s="8">
        <f t="shared" si="148"/>
        <v>1005.5</v>
      </c>
      <c r="O75" s="8">
        <f t="shared" si="148"/>
        <v>2294.4</v>
      </c>
      <c r="P75" s="8">
        <f t="shared" si="148"/>
        <v>1541.4</v>
      </c>
      <c r="Q75" s="8">
        <f t="shared" si="148"/>
        <v>7882.6</v>
      </c>
      <c r="R75" s="8">
        <f t="shared" si="148"/>
        <v>1668.8</v>
      </c>
      <c r="S75" s="8">
        <f t="shared" si="148"/>
        <v>2848.6</v>
      </c>
      <c r="T75" s="8">
        <f t="shared" si="148"/>
        <v>2598.8000000000002</v>
      </c>
      <c r="U75" s="8">
        <f t="shared" si="148"/>
        <v>4436.5</v>
      </c>
      <c r="V75" s="8">
        <f t="shared" si="148"/>
        <v>4552.1000000000004</v>
      </c>
      <c r="W75" s="8">
        <f t="shared" si="148"/>
        <v>994.9</v>
      </c>
      <c r="X75" s="8">
        <f t="shared" si="148"/>
        <v>2533.1</v>
      </c>
      <c r="Y75" s="8">
        <f t="shared" si="148"/>
        <v>7141.2</v>
      </c>
      <c r="Z75" s="8">
        <f t="shared" si="148"/>
        <v>584.1</v>
      </c>
      <c r="AA75" s="8">
        <f t="shared" si="148"/>
        <v>12402</v>
      </c>
      <c r="AB75" s="8">
        <f t="shared" si="148"/>
        <v>10283.299999999999</v>
      </c>
      <c r="AC75" s="8">
        <f t="shared" si="148"/>
        <v>1195.5</v>
      </c>
      <c r="AD75" s="8">
        <f t="shared" si="148"/>
        <v>405.7</v>
      </c>
      <c r="AE75" s="8">
        <f t="shared" si="148"/>
        <v>365.2</v>
      </c>
      <c r="AF75" s="8">
        <f t="shared" si="148"/>
        <v>697.2</v>
      </c>
      <c r="AG75" s="8">
        <f t="shared" si="148"/>
        <v>685.6</v>
      </c>
      <c r="AH75" s="8">
        <f t="shared" si="148"/>
        <v>5035.7</v>
      </c>
      <c r="AI75" s="8">
        <f t="shared" ref="AI75:BD75" si="149">AI30</f>
        <v>930.9</v>
      </c>
      <c r="AJ75" s="8">
        <f t="shared" si="149"/>
        <v>1456.1</v>
      </c>
      <c r="AK75" s="8">
        <f t="shared" si="149"/>
        <v>1024</v>
      </c>
      <c r="AL75" s="8">
        <f t="shared" si="149"/>
        <v>4361</v>
      </c>
      <c r="AM75" s="8">
        <f t="shared" si="149"/>
        <v>363.8</v>
      </c>
      <c r="AN75" s="8">
        <f t="shared" si="149"/>
        <v>2036.1</v>
      </c>
      <c r="AO75" s="8">
        <f t="shared" si="149"/>
        <v>1797.2</v>
      </c>
      <c r="AP75" s="8">
        <f t="shared" si="149"/>
        <v>3389.1</v>
      </c>
      <c r="AQ75" s="8">
        <f t="shared" si="149"/>
        <v>1318.5</v>
      </c>
      <c r="AR75" s="8">
        <f t="shared" si="149"/>
        <v>4251.8</v>
      </c>
      <c r="AS75" s="8">
        <f t="shared" si="149"/>
        <v>620.6</v>
      </c>
      <c r="AT75" s="8">
        <f t="shared" si="149"/>
        <v>1632.8</v>
      </c>
      <c r="AU75" s="8">
        <f t="shared" si="149"/>
        <v>0</v>
      </c>
      <c r="AV75" s="8">
        <f t="shared" si="149"/>
        <v>92465.2</v>
      </c>
      <c r="AW75" s="8">
        <f t="shared" si="149"/>
        <v>26.7</v>
      </c>
      <c r="AX75" s="8">
        <f t="shared" si="149"/>
        <v>497.4</v>
      </c>
      <c r="AY75" s="8">
        <f t="shared" si="149"/>
        <v>7842</v>
      </c>
      <c r="AZ75" s="8">
        <f t="shared" si="149"/>
        <v>118.6</v>
      </c>
      <c r="BA75" s="8">
        <f t="shared" si="149"/>
        <v>1590.2</v>
      </c>
      <c r="BB75" s="8">
        <f t="shared" si="149"/>
        <v>4573.7</v>
      </c>
      <c r="BC75" s="8">
        <f t="shared" si="149"/>
        <v>12978.6</v>
      </c>
      <c r="BD75" s="8">
        <f t="shared" si="149"/>
        <v>-18509.400000000001</v>
      </c>
      <c r="BE75">
        <f t="shared" si="104"/>
        <v>2947.1</v>
      </c>
      <c r="BF75">
        <f t="shared" si="105"/>
        <v>125.6</v>
      </c>
      <c r="BG75">
        <f t="shared" si="106"/>
        <v>36561.4</v>
      </c>
      <c r="BH75">
        <f t="shared" si="107"/>
        <v>7922.1</v>
      </c>
      <c r="BI75">
        <f t="shared" si="108"/>
        <v>597</v>
      </c>
      <c r="BJ75">
        <f t="shared" si="109"/>
        <v>599.79999999999995</v>
      </c>
      <c r="BK75">
        <f t="shared" si="110"/>
        <v>2918.8</v>
      </c>
      <c r="BL75">
        <f t="shared" si="111"/>
        <v>7399.9</v>
      </c>
      <c r="BM75">
        <f t="shared" si="112"/>
        <v>7808.4</v>
      </c>
      <c r="BN75">
        <f t="shared" si="113"/>
        <v>1541.4</v>
      </c>
      <c r="BO75">
        <f t="shared" si="114"/>
        <v>9551.4</v>
      </c>
      <c r="BP75">
        <f t="shared" si="115"/>
        <v>9818.2000000000007</v>
      </c>
      <c r="BQ75">
        <f t="shared" si="116"/>
        <v>2598.8000000000002</v>
      </c>
      <c r="BR75">
        <f t="shared" si="117"/>
        <v>5547</v>
      </c>
      <c r="BS75">
        <f t="shared" si="118"/>
        <v>7141.2</v>
      </c>
      <c r="BT75">
        <f t="shared" si="119"/>
        <v>584.1</v>
      </c>
      <c r="BU75">
        <f t="shared" si="120"/>
        <v>12402</v>
      </c>
      <c r="BV75">
        <f t="shared" si="121"/>
        <v>1195.5</v>
      </c>
      <c r="BW75">
        <f t="shared" si="122"/>
        <v>770.9</v>
      </c>
      <c r="BX75">
        <f t="shared" si="123"/>
        <v>3389.1</v>
      </c>
      <c r="CI75" s="8">
        <f t="shared" ref="CI75" si="150">CI30</f>
        <v>100949.9</v>
      </c>
      <c r="CN75" s="8">
        <f t="shared" ref="CN75" si="151">CN30</f>
        <v>-5530.8000000000011</v>
      </c>
      <c r="CO75" s="31">
        <f t="shared" si="73"/>
        <v>95419.099999999991</v>
      </c>
    </row>
    <row r="76" spans="1:93" ht="26.45" customHeight="1" x14ac:dyDescent="0.35">
      <c r="A76" s="6" t="s">
        <v>76</v>
      </c>
      <c r="B76" s="11"/>
      <c r="C76" s="12">
        <f t="shared" ref="C76:AH76" si="152">SUM(C31,C32)</f>
        <v>463</v>
      </c>
      <c r="D76" s="12">
        <f t="shared" si="152"/>
        <v>46.599999999999994</v>
      </c>
      <c r="E76" s="12">
        <f t="shared" si="152"/>
        <v>3.6999999999999997</v>
      </c>
      <c r="F76" s="12">
        <f t="shared" si="152"/>
        <v>34.700000000000003</v>
      </c>
      <c r="G76" s="12">
        <f t="shared" si="152"/>
        <v>13.9</v>
      </c>
      <c r="H76" s="12">
        <f t="shared" si="152"/>
        <v>1394.6</v>
      </c>
      <c r="I76" s="12">
        <f t="shared" si="152"/>
        <v>154.1</v>
      </c>
      <c r="J76" s="12">
        <f t="shared" si="152"/>
        <v>118.2</v>
      </c>
      <c r="K76" s="12">
        <f t="shared" si="152"/>
        <v>517.9</v>
      </c>
      <c r="L76" s="12">
        <f t="shared" si="152"/>
        <v>3831</v>
      </c>
      <c r="M76" s="12">
        <f t="shared" si="152"/>
        <v>1006.3000000000001</v>
      </c>
      <c r="N76" s="12">
        <f t="shared" si="152"/>
        <v>277.3</v>
      </c>
      <c r="O76" s="12">
        <f t="shared" si="152"/>
        <v>466.09999999999997</v>
      </c>
      <c r="P76" s="12">
        <f t="shared" si="152"/>
        <v>306.39999999999998</v>
      </c>
      <c r="Q76" s="12">
        <f t="shared" si="152"/>
        <v>1989.3000000000002</v>
      </c>
      <c r="R76" s="12">
        <f t="shared" si="152"/>
        <v>397.79999999999995</v>
      </c>
      <c r="S76" s="12">
        <f t="shared" si="152"/>
        <v>587.6</v>
      </c>
      <c r="T76" s="12">
        <f t="shared" si="152"/>
        <v>571.6</v>
      </c>
      <c r="U76" s="12">
        <f t="shared" si="152"/>
        <v>1129.3</v>
      </c>
      <c r="V76" s="12">
        <f t="shared" si="152"/>
        <v>1010.7</v>
      </c>
      <c r="W76" s="12">
        <f t="shared" si="152"/>
        <v>212.79999999999998</v>
      </c>
      <c r="X76" s="12">
        <f t="shared" si="152"/>
        <v>517.9</v>
      </c>
      <c r="Y76" s="12">
        <f t="shared" si="152"/>
        <v>1521.2</v>
      </c>
      <c r="Z76" s="12">
        <f t="shared" si="152"/>
        <v>87.9</v>
      </c>
      <c r="AA76" s="12">
        <f t="shared" si="152"/>
        <v>1934.3999999999999</v>
      </c>
      <c r="AB76" s="12">
        <f t="shared" si="152"/>
        <v>3268.4</v>
      </c>
      <c r="AC76" s="12">
        <f t="shared" si="152"/>
        <v>382.59999999999997</v>
      </c>
      <c r="AD76" s="12">
        <f t="shared" si="152"/>
        <v>7806.6</v>
      </c>
      <c r="AE76" s="12">
        <f t="shared" si="152"/>
        <v>189.6</v>
      </c>
      <c r="AF76" s="12">
        <f t="shared" si="152"/>
        <v>367.8</v>
      </c>
      <c r="AG76" s="12">
        <f t="shared" si="152"/>
        <v>233.4</v>
      </c>
      <c r="AH76" s="12">
        <f t="shared" si="152"/>
        <v>786.40000000000009</v>
      </c>
      <c r="AI76" s="12">
        <f t="shared" ref="AI76:BD76" si="153">SUM(AI31,AI32)</f>
        <v>540</v>
      </c>
      <c r="AJ76" s="12">
        <f t="shared" si="153"/>
        <v>323.2</v>
      </c>
      <c r="AK76" s="12">
        <f t="shared" si="153"/>
        <v>572.1</v>
      </c>
      <c r="AL76" s="12">
        <f t="shared" si="153"/>
        <v>404.2</v>
      </c>
      <c r="AM76" s="12">
        <f t="shared" si="153"/>
        <v>83.6</v>
      </c>
      <c r="AN76" s="12">
        <f t="shared" si="153"/>
        <v>678.59999999999991</v>
      </c>
      <c r="AO76" s="12">
        <f t="shared" si="153"/>
        <v>888.7</v>
      </c>
      <c r="AP76" s="12">
        <f t="shared" si="153"/>
        <v>426.7</v>
      </c>
      <c r="AQ76" s="12">
        <f t="shared" si="153"/>
        <v>484</v>
      </c>
      <c r="AR76" s="12">
        <f t="shared" si="153"/>
        <v>848.7</v>
      </c>
      <c r="AS76" s="12">
        <f t="shared" si="153"/>
        <v>201.6</v>
      </c>
      <c r="AT76" s="12">
        <f t="shared" si="153"/>
        <v>236.6</v>
      </c>
      <c r="AU76" s="12">
        <f t="shared" si="153"/>
        <v>0</v>
      </c>
      <c r="AV76" s="12">
        <f t="shared" si="153"/>
        <v>20104.3</v>
      </c>
      <c r="AW76" s="12">
        <f t="shared" si="153"/>
        <v>10.3</v>
      </c>
      <c r="AX76" s="12">
        <f t="shared" si="153"/>
        <v>161.1</v>
      </c>
      <c r="AY76" s="12">
        <f t="shared" si="153"/>
        <v>1838.9</v>
      </c>
      <c r="AZ76" s="12">
        <f t="shared" si="153"/>
        <v>1245.6000000000001</v>
      </c>
      <c r="BA76" s="12">
        <f t="shared" si="153"/>
        <v>1199.5999999999999</v>
      </c>
      <c r="BB76" s="12">
        <f t="shared" si="153"/>
        <v>427.1</v>
      </c>
      <c r="BC76" s="12">
        <f t="shared" si="153"/>
        <v>13880.7</v>
      </c>
      <c r="BD76" s="12">
        <f t="shared" si="153"/>
        <v>-5130.8999999999996</v>
      </c>
      <c r="BE76">
        <f t="shared" si="104"/>
        <v>509.6</v>
      </c>
      <c r="BF76">
        <f t="shared" si="105"/>
        <v>38.400000000000006</v>
      </c>
      <c r="BG76">
        <f t="shared" si="106"/>
        <v>9931.2000000000007</v>
      </c>
      <c r="BH76">
        <f t="shared" si="107"/>
        <v>1394.6</v>
      </c>
      <c r="BI76">
        <f t="shared" si="108"/>
        <v>154.1</v>
      </c>
      <c r="BJ76">
        <f t="shared" si="109"/>
        <v>118.2</v>
      </c>
      <c r="BK76">
        <f t="shared" si="110"/>
        <v>517.9</v>
      </c>
      <c r="BL76">
        <f t="shared" si="111"/>
        <v>3831</v>
      </c>
      <c r="BM76">
        <f t="shared" si="112"/>
        <v>1749.7</v>
      </c>
      <c r="BN76">
        <f t="shared" si="113"/>
        <v>306.39999999999998</v>
      </c>
      <c r="BO76">
        <f t="shared" si="114"/>
        <v>2387.1000000000004</v>
      </c>
      <c r="BP76">
        <f t="shared" si="115"/>
        <v>2234.8000000000002</v>
      </c>
      <c r="BQ76">
        <f t="shared" si="116"/>
        <v>571.6</v>
      </c>
      <c r="BR76">
        <f t="shared" si="117"/>
        <v>1223.5</v>
      </c>
      <c r="BS76">
        <f t="shared" si="118"/>
        <v>1521.2</v>
      </c>
      <c r="BT76">
        <f t="shared" si="119"/>
        <v>87.9</v>
      </c>
      <c r="BU76">
        <f t="shared" si="120"/>
        <v>1934.3999999999999</v>
      </c>
      <c r="BV76">
        <f t="shared" si="121"/>
        <v>382.59999999999997</v>
      </c>
      <c r="BW76">
        <f t="shared" si="122"/>
        <v>7996.2000000000007</v>
      </c>
      <c r="BX76">
        <f t="shared" si="123"/>
        <v>426.7</v>
      </c>
      <c r="CI76" s="12">
        <f t="shared" ref="CI76" si="154">SUM(CI31,CI32)</f>
        <v>23360.2</v>
      </c>
      <c r="CN76" s="12">
        <f t="shared" ref="CN76" si="155">SUM(CN31,CN32)</f>
        <v>8749.8000000000011</v>
      </c>
      <c r="CO76" s="31">
        <f t="shared" si="73"/>
        <v>32110</v>
      </c>
    </row>
    <row r="77" spans="1:93" ht="20.45" customHeight="1" x14ac:dyDescent="0.4">
      <c r="A77" s="7" t="s">
        <v>77</v>
      </c>
      <c r="B77" s="5" t="s">
        <v>57</v>
      </c>
      <c r="C77" s="9">
        <f t="shared" ref="C77:AH77" si="156">C43</f>
        <v>118</v>
      </c>
      <c r="D77" s="9">
        <f t="shared" si="156"/>
        <v>2.5</v>
      </c>
      <c r="E77" s="9">
        <f t="shared" si="156"/>
        <v>0.1</v>
      </c>
      <c r="F77" s="9">
        <f t="shared" si="156"/>
        <v>5</v>
      </c>
      <c r="G77" s="9">
        <f t="shared" si="156"/>
        <v>1.9</v>
      </c>
      <c r="H77" s="9">
        <f t="shared" si="156"/>
        <v>617.9</v>
      </c>
      <c r="I77" s="9">
        <f t="shared" si="156"/>
        <v>3.6</v>
      </c>
      <c r="J77" s="9">
        <f t="shared" si="156"/>
        <v>27.5</v>
      </c>
      <c r="K77" s="9">
        <f t="shared" si="156"/>
        <v>20.3</v>
      </c>
      <c r="L77" s="9">
        <f t="shared" si="156"/>
        <v>90.8</v>
      </c>
      <c r="M77" s="9">
        <f t="shared" si="156"/>
        <v>64.8</v>
      </c>
      <c r="N77" s="9">
        <f t="shared" si="156"/>
        <v>19.2</v>
      </c>
      <c r="O77" s="9">
        <f t="shared" si="156"/>
        <v>18.8</v>
      </c>
      <c r="P77" s="9">
        <f t="shared" si="156"/>
        <v>90.5</v>
      </c>
      <c r="Q77" s="9">
        <f t="shared" si="156"/>
        <v>641</v>
      </c>
      <c r="R77" s="9">
        <f t="shared" si="156"/>
        <v>19.3</v>
      </c>
      <c r="S77" s="9">
        <f t="shared" si="156"/>
        <v>41.1</v>
      </c>
      <c r="T77" s="9">
        <f t="shared" si="156"/>
        <v>23.2</v>
      </c>
      <c r="U77" s="9">
        <f t="shared" si="156"/>
        <v>26.1</v>
      </c>
      <c r="V77" s="9">
        <f t="shared" si="156"/>
        <v>19.7</v>
      </c>
      <c r="W77" s="9">
        <f t="shared" si="156"/>
        <v>7.8</v>
      </c>
      <c r="X77" s="9">
        <f t="shared" si="156"/>
        <v>22.2</v>
      </c>
      <c r="Y77" s="9">
        <f t="shared" si="156"/>
        <v>166.4</v>
      </c>
      <c r="Z77" s="9">
        <f t="shared" si="156"/>
        <v>6.9</v>
      </c>
      <c r="AA77" s="9">
        <f t="shared" si="156"/>
        <v>144.9</v>
      </c>
      <c r="AB77" s="9">
        <f t="shared" si="156"/>
        <v>140.30000000000001</v>
      </c>
      <c r="AC77" s="9">
        <f t="shared" si="156"/>
        <v>38.6</v>
      </c>
      <c r="AD77" s="9">
        <f t="shared" si="156"/>
        <v>5</v>
      </c>
      <c r="AE77" s="9">
        <f t="shared" si="156"/>
        <v>10</v>
      </c>
      <c r="AF77" s="9">
        <f t="shared" si="156"/>
        <v>17.600000000000001</v>
      </c>
      <c r="AG77" s="9">
        <f t="shared" si="156"/>
        <v>1.6</v>
      </c>
      <c r="AH77" s="9">
        <f t="shared" si="156"/>
        <v>42.3</v>
      </c>
      <c r="AI77" s="9">
        <f t="shared" ref="AI77:BD77" si="157">AI43</f>
        <v>112.5</v>
      </c>
      <c r="AJ77" s="9">
        <f t="shared" si="157"/>
        <v>925.6</v>
      </c>
      <c r="AK77" s="9">
        <f t="shared" si="157"/>
        <v>44.4</v>
      </c>
      <c r="AL77" s="9">
        <f t="shared" si="157"/>
        <v>52.4</v>
      </c>
      <c r="AM77" s="9">
        <f t="shared" si="157"/>
        <v>99.2</v>
      </c>
      <c r="AN77" s="9">
        <f t="shared" si="157"/>
        <v>128</v>
      </c>
      <c r="AO77" s="9">
        <f t="shared" si="157"/>
        <v>40.1</v>
      </c>
      <c r="AP77" s="9">
        <f t="shared" si="157"/>
        <v>24.3</v>
      </c>
      <c r="AQ77" s="9">
        <f t="shared" si="157"/>
        <v>7.6</v>
      </c>
      <c r="AR77" s="9">
        <f t="shared" si="157"/>
        <v>73.7</v>
      </c>
      <c r="AS77" s="9">
        <f t="shared" si="157"/>
        <v>20.7</v>
      </c>
      <c r="AT77" s="9">
        <f t="shared" si="157"/>
        <v>22.9</v>
      </c>
      <c r="AU77" s="9">
        <f t="shared" si="157"/>
        <v>0</v>
      </c>
      <c r="AV77" s="9">
        <f t="shared" si="157"/>
        <v>11743.3</v>
      </c>
      <c r="AW77" s="9">
        <f t="shared" si="157"/>
        <v>23.8</v>
      </c>
      <c r="AX77" s="9">
        <f t="shared" si="157"/>
        <v>327281.3</v>
      </c>
      <c r="AY77" s="9">
        <f t="shared" si="157"/>
        <v>264</v>
      </c>
      <c r="AZ77" s="9">
        <f t="shared" si="157"/>
        <v>7</v>
      </c>
      <c r="BA77" s="9">
        <f t="shared" si="157"/>
        <v>84.9</v>
      </c>
      <c r="BB77" s="9">
        <f t="shared" si="157"/>
        <v>0</v>
      </c>
      <c r="BC77" s="9">
        <f t="shared" si="157"/>
        <v>4.0999999999999996</v>
      </c>
      <c r="BD77" s="9">
        <f t="shared" si="157"/>
        <v>-2484.1999999999998</v>
      </c>
      <c r="BE77">
        <f t="shared" si="104"/>
        <v>120.5</v>
      </c>
      <c r="BF77">
        <f t="shared" si="105"/>
        <v>5.0999999999999996</v>
      </c>
      <c r="BG77">
        <f t="shared" si="106"/>
        <v>1730.8000000000002</v>
      </c>
      <c r="BH77">
        <f t="shared" si="107"/>
        <v>617.9</v>
      </c>
      <c r="BI77">
        <f t="shared" si="108"/>
        <v>3.6</v>
      </c>
      <c r="BJ77">
        <f t="shared" si="109"/>
        <v>27.5</v>
      </c>
      <c r="BK77">
        <f t="shared" si="110"/>
        <v>20.3</v>
      </c>
      <c r="BL77">
        <f t="shared" si="111"/>
        <v>90.8</v>
      </c>
      <c r="BM77">
        <f t="shared" si="112"/>
        <v>102.8</v>
      </c>
      <c r="BN77">
        <f t="shared" si="113"/>
        <v>90.5</v>
      </c>
      <c r="BO77">
        <f t="shared" si="114"/>
        <v>660.3</v>
      </c>
      <c r="BP77">
        <f t="shared" si="115"/>
        <v>89.4</v>
      </c>
      <c r="BQ77">
        <f t="shared" si="116"/>
        <v>23.2</v>
      </c>
      <c r="BR77">
        <f t="shared" si="117"/>
        <v>27.5</v>
      </c>
      <c r="BS77">
        <f t="shared" si="118"/>
        <v>166.4</v>
      </c>
      <c r="BT77">
        <f t="shared" si="119"/>
        <v>6.9</v>
      </c>
      <c r="BU77">
        <f t="shared" si="120"/>
        <v>144.9</v>
      </c>
      <c r="BV77">
        <f t="shared" si="121"/>
        <v>38.6</v>
      </c>
      <c r="BW77">
        <f t="shared" si="122"/>
        <v>15</v>
      </c>
      <c r="BX77">
        <f t="shared" si="123"/>
        <v>24.3</v>
      </c>
      <c r="CI77" s="9">
        <f t="shared" ref="CI77" si="158">CI43</f>
        <v>339319.39999999997</v>
      </c>
      <c r="CN77" s="9">
        <f t="shared" ref="CN77" si="159">CN43</f>
        <v>-2480.1</v>
      </c>
      <c r="CO77" s="31">
        <f t="shared" si="73"/>
        <v>336839.3</v>
      </c>
    </row>
    <row r="78" spans="1:93" ht="13.35" customHeight="1" x14ac:dyDescent="0.4">
      <c r="A78" s="7" t="s">
        <v>115</v>
      </c>
      <c r="B78" s="5" t="s">
        <v>57</v>
      </c>
      <c r="C78" s="9">
        <v>98186.1</v>
      </c>
      <c r="D78" s="9">
        <v>13222.3</v>
      </c>
      <c r="E78" s="9">
        <v>1205.7</v>
      </c>
      <c r="F78" s="9">
        <v>4285.2</v>
      </c>
      <c r="G78" s="9">
        <v>1621.7</v>
      </c>
      <c r="H78" s="9">
        <v>307157.09999999998</v>
      </c>
      <c r="I78" s="9">
        <v>34151.599999999999</v>
      </c>
      <c r="J78" s="9">
        <v>21113.4</v>
      </c>
      <c r="K78" s="9">
        <v>107964.6</v>
      </c>
      <c r="L78" s="9">
        <v>162735.79999999999</v>
      </c>
      <c r="M78" s="9">
        <v>194212.9</v>
      </c>
      <c r="N78" s="9">
        <v>77244.2</v>
      </c>
      <c r="O78" s="9">
        <v>126263.5</v>
      </c>
      <c r="P78" s="9">
        <v>55687.1</v>
      </c>
      <c r="Q78" s="9">
        <v>343425.6</v>
      </c>
      <c r="R78" s="9">
        <v>110336</v>
      </c>
      <c r="S78" s="9">
        <v>187484.1</v>
      </c>
      <c r="T78" s="9">
        <v>162791</v>
      </c>
      <c r="U78" s="9">
        <v>336238</v>
      </c>
      <c r="V78" s="9">
        <v>463707.7</v>
      </c>
      <c r="W78" s="9">
        <v>61333.5</v>
      </c>
      <c r="X78" s="9">
        <v>161232.70000000001</v>
      </c>
      <c r="Y78" s="9">
        <v>233615.5</v>
      </c>
      <c r="Z78" s="9">
        <v>87333.2</v>
      </c>
      <c r="AA78" s="9">
        <v>560316.4</v>
      </c>
      <c r="AB78" s="9">
        <v>1013196</v>
      </c>
      <c r="AC78" s="9">
        <v>223002.4</v>
      </c>
      <c r="AD78" s="9">
        <v>41620.400000000001</v>
      </c>
      <c r="AE78" s="9">
        <v>29433.3</v>
      </c>
      <c r="AF78" s="9">
        <v>104356.6</v>
      </c>
      <c r="AG78" s="9">
        <v>13744.3</v>
      </c>
      <c r="AH78" s="9">
        <v>273871</v>
      </c>
      <c r="AI78" s="9">
        <v>105110.1</v>
      </c>
      <c r="AJ78" s="9">
        <v>188239.4</v>
      </c>
      <c r="AK78" s="9">
        <v>182168.2</v>
      </c>
      <c r="AL78" s="9">
        <v>308183.8</v>
      </c>
      <c r="AM78" s="9">
        <v>678198.2</v>
      </c>
      <c r="AN78" s="9">
        <v>346301.7</v>
      </c>
      <c r="AO78" s="9">
        <v>240624.4</v>
      </c>
      <c r="AP78" s="9">
        <v>340930.5</v>
      </c>
      <c r="AQ78" s="9">
        <v>197179.3</v>
      </c>
      <c r="AR78" s="9">
        <v>547739.4</v>
      </c>
      <c r="AS78" s="9">
        <v>74916.899999999994</v>
      </c>
      <c r="AT78" s="9">
        <v>107585.3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>
        <f t="shared" si="104"/>
        <v>111408.40000000001</v>
      </c>
      <c r="BF78">
        <f t="shared" si="105"/>
        <v>5490.9</v>
      </c>
      <c r="BG78">
        <f t="shared" si="106"/>
        <v>4383036.3</v>
      </c>
      <c r="BH78">
        <f t="shared" si="107"/>
        <v>307157.09999999998</v>
      </c>
      <c r="BI78">
        <f t="shared" si="108"/>
        <v>34151.599999999999</v>
      </c>
      <c r="BJ78">
        <f t="shared" si="109"/>
        <v>21113.4</v>
      </c>
      <c r="BK78">
        <f t="shared" si="110"/>
        <v>107964.6</v>
      </c>
      <c r="BL78">
        <f t="shared" si="111"/>
        <v>162735.79999999999</v>
      </c>
      <c r="BM78">
        <f t="shared" si="112"/>
        <v>397720.6</v>
      </c>
      <c r="BN78">
        <f t="shared" si="113"/>
        <v>55687.1</v>
      </c>
      <c r="BO78">
        <f t="shared" si="114"/>
        <v>453761.6</v>
      </c>
      <c r="BP78">
        <f t="shared" si="115"/>
        <v>684954.8</v>
      </c>
      <c r="BQ78">
        <f t="shared" si="116"/>
        <v>162791</v>
      </c>
      <c r="BR78">
        <f t="shared" si="117"/>
        <v>525041.19999999995</v>
      </c>
      <c r="BS78">
        <f t="shared" si="118"/>
        <v>233615.5</v>
      </c>
      <c r="BT78">
        <f t="shared" si="119"/>
        <v>87333.2</v>
      </c>
      <c r="BU78">
        <f t="shared" si="120"/>
        <v>560316.4</v>
      </c>
      <c r="BV78">
        <f t="shared" si="121"/>
        <v>223002.4</v>
      </c>
      <c r="BW78">
        <f t="shared" si="122"/>
        <v>71053.7</v>
      </c>
      <c r="BX78">
        <f t="shared" si="123"/>
        <v>340930.5</v>
      </c>
      <c r="CI78" s="9">
        <v>0</v>
      </c>
      <c r="CN78" s="9">
        <v>0</v>
      </c>
      <c r="CO78" s="31">
        <f t="shared" si="73"/>
        <v>0</v>
      </c>
    </row>
    <row r="79" spans="1:93" ht="13.35" customHeight="1" x14ac:dyDescent="0.35">
      <c r="BE79">
        <f t="shared" si="104"/>
        <v>0</v>
      </c>
      <c r="BF79">
        <f t="shared" si="105"/>
        <v>0</v>
      </c>
      <c r="BG79">
        <f t="shared" si="106"/>
        <v>0</v>
      </c>
      <c r="BH79">
        <f t="shared" si="107"/>
        <v>0</v>
      </c>
      <c r="BI79">
        <f t="shared" si="108"/>
        <v>0</v>
      </c>
      <c r="BJ79">
        <f t="shared" si="109"/>
        <v>0</v>
      </c>
      <c r="BK79">
        <f t="shared" si="110"/>
        <v>0</v>
      </c>
      <c r="BL79">
        <f t="shared" si="111"/>
        <v>0</v>
      </c>
      <c r="BM79">
        <f t="shared" si="112"/>
        <v>0</v>
      </c>
      <c r="BN79">
        <f t="shared" si="113"/>
        <v>0</v>
      </c>
      <c r="BO79">
        <f t="shared" si="114"/>
        <v>0</v>
      </c>
      <c r="BP79">
        <f t="shared" si="115"/>
        <v>0</v>
      </c>
      <c r="BQ79">
        <f t="shared" si="116"/>
        <v>0</v>
      </c>
      <c r="BR79">
        <f t="shared" si="117"/>
        <v>0</v>
      </c>
      <c r="BS79">
        <f t="shared" si="118"/>
        <v>0</v>
      </c>
      <c r="BT79">
        <f t="shared" si="119"/>
        <v>0</v>
      </c>
      <c r="BU79">
        <f t="shared" si="120"/>
        <v>0</v>
      </c>
      <c r="BV79">
        <f t="shared" si="121"/>
        <v>0</v>
      </c>
      <c r="BW79">
        <f t="shared" si="122"/>
        <v>0</v>
      </c>
      <c r="BX79">
        <f t="shared" si="123"/>
        <v>0</v>
      </c>
    </row>
    <row r="80" spans="1:93" ht="13.35" customHeight="1" x14ac:dyDescent="0.35">
      <c r="BE80">
        <f t="shared" si="104"/>
        <v>0</v>
      </c>
      <c r="BF80">
        <f t="shared" si="105"/>
        <v>0</v>
      </c>
      <c r="BG80">
        <f t="shared" si="106"/>
        <v>0</v>
      </c>
      <c r="BH80">
        <f t="shared" si="107"/>
        <v>0</v>
      </c>
      <c r="BI80">
        <f t="shared" si="108"/>
        <v>0</v>
      </c>
      <c r="BJ80">
        <f t="shared" si="109"/>
        <v>0</v>
      </c>
      <c r="BK80">
        <f t="shared" si="110"/>
        <v>0</v>
      </c>
      <c r="BL80">
        <f t="shared" si="111"/>
        <v>0</v>
      </c>
      <c r="BM80">
        <f t="shared" si="112"/>
        <v>0</v>
      </c>
      <c r="BN80">
        <f t="shared" si="113"/>
        <v>0</v>
      </c>
      <c r="BO80">
        <f t="shared" si="114"/>
        <v>0</v>
      </c>
      <c r="BP80">
        <f t="shared" si="115"/>
        <v>0</v>
      </c>
      <c r="BQ80">
        <f t="shared" si="116"/>
        <v>0</v>
      </c>
      <c r="BR80">
        <f t="shared" si="117"/>
        <v>0</v>
      </c>
      <c r="BS80">
        <f t="shared" si="118"/>
        <v>0</v>
      </c>
      <c r="BT80">
        <f t="shared" si="119"/>
        <v>0</v>
      </c>
      <c r="BU80">
        <f t="shared" si="120"/>
        <v>0</v>
      </c>
      <c r="BV80">
        <f t="shared" si="121"/>
        <v>0</v>
      </c>
      <c r="BW80">
        <f t="shared" si="122"/>
        <v>0</v>
      </c>
      <c r="BX80">
        <f t="shared" si="123"/>
        <v>0</v>
      </c>
    </row>
    <row r="81" spans="57:76" ht="13.35" customHeight="1" x14ac:dyDescent="0.35">
      <c r="BE81">
        <f t="shared" si="104"/>
        <v>0</v>
      </c>
      <c r="BF81">
        <f t="shared" si="105"/>
        <v>0</v>
      </c>
      <c r="BG81">
        <f t="shared" si="106"/>
        <v>0</v>
      </c>
      <c r="BH81">
        <f t="shared" si="107"/>
        <v>0</v>
      </c>
      <c r="BI81">
        <f t="shared" si="108"/>
        <v>0</v>
      </c>
      <c r="BJ81">
        <f t="shared" si="109"/>
        <v>0</v>
      </c>
      <c r="BK81">
        <f t="shared" si="110"/>
        <v>0</v>
      </c>
      <c r="BL81">
        <f t="shared" si="111"/>
        <v>0</v>
      </c>
      <c r="BM81">
        <f t="shared" si="112"/>
        <v>0</v>
      </c>
      <c r="BN81">
        <f t="shared" si="113"/>
        <v>0</v>
      </c>
      <c r="BO81">
        <f t="shared" si="114"/>
        <v>0</v>
      </c>
      <c r="BP81">
        <f t="shared" si="115"/>
        <v>0</v>
      </c>
      <c r="BQ81">
        <f t="shared" si="116"/>
        <v>0</v>
      </c>
      <c r="BR81">
        <f t="shared" si="117"/>
        <v>0</v>
      </c>
      <c r="BS81">
        <f t="shared" si="118"/>
        <v>0</v>
      </c>
      <c r="BT81">
        <f t="shared" si="119"/>
        <v>0</v>
      </c>
      <c r="BU81">
        <f t="shared" si="120"/>
        <v>0</v>
      </c>
      <c r="BV81">
        <f t="shared" si="121"/>
        <v>0</v>
      </c>
      <c r="BW81">
        <f t="shared" si="122"/>
        <v>0</v>
      </c>
      <c r="BX81">
        <f t="shared" si="123"/>
        <v>0</v>
      </c>
    </row>
    <row r="82" spans="57:76" ht="13.35" customHeight="1" x14ac:dyDescent="0.35">
      <c r="BE82">
        <f t="shared" si="104"/>
        <v>0</v>
      </c>
      <c r="BF82">
        <f t="shared" si="105"/>
        <v>0</v>
      </c>
      <c r="BG82">
        <f t="shared" si="106"/>
        <v>0</v>
      </c>
      <c r="BH82">
        <f t="shared" si="107"/>
        <v>0</v>
      </c>
      <c r="BI82">
        <f t="shared" si="108"/>
        <v>0</v>
      </c>
      <c r="BJ82">
        <f t="shared" si="109"/>
        <v>0</v>
      </c>
      <c r="BK82">
        <f t="shared" si="110"/>
        <v>0</v>
      </c>
      <c r="BL82">
        <f t="shared" si="111"/>
        <v>0</v>
      </c>
      <c r="BM82">
        <f t="shared" si="112"/>
        <v>0</v>
      </c>
      <c r="BN82">
        <f t="shared" si="113"/>
        <v>0</v>
      </c>
      <c r="BO82">
        <f t="shared" si="114"/>
        <v>0</v>
      </c>
      <c r="BP82">
        <f t="shared" si="115"/>
        <v>0</v>
      </c>
      <c r="BQ82">
        <f t="shared" si="116"/>
        <v>0</v>
      </c>
      <c r="BR82">
        <f t="shared" si="117"/>
        <v>0</v>
      </c>
      <c r="BS82">
        <f t="shared" si="118"/>
        <v>0</v>
      </c>
      <c r="BT82">
        <f t="shared" si="119"/>
        <v>0</v>
      </c>
      <c r="BU82">
        <f t="shared" si="120"/>
        <v>0</v>
      </c>
      <c r="BV82">
        <f t="shared" si="121"/>
        <v>0</v>
      </c>
      <c r="BW82">
        <f t="shared" si="122"/>
        <v>0</v>
      </c>
      <c r="BX82">
        <f t="shared" si="123"/>
        <v>0</v>
      </c>
    </row>
    <row r="83" spans="57:76" ht="13.35" customHeight="1" x14ac:dyDescent="0.35">
      <c r="BE83">
        <f t="shared" si="104"/>
        <v>0</v>
      </c>
      <c r="BF83">
        <f t="shared" si="105"/>
        <v>0</v>
      </c>
      <c r="BG83">
        <f t="shared" si="106"/>
        <v>0</v>
      </c>
      <c r="BH83">
        <f t="shared" si="107"/>
        <v>0</v>
      </c>
      <c r="BI83">
        <f t="shared" si="108"/>
        <v>0</v>
      </c>
      <c r="BJ83">
        <f t="shared" si="109"/>
        <v>0</v>
      </c>
      <c r="BK83">
        <f t="shared" si="110"/>
        <v>0</v>
      </c>
      <c r="BL83">
        <f t="shared" si="111"/>
        <v>0</v>
      </c>
      <c r="BM83">
        <f t="shared" si="112"/>
        <v>0</v>
      </c>
      <c r="BN83">
        <f t="shared" si="113"/>
        <v>0</v>
      </c>
      <c r="BO83">
        <f t="shared" si="114"/>
        <v>0</v>
      </c>
      <c r="BP83">
        <f t="shared" si="115"/>
        <v>0</v>
      </c>
      <c r="BQ83">
        <f t="shared" si="116"/>
        <v>0</v>
      </c>
      <c r="BR83">
        <f t="shared" si="117"/>
        <v>0</v>
      </c>
      <c r="BS83">
        <f t="shared" si="118"/>
        <v>0</v>
      </c>
      <c r="BT83">
        <f t="shared" si="119"/>
        <v>0</v>
      </c>
      <c r="BU83">
        <f t="shared" si="120"/>
        <v>0</v>
      </c>
      <c r="BV83">
        <f t="shared" si="121"/>
        <v>0</v>
      </c>
      <c r="BW83">
        <f t="shared" si="122"/>
        <v>0</v>
      </c>
      <c r="BX83">
        <f t="shared" si="123"/>
        <v>0</v>
      </c>
    </row>
    <row r="84" spans="57:76" ht="13.35" customHeight="1" x14ac:dyDescent="0.35">
      <c r="BE84">
        <f t="shared" si="104"/>
        <v>0</v>
      </c>
      <c r="BF84">
        <f t="shared" si="105"/>
        <v>0</v>
      </c>
      <c r="BG84">
        <f t="shared" si="106"/>
        <v>0</v>
      </c>
      <c r="BH84">
        <f t="shared" si="107"/>
        <v>0</v>
      </c>
      <c r="BI84">
        <f t="shared" si="108"/>
        <v>0</v>
      </c>
      <c r="BJ84">
        <f t="shared" si="109"/>
        <v>0</v>
      </c>
      <c r="BK84">
        <f t="shared" si="110"/>
        <v>0</v>
      </c>
      <c r="BL84">
        <f t="shared" si="111"/>
        <v>0</v>
      </c>
      <c r="BM84">
        <f t="shared" si="112"/>
        <v>0</v>
      </c>
      <c r="BN84">
        <f t="shared" si="113"/>
        <v>0</v>
      </c>
      <c r="BO84">
        <f t="shared" si="114"/>
        <v>0</v>
      </c>
      <c r="BP84">
        <f t="shared" si="115"/>
        <v>0</v>
      </c>
      <c r="BQ84">
        <f t="shared" si="116"/>
        <v>0</v>
      </c>
      <c r="BR84">
        <f t="shared" si="117"/>
        <v>0</v>
      </c>
      <c r="BS84">
        <f t="shared" si="118"/>
        <v>0</v>
      </c>
      <c r="BT84">
        <f t="shared" si="119"/>
        <v>0</v>
      </c>
      <c r="BU84">
        <f t="shared" si="120"/>
        <v>0</v>
      </c>
      <c r="BV84">
        <f t="shared" si="121"/>
        <v>0</v>
      </c>
      <c r="BW84">
        <f t="shared" si="122"/>
        <v>0</v>
      </c>
      <c r="BX84">
        <f t="shared" si="123"/>
        <v>0</v>
      </c>
    </row>
    <row r="85" spans="57:76" ht="13.35" customHeight="1" x14ac:dyDescent="0.35">
      <c r="BE85">
        <f t="shared" si="104"/>
        <v>0</v>
      </c>
      <c r="BF85">
        <f t="shared" si="105"/>
        <v>0</v>
      </c>
      <c r="BG85">
        <f t="shared" si="106"/>
        <v>0</v>
      </c>
      <c r="BH85">
        <f t="shared" si="107"/>
        <v>0</v>
      </c>
      <c r="BI85">
        <f t="shared" si="108"/>
        <v>0</v>
      </c>
      <c r="BJ85">
        <f t="shared" si="109"/>
        <v>0</v>
      </c>
      <c r="BK85">
        <f t="shared" si="110"/>
        <v>0</v>
      </c>
      <c r="BL85">
        <f t="shared" si="111"/>
        <v>0</v>
      </c>
      <c r="BM85">
        <f t="shared" si="112"/>
        <v>0</v>
      </c>
      <c r="BN85">
        <f t="shared" si="113"/>
        <v>0</v>
      </c>
      <c r="BO85">
        <f t="shared" si="114"/>
        <v>0</v>
      </c>
      <c r="BP85">
        <f t="shared" si="115"/>
        <v>0</v>
      </c>
      <c r="BQ85">
        <f t="shared" si="116"/>
        <v>0</v>
      </c>
      <c r="BR85">
        <f t="shared" si="117"/>
        <v>0</v>
      </c>
      <c r="BS85">
        <f t="shared" si="118"/>
        <v>0</v>
      </c>
      <c r="BT85">
        <f t="shared" si="119"/>
        <v>0</v>
      </c>
      <c r="BU85">
        <f t="shared" si="120"/>
        <v>0</v>
      </c>
      <c r="BV85">
        <f t="shared" si="121"/>
        <v>0</v>
      </c>
      <c r="BW85">
        <f t="shared" si="122"/>
        <v>0</v>
      </c>
      <c r="BX85">
        <f t="shared" si="123"/>
        <v>0</v>
      </c>
    </row>
    <row r="86" spans="57:76" ht="13.35" customHeight="1" x14ac:dyDescent="0.35">
      <c r="BE86">
        <f t="shared" si="104"/>
        <v>0</v>
      </c>
      <c r="BF86">
        <f t="shared" si="105"/>
        <v>0</v>
      </c>
      <c r="BG86">
        <f t="shared" si="106"/>
        <v>0</v>
      </c>
      <c r="BH86">
        <f t="shared" si="107"/>
        <v>0</v>
      </c>
      <c r="BI86">
        <f t="shared" si="108"/>
        <v>0</v>
      </c>
      <c r="BJ86">
        <f t="shared" si="109"/>
        <v>0</v>
      </c>
      <c r="BK86">
        <f t="shared" si="110"/>
        <v>0</v>
      </c>
      <c r="BL86">
        <f t="shared" si="111"/>
        <v>0</v>
      </c>
      <c r="BM86">
        <f t="shared" si="112"/>
        <v>0</v>
      </c>
      <c r="BN86">
        <f t="shared" si="113"/>
        <v>0</v>
      </c>
      <c r="BO86">
        <f t="shared" si="114"/>
        <v>0</v>
      </c>
      <c r="BP86">
        <f t="shared" si="115"/>
        <v>0</v>
      </c>
      <c r="BQ86">
        <f t="shared" si="116"/>
        <v>0</v>
      </c>
      <c r="BR86">
        <f t="shared" si="117"/>
        <v>0</v>
      </c>
      <c r="BS86">
        <f t="shared" si="118"/>
        <v>0</v>
      </c>
      <c r="BT86">
        <f t="shared" si="119"/>
        <v>0</v>
      </c>
      <c r="BU86">
        <f t="shared" si="120"/>
        <v>0</v>
      </c>
      <c r="BV86">
        <f t="shared" si="121"/>
        <v>0</v>
      </c>
      <c r="BW86">
        <f t="shared" si="122"/>
        <v>0</v>
      </c>
      <c r="BX86">
        <f t="shared" si="123"/>
        <v>0</v>
      </c>
    </row>
    <row r="87" spans="57:76" ht="13.35" customHeight="1" x14ac:dyDescent="0.35">
      <c r="BE87">
        <f t="shared" si="104"/>
        <v>0</v>
      </c>
      <c r="BF87">
        <f t="shared" si="105"/>
        <v>0</v>
      </c>
      <c r="BG87">
        <f t="shared" si="106"/>
        <v>0</v>
      </c>
      <c r="BH87">
        <f t="shared" si="107"/>
        <v>0</v>
      </c>
      <c r="BI87">
        <f t="shared" si="108"/>
        <v>0</v>
      </c>
      <c r="BJ87">
        <f t="shared" si="109"/>
        <v>0</v>
      </c>
      <c r="BK87">
        <f t="shared" si="110"/>
        <v>0</v>
      </c>
      <c r="BL87">
        <f t="shared" si="111"/>
        <v>0</v>
      </c>
      <c r="BM87">
        <f t="shared" si="112"/>
        <v>0</v>
      </c>
      <c r="BN87">
        <f t="shared" si="113"/>
        <v>0</v>
      </c>
      <c r="BO87">
        <f t="shared" si="114"/>
        <v>0</v>
      </c>
      <c r="BP87">
        <f t="shared" si="115"/>
        <v>0</v>
      </c>
      <c r="BQ87">
        <f t="shared" si="116"/>
        <v>0</v>
      </c>
      <c r="BR87">
        <f t="shared" si="117"/>
        <v>0</v>
      </c>
      <c r="BS87">
        <f t="shared" si="118"/>
        <v>0</v>
      </c>
      <c r="BT87">
        <f t="shared" si="119"/>
        <v>0</v>
      </c>
      <c r="BU87">
        <f t="shared" si="120"/>
        <v>0</v>
      </c>
      <c r="BV87">
        <f t="shared" si="121"/>
        <v>0</v>
      </c>
      <c r="BW87">
        <f t="shared" si="122"/>
        <v>0</v>
      </c>
      <c r="BX87">
        <f t="shared" si="123"/>
        <v>0</v>
      </c>
    </row>
    <row r="88" spans="57:76" ht="13.35" customHeight="1" x14ac:dyDescent="0.35">
      <c r="BE88">
        <f t="shared" si="104"/>
        <v>0</v>
      </c>
      <c r="BF88">
        <f t="shared" si="105"/>
        <v>0</v>
      </c>
      <c r="BG88">
        <f t="shared" si="106"/>
        <v>0</v>
      </c>
      <c r="BH88">
        <f t="shared" si="107"/>
        <v>0</v>
      </c>
      <c r="BI88">
        <f t="shared" si="108"/>
        <v>0</v>
      </c>
      <c r="BJ88">
        <f t="shared" si="109"/>
        <v>0</v>
      </c>
      <c r="BK88">
        <f t="shared" si="110"/>
        <v>0</v>
      </c>
      <c r="BL88">
        <f t="shared" si="111"/>
        <v>0</v>
      </c>
      <c r="BM88">
        <f t="shared" si="112"/>
        <v>0</v>
      </c>
      <c r="BN88">
        <f t="shared" si="113"/>
        <v>0</v>
      </c>
      <c r="BO88">
        <f t="shared" si="114"/>
        <v>0</v>
      </c>
      <c r="BP88">
        <f t="shared" si="115"/>
        <v>0</v>
      </c>
      <c r="BQ88">
        <f t="shared" si="116"/>
        <v>0</v>
      </c>
      <c r="BR88">
        <f t="shared" si="117"/>
        <v>0</v>
      </c>
      <c r="BS88">
        <f t="shared" si="118"/>
        <v>0</v>
      </c>
      <c r="BT88">
        <f t="shared" si="119"/>
        <v>0</v>
      </c>
      <c r="BU88">
        <f t="shared" si="120"/>
        <v>0</v>
      </c>
      <c r="BV88">
        <f t="shared" si="121"/>
        <v>0</v>
      </c>
      <c r="BW88">
        <f t="shared" si="122"/>
        <v>0</v>
      </c>
      <c r="BX88">
        <f t="shared" si="123"/>
        <v>0</v>
      </c>
    </row>
    <row r="89" spans="57:76" ht="13.35" customHeight="1" x14ac:dyDescent="0.35">
      <c r="BE89">
        <f t="shared" si="104"/>
        <v>0</v>
      </c>
      <c r="BF89">
        <f t="shared" si="105"/>
        <v>0</v>
      </c>
      <c r="BG89">
        <f t="shared" si="106"/>
        <v>0</v>
      </c>
      <c r="BH89">
        <f t="shared" si="107"/>
        <v>0</v>
      </c>
      <c r="BI89">
        <f t="shared" si="108"/>
        <v>0</v>
      </c>
      <c r="BJ89">
        <f t="shared" si="109"/>
        <v>0</v>
      </c>
      <c r="BK89">
        <f t="shared" si="110"/>
        <v>0</v>
      </c>
      <c r="BL89">
        <f t="shared" si="111"/>
        <v>0</v>
      </c>
      <c r="BM89">
        <f t="shared" si="112"/>
        <v>0</v>
      </c>
      <c r="BN89">
        <f t="shared" si="113"/>
        <v>0</v>
      </c>
      <c r="BO89">
        <f t="shared" si="114"/>
        <v>0</v>
      </c>
      <c r="BP89">
        <f t="shared" si="115"/>
        <v>0</v>
      </c>
      <c r="BQ89">
        <f t="shared" si="116"/>
        <v>0</v>
      </c>
      <c r="BR89">
        <f t="shared" si="117"/>
        <v>0</v>
      </c>
      <c r="BS89">
        <f t="shared" si="118"/>
        <v>0</v>
      </c>
      <c r="BT89">
        <f t="shared" si="119"/>
        <v>0</v>
      </c>
      <c r="BU89">
        <f t="shared" si="120"/>
        <v>0</v>
      </c>
      <c r="BV89">
        <f t="shared" si="121"/>
        <v>0</v>
      </c>
      <c r="BW89">
        <f t="shared" si="122"/>
        <v>0</v>
      </c>
      <c r="BX89">
        <f t="shared" si="123"/>
        <v>0</v>
      </c>
    </row>
    <row r="90" spans="57:76" ht="13.35" customHeight="1" x14ac:dyDescent="0.35">
      <c r="BE90">
        <f t="shared" si="104"/>
        <v>0</v>
      </c>
      <c r="BF90">
        <f t="shared" si="105"/>
        <v>0</v>
      </c>
      <c r="BG90">
        <f t="shared" si="106"/>
        <v>0</v>
      </c>
      <c r="BH90">
        <f t="shared" si="107"/>
        <v>0</v>
      </c>
      <c r="BI90">
        <f t="shared" si="108"/>
        <v>0</v>
      </c>
      <c r="BJ90">
        <f t="shared" si="109"/>
        <v>0</v>
      </c>
      <c r="BK90">
        <f t="shared" si="110"/>
        <v>0</v>
      </c>
      <c r="BL90">
        <f t="shared" si="111"/>
        <v>0</v>
      </c>
      <c r="BM90">
        <f t="shared" si="112"/>
        <v>0</v>
      </c>
      <c r="BN90">
        <f t="shared" si="113"/>
        <v>0</v>
      </c>
      <c r="BO90">
        <f t="shared" si="114"/>
        <v>0</v>
      </c>
      <c r="BP90">
        <f t="shared" si="115"/>
        <v>0</v>
      </c>
      <c r="BQ90">
        <f t="shared" si="116"/>
        <v>0</v>
      </c>
      <c r="BR90">
        <f t="shared" si="117"/>
        <v>0</v>
      </c>
      <c r="BS90">
        <f t="shared" si="118"/>
        <v>0</v>
      </c>
      <c r="BT90">
        <f t="shared" si="119"/>
        <v>0</v>
      </c>
      <c r="BU90">
        <f t="shared" si="120"/>
        <v>0</v>
      </c>
      <c r="BV90">
        <f t="shared" si="121"/>
        <v>0</v>
      </c>
      <c r="BW90">
        <f t="shared" si="122"/>
        <v>0</v>
      </c>
      <c r="BX90">
        <f t="shared" si="123"/>
        <v>0</v>
      </c>
    </row>
    <row r="91" spans="57:76" ht="13.35" customHeight="1" x14ac:dyDescent="0.35">
      <c r="BE91">
        <f t="shared" si="104"/>
        <v>0</v>
      </c>
      <c r="BF91">
        <f t="shared" si="105"/>
        <v>0</v>
      </c>
      <c r="BG91">
        <f t="shared" si="106"/>
        <v>0</v>
      </c>
      <c r="BH91">
        <f t="shared" si="107"/>
        <v>0</v>
      </c>
      <c r="BI91">
        <f t="shared" si="108"/>
        <v>0</v>
      </c>
      <c r="BJ91">
        <f t="shared" si="109"/>
        <v>0</v>
      </c>
      <c r="BK91">
        <f t="shared" si="110"/>
        <v>0</v>
      </c>
      <c r="BL91">
        <f t="shared" si="111"/>
        <v>0</v>
      </c>
      <c r="BM91">
        <f t="shared" si="112"/>
        <v>0</v>
      </c>
      <c r="BN91">
        <f t="shared" si="113"/>
        <v>0</v>
      </c>
      <c r="BO91">
        <f t="shared" si="114"/>
        <v>0</v>
      </c>
      <c r="BP91">
        <f t="shared" si="115"/>
        <v>0</v>
      </c>
      <c r="BQ91">
        <f t="shared" si="116"/>
        <v>0</v>
      </c>
      <c r="BR91">
        <f t="shared" si="117"/>
        <v>0</v>
      </c>
      <c r="BS91">
        <f t="shared" si="118"/>
        <v>0</v>
      </c>
      <c r="BT91">
        <f t="shared" si="119"/>
        <v>0</v>
      </c>
      <c r="BU91">
        <f t="shared" si="120"/>
        <v>0</v>
      </c>
      <c r="BV91">
        <f t="shared" si="121"/>
        <v>0</v>
      </c>
      <c r="BW91">
        <f t="shared" si="122"/>
        <v>0</v>
      </c>
      <c r="BX91">
        <f t="shared" si="123"/>
        <v>0</v>
      </c>
    </row>
    <row r="92" spans="57:76" ht="13.35" customHeight="1" x14ac:dyDescent="0.35">
      <c r="BE92">
        <f t="shared" si="104"/>
        <v>0</v>
      </c>
      <c r="BF92">
        <f t="shared" si="105"/>
        <v>0</v>
      </c>
      <c r="BG92">
        <f t="shared" si="106"/>
        <v>0</v>
      </c>
      <c r="BH92">
        <f t="shared" si="107"/>
        <v>0</v>
      </c>
      <c r="BI92">
        <f t="shared" si="108"/>
        <v>0</v>
      </c>
      <c r="BJ92">
        <f t="shared" si="109"/>
        <v>0</v>
      </c>
      <c r="BK92">
        <f t="shared" si="110"/>
        <v>0</v>
      </c>
      <c r="BL92">
        <f t="shared" si="111"/>
        <v>0</v>
      </c>
      <c r="BM92">
        <f t="shared" si="112"/>
        <v>0</v>
      </c>
      <c r="BN92">
        <f t="shared" si="113"/>
        <v>0</v>
      </c>
      <c r="BO92">
        <f t="shared" si="114"/>
        <v>0</v>
      </c>
      <c r="BP92">
        <f t="shared" si="115"/>
        <v>0</v>
      </c>
      <c r="BQ92">
        <f t="shared" si="116"/>
        <v>0</v>
      </c>
      <c r="BR92">
        <f t="shared" si="117"/>
        <v>0</v>
      </c>
      <c r="BS92">
        <f t="shared" si="118"/>
        <v>0</v>
      </c>
      <c r="BT92">
        <f t="shared" si="119"/>
        <v>0</v>
      </c>
      <c r="BU92">
        <f t="shared" si="120"/>
        <v>0</v>
      </c>
      <c r="BV92">
        <f t="shared" si="121"/>
        <v>0</v>
      </c>
      <c r="BW92">
        <f t="shared" si="122"/>
        <v>0</v>
      </c>
      <c r="BX92">
        <f t="shared" si="123"/>
        <v>0</v>
      </c>
    </row>
    <row r="93" spans="57:76" ht="13.35" customHeight="1" x14ac:dyDescent="0.35">
      <c r="BE93">
        <f t="shared" si="104"/>
        <v>0</v>
      </c>
      <c r="BF93">
        <f t="shared" si="105"/>
        <v>0</v>
      </c>
      <c r="BG93">
        <f t="shared" si="106"/>
        <v>0</v>
      </c>
      <c r="BH93">
        <f t="shared" si="107"/>
        <v>0</v>
      </c>
      <c r="BI93">
        <f t="shared" si="108"/>
        <v>0</v>
      </c>
      <c r="BJ93">
        <f t="shared" si="109"/>
        <v>0</v>
      </c>
      <c r="BK93">
        <f t="shared" si="110"/>
        <v>0</v>
      </c>
      <c r="BL93">
        <f t="shared" si="111"/>
        <v>0</v>
      </c>
      <c r="BM93">
        <f t="shared" si="112"/>
        <v>0</v>
      </c>
      <c r="BN93">
        <f t="shared" si="113"/>
        <v>0</v>
      </c>
      <c r="BO93">
        <f t="shared" si="114"/>
        <v>0</v>
      </c>
      <c r="BP93">
        <f t="shared" si="115"/>
        <v>0</v>
      </c>
      <c r="BQ93">
        <f t="shared" si="116"/>
        <v>0</v>
      </c>
      <c r="BR93">
        <f t="shared" si="117"/>
        <v>0</v>
      </c>
      <c r="BS93">
        <f t="shared" si="118"/>
        <v>0</v>
      </c>
      <c r="BT93">
        <f t="shared" si="119"/>
        <v>0</v>
      </c>
      <c r="BU93">
        <f t="shared" si="120"/>
        <v>0</v>
      </c>
      <c r="BV93">
        <f t="shared" si="121"/>
        <v>0</v>
      </c>
      <c r="BW93">
        <f t="shared" si="122"/>
        <v>0</v>
      </c>
      <c r="BX93">
        <f t="shared" si="123"/>
        <v>0</v>
      </c>
    </row>
    <row r="94" spans="57:76" ht="13.35" customHeight="1" x14ac:dyDescent="0.35">
      <c r="BE94">
        <f t="shared" si="104"/>
        <v>0</v>
      </c>
      <c r="BF94">
        <f t="shared" si="105"/>
        <v>0</v>
      </c>
      <c r="BG94">
        <f t="shared" si="106"/>
        <v>0</v>
      </c>
      <c r="BH94">
        <f t="shared" si="107"/>
        <v>0</v>
      </c>
      <c r="BI94">
        <f t="shared" si="108"/>
        <v>0</v>
      </c>
      <c r="BJ94">
        <f t="shared" si="109"/>
        <v>0</v>
      </c>
      <c r="BK94">
        <f t="shared" si="110"/>
        <v>0</v>
      </c>
      <c r="BL94">
        <f t="shared" si="111"/>
        <v>0</v>
      </c>
      <c r="BM94">
        <f t="shared" si="112"/>
        <v>0</v>
      </c>
      <c r="BN94">
        <f t="shared" si="113"/>
        <v>0</v>
      </c>
      <c r="BO94">
        <f t="shared" si="114"/>
        <v>0</v>
      </c>
      <c r="BP94">
        <f t="shared" si="115"/>
        <v>0</v>
      </c>
      <c r="BQ94">
        <f t="shared" si="116"/>
        <v>0</v>
      </c>
      <c r="BR94">
        <f t="shared" si="117"/>
        <v>0</v>
      </c>
      <c r="BS94">
        <f t="shared" si="118"/>
        <v>0</v>
      </c>
      <c r="BT94">
        <f t="shared" si="119"/>
        <v>0</v>
      </c>
      <c r="BU94">
        <f t="shared" si="120"/>
        <v>0</v>
      </c>
      <c r="BV94">
        <f t="shared" si="121"/>
        <v>0</v>
      </c>
      <c r="BW94">
        <f t="shared" si="122"/>
        <v>0</v>
      </c>
      <c r="BX94">
        <f t="shared" si="123"/>
        <v>0</v>
      </c>
    </row>
    <row r="95" spans="57:76" ht="13.35" customHeight="1" x14ac:dyDescent="0.35">
      <c r="BE95">
        <f t="shared" si="104"/>
        <v>0</v>
      </c>
      <c r="BF95">
        <f t="shared" si="105"/>
        <v>0</v>
      </c>
      <c r="BG95">
        <f t="shared" si="106"/>
        <v>0</v>
      </c>
      <c r="BH95">
        <f t="shared" si="107"/>
        <v>0</v>
      </c>
      <c r="BI95">
        <f t="shared" si="108"/>
        <v>0</v>
      </c>
      <c r="BJ95">
        <f t="shared" si="109"/>
        <v>0</v>
      </c>
      <c r="BK95">
        <f t="shared" si="110"/>
        <v>0</v>
      </c>
      <c r="BL95">
        <f t="shared" si="111"/>
        <v>0</v>
      </c>
      <c r="BM95">
        <f t="shared" si="112"/>
        <v>0</v>
      </c>
      <c r="BN95">
        <f t="shared" si="113"/>
        <v>0</v>
      </c>
      <c r="BO95">
        <f t="shared" si="114"/>
        <v>0</v>
      </c>
      <c r="BP95">
        <f t="shared" si="115"/>
        <v>0</v>
      </c>
      <c r="BQ95">
        <f t="shared" si="116"/>
        <v>0</v>
      </c>
      <c r="BR95">
        <f t="shared" si="117"/>
        <v>0</v>
      </c>
      <c r="BS95">
        <f t="shared" si="118"/>
        <v>0</v>
      </c>
      <c r="BT95">
        <f t="shared" si="119"/>
        <v>0</v>
      </c>
      <c r="BU95">
        <f t="shared" si="120"/>
        <v>0</v>
      </c>
      <c r="BV95">
        <f t="shared" si="121"/>
        <v>0</v>
      </c>
      <c r="BW95">
        <f t="shared" si="122"/>
        <v>0</v>
      </c>
      <c r="BX95">
        <f t="shared" si="123"/>
        <v>0</v>
      </c>
    </row>
    <row r="96" spans="57:76" ht="13.35" customHeight="1" x14ac:dyDescent="0.35">
      <c r="BE96">
        <f t="shared" si="104"/>
        <v>0</v>
      </c>
      <c r="BF96">
        <f t="shared" si="105"/>
        <v>0</v>
      </c>
      <c r="BG96">
        <f t="shared" si="106"/>
        <v>0</v>
      </c>
      <c r="BH96">
        <f t="shared" si="107"/>
        <v>0</v>
      </c>
      <c r="BI96">
        <f t="shared" si="108"/>
        <v>0</v>
      </c>
      <c r="BJ96">
        <f t="shared" si="109"/>
        <v>0</v>
      </c>
      <c r="BK96">
        <f t="shared" si="110"/>
        <v>0</v>
      </c>
      <c r="BL96">
        <f t="shared" si="111"/>
        <v>0</v>
      </c>
      <c r="BM96">
        <f t="shared" si="112"/>
        <v>0</v>
      </c>
      <c r="BN96">
        <f t="shared" si="113"/>
        <v>0</v>
      </c>
      <c r="BO96">
        <f t="shared" si="114"/>
        <v>0</v>
      </c>
      <c r="BP96">
        <f t="shared" si="115"/>
        <v>0</v>
      </c>
      <c r="BQ96">
        <f t="shared" si="116"/>
        <v>0</v>
      </c>
      <c r="BR96">
        <f t="shared" si="117"/>
        <v>0</v>
      </c>
      <c r="BS96">
        <f t="shared" si="118"/>
        <v>0</v>
      </c>
      <c r="BT96">
        <f t="shared" si="119"/>
        <v>0</v>
      </c>
      <c r="BU96">
        <f t="shared" si="120"/>
        <v>0</v>
      </c>
      <c r="BV96">
        <f t="shared" si="121"/>
        <v>0</v>
      </c>
      <c r="BW96">
        <f t="shared" si="122"/>
        <v>0</v>
      </c>
      <c r="BX96">
        <f t="shared" si="123"/>
        <v>0</v>
      </c>
    </row>
    <row r="97" spans="57:76" ht="13.35" customHeight="1" x14ac:dyDescent="0.35">
      <c r="BE97">
        <f t="shared" si="104"/>
        <v>0</v>
      </c>
      <c r="BF97">
        <f t="shared" si="105"/>
        <v>0</v>
      </c>
      <c r="BG97">
        <f t="shared" si="106"/>
        <v>0</v>
      </c>
      <c r="BH97">
        <f t="shared" si="107"/>
        <v>0</v>
      </c>
      <c r="BI97">
        <f t="shared" si="108"/>
        <v>0</v>
      </c>
      <c r="BJ97">
        <f t="shared" si="109"/>
        <v>0</v>
      </c>
      <c r="BK97">
        <f t="shared" si="110"/>
        <v>0</v>
      </c>
      <c r="BL97">
        <f t="shared" si="111"/>
        <v>0</v>
      </c>
      <c r="BM97">
        <f t="shared" si="112"/>
        <v>0</v>
      </c>
      <c r="BN97">
        <f t="shared" si="113"/>
        <v>0</v>
      </c>
      <c r="BO97">
        <f t="shared" si="114"/>
        <v>0</v>
      </c>
      <c r="BP97">
        <f t="shared" si="115"/>
        <v>0</v>
      </c>
      <c r="BQ97">
        <f t="shared" si="116"/>
        <v>0</v>
      </c>
      <c r="BR97">
        <f t="shared" si="117"/>
        <v>0</v>
      </c>
      <c r="BS97">
        <f t="shared" si="118"/>
        <v>0</v>
      </c>
      <c r="BT97">
        <f t="shared" si="119"/>
        <v>0</v>
      </c>
      <c r="BU97">
        <f t="shared" si="120"/>
        <v>0</v>
      </c>
      <c r="BV97">
        <f t="shared" si="121"/>
        <v>0</v>
      </c>
      <c r="BW97">
        <f t="shared" si="122"/>
        <v>0</v>
      </c>
      <c r="BX97">
        <f t="shared" si="123"/>
        <v>0</v>
      </c>
    </row>
    <row r="98" spans="57:76" ht="13.35" customHeight="1" x14ac:dyDescent="0.35">
      <c r="BE98">
        <f t="shared" si="104"/>
        <v>0</v>
      </c>
      <c r="BF98">
        <f t="shared" si="105"/>
        <v>0</v>
      </c>
      <c r="BG98">
        <f t="shared" si="106"/>
        <v>0</v>
      </c>
      <c r="BH98">
        <f t="shared" si="107"/>
        <v>0</v>
      </c>
      <c r="BI98">
        <f t="shared" si="108"/>
        <v>0</v>
      </c>
      <c r="BJ98">
        <f t="shared" si="109"/>
        <v>0</v>
      </c>
      <c r="BK98">
        <f t="shared" si="110"/>
        <v>0</v>
      </c>
      <c r="BL98">
        <f t="shared" si="111"/>
        <v>0</v>
      </c>
      <c r="BM98">
        <f t="shared" si="112"/>
        <v>0</v>
      </c>
      <c r="BN98">
        <f t="shared" si="113"/>
        <v>0</v>
      </c>
      <c r="BO98">
        <f t="shared" si="114"/>
        <v>0</v>
      </c>
      <c r="BP98">
        <f t="shared" si="115"/>
        <v>0</v>
      </c>
      <c r="BQ98">
        <f t="shared" si="116"/>
        <v>0</v>
      </c>
      <c r="BR98">
        <f t="shared" si="117"/>
        <v>0</v>
      </c>
      <c r="BS98">
        <f t="shared" si="118"/>
        <v>0</v>
      </c>
      <c r="BT98">
        <f t="shared" si="119"/>
        <v>0</v>
      </c>
      <c r="BU98">
        <f t="shared" si="120"/>
        <v>0</v>
      </c>
      <c r="BV98">
        <f t="shared" si="121"/>
        <v>0</v>
      </c>
      <c r="BW98">
        <f t="shared" si="122"/>
        <v>0</v>
      </c>
      <c r="BX98">
        <f t="shared" si="123"/>
        <v>0</v>
      </c>
    </row>
    <row r="99" spans="57:76" ht="13.35" customHeight="1" x14ac:dyDescent="0.35">
      <c r="BE99">
        <f t="shared" si="104"/>
        <v>0</v>
      </c>
      <c r="BF99">
        <f t="shared" si="105"/>
        <v>0</v>
      </c>
      <c r="BG99">
        <f t="shared" si="106"/>
        <v>0</v>
      </c>
      <c r="BH99">
        <f t="shared" si="107"/>
        <v>0</v>
      </c>
      <c r="BI99">
        <f t="shared" si="108"/>
        <v>0</v>
      </c>
      <c r="BJ99">
        <f t="shared" si="109"/>
        <v>0</v>
      </c>
      <c r="BK99">
        <f t="shared" si="110"/>
        <v>0</v>
      </c>
      <c r="BL99">
        <f t="shared" si="111"/>
        <v>0</v>
      </c>
      <c r="BM99">
        <f t="shared" si="112"/>
        <v>0</v>
      </c>
      <c r="BN99">
        <f t="shared" si="113"/>
        <v>0</v>
      </c>
      <c r="BO99">
        <f t="shared" si="114"/>
        <v>0</v>
      </c>
      <c r="BP99">
        <f t="shared" si="115"/>
        <v>0</v>
      </c>
      <c r="BQ99">
        <f t="shared" si="116"/>
        <v>0</v>
      </c>
      <c r="BR99">
        <f t="shared" si="117"/>
        <v>0</v>
      </c>
      <c r="BS99">
        <f t="shared" si="118"/>
        <v>0</v>
      </c>
      <c r="BT99">
        <f t="shared" si="119"/>
        <v>0</v>
      </c>
      <c r="BU99">
        <f t="shared" si="120"/>
        <v>0</v>
      </c>
      <c r="BV99">
        <f t="shared" si="121"/>
        <v>0</v>
      </c>
      <c r="BW99">
        <f t="shared" si="122"/>
        <v>0</v>
      </c>
      <c r="BX99">
        <f t="shared" si="123"/>
        <v>0</v>
      </c>
    </row>
    <row r="100" spans="57:76" ht="13.35" customHeight="1" x14ac:dyDescent="0.35">
      <c r="BE100">
        <f t="shared" ref="BE100:BE111" si="160">SUM(C100,D100)</f>
        <v>0</v>
      </c>
      <c r="BF100">
        <f t="shared" ref="BF100:BF111" si="161">SUM(E100,F100)</f>
        <v>0</v>
      </c>
      <c r="BG100">
        <f t="shared" ref="BG100:BG111" si="162">SUM(G100,AB100,AF100,AG100,AH100,AI100,AJ100,AK100,AL100,AM100,AN100,AO100,AQ100,AR100,AS100,AT100)</f>
        <v>0</v>
      </c>
      <c r="BH100">
        <f t="shared" ref="BH100:BH111" si="163">H100</f>
        <v>0</v>
      </c>
      <c r="BI100">
        <f t="shared" ref="BI100:BI111" si="164">I100</f>
        <v>0</v>
      </c>
      <c r="BJ100">
        <f t="shared" ref="BJ100:BJ111" si="165">J100</f>
        <v>0</v>
      </c>
      <c r="BK100">
        <f t="shared" ref="BK100:BK111" si="166">K100</f>
        <v>0</v>
      </c>
      <c r="BL100">
        <f t="shared" ref="BL100:BL111" si="167">L100</f>
        <v>0</v>
      </c>
      <c r="BM100">
        <f t="shared" ref="BM100:BM111" si="168">SUM(M100,N100,O100)</f>
        <v>0</v>
      </c>
      <c r="BN100">
        <f t="shared" ref="BN100:BN111" si="169">P100</f>
        <v>0</v>
      </c>
      <c r="BO100">
        <f t="shared" ref="BO100:BO111" si="170">SUM(Q100,R100)</f>
        <v>0</v>
      </c>
      <c r="BP100">
        <f t="shared" ref="BP100:BP111" si="171">SUM(S100,U100,X100)</f>
        <v>0</v>
      </c>
      <c r="BQ100">
        <f t="shared" ref="BQ100:BQ111" si="172">T100</f>
        <v>0</v>
      </c>
      <c r="BR100">
        <f t="shared" ref="BR100:BR111" si="173">SUM(V100,W100)</f>
        <v>0</v>
      </c>
      <c r="BS100">
        <f t="shared" ref="BS100:BS111" si="174">Y100</f>
        <v>0</v>
      </c>
      <c r="BT100">
        <f t="shared" ref="BT100:BT111" si="175">Z100</f>
        <v>0</v>
      </c>
      <c r="BU100">
        <f t="shared" ref="BU100:BU111" si="176">AA100</f>
        <v>0</v>
      </c>
      <c r="BV100">
        <f t="shared" ref="BV100:BV111" si="177">AC100</f>
        <v>0</v>
      </c>
      <c r="BW100">
        <f t="shared" ref="BW100:BW111" si="178">SUM(AD100,AE100)</f>
        <v>0</v>
      </c>
      <c r="BX100">
        <f t="shared" ref="BX100:BX111" si="179">AP100</f>
        <v>0</v>
      </c>
    </row>
    <row r="101" spans="57:76" ht="13.35" customHeight="1" x14ac:dyDescent="0.35">
      <c r="BE101">
        <f t="shared" si="160"/>
        <v>0</v>
      </c>
      <c r="BF101">
        <f t="shared" si="161"/>
        <v>0</v>
      </c>
      <c r="BG101">
        <f t="shared" si="162"/>
        <v>0</v>
      </c>
      <c r="BH101">
        <f t="shared" si="163"/>
        <v>0</v>
      </c>
      <c r="BI101">
        <f t="shared" si="164"/>
        <v>0</v>
      </c>
      <c r="BJ101">
        <f t="shared" si="165"/>
        <v>0</v>
      </c>
      <c r="BK101">
        <f t="shared" si="166"/>
        <v>0</v>
      </c>
      <c r="BL101">
        <f t="shared" si="167"/>
        <v>0</v>
      </c>
      <c r="BM101">
        <f t="shared" si="168"/>
        <v>0</v>
      </c>
      <c r="BN101">
        <f t="shared" si="169"/>
        <v>0</v>
      </c>
      <c r="BO101">
        <f t="shared" si="170"/>
        <v>0</v>
      </c>
      <c r="BP101">
        <f t="shared" si="171"/>
        <v>0</v>
      </c>
      <c r="BQ101">
        <f t="shared" si="172"/>
        <v>0</v>
      </c>
      <c r="BR101">
        <f t="shared" si="173"/>
        <v>0</v>
      </c>
      <c r="BS101">
        <f t="shared" si="174"/>
        <v>0</v>
      </c>
      <c r="BT101">
        <f t="shared" si="175"/>
        <v>0</v>
      </c>
      <c r="BU101">
        <f t="shared" si="176"/>
        <v>0</v>
      </c>
      <c r="BV101">
        <f t="shared" si="177"/>
        <v>0</v>
      </c>
      <c r="BW101">
        <f t="shared" si="178"/>
        <v>0</v>
      </c>
      <c r="BX101">
        <f t="shared" si="179"/>
        <v>0</v>
      </c>
    </row>
    <row r="102" spans="57:76" ht="13.35" customHeight="1" x14ac:dyDescent="0.35">
      <c r="BE102">
        <f t="shared" si="160"/>
        <v>0</v>
      </c>
      <c r="BF102">
        <f t="shared" si="161"/>
        <v>0</v>
      </c>
      <c r="BG102">
        <f t="shared" si="162"/>
        <v>0</v>
      </c>
      <c r="BH102">
        <f t="shared" si="163"/>
        <v>0</v>
      </c>
      <c r="BI102">
        <f t="shared" si="164"/>
        <v>0</v>
      </c>
      <c r="BJ102">
        <f t="shared" si="165"/>
        <v>0</v>
      </c>
      <c r="BK102">
        <f t="shared" si="166"/>
        <v>0</v>
      </c>
      <c r="BL102">
        <f t="shared" si="167"/>
        <v>0</v>
      </c>
      <c r="BM102">
        <f t="shared" si="168"/>
        <v>0</v>
      </c>
      <c r="BN102">
        <f t="shared" si="169"/>
        <v>0</v>
      </c>
      <c r="BO102">
        <f t="shared" si="170"/>
        <v>0</v>
      </c>
      <c r="BP102">
        <f t="shared" si="171"/>
        <v>0</v>
      </c>
      <c r="BQ102">
        <f t="shared" si="172"/>
        <v>0</v>
      </c>
      <c r="BR102">
        <f t="shared" si="173"/>
        <v>0</v>
      </c>
      <c r="BS102">
        <f t="shared" si="174"/>
        <v>0</v>
      </c>
      <c r="BT102">
        <f t="shared" si="175"/>
        <v>0</v>
      </c>
      <c r="BU102">
        <f t="shared" si="176"/>
        <v>0</v>
      </c>
      <c r="BV102">
        <f t="shared" si="177"/>
        <v>0</v>
      </c>
      <c r="BW102">
        <f t="shared" si="178"/>
        <v>0</v>
      </c>
      <c r="BX102">
        <f t="shared" si="179"/>
        <v>0</v>
      </c>
    </row>
    <row r="103" spans="57:76" ht="13.35" customHeight="1" x14ac:dyDescent="0.35">
      <c r="BE103">
        <f t="shared" si="160"/>
        <v>0</v>
      </c>
      <c r="BF103">
        <f t="shared" si="161"/>
        <v>0</v>
      </c>
      <c r="BG103">
        <f t="shared" si="162"/>
        <v>0</v>
      </c>
      <c r="BH103">
        <f t="shared" si="163"/>
        <v>0</v>
      </c>
      <c r="BI103">
        <f t="shared" si="164"/>
        <v>0</v>
      </c>
      <c r="BJ103">
        <f t="shared" si="165"/>
        <v>0</v>
      </c>
      <c r="BK103">
        <f t="shared" si="166"/>
        <v>0</v>
      </c>
      <c r="BL103">
        <f t="shared" si="167"/>
        <v>0</v>
      </c>
      <c r="BM103">
        <f t="shared" si="168"/>
        <v>0</v>
      </c>
      <c r="BN103">
        <f t="shared" si="169"/>
        <v>0</v>
      </c>
      <c r="BO103">
        <f t="shared" si="170"/>
        <v>0</v>
      </c>
      <c r="BP103">
        <f t="shared" si="171"/>
        <v>0</v>
      </c>
      <c r="BQ103">
        <f t="shared" si="172"/>
        <v>0</v>
      </c>
      <c r="BR103">
        <f t="shared" si="173"/>
        <v>0</v>
      </c>
      <c r="BS103">
        <f t="shared" si="174"/>
        <v>0</v>
      </c>
      <c r="BT103">
        <f t="shared" si="175"/>
        <v>0</v>
      </c>
      <c r="BU103">
        <f t="shared" si="176"/>
        <v>0</v>
      </c>
      <c r="BV103">
        <f t="shared" si="177"/>
        <v>0</v>
      </c>
      <c r="BW103">
        <f t="shared" si="178"/>
        <v>0</v>
      </c>
      <c r="BX103">
        <f t="shared" si="179"/>
        <v>0</v>
      </c>
    </row>
    <row r="104" spans="57:76" ht="13.35" customHeight="1" x14ac:dyDescent="0.35">
      <c r="BE104">
        <f t="shared" si="160"/>
        <v>0</v>
      </c>
      <c r="BF104">
        <f t="shared" si="161"/>
        <v>0</v>
      </c>
      <c r="BG104">
        <f t="shared" si="162"/>
        <v>0</v>
      </c>
      <c r="BH104">
        <f t="shared" si="163"/>
        <v>0</v>
      </c>
      <c r="BI104">
        <f t="shared" si="164"/>
        <v>0</v>
      </c>
      <c r="BJ104">
        <f t="shared" si="165"/>
        <v>0</v>
      </c>
      <c r="BK104">
        <f t="shared" si="166"/>
        <v>0</v>
      </c>
      <c r="BL104">
        <f t="shared" si="167"/>
        <v>0</v>
      </c>
      <c r="BM104">
        <f t="shared" si="168"/>
        <v>0</v>
      </c>
      <c r="BN104">
        <f t="shared" si="169"/>
        <v>0</v>
      </c>
      <c r="BO104">
        <f t="shared" si="170"/>
        <v>0</v>
      </c>
      <c r="BP104">
        <f t="shared" si="171"/>
        <v>0</v>
      </c>
      <c r="BQ104">
        <f t="shared" si="172"/>
        <v>0</v>
      </c>
      <c r="BR104">
        <f t="shared" si="173"/>
        <v>0</v>
      </c>
      <c r="BS104">
        <f t="shared" si="174"/>
        <v>0</v>
      </c>
      <c r="BT104">
        <f t="shared" si="175"/>
        <v>0</v>
      </c>
      <c r="BU104">
        <f t="shared" si="176"/>
        <v>0</v>
      </c>
      <c r="BV104">
        <f t="shared" si="177"/>
        <v>0</v>
      </c>
      <c r="BW104">
        <f t="shared" si="178"/>
        <v>0</v>
      </c>
      <c r="BX104">
        <f t="shared" si="179"/>
        <v>0</v>
      </c>
    </row>
    <row r="105" spans="57:76" ht="13.35" customHeight="1" x14ac:dyDescent="0.35">
      <c r="BE105">
        <f t="shared" si="160"/>
        <v>0</v>
      </c>
      <c r="BF105">
        <f t="shared" si="161"/>
        <v>0</v>
      </c>
      <c r="BG105">
        <f t="shared" si="162"/>
        <v>0</v>
      </c>
      <c r="BH105">
        <f t="shared" si="163"/>
        <v>0</v>
      </c>
      <c r="BI105">
        <f t="shared" si="164"/>
        <v>0</v>
      </c>
      <c r="BJ105">
        <f t="shared" si="165"/>
        <v>0</v>
      </c>
      <c r="BK105">
        <f t="shared" si="166"/>
        <v>0</v>
      </c>
      <c r="BL105">
        <f t="shared" si="167"/>
        <v>0</v>
      </c>
      <c r="BM105">
        <f t="shared" si="168"/>
        <v>0</v>
      </c>
      <c r="BN105">
        <f t="shared" si="169"/>
        <v>0</v>
      </c>
      <c r="BO105">
        <f t="shared" si="170"/>
        <v>0</v>
      </c>
      <c r="BP105">
        <f t="shared" si="171"/>
        <v>0</v>
      </c>
      <c r="BQ105">
        <f t="shared" si="172"/>
        <v>0</v>
      </c>
      <c r="BR105">
        <f t="shared" si="173"/>
        <v>0</v>
      </c>
      <c r="BS105">
        <f t="shared" si="174"/>
        <v>0</v>
      </c>
      <c r="BT105">
        <f t="shared" si="175"/>
        <v>0</v>
      </c>
      <c r="BU105">
        <f t="shared" si="176"/>
        <v>0</v>
      </c>
      <c r="BV105">
        <f t="shared" si="177"/>
        <v>0</v>
      </c>
      <c r="BW105">
        <f t="shared" si="178"/>
        <v>0</v>
      </c>
      <c r="BX105">
        <f t="shared" si="179"/>
        <v>0</v>
      </c>
    </row>
    <row r="106" spans="57:76" ht="13.35" customHeight="1" x14ac:dyDescent="0.35">
      <c r="BE106">
        <f t="shared" si="160"/>
        <v>0</v>
      </c>
      <c r="BF106">
        <f t="shared" si="161"/>
        <v>0</v>
      </c>
      <c r="BG106">
        <f t="shared" si="162"/>
        <v>0</v>
      </c>
      <c r="BH106">
        <f t="shared" si="163"/>
        <v>0</v>
      </c>
      <c r="BI106">
        <f t="shared" si="164"/>
        <v>0</v>
      </c>
      <c r="BJ106">
        <f t="shared" si="165"/>
        <v>0</v>
      </c>
      <c r="BK106">
        <f t="shared" si="166"/>
        <v>0</v>
      </c>
      <c r="BL106">
        <f t="shared" si="167"/>
        <v>0</v>
      </c>
      <c r="BM106">
        <f t="shared" si="168"/>
        <v>0</v>
      </c>
      <c r="BN106">
        <f t="shared" si="169"/>
        <v>0</v>
      </c>
      <c r="BO106">
        <f t="shared" si="170"/>
        <v>0</v>
      </c>
      <c r="BP106">
        <f t="shared" si="171"/>
        <v>0</v>
      </c>
      <c r="BQ106">
        <f t="shared" si="172"/>
        <v>0</v>
      </c>
      <c r="BR106">
        <f t="shared" si="173"/>
        <v>0</v>
      </c>
      <c r="BS106">
        <f t="shared" si="174"/>
        <v>0</v>
      </c>
      <c r="BT106">
        <f t="shared" si="175"/>
        <v>0</v>
      </c>
      <c r="BU106">
        <f t="shared" si="176"/>
        <v>0</v>
      </c>
      <c r="BV106">
        <f t="shared" si="177"/>
        <v>0</v>
      </c>
      <c r="BW106">
        <f t="shared" si="178"/>
        <v>0</v>
      </c>
      <c r="BX106">
        <f t="shared" si="179"/>
        <v>0</v>
      </c>
    </row>
    <row r="107" spans="57:76" ht="13.35" customHeight="1" x14ac:dyDescent="0.35">
      <c r="BE107">
        <f t="shared" si="160"/>
        <v>0</v>
      </c>
      <c r="BF107">
        <f t="shared" si="161"/>
        <v>0</v>
      </c>
      <c r="BG107">
        <f t="shared" si="162"/>
        <v>0</v>
      </c>
      <c r="BH107">
        <f t="shared" si="163"/>
        <v>0</v>
      </c>
      <c r="BI107">
        <f t="shared" si="164"/>
        <v>0</v>
      </c>
      <c r="BJ107">
        <f t="shared" si="165"/>
        <v>0</v>
      </c>
      <c r="BK107">
        <f t="shared" si="166"/>
        <v>0</v>
      </c>
      <c r="BL107">
        <f t="shared" si="167"/>
        <v>0</v>
      </c>
      <c r="BM107">
        <f t="shared" si="168"/>
        <v>0</v>
      </c>
      <c r="BN107">
        <f t="shared" si="169"/>
        <v>0</v>
      </c>
      <c r="BO107">
        <f t="shared" si="170"/>
        <v>0</v>
      </c>
      <c r="BP107">
        <f t="shared" si="171"/>
        <v>0</v>
      </c>
      <c r="BQ107">
        <f t="shared" si="172"/>
        <v>0</v>
      </c>
      <c r="BR107">
        <f t="shared" si="173"/>
        <v>0</v>
      </c>
      <c r="BS107">
        <f t="shared" si="174"/>
        <v>0</v>
      </c>
      <c r="BT107">
        <f t="shared" si="175"/>
        <v>0</v>
      </c>
      <c r="BU107">
        <f t="shared" si="176"/>
        <v>0</v>
      </c>
      <c r="BV107">
        <f t="shared" si="177"/>
        <v>0</v>
      </c>
      <c r="BW107">
        <f t="shared" si="178"/>
        <v>0</v>
      </c>
      <c r="BX107">
        <f t="shared" si="179"/>
        <v>0</v>
      </c>
    </row>
    <row r="108" spans="57:76" ht="13.35" customHeight="1" x14ac:dyDescent="0.35">
      <c r="BE108">
        <f t="shared" si="160"/>
        <v>0</v>
      </c>
      <c r="BF108">
        <f t="shared" si="161"/>
        <v>0</v>
      </c>
      <c r="BG108">
        <f t="shared" si="162"/>
        <v>0</v>
      </c>
      <c r="BH108">
        <f t="shared" si="163"/>
        <v>0</v>
      </c>
      <c r="BI108">
        <f t="shared" si="164"/>
        <v>0</v>
      </c>
      <c r="BJ108">
        <f t="shared" si="165"/>
        <v>0</v>
      </c>
      <c r="BK108">
        <f t="shared" si="166"/>
        <v>0</v>
      </c>
      <c r="BL108">
        <f t="shared" si="167"/>
        <v>0</v>
      </c>
      <c r="BM108">
        <f t="shared" si="168"/>
        <v>0</v>
      </c>
      <c r="BN108">
        <f t="shared" si="169"/>
        <v>0</v>
      </c>
      <c r="BO108">
        <f t="shared" si="170"/>
        <v>0</v>
      </c>
      <c r="BP108">
        <f t="shared" si="171"/>
        <v>0</v>
      </c>
      <c r="BQ108">
        <f t="shared" si="172"/>
        <v>0</v>
      </c>
      <c r="BR108">
        <f t="shared" si="173"/>
        <v>0</v>
      </c>
      <c r="BS108">
        <f t="shared" si="174"/>
        <v>0</v>
      </c>
      <c r="BT108">
        <f t="shared" si="175"/>
        <v>0</v>
      </c>
      <c r="BU108">
        <f t="shared" si="176"/>
        <v>0</v>
      </c>
      <c r="BV108">
        <f t="shared" si="177"/>
        <v>0</v>
      </c>
      <c r="BW108">
        <f t="shared" si="178"/>
        <v>0</v>
      </c>
      <c r="BX108">
        <f t="shared" si="179"/>
        <v>0</v>
      </c>
    </row>
    <row r="109" spans="57:76" ht="13.35" customHeight="1" x14ac:dyDescent="0.35">
      <c r="BE109">
        <f t="shared" si="160"/>
        <v>0</v>
      </c>
      <c r="BF109">
        <f t="shared" si="161"/>
        <v>0</v>
      </c>
      <c r="BG109">
        <f t="shared" si="162"/>
        <v>0</v>
      </c>
      <c r="BH109">
        <f t="shared" si="163"/>
        <v>0</v>
      </c>
      <c r="BI109">
        <f t="shared" si="164"/>
        <v>0</v>
      </c>
      <c r="BJ109">
        <f t="shared" si="165"/>
        <v>0</v>
      </c>
      <c r="BK109">
        <f t="shared" si="166"/>
        <v>0</v>
      </c>
      <c r="BL109">
        <f t="shared" si="167"/>
        <v>0</v>
      </c>
      <c r="BM109">
        <f t="shared" si="168"/>
        <v>0</v>
      </c>
      <c r="BN109">
        <f t="shared" si="169"/>
        <v>0</v>
      </c>
      <c r="BO109">
        <f t="shared" si="170"/>
        <v>0</v>
      </c>
      <c r="BP109">
        <f t="shared" si="171"/>
        <v>0</v>
      </c>
      <c r="BQ109">
        <f t="shared" si="172"/>
        <v>0</v>
      </c>
      <c r="BR109">
        <f t="shared" si="173"/>
        <v>0</v>
      </c>
      <c r="BS109">
        <f t="shared" si="174"/>
        <v>0</v>
      </c>
      <c r="BT109">
        <f t="shared" si="175"/>
        <v>0</v>
      </c>
      <c r="BU109">
        <f t="shared" si="176"/>
        <v>0</v>
      </c>
      <c r="BV109">
        <f t="shared" si="177"/>
        <v>0</v>
      </c>
      <c r="BW109">
        <f t="shared" si="178"/>
        <v>0</v>
      </c>
      <c r="BX109">
        <f t="shared" si="179"/>
        <v>0</v>
      </c>
    </row>
    <row r="110" spans="57:76" ht="13.35" customHeight="1" x14ac:dyDescent="0.35">
      <c r="BE110">
        <f t="shared" si="160"/>
        <v>0</v>
      </c>
      <c r="BF110">
        <f t="shared" si="161"/>
        <v>0</v>
      </c>
      <c r="BG110">
        <f t="shared" si="162"/>
        <v>0</v>
      </c>
      <c r="BH110">
        <f t="shared" si="163"/>
        <v>0</v>
      </c>
      <c r="BI110">
        <f t="shared" si="164"/>
        <v>0</v>
      </c>
      <c r="BJ110">
        <f t="shared" si="165"/>
        <v>0</v>
      </c>
      <c r="BK110">
        <f t="shared" si="166"/>
        <v>0</v>
      </c>
      <c r="BL110">
        <f t="shared" si="167"/>
        <v>0</v>
      </c>
      <c r="BM110">
        <f t="shared" si="168"/>
        <v>0</v>
      </c>
      <c r="BN110">
        <f t="shared" si="169"/>
        <v>0</v>
      </c>
      <c r="BO110">
        <f t="shared" si="170"/>
        <v>0</v>
      </c>
      <c r="BP110">
        <f t="shared" si="171"/>
        <v>0</v>
      </c>
      <c r="BQ110">
        <f t="shared" si="172"/>
        <v>0</v>
      </c>
      <c r="BR110">
        <f t="shared" si="173"/>
        <v>0</v>
      </c>
      <c r="BS110">
        <f t="shared" si="174"/>
        <v>0</v>
      </c>
      <c r="BT110">
        <f t="shared" si="175"/>
        <v>0</v>
      </c>
      <c r="BU110">
        <f t="shared" si="176"/>
        <v>0</v>
      </c>
      <c r="BV110">
        <f t="shared" si="177"/>
        <v>0</v>
      </c>
      <c r="BW110">
        <f t="shared" si="178"/>
        <v>0</v>
      </c>
      <c r="BX110">
        <f t="shared" si="179"/>
        <v>0</v>
      </c>
    </row>
    <row r="111" spans="57:76" ht="13.35" customHeight="1" x14ac:dyDescent="0.35">
      <c r="BE111">
        <f t="shared" si="160"/>
        <v>0</v>
      </c>
      <c r="BF111">
        <f t="shared" si="161"/>
        <v>0</v>
      </c>
      <c r="BG111">
        <f t="shared" si="162"/>
        <v>0</v>
      </c>
      <c r="BH111">
        <f t="shared" si="163"/>
        <v>0</v>
      </c>
      <c r="BI111">
        <f t="shared" si="164"/>
        <v>0</v>
      </c>
      <c r="BJ111">
        <f t="shared" si="165"/>
        <v>0</v>
      </c>
      <c r="BK111">
        <f t="shared" si="166"/>
        <v>0</v>
      </c>
      <c r="BL111">
        <f t="shared" si="167"/>
        <v>0</v>
      </c>
      <c r="BM111">
        <f t="shared" si="168"/>
        <v>0</v>
      </c>
      <c r="BN111">
        <f t="shared" si="169"/>
        <v>0</v>
      </c>
      <c r="BO111">
        <f t="shared" si="170"/>
        <v>0</v>
      </c>
      <c r="BP111">
        <f t="shared" si="171"/>
        <v>0</v>
      </c>
      <c r="BQ111">
        <f t="shared" si="172"/>
        <v>0</v>
      </c>
      <c r="BR111">
        <f t="shared" si="173"/>
        <v>0</v>
      </c>
      <c r="BS111">
        <f t="shared" si="174"/>
        <v>0</v>
      </c>
      <c r="BT111">
        <f t="shared" si="175"/>
        <v>0</v>
      </c>
      <c r="BU111">
        <f t="shared" si="176"/>
        <v>0</v>
      </c>
      <c r="BV111">
        <f t="shared" si="177"/>
        <v>0</v>
      </c>
      <c r="BW111">
        <f t="shared" si="178"/>
        <v>0</v>
      </c>
      <c r="BX111">
        <f t="shared" si="179"/>
        <v>0</v>
      </c>
    </row>
  </sheetData>
  <mergeCells count="1">
    <mergeCell ref="A2:B2"/>
  </mergeCells>
  <hyperlinks>
    <hyperlink ref="BB2" r:id="rId1" display="http://stats.oecd.org/OECDStat_Metadata/ShowMetadata.ashx?Dataset=IOTS_2021&amp;Coords=[COL].[CONS_NONRES]&amp;ShowOnWeb=true&amp;Lang=en" xr:uid="{00000000-0004-0000-0000-000000000000}"/>
    <hyperlink ref="A54" r:id="rId2" display="https://stats-2.oecd.org/index.aspx?DatasetCode=IOTS_2021" xr:uid="{00000000-0004-0000-0000-000001000000}"/>
  </hyperlinks>
  <pageMargins left="0.75" right="0.75" top="1" bottom="1" header="0.5" footer="0.5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E1D7-2C6C-49FF-A55D-4149BD74C319}">
  <dimension ref="A1:BX111"/>
  <sheetViews>
    <sheetView showGridLines="0" topLeftCell="AQ2" zoomScale="90" zoomScaleNormal="90" workbookViewId="0">
      <selection activeCell="AV2" sqref="AV2:AZ2"/>
    </sheetView>
  </sheetViews>
  <sheetFormatPr defaultColWidth="9.73046875" defaultRowHeight="13.35" customHeight="1" x14ac:dyDescent="0.35"/>
  <cols>
    <col min="1" max="1" width="28.59765625" customWidth="1"/>
    <col min="2" max="2" width="2.59765625" customWidth="1"/>
    <col min="3" max="3" width="11" bestFit="1" customWidth="1"/>
    <col min="4" max="4" width="10.73046875" customWidth="1"/>
    <col min="5" max="7" width="9.265625" bestFit="1" customWidth="1"/>
    <col min="8" max="8" width="13.59765625" customWidth="1"/>
    <col min="9" max="9" width="12" customWidth="1"/>
    <col min="10" max="11" width="12.265625" customWidth="1"/>
    <col min="12" max="12" width="12" customWidth="1"/>
    <col min="13" max="13" width="11.1328125" customWidth="1"/>
    <col min="14" max="14" width="11.265625" customWidth="1"/>
    <col min="15" max="15" width="11.86328125" customWidth="1"/>
    <col min="16" max="16" width="10.86328125" customWidth="1"/>
    <col min="17" max="17" width="13" customWidth="1"/>
    <col min="18" max="18" width="12.1328125" customWidth="1"/>
    <col min="19" max="19" width="10.86328125" customWidth="1"/>
    <col min="20" max="20" width="11.265625" customWidth="1"/>
    <col min="21" max="21" width="11.73046875" customWidth="1"/>
    <col min="22" max="22" width="14.59765625" customWidth="1"/>
    <col min="23" max="23" width="11.1328125" customWidth="1"/>
    <col min="24" max="24" width="12.86328125" customWidth="1"/>
    <col min="25" max="25" width="11.3984375" customWidth="1"/>
    <col min="26" max="26" width="10.73046875" customWidth="1"/>
    <col min="27" max="27" width="11.86328125" customWidth="1"/>
    <col min="28" max="28" width="13" customWidth="1"/>
    <col min="29" max="29" width="12.3984375" customWidth="1"/>
    <col min="30" max="30" width="11.3984375" customWidth="1"/>
    <col min="31" max="31" width="11.86328125" customWidth="1"/>
    <col min="32" max="32" width="11.59765625" customWidth="1"/>
    <col min="33" max="33" width="12.1328125" customWidth="1"/>
    <col min="34" max="35" width="11.86328125" customWidth="1"/>
    <col min="36" max="36" width="11" customWidth="1"/>
    <col min="37" max="37" width="11.1328125" customWidth="1"/>
    <col min="38" max="38" width="11.265625" customWidth="1"/>
    <col min="39" max="40" width="12.3984375" customWidth="1"/>
    <col min="41" max="41" width="13" customWidth="1"/>
    <col min="42" max="42" width="11.86328125" customWidth="1"/>
    <col min="43" max="43" width="11.3984375" customWidth="1"/>
    <col min="44" max="44" width="11.265625" customWidth="1"/>
    <col min="45" max="45" width="11.1328125" customWidth="1"/>
    <col min="46" max="46" width="12" customWidth="1"/>
    <col min="47" max="47" width="9.265625" bestFit="1" customWidth="1"/>
    <col min="48" max="48" width="14.1328125" customWidth="1"/>
    <col min="49" max="49" width="12.3984375" customWidth="1"/>
    <col min="50" max="50" width="13.73046875" customWidth="1"/>
    <col min="51" max="51" width="12.3984375" customWidth="1"/>
    <col min="52" max="53" width="10.73046875" customWidth="1"/>
    <col min="54" max="54" width="11.86328125" customWidth="1"/>
    <col min="55" max="55" width="12.73046875" customWidth="1"/>
    <col min="56" max="56" width="14.3984375" customWidth="1"/>
  </cols>
  <sheetData>
    <row r="1" spans="1:76" ht="13.35" hidden="1" customHeight="1" x14ac:dyDescent="0.35">
      <c r="A1" s="1" t="e">
        <f ca="1">DotStatQuery(B1)</f>
        <v>#NAME?</v>
      </c>
      <c r="B1" s="1" t="s">
        <v>0</v>
      </c>
    </row>
    <row r="2" spans="1:76" ht="173.45" customHeight="1" x14ac:dyDescent="0.35">
      <c r="A2" s="86" t="s">
        <v>1</v>
      </c>
      <c r="B2" s="87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3" t="s">
        <v>53</v>
      </c>
      <c r="BC2" s="2" t="s">
        <v>54</v>
      </c>
      <c r="BD2" s="2" t="s">
        <v>55</v>
      </c>
    </row>
    <row r="3" spans="1:76" ht="13.7" customHeight="1" x14ac:dyDescent="0.4">
      <c r="A3" s="4" t="s">
        <v>56</v>
      </c>
      <c r="B3" s="5" t="s">
        <v>57</v>
      </c>
      <c r="C3" s="5" t="s">
        <v>57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5" t="s">
        <v>57</v>
      </c>
      <c r="R3" s="5" t="s">
        <v>57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  <c r="X3" s="5" t="s">
        <v>57</v>
      </c>
      <c r="Y3" s="5" t="s">
        <v>57</v>
      </c>
      <c r="Z3" s="5" t="s">
        <v>57</v>
      </c>
      <c r="AA3" s="5" t="s">
        <v>57</v>
      </c>
      <c r="AB3" s="5" t="s">
        <v>57</v>
      </c>
      <c r="AC3" s="5" t="s">
        <v>57</v>
      </c>
      <c r="AD3" s="5" t="s">
        <v>57</v>
      </c>
      <c r="AE3" s="5" t="s">
        <v>57</v>
      </c>
      <c r="AF3" s="5" t="s">
        <v>57</v>
      </c>
      <c r="AG3" s="5" t="s">
        <v>57</v>
      </c>
      <c r="AH3" s="5" t="s">
        <v>57</v>
      </c>
      <c r="AI3" s="5" t="s">
        <v>57</v>
      </c>
      <c r="AJ3" s="5" t="s">
        <v>57</v>
      </c>
      <c r="AK3" s="5" t="s">
        <v>57</v>
      </c>
      <c r="AL3" s="5" t="s">
        <v>57</v>
      </c>
      <c r="AM3" s="5" t="s">
        <v>57</v>
      </c>
      <c r="AN3" s="5" t="s">
        <v>57</v>
      </c>
      <c r="AO3" s="5" t="s">
        <v>57</v>
      </c>
      <c r="AP3" s="5" t="s">
        <v>57</v>
      </c>
      <c r="AQ3" s="5" t="s">
        <v>57</v>
      </c>
      <c r="AR3" s="5" t="s">
        <v>57</v>
      </c>
      <c r="AS3" s="5" t="s">
        <v>57</v>
      </c>
      <c r="AT3" s="5" t="s">
        <v>57</v>
      </c>
      <c r="AU3" s="5" t="s">
        <v>57</v>
      </c>
      <c r="AV3" s="5" t="s">
        <v>57</v>
      </c>
      <c r="AW3" s="5" t="s">
        <v>57</v>
      </c>
      <c r="AX3" s="5" t="s">
        <v>57</v>
      </c>
      <c r="AY3" s="5" t="s">
        <v>57</v>
      </c>
      <c r="AZ3" s="5" t="s">
        <v>57</v>
      </c>
      <c r="BA3" s="5" t="s">
        <v>57</v>
      </c>
      <c r="BB3" s="5" t="s">
        <v>57</v>
      </c>
      <c r="BC3" s="5" t="s">
        <v>57</v>
      </c>
      <c r="BD3" s="5" t="s">
        <v>57</v>
      </c>
      <c r="BE3" s="6" t="s">
        <v>58</v>
      </c>
      <c r="BF3" s="6" t="s">
        <v>59</v>
      </c>
      <c r="BG3" s="6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6" t="s">
        <v>66</v>
      </c>
      <c r="BN3" s="7" t="s">
        <v>67</v>
      </c>
      <c r="BO3" s="6" t="s">
        <v>68</v>
      </c>
      <c r="BP3" s="6" t="s">
        <v>69</v>
      </c>
      <c r="BQ3" s="7" t="s">
        <v>70</v>
      </c>
      <c r="BR3" s="6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6" t="s">
        <v>76</v>
      </c>
      <c r="BX3" s="7" t="s">
        <v>77</v>
      </c>
    </row>
    <row r="4" spans="1:76" ht="20.45" customHeight="1" x14ac:dyDescent="0.4">
      <c r="A4" s="7" t="s">
        <v>78</v>
      </c>
      <c r="B4" s="5" t="s">
        <v>57</v>
      </c>
      <c r="C4" s="14">
        <v>1.18</v>
      </c>
      <c r="D4" s="14">
        <v>1.7000000000000001E-2</v>
      </c>
      <c r="E4" s="14">
        <v>2E-3</v>
      </c>
      <c r="F4" s="14">
        <v>5.0000000000000001E-3</v>
      </c>
      <c r="G4" s="14">
        <v>3.0000000000000001E-3</v>
      </c>
      <c r="H4" s="14">
        <v>0.187</v>
      </c>
      <c r="I4" s="14">
        <v>1.2E-2</v>
      </c>
      <c r="J4" s="14">
        <v>0.16</v>
      </c>
      <c r="K4" s="14">
        <v>8.9999999999999993E-3</v>
      </c>
      <c r="L4" s="14">
        <v>7.0000000000000001E-3</v>
      </c>
      <c r="M4" s="14">
        <v>8.0000000000000002E-3</v>
      </c>
      <c r="N4" s="14">
        <v>7.0000000000000001E-3</v>
      </c>
      <c r="O4" s="14">
        <v>1.4E-2</v>
      </c>
      <c r="P4" s="14">
        <v>3.0000000000000001E-3</v>
      </c>
      <c r="Q4" s="14">
        <v>3.0000000000000001E-3</v>
      </c>
      <c r="R4" s="14">
        <v>3.0000000000000001E-3</v>
      </c>
      <c r="S4" s="14">
        <v>3.0000000000000001E-3</v>
      </c>
      <c r="T4" s="14">
        <v>3.0000000000000001E-3</v>
      </c>
      <c r="U4" s="14">
        <v>2E-3</v>
      </c>
      <c r="V4" s="14">
        <v>3.0000000000000001E-3</v>
      </c>
      <c r="W4" s="14">
        <v>4.0000000000000001E-3</v>
      </c>
      <c r="X4" s="14">
        <v>8.0000000000000002E-3</v>
      </c>
      <c r="Y4" s="14">
        <v>5.0000000000000001E-3</v>
      </c>
      <c r="Z4" s="14">
        <v>1E-3</v>
      </c>
      <c r="AA4" s="14">
        <v>7.0000000000000001E-3</v>
      </c>
      <c r="AB4" s="14">
        <v>7.0000000000000001E-3</v>
      </c>
      <c r="AC4" s="14">
        <v>2E-3</v>
      </c>
      <c r="AD4" s="14">
        <v>8.0000000000000002E-3</v>
      </c>
      <c r="AE4" s="14">
        <v>4.0000000000000001E-3</v>
      </c>
      <c r="AF4" s="14">
        <v>4.0000000000000001E-3</v>
      </c>
      <c r="AG4" s="14">
        <v>4.0000000000000001E-3</v>
      </c>
      <c r="AH4" s="14">
        <v>6.2E-2</v>
      </c>
      <c r="AI4" s="14">
        <v>4.0000000000000001E-3</v>
      </c>
      <c r="AJ4" s="14">
        <v>3.0000000000000001E-3</v>
      </c>
      <c r="AK4" s="14">
        <v>3.0000000000000001E-3</v>
      </c>
      <c r="AL4" s="14">
        <v>3.0000000000000001E-3</v>
      </c>
      <c r="AM4" s="14">
        <v>1E-3</v>
      </c>
      <c r="AN4" s="14">
        <v>3.0000000000000001E-3</v>
      </c>
      <c r="AO4" s="14">
        <v>2E-3</v>
      </c>
      <c r="AP4" s="14">
        <v>2E-3</v>
      </c>
      <c r="AQ4" s="14">
        <v>4.0000000000000001E-3</v>
      </c>
      <c r="AR4" s="14">
        <v>6.0000000000000001E-3</v>
      </c>
      <c r="AS4" s="14">
        <v>7.0000000000000001E-3</v>
      </c>
      <c r="AT4" s="14">
        <v>6.0000000000000001E-3</v>
      </c>
      <c r="AU4" s="8">
        <v>0</v>
      </c>
      <c r="AV4" s="8">
        <v>37089.800000000003</v>
      </c>
      <c r="AW4" s="8">
        <v>3.4</v>
      </c>
      <c r="AX4" s="8">
        <v>17.100000000000001</v>
      </c>
      <c r="AY4" s="8">
        <v>2817.4</v>
      </c>
      <c r="AZ4" s="8">
        <v>184</v>
      </c>
      <c r="BA4" s="8">
        <v>164</v>
      </c>
      <c r="BB4" s="8">
        <v>41.5</v>
      </c>
      <c r="BC4" s="8">
        <v>515.4</v>
      </c>
      <c r="BD4" s="8">
        <v>-16625.599999999999</v>
      </c>
      <c r="BE4">
        <f t="shared" ref="BE4:BE67" si="0">SUM(C4,D4)</f>
        <v>1.1969999999999998</v>
      </c>
      <c r="BF4">
        <f t="shared" ref="BF4:BF67" si="1">SUM(E4,F4)</f>
        <v>7.0000000000000001E-3</v>
      </c>
      <c r="BG4">
        <f t="shared" ref="BG4:BG67" si="2">SUM(G4,AB4,AF4,AG4,AH4,AI4,AJ4,AK4,AL4,AM4,AN4,AO4,AQ4,AR4,AS4,AT4)</f>
        <v>0.12200000000000004</v>
      </c>
      <c r="BH4">
        <f t="shared" ref="BH4:BL35" si="3">H4</f>
        <v>0.187</v>
      </c>
      <c r="BI4">
        <f t="shared" si="3"/>
        <v>1.2E-2</v>
      </c>
      <c r="BJ4">
        <f t="shared" si="3"/>
        <v>0.16</v>
      </c>
      <c r="BK4">
        <f t="shared" si="3"/>
        <v>8.9999999999999993E-3</v>
      </c>
      <c r="BL4">
        <f t="shared" si="3"/>
        <v>7.0000000000000001E-3</v>
      </c>
      <c r="BM4">
        <f t="shared" ref="BM4:BM67" si="4">SUM(M4,N4,O4)</f>
        <v>2.8999999999999998E-2</v>
      </c>
      <c r="BN4">
        <f t="shared" ref="BN4:BN67" si="5">P4</f>
        <v>3.0000000000000001E-3</v>
      </c>
      <c r="BO4">
        <f t="shared" ref="BO4:BO67" si="6">SUM(Q4,R4)</f>
        <v>6.0000000000000001E-3</v>
      </c>
      <c r="BP4">
        <f t="shared" ref="BP4:BP67" si="7">SUM(S4,U4,X4)</f>
        <v>1.3000000000000001E-2</v>
      </c>
      <c r="BQ4">
        <f t="shared" ref="BQ4:BQ67" si="8">T4</f>
        <v>3.0000000000000001E-3</v>
      </c>
      <c r="BR4">
        <f t="shared" ref="BR4:BR67" si="9">SUM(V4,W4)</f>
        <v>7.0000000000000001E-3</v>
      </c>
      <c r="BS4">
        <f t="shared" ref="BS4:BU35" si="10">Y4</f>
        <v>5.0000000000000001E-3</v>
      </c>
      <c r="BT4">
        <f t="shared" si="10"/>
        <v>1E-3</v>
      </c>
      <c r="BU4">
        <f t="shared" si="10"/>
        <v>7.0000000000000001E-3</v>
      </c>
      <c r="BV4">
        <f t="shared" ref="BV4:BV67" si="11">AC4</f>
        <v>2E-3</v>
      </c>
      <c r="BW4">
        <f t="shared" ref="BW4:BW67" si="12">SUM(AD4,AE4)</f>
        <v>1.2E-2</v>
      </c>
      <c r="BX4">
        <f t="shared" ref="BX4:BX67" si="13">AP4</f>
        <v>2E-3</v>
      </c>
    </row>
    <row r="5" spans="1:76" ht="13.7" customHeight="1" x14ac:dyDescent="0.4">
      <c r="A5" s="7" t="s">
        <v>79</v>
      </c>
      <c r="B5" s="5" t="s">
        <v>57</v>
      </c>
      <c r="C5" s="14">
        <v>3.0000000000000001E-3</v>
      </c>
      <c r="D5" s="14">
        <v>1.048</v>
      </c>
      <c r="E5" s="14">
        <v>0</v>
      </c>
      <c r="F5" s="14">
        <v>1E-3</v>
      </c>
      <c r="G5" s="14">
        <v>0</v>
      </c>
      <c r="H5" s="14">
        <v>2.7E-2</v>
      </c>
      <c r="I5" s="14">
        <v>1E-3</v>
      </c>
      <c r="J5" s="14">
        <v>1E-3</v>
      </c>
      <c r="K5" s="14">
        <v>0</v>
      </c>
      <c r="L5" s="14">
        <v>1E-3</v>
      </c>
      <c r="M5" s="14">
        <v>1E-3</v>
      </c>
      <c r="N5" s="14">
        <v>1E-3</v>
      </c>
      <c r="O5" s="14">
        <v>1E-3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4.0000000000000001E-3</v>
      </c>
      <c r="Y5" s="14">
        <v>1E-3</v>
      </c>
      <c r="Z5" s="14">
        <v>0</v>
      </c>
      <c r="AA5" s="14">
        <v>0</v>
      </c>
      <c r="AB5" s="14">
        <v>0</v>
      </c>
      <c r="AC5" s="14">
        <v>0</v>
      </c>
      <c r="AD5" s="14">
        <v>1E-3</v>
      </c>
      <c r="AE5" s="14">
        <v>1E-3</v>
      </c>
      <c r="AF5" s="14">
        <v>0</v>
      </c>
      <c r="AG5" s="14">
        <v>1E-3</v>
      </c>
      <c r="AH5" s="14">
        <v>1.0999999999999999E-2</v>
      </c>
      <c r="AI5" s="14">
        <v>1E-3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1E-3</v>
      </c>
      <c r="AS5" s="14">
        <v>1E-3</v>
      </c>
      <c r="AT5" s="14">
        <v>1E-3</v>
      </c>
      <c r="AU5" s="9">
        <v>0</v>
      </c>
      <c r="AV5" s="9">
        <v>4229.8</v>
      </c>
      <c r="AW5" s="9">
        <v>0.4</v>
      </c>
      <c r="AX5" s="9">
        <v>2.1</v>
      </c>
      <c r="AY5" s="9">
        <v>4.0999999999999996</v>
      </c>
      <c r="AZ5" s="9">
        <v>1.2</v>
      </c>
      <c r="BA5" s="9">
        <v>10.9</v>
      </c>
      <c r="BB5" s="9">
        <v>9.8000000000000007</v>
      </c>
      <c r="BC5" s="9">
        <v>548.6</v>
      </c>
      <c r="BD5" s="9">
        <v>-1855.1</v>
      </c>
      <c r="BE5">
        <f t="shared" si="0"/>
        <v>1.0509999999999999</v>
      </c>
      <c r="BF5">
        <f t="shared" si="1"/>
        <v>1E-3</v>
      </c>
      <c r="BG5">
        <f t="shared" si="2"/>
        <v>1.6000000000000004E-2</v>
      </c>
      <c r="BH5">
        <f t="shared" si="3"/>
        <v>2.7E-2</v>
      </c>
      <c r="BI5">
        <f t="shared" si="3"/>
        <v>1E-3</v>
      </c>
      <c r="BJ5">
        <f t="shared" si="3"/>
        <v>1E-3</v>
      </c>
      <c r="BK5">
        <f t="shared" si="3"/>
        <v>0</v>
      </c>
      <c r="BL5">
        <f t="shared" si="3"/>
        <v>1E-3</v>
      </c>
      <c r="BM5">
        <f t="shared" si="4"/>
        <v>3.0000000000000001E-3</v>
      </c>
      <c r="BN5">
        <f t="shared" si="5"/>
        <v>0</v>
      </c>
      <c r="BO5">
        <f t="shared" si="6"/>
        <v>0</v>
      </c>
      <c r="BP5">
        <f t="shared" si="7"/>
        <v>4.0000000000000001E-3</v>
      </c>
      <c r="BQ5">
        <f t="shared" si="8"/>
        <v>0</v>
      </c>
      <c r="BR5">
        <f t="shared" si="9"/>
        <v>0</v>
      </c>
      <c r="BS5">
        <f t="shared" si="10"/>
        <v>1E-3</v>
      </c>
      <c r="BT5">
        <f t="shared" si="10"/>
        <v>0</v>
      </c>
      <c r="BU5">
        <f t="shared" si="10"/>
        <v>0</v>
      </c>
      <c r="BV5">
        <f t="shared" si="11"/>
        <v>0</v>
      </c>
      <c r="BW5">
        <f t="shared" si="12"/>
        <v>2E-3</v>
      </c>
      <c r="BX5">
        <f t="shared" si="13"/>
        <v>0</v>
      </c>
    </row>
    <row r="6" spans="1:76" ht="20.45" customHeight="1" x14ac:dyDescent="0.4">
      <c r="A6" s="7" t="s">
        <v>80</v>
      </c>
      <c r="B6" s="5" t="s">
        <v>57</v>
      </c>
      <c r="C6" s="14">
        <v>1E-3</v>
      </c>
      <c r="D6" s="14">
        <v>1E-3</v>
      </c>
      <c r="E6" s="14">
        <v>1.0009999999999999</v>
      </c>
      <c r="F6" s="14">
        <v>2E-3</v>
      </c>
      <c r="G6" s="14">
        <v>2E-3</v>
      </c>
      <c r="H6" s="14">
        <v>0</v>
      </c>
      <c r="I6" s="14">
        <v>1E-3</v>
      </c>
      <c r="J6" s="14">
        <v>1E-3</v>
      </c>
      <c r="K6" s="14">
        <v>1E-3</v>
      </c>
      <c r="L6" s="14">
        <v>1.7000000000000001E-2</v>
      </c>
      <c r="M6" s="14">
        <v>2E-3</v>
      </c>
      <c r="N6" s="14">
        <v>1E-3</v>
      </c>
      <c r="O6" s="14">
        <v>1E-3</v>
      </c>
      <c r="P6" s="14">
        <v>2E-3</v>
      </c>
      <c r="Q6" s="14">
        <v>1E-3</v>
      </c>
      <c r="R6" s="14">
        <v>1E-3</v>
      </c>
      <c r="S6" s="14">
        <v>0</v>
      </c>
      <c r="T6" s="14">
        <v>1E-3</v>
      </c>
      <c r="U6" s="14">
        <v>0</v>
      </c>
      <c r="V6" s="14">
        <v>0</v>
      </c>
      <c r="W6" s="14">
        <v>1E-3</v>
      </c>
      <c r="X6" s="14">
        <v>0</v>
      </c>
      <c r="Y6" s="14">
        <v>4.0000000000000001E-3</v>
      </c>
      <c r="Z6" s="14">
        <v>0</v>
      </c>
      <c r="AA6" s="14">
        <v>1E-3</v>
      </c>
      <c r="AB6" s="14">
        <v>0</v>
      </c>
      <c r="AC6" s="14">
        <v>1E-3</v>
      </c>
      <c r="AD6" s="14">
        <v>4.0000000000000001E-3</v>
      </c>
      <c r="AE6" s="14">
        <v>4.0000000000000001E-3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1E-3</v>
      </c>
      <c r="AT6" s="14">
        <v>0</v>
      </c>
      <c r="AU6" s="8">
        <v>0</v>
      </c>
      <c r="AV6" s="8">
        <v>196.3</v>
      </c>
      <c r="AW6" s="8">
        <v>3</v>
      </c>
      <c r="AX6" s="8">
        <v>18.8</v>
      </c>
      <c r="AY6" s="8">
        <v>26.9</v>
      </c>
      <c r="AZ6" s="8">
        <v>1.4</v>
      </c>
      <c r="BA6" s="8">
        <v>6.7</v>
      </c>
      <c r="BB6" s="8">
        <v>0.1</v>
      </c>
      <c r="BC6" s="8">
        <v>58.8</v>
      </c>
      <c r="BD6" s="8">
        <v>-2590.3000000000002</v>
      </c>
      <c r="BE6">
        <f t="shared" si="0"/>
        <v>2E-3</v>
      </c>
      <c r="BF6">
        <f t="shared" si="1"/>
        <v>1.0029999999999999</v>
      </c>
      <c r="BG6">
        <f t="shared" si="2"/>
        <v>3.0000000000000001E-3</v>
      </c>
      <c r="BH6">
        <f t="shared" si="3"/>
        <v>0</v>
      </c>
      <c r="BI6">
        <f t="shared" si="3"/>
        <v>1E-3</v>
      </c>
      <c r="BJ6">
        <f t="shared" si="3"/>
        <v>1E-3</v>
      </c>
      <c r="BK6">
        <f t="shared" si="3"/>
        <v>1E-3</v>
      </c>
      <c r="BL6">
        <f t="shared" si="3"/>
        <v>1.7000000000000001E-2</v>
      </c>
      <c r="BM6">
        <f t="shared" si="4"/>
        <v>4.0000000000000001E-3</v>
      </c>
      <c r="BN6">
        <f t="shared" si="5"/>
        <v>2E-3</v>
      </c>
      <c r="BO6">
        <f t="shared" si="6"/>
        <v>2E-3</v>
      </c>
      <c r="BP6">
        <f t="shared" si="7"/>
        <v>0</v>
      </c>
      <c r="BQ6">
        <f t="shared" si="8"/>
        <v>1E-3</v>
      </c>
      <c r="BR6">
        <f t="shared" si="9"/>
        <v>1E-3</v>
      </c>
      <c r="BS6">
        <f t="shared" si="10"/>
        <v>4.0000000000000001E-3</v>
      </c>
      <c r="BT6">
        <f t="shared" si="10"/>
        <v>0</v>
      </c>
      <c r="BU6">
        <f t="shared" si="10"/>
        <v>1E-3</v>
      </c>
      <c r="BV6">
        <f t="shared" si="11"/>
        <v>1E-3</v>
      </c>
      <c r="BW6">
        <f t="shared" si="12"/>
        <v>8.0000000000000002E-3</v>
      </c>
      <c r="BX6">
        <f t="shared" si="13"/>
        <v>0</v>
      </c>
    </row>
    <row r="7" spans="1:76" ht="20.45" customHeight="1" x14ac:dyDescent="0.4">
      <c r="A7" s="7" t="s">
        <v>81</v>
      </c>
      <c r="B7" s="5" t="s">
        <v>57</v>
      </c>
      <c r="C7" s="14">
        <v>1.4E-2</v>
      </c>
      <c r="D7" s="14">
        <v>1.6E-2</v>
      </c>
      <c r="E7" s="14">
        <v>1.4999999999999999E-2</v>
      </c>
      <c r="F7" s="14">
        <v>1.153</v>
      </c>
      <c r="G7" s="14">
        <v>0.124</v>
      </c>
      <c r="H7" s="14">
        <v>1.4E-2</v>
      </c>
      <c r="I7" s="14">
        <v>1.6E-2</v>
      </c>
      <c r="J7" s="14">
        <v>1.6E-2</v>
      </c>
      <c r="K7" s="14">
        <v>2.7E-2</v>
      </c>
      <c r="L7" s="14">
        <v>0.127</v>
      </c>
      <c r="M7" s="14">
        <v>6.7000000000000004E-2</v>
      </c>
      <c r="N7" s="14">
        <v>3.5000000000000003E-2</v>
      </c>
      <c r="O7" s="14">
        <v>3.5999999999999997E-2</v>
      </c>
      <c r="P7" s="14">
        <v>0.27400000000000002</v>
      </c>
      <c r="Q7" s="14">
        <v>0.35799999999999998</v>
      </c>
      <c r="R7" s="14">
        <v>0.13800000000000001</v>
      </c>
      <c r="S7" s="14">
        <v>6.3E-2</v>
      </c>
      <c r="T7" s="14">
        <v>6.9000000000000006E-2</v>
      </c>
      <c r="U7" s="14">
        <v>6.3E-2</v>
      </c>
      <c r="V7" s="14">
        <v>6.9000000000000006E-2</v>
      </c>
      <c r="W7" s="14">
        <v>9.2999999999999999E-2</v>
      </c>
      <c r="X7" s="14">
        <v>4.2999999999999997E-2</v>
      </c>
      <c r="Y7" s="14">
        <v>2.4E-2</v>
      </c>
      <c r="Z7" s="14">
        <v>4.0000000000000001E-3</v>
      </c>
      <c r="AA7" s="14">
        <v>8.7999999999999995E-2</v>
      </c>
      <c r="AB7" s="14">
        <v>1.2999999999999999E-2</v>
      </c>
      <c r="AC7" s="14">
        <v>1.0999999999999999E-2</v>
      </c>
      <c r="AD7" s="14">
        <v>4.2999999999999997E-2</v>
      </c>
      <c r="AE7" s="14">
        <v>4.3999999999999997E-2</v>
      </c>
      <c r="AF7" s="14">
        <v>0.01</v>
      </c>
      <c r="AG7" s="14">
        <v>7.0000000000000001E-3</v>
      </c>
      <c r="AH7" s="14">
        <v>1.0999999999999999E-2</v>
      </c>
      <c r="AI7" s="14">
        <v>1.2E-2</v>
      </c>
      <c r="AJ7" s="14">
        <v>0.01</v>
      </c>
      <c r="AK7" s="14">
        <v>0.01</v>
      </c>
      <c r="AL7" s="14">
        <v>7.0000000000000001E-3</v>
      </c>
      <c r="AM7" s="14">
        <v>2E-3</v>
      </c>
      <c r="AN7" s="14">
        <v>2.1999999999999999E-2</v>
      </c>
      <c r="AO7" s="14">
        <v>7.0000000000000001E-3</v>
      </c>
      <c r="AP7" s="14">
        <v>8.9999999999999993E-3</v>
      </c>
      <c r="AQ7" s="14">
        <v>6.0000000000000001E-3</v>
      </c>
      <c r="AR7" s="14">
        <v>0.01</v>
      </c>
      <c r="AS7" s="14">
        <v>1.2E-2</v>
      </c>
      <c r="AT7" s="14">
        <v>1.7999999999999999E-2</v>
      </c>
      <c r="AU7" s="9">
        <v>0</v>
      </c>
      <c r="AV7" s="9">
        <v>41.6</v>
      </c>
      <c r="AW7" s="9">
        <v>1.9</v>
      </c>
      <c r="AX7" s="9">
        <v>11.9</v>
      </c>
      <c r="AY7" s="9">
        <v>11.7</v>
      </c>
      <c r="AZ7" s="9">
        <v>3788</v>
      </c>
      <c r="BA7" s="9">
        <v>2</v>
      </c>
      <c r="BB7" s="9">
        <v>0.2</v>
      </c>
      <c r="BC7" s="9">
        <v>278.2</v>
      </c>
      <c r="BD7" s="9">
        <v>-130344.7</v>
      </c>
      <c r="BE7">
        <f t="shared" si="0"/>
        <v>0.03</v>
      </c>
      <c r="BF7">
        <f t="shared" si="1"/>
        <v>1.1679999999999999</v>
      </c>
      <c r="BG7">
        <f t="shared" si="2"/>
        <v>0.28100000000000008</v>
      </c>
      <c r="BH7">
        <f t="shared" si="3"/>
        <v>1.4E-2</v>
      </c>
      <c r="BI7">
        <f t="shared" si="3"/>
        <v>1.6E-2</v>
      </c>
      <c r="BJ7">
        <f t="shared" si="3"/>
        <v>1.6E-2</v>
      </c>
      <c r="BK7">
        <f t="shared" si="3"/>
        <v>2.7E-2</v>
      </c>
      <c r="BL7">
        <f t="shared" si="3"/>
        <v>0.127</v>
      </c>
      <c r="BM7">
        <f t="shared" si="4"/>
        <v>0.13800000000000001</v>
      </c>
      <c r="BN7">
        <f t="shared" si="5"/>
        <v>0.27400000000000002</v>
      </c>
      <c r="BO7">
        <f t="shared" si="6"/>
        <v>0.496</v>
      </c>
      <c r="BP7">
        <f t="shared" si="7"/>
        <v>0.16899999999999998</v>
      </c>
      <c r="BQ7">
        <f t="shared" si="8"/>
        <v>6.9000000000000006E-2</v>
      </c>
      <c r="BR7">
        <f t="shared" si="9"/>
        <v>0.16200000000000001</v>
      </c>
      <c r="BS7">
        <f t="shared" si="10"/>
        <v>2.4E-2</v>
      </c>
      <c r="BT7">
        <f t="shared" si="10"/>
        <v>4.0000000000000001E-3</v>
      </c>
      <c r="BU7">
        <f t="shared" si="10"/>
        <v>8.7999999999999995E-2</v>
      </c>
      <c r="BV7">
        <f t="shared" si="11"/>
        <v>1.0999999999999999E-2</v>
      </c>
      <c r="BW7">
        <f t="shared" si="12"/>
        <v>8.6999999999999994E-2</v>
      </c>
      <c r="BX7">
        <f t="shared" si="13"/>
        <v>8.9999999999999993E-3</v>
      </c>
    </row>
    <row r="8" spans="1:76" ht="20.45" customHeight="1" x14ac:dyDescent="0.4">
      <c r="A8" s="7" t="s">
        <v>82</v>
      </c>
      <c r="B8" s="5" t="s">
        <v>57</v>
      </c>
      <c r="C8" s="14">
        <v>0</v>
      </c>
      <c r="D8" s="14">
        <v>1E-3</v>
      </c>
      <c r="E8" s="14">
        <v>5.0000000000000001E-3</v>
      </c>
      <c r="F8" s="14">
        <v>6.0000000000000001E-3</v>
      </c>
      <c r="G8" s="14">
        <v>1.014</v>
      </c>
      <c r="H8" s="14">
        <v>0</v>
      </c>
      <c r="I8" s="14">
        <v>0</v>
      </c>
      <c r="J8" s="14">
        <v>0</v>
      </c>
      <c r="K8" s="14">
        <v>0</v>
      </c>
      <c r="L8" s="14">
        <v>0.01</v>
      </c>
      <c r="M8" s="14">
        <v>1E-3</v>
      </c>
      <c r="N8" s="14">
        <v>1E-3</v>
      </c>
      <c r="O8" s="14">
        <v>0</v>
      </c>
      <c r="P8" s="14">
        <v>2E-3</v>
      </c>
      <c r="Q8" s="14">
        <v>2E-3</v>
      </c>
      <c r="R8" s="14">
        <v>1E-3</v>
      </c>
      <c r="S8" s="14">
        <v>0</v>
      </c>
      <c r="T8" s="14">
        <v>0</v>
      </c>
      <c r="U8" s="14">
        <v>0</v>
      </c>
      <c r="V8" s="14">
        <v>0</v>
      </c>
      <c r="W8" s="14">
        <v>1E-3</v>
      </c>
      <c r="X8" s="14">
        <v>0</v>
      </c>
      <c r="Y8" s="14">
        <v>2E-3</v>
      </c>
      <c r="Z8" s="14">
        <v>0</v>
      </c>
      <c r="AA8" s="14">
        <v>1E-3</v>
      </c>
      <c r="AB8" s="14">
        <v>0</v>
      </c>
      <c r="AC8" s="14">
        <v>0</v>
      </c>
      <c r="AD8" s="14">
        <v>2E-3</v>
      </c>
      <c r="AE8" s="14">
        <v>2E-3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8">
        <v>0</v>
      </c>
      <c r="AV8" s="8">
        <v>2.8</v>
      </c>
      <c r="AW8" s="8">
        <v>0.2</v>
      </c>
      <c r="AX8" s="8">
        <v>1.3</v>
      </c>
      <c r="AY8" s="8">
        <v>3</v>
      </c>
      <c r="AZ8" s="8">
        <v>7.7</v>
      </c>
      <c r="BA8" s="8">
        <v>0.3</v>
      </c>
      <c r="BB8" s="8">
        <v>0</v>
      </c>
      <c r="BC8" s="8">
        <v>310.7</v>
      </c>
      <c r="BD8" s="8">
        <v>-335.7</v>
      </c>
      <c r="BE8">
        <f t="shared" si="0"/>
        <v>1E-3</v>
      </c>
      <c r="BF8">
        <f t="shared" si="1"/>
        <v>1.0999999999999999E-2</v>
      </c>
      <c r="BG8">
        <f t="shared" si="2"/>
        <v>1.014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0.01</v>
      </c>
      <c r="BM8">
        <f t="shared" si="4"/>
        <v>2E-3</v>
      </c>
      <c r="BN8">
        <f t="shared" si="5"/>
        <v>2E-3</v>
      </c>
      <c r="BO8">
        <f t="shared" si="6"/>
        <v>3.0000000000000001E-3</v>
      </c>
      <c r="BP8">
        <f t="shared" si="7"/>
        <v>0</v>
      </c>
      <c r="BQ8">
        <f t="shared" si="8"/>
        <v>0</v>
      </c>
      <c r="BR8">
        <f t="shared" si="9"/>
        <v>1E-3</v>
      </c>
      <c r="BS8">
        <f t="shared" si="10"/>
        <v>2E-3</v>
      </c>
      <c r="BT8">
        <f t="shared" si="10"/>
        <v>0</v>
      </c>
      <c r="BU8">
        <f t="shared" si="10"/>
        <v>1E-3</v>
      </c>
      <c r="BV8">
        <f t="shared" si="11"/>
        <v>0</v>
      </c>
      <c r="BW8">
        <f t="shared" si="12"/>
        <v>4.0000000000000001E-3</v>
      </c>
      <c r="BX8">
        <f t="shared" si="13"/>
        <v>0</v>
      </c>
    </row>
    <row r="9" spans="1:76" ht="20.45" customHeight="1" x14ac:dyDescent="0.4">
      <c r="A9" s="7" t="s">
        <v>61</v>
      </c>
      <c r="B9" s="5" t="s">
        <v>57</v>
      </c>
      <c r="C9" s="14">
        <v>0.10199999999999999</v>
      </c>
      <c r="D9" s="14">
        <v>8.2000000000000003E-2</v>
      </c>
      <c r="E9" s="14">
        <v>5.0000000000000001E-3</v>
      </c>
      <c r="F9" s="14">
        <v>1.2999999999999999E-2</v>
      </c>
      <c r="G9" s="14">
        <v>7.0000000000000001E-3</v>
      </c>
      <c r="H9" s="14">
        <v>1.153</v>
      </c>
      <c r="I9" s="14">
        <v>1.4E-2</v>
      </c>
      <c r="J9" s="14">
        <v>0.02</v>
      </c>
      <c r="K9" s="14">
        <v>0.01</v>
      </c>
      <c r="L9" s="14">
        <v>1.6E-2</v>
      </c>
      <c r="M9" s="14">
        <v>1.7000000000000001E-2</v>
      </c>
      <c r="N9" s="14">
        <v>1.2999999999999999E-2</v>
      </c>
      <c r="O9" s="14">
        <v>0.01</v>
      </c>
      <c r="P9" s="14">
        <v>6.0000000000000001E-3</v>
      </c>
      <c r="Q9" s="14">
        <v>7.0000000000000001E-3</v>
      </c>
      <c r="R9" s="14">
        <v>6.0000000000000001E-3</v>
      </c>
      <c r="S9" s="14">
        <v>6.0000000000000001E-3</v>
      </c>
      <c r="T9" s="14">
        <v>6.0000000000000001E-3</v>
      </c>
      <c r="U9" s="14">
        <v>5.0000000000000001E-3</v>
      </c>
      <c r="V9" s="14">
        <v>5.0000000000000001E-3</v>
      </c>
      <c r="W9" s="14">
        <v>7.0000000000000001E-3</v>
      </c>
      <c r="X9" s="14">
        <v>7.0000000000000001E-3</v>
      </c>
      <c r="Y9" s="14">
        <v>0.01</v>
      </c>
      <c r="Z9" s="14">
        <v>3.0000000000000001E-3</v>
      </c>
      <c r="AA9" s="14">
        <v>7.0000000000000001E-3</v>
      </c>
      <c r="AB9" s="14">
        <v>0.01</v>
      </c>
      <c r="AC9" s="14">
        <v>5.0000000000000001E-3</v>
      </c>
      <c r="AD9" s="14">
        <v>0.02</v>
      </c>
      <c r="AE9" s="14">
        <v>0.01</v>
      </c>
      <c r="AF9" s="14">
        <v>8.0000000000000002E-3</v>
      </c>
      <c r="AG9" s="14">
        <v>8.9999999999999993E-3</v>
      </c>
      <c r="AH9" s="14">
        <v>0.18099999999999999</v>
      </c>
      <c r="AI9" s="14">
        <v>8.0000000000000002E-3</v>
      </c>
      <c r="AJ9" s="14">
        <v>7.0000000000000001E-3</v>
      </c>
      <c r="AK9" s="14">
        <v>6.0000000000000001E-3</v>
      </c>
      <c r="AL9" s="14">
        <v>7.0000000000000001E-3</v>
      </c>
      <c r="AM9" s="14">
        <v>2E-3</v>
      </c>
      <c r="AN9" s="14">
        <v>5.0000000000000001E-3</v>
      </c>
      <c r="AO9" s="14">
        <v>5.0000000000000001E-3</v>
      </c>
      <c r="AP9" s="14">
        <v>5.0000000000000001E-3</v>
      </c>
      <c r="AQ9" s="14">
        <v>7.0000000000000001E-3</v>
      </c>
      <c r="AR9" s="14">
        <v>1.2999999999999999E-2</v>
      </c>
      <c r="AS9" s="14">
        <v>8.9999999999999993E-3</v>
      </c>
      <c r="AT9" s="14">
        <v>1.2E-2</v>
      </c>
      <c r="AU9" s="9">
        <v>0</v>
      </c>
      <c r="AV9" s="9">
        <v>239020.9</v>
      </c>
      <c r="AW9" s="9">
        <v>61.1</v>
      </c>
      <c r="AX9" s="9">
        <v>369.3</v>
      </c>
      <c r="AY9" s="9">
        <v>483</v>
      </c>
      <c r="AZ9" s="9">
        <v>260.5</v>
      </c>
      <c r="BA9" s="9">
        <v>660.1</v>
      </c>
      <c r="BB9" s="9">
        <v>1518.4</v>
      </c>
      <c r="BC9" s="9">
        <v>4898.3999999999996</v>
      </c>
      <c r="BD9" s="9">
        <v>-43807.6</v>
      </c>
      <c r="BE9">
        <f t="shared" si="0"/>
        <v>0.184</v>
      </c>
      <c r="BF9">
        <f t="shared" si="1"/>
        <v>1.7999999999999999E-2</v>
      </c>
      <c r="BG9">
        <f t="shared" si="2"/>
        <v>0.29600000000000004</v>
      </c>
      <c r="BH9">
        <f t="shared" si="3"/>
        <v>1.153</v>
      </c>
      <c r="BI9">
        <f t="shared" si="3"/>
        <v>1.4E-2</v>
      </c>
      <c r="BJ9">
        <f t="shared" si="3"/>
        <v>0.02</v>
      </c>
      <c r="BK9">
        <f t="shared" si="3"/>
        <v>0.01</v>
      </c>
      <c r="BL9">
        <f t="shared" si="3"/>
        <v>1.6E-2</v>
      </c>
      <c r="BM9">
        <f t="shared" si="4"/>
        <v>0.04</v>
      </c>
      <c r="BN9">
        <f t="shared" si="5"/>
        <v>6.0000000000000001E-3</v>
      </c>
      <c r="BO9">
        <f t="shared" si="6"/>
        <v>1.3000000000000001E-2</v>
      </c>
      <c r="BP9">
        <f t="shared" si="7"/>
        <v>1.7999999999999999E-2</v>
      </c>
      <c r="BQ9">
        <f t="shared" si="8"/>
        <v>6.0000000000000001E-3</v>
      </c>
      <c r="BR9">
        <f t="shared" si="9"/>
        <v>1.2E-2</v>
      </c>
      <c r="BS9">
        <f t="shared" si="10"/>
        <v>0.01</v>
      </c>
      <c r="BT9">
        <f t="shared" si="10"/>
        <v>3.0000000000000001E-3</v>
      </c>
      <c r="BU9">
        <f t="shared" si="10"/>
        <v>7.0000000000000001E-3</v>
      </c>
      <c r="BV9">
        <f t="shared" si="11"/>
        <v>5.0000000000000001E-3</v>
      </c>
      <c r="BW9">
        <f t="shared" si="12"/>
        <v>0.03</v>
      </c>
      <c r="BX9">
        <f t="shared" si="13"/>
        <v>5.0000000000000001E-3</v>
      </c>
    </row>
    <row r="10" spans="1:76" ht="20.45" customHeight="1" x14ac:dyDescent="0.4">
      <c r="A10" s="7" t="s">
        <v>62</v>
      </c>
      <c r="B10" s="5" t="s">
        <v>57</v>
      </c>
      <c r="C10" s="14">
        <v>7.0000000000000001E-3</v>
      </c>
      <c r="D10" s="14">
        <v>0.03</v>
      </c>
      <c r="E10" s="14">
        <v>4.0000000000000001E-3</v>
      </c>
      <c r="F10" s="14">
        <v>6.0000000000000001E-3</v>
      </c>
      <c r="G10" s="14">
        <v>5.0000000000000001E-3</v>
      </c>
      <c r="H10" s="14">
        <v>6.0000000000000001E-3</v>
      </c>
      <c r="I10" s="14">
        <v>1.212</v>
      </c>
      <c r="J10" s="14">
        <v>6.0000000000000001E-3</v>
      </c>
      <c r="K10" s="14">
        <v>0.01</v>
      </c>
      <c r="L10" s="14">
        <v>7.0000000000000001E-3</v>
      </c>
      <c r="M10" s="14">
        <v>5.0000000000000001E-3</v>
      </c>
      <c r="N10" s="14">
        <v>4.0000000000000001E-3</v>
      </c>
      <c r="O10" s="14">
        <v>1.2E-2</v>
      </c>
      <c r="P10" s="14">
        <v>6.0000000000000001E-3</v>
      </c>
      <c r="Q10" s="14">
        <v>4.0000000000000001E-3</v>
      </c>
      <c r="R10" s="14">
        <v>3.0000000000000001E-3</v>
      </c>
      <c r="S10" s="14">
        <v>4.0000000000000001E-3</v>
      </c>
      <c r="T10" s="14">
        <v>5.0000000000000001E-3</v>
      </c>
      <c r="U10" s="14">
        <v>4.0000000000000001E-3</v>
      </c>
      <c r="V10" s="14">
        <v>4.0000000000000001E-3</v>
      </c>
      <c r="W10" s="14">
        <v>5.0000000000000001E-3</v>
      </c>
      <c r="X10" s="14">
        <v>1.2E-2</v>
      </c>
      <c r="Y10" s="14">
        <v>6.0000000000000001E-3</v>
      </c>
      <c r="Z10" s="14">
        <v>2E-3</v>
      </c>
      <c r="AA10" s="14">
        <v>6.0000000000000001E-3</v>
      </c>
      <c r="AB10" s="14">
        <v>5.0000000000000001E-3</v>
      </c>
      <c r="AC10" s="14">
        <v>4.0000000000000001E-3</v>
      </c>
      <c r="AD10" s="14">
        <v>2.9000000000000001E-2</v>
      </c>
      <c r="AE10" s="14">
        <v>7.0000000000000001E-3</v>
      </c>
      <c r="AF10" s="14">
        <v>5.0000000000000001E-3</v>
      </c>
      <c r="AG10" s="14">
        <v>8.0000000000000002E-3</v>
      </c>
      <c r="AH10" s="14">
        <v>5.0000000000000001E-3</v>
      </c>
      <c r="AI10" s="14">
        <v>6.0000000000000001E-3</v>
      </c>
      <c r="AJ10" s="14">
        <v>7.0000000000000001E-3</v>
      </c>
      <c r="AK10" s="14">
        <v>4.0000000000000001E-3</v>
      </c>
      <c r="AL10" s="14">
        <v>4.0000000000000001E-3</v>
      </c>
      <c r="AM10" s="14">
        <v>1E-3</v>
      </c>
      <c r="AN10" s="14">
        <v>4.0000000000000001E-3</v>
      </c>
      <c r="AO10" s="14">
        <v>4.0000000000000001E-3</v>
      </c>
      <c r="AP10" s="14">
        <v>5.0000000000000001E-3</v>
      </c>
      <c r="AQ10" s="14">
        <v>2E-3</v>
      </c>
      <c r="AR10" s="14">
        <v>5.0000000000000001E-3</v>
      </c>
      <c r="AS10" s="14">
        <v>0.01</v>
      </c>
      <c r="AT10" s="14">
        <v>1.2E-2</v>
      </c>
      <c r="AU10" s="8">
        <v>0</v>
      </c>
      <c r="AV10" s="8">
        <v>37086</v>
      </c>
      <c r="AW10" s="8">
        <v>46.6</v>
      </c>
      <c r="AX10" s="8">
        <v>273.39999999999998</v>
      </c>
      <c r="AY10" s="8">
        <v>428.6</v>
      </c>
      <c r="AZ10" s="8">
        <v>-970.5</v>
      </c>
      <c r="BA10" s="8">
        <v>428.4</v>
      </c>
      <c r="BB10" s="8">
        <v>1028.4000000000001</v>
      </c>
      <c r="BC10" s="8">
        <v>4792.8</v>
      </c>
      <c r="BD10" s="8">
        <v>-34104.1</v>
      </c>
      <c r="BE10">
        <f t="shared" si="0"/>
        <v>3.6999999999999998E-2</v>
      </c>
      <c r="BF10">
        <f t="shared" si="1"/>
        <v>0.01</v>
      </c>
      <c r="BG10">
        <f t="shared" si="2"/>
        <v>8.7000000000000008E-2</v>
      </c>
      <c r="BH10">
        <f t="shared" si="3"/>
        <v>6.0000000000000001E-3</v>
      </c>
      <c r="BI10">
        <f t="shared" si="3"/>
        <v>1.212</v>
      </c>
      <c r="BJ10">
        <f t="shared" si="3"/>
        <v>6.0000000000000001E-3</v>
      </c>
      <c r="BK10">
        <f t="shared" si="3"/>
        <v>0.01</v>
      </c>
      <c r="BL10">
        <f t="shared" si="3"/>
        <v>7.0000000000000001E-3</v>
      </c>
      <c r="BM10">
        <f t="shared" si="4"/>
        <v>2.1000000000000001E-2</v>
      </c>
      <c r="BN10">
        <f t="shared" si="5"/>
        <v>6.0000000000000001E-3</v>
      </c>
      <c r="BO10">
        <f t="shared" si="6"/>
        <v>7.0000000000000001E-3</v>
      </c>
      <c r="BP10">
        <f t="shared" si="7"/>
        <v>0.02</v>
      </c>
      <c r="BQ10">
        <f t="shared" si="8"/>
        <v>5.0000000000000001E-3</v>
      </c>
      <c r="BR10">
        <f t="shared" si="9"/>
        <v>9.0000000000000011E-3</v>
      </c>
      <c r="BS10">
        <f t="shared" si="10"/>
        <v>6.0000000000000001E-3</v>
      </c>
      <c r="BT10">
        <f t="shared" si="10"/>
        <v>2E-3</v>
      </c>
      <c r="BU10">
        <f t="shared" si="10"/>
        <v>6.0000000000000001E-3</v>
      </c>
      <c r="BV10">
        <f t="shared" si="11"/>
        <v>4.0000000000000001E-3</v>
      </c>
      <c r="BW10">
        <f t="shared" si="12"/>
        <v>3.6000000000000004E-2</v>
      </c>
      <c r="BX10">
        <f t="shared" si="13"/>
        <v>5.0000000000000001E-3</v>
      </c>
    </row>
    <row r="11" spans="1:76" ht="20.45" customHeight="1" x14ac:dyDescent="0.4">
      <c r="A11" s="7" t="s">
        <v>63</v>
      </c>
      <c r="B11" s="5" t="s">
        <v>57</v>
      </c>
      <c r="C11" s="14">
        <v>6.0000000000000001E-3</v>
      </c>
      <c r="D11" s="14">
        <v>4.0000000000000001E-3</v>
      </c>
      <c r="E11" s="14">
        <v>2E-3</v>
      </c>
      <c r="F11" s="14">
        <v>3.0000000000000001E-3</v>
      </c>
      <c r="G11" s="14">
        <v>5.0000000000000001E-3</v>
      </c>
      <c r="H11" s="14">
        <v>4.0000000000000001E-3</v>
      </c>
      <c r="I11" s="14">
        <v>4.0000000000000001E-3</v>
      </c>
      <c r="J11" s="14">
        <v>1.202</v>
      </c>
      <c r="K11" s="14">
        <v>3.7999999999999999E-2</v>
      </c>
      <c r="L11" s="14">
        <v>4.0000000000000001E-3</v>
      </c>
      <c r="M11" s="14">
        <v>4.0000000000000001E-3</v>
      </c>
      <c r="N11" s="14">
        <v>3.0000000000000001E-3</v>
      </c>
      <c r="O11" s="14">
        <v>4.0000000000000001E-3</v>
      </c>
      <c r="P11" s="14">
        <v>4.0000000000000001E-3</v>
      </c>
      <c r="Q11" s="14">
        <v>2E-3</v>
      </c>
      <c r="R11" s="14">
        <v>2E-3</v>
      </c>
      <c r="S11" s="14">
        <v>2E-3</v>
      </c>
      <c r="T11" s="14">
        <v>3.0000000000000001E-3</v>
      </c>
      <c r="U11" s="14">
        <v>2E-3</v>
      </c>
      <c r="V11" s="14">
        <v>2E-3</v>
      </c>
      <c r="W11" s="14">
        <v>4.0000000000000001E-3</v>
      </c>
      <c r="X11" s="14">
        <v>2.8000000000000001E-2</v>
      </c>
      <c r="Y11" s="14">
        <v>8.9999999999999993E-3</v>
      </c>
      <c r="Z11" s="14">
        <v>1E-3</v>
      </c>
      <c r="AA11" s="14">
        <v>0.03</v>
      </c>
      <c r="AB11" s="14">
        <v>3.0000000000000001E-3</v>
      </c>
      <c r="AC11" s="14">
        <v>2E-3</v>
      </c>
      <c r="AD11" s="14">
        <v>4.0000000000000001E-3</v>
      </c>
      <c r="AE11" s="14">
        <v>4.0000000000000001E-3</v>
      </c>
      <c r="AF11" s="14">
        <v>0.01</v>
      </c>
      <c r="AG11" s="14">
        <v>2E-3</v>
      </c>
      <c r="AH11" s="14">
        <v>3.0000000000000001E-3</v>
      </c>
      <c r="AI11" s="14">
        <v>4.0000000000000001E-3</v>
      </c>
      <c r="AJ11" s="14">
        <v>3.0000000000000001E-3</v>
      </c>
      <c r="AK11" s="14">
        <v>2E-3</v>
      </c>
      <c r="AL11" s="14">
        <v>2E-3</v>
      </c>
      <c r="AM11" s="14">
        <v>1E-3</v>
      </c>
      <c r="AN11" s="14">
        <v>2E-3</v>
      </c>
      <c r="AO11" s="14">
        <v>2E-3</v>
      </c>
      <c r="AP11" s="14">
        <v>2E-3</v>
      </c>
      <c r="AQ11" s="14">
        <v>2E-3</v>
      </c>
      <c r="AR11" s="14">
        <v>2E-3</v>
      </c>
      <c r="AS11" s="14">
        <v>4.0000000000000001E-3</v>
      </c>
      <c r="AT11" s="14">
        <v>3.0000000000000001E-3</v>
      </c>
      <c r="AU11" s="9">
        <v>0</v>
      </c>
      <c r="AV11" s="9">
        <v>750.4</v>
      </c>
      <c r="AW11" s="9">
        <v>11.7</v>
      </c>
      <c r="AX11" s="9">
        <v>64.5</v>
      </c>
      <c r="AY11" s="9">
        <v>177.9</v>
      </c>
      <c r="AZ11" s="9">
        <v>125</v>
      </c>
      <c r="BA11" s="9">
        <v>29.2</v>
      </c>
      <c r="BB11" s="9">
        <v>257.60000000000002</v>
      </c>
      <c r="BC11" s="9">
        <v>413.4</v>
      </c>
      <c r="BD11" s="9">
        <v>-7690.5</v>
      </c>
      <c r="BE11">
        <f t="shared" si="0"/>
        <v>0.01</v>
      </c>
      <c r="BF11">
        <f t="shared" si="1"/>
        <v>5.0000000000000001E-3</v>
      </c>
      <c r="BG11">
        <f t="shared" si="2"/>
        <v>5.0000000000000017E-2</v>
      </c>
      <c r="BH11">
        <f t="shared" si="3"/>
        <v>4.0000000000000001E-3</v>
      </c>
      <c r="BI11">
        <f t="shared" si="3"/>
        <v>4.0000000000000001E-3</v>
      </c>
      <c r="BJ11">
        <f t="shared" si="3"/>
        <v>1.202</v>
      </c>
      <c r="BK11">
        <f t="shared" si="3"/>
        <v>3.7999999999999999E-2</v>
      </c>
      <c r="BL11">
        <f t="shared" si="3"/>
        <v>4.0000000000000001E-3</v>
      </c>
      <c r="BM11">
        <f t="shared" si="4"/>
        <v>1.0999999999999999E-2</v>
      </c>
      <c r="BN11">
        <f t="shared" si="5"/>
        <v>4.0000000000000001E-3</v>
      </c>
      <c r="BO11">
        <f t="shared" si="6"/>
        <v>4.0000000000000001E-3</v>
      </c>
      <c r="BP11">
        <f t="shared" si="7"/>
        <v>3.2000000000000001E-2</v>
      </c>
      <c r="BQ11">
        <f t="shared" si="8"/>
        <v>3.0000000000000001E-3</v>
      </c>
      <c r="BR11">
        <f t="shared" si="9"/>
        <v>6.0000000000000001E-3</v>
      </c>
      <c r="BS11">
        <f t="shared" si="10"/>
        <v>8.9999999999999993E-3</v>
      </c>
      <c r="BT11">
        <f t="shared" si="10"/>
        <v>1E-3</v>
      </c>
      <c r="BU11">
        <f t="shared" si="10"/>
        <v>0.03</v>
      </c>
      <c r="BV11">
        <f t="shared" si="11"/>
        <v>2E-3</v>
      </c>
      <c r="BW11">
        <f t="shared" si="12"/>
        <v>8.0000000000000002E-3</v>
      </c>
      <c r="BX11">
        <f t="shared" si="13"/>
        <v>2E-3</v>
      </c>
    </row>
    <row r="12" spans="1:76" ht="20.45" customHeight="1" x14ac:dyDescent="0.4">
      <c r="A12" s="7" t="s">
        <v>64</v>
      </c>
      <c r="B12" s="5" t="s">
        <v>57</v>
      </c>
      <c r="C12" s="14">
        <v>5.2999999999999999E-2</v>
      </c>
      <c r="D12" s="14">
        <v>1.7000000000000001E-2</v>
      </c>
      <c r="E12" s="14">
        <v>8.0000000000000002E-3</v>
      </c>
      <c r="F12" s="14">
        <v>1.6E-2</v>
      </c>
      <c r="G12" s="14">
        <v>1.4E-2</v>
      </c>
      <c r="H12" s="14">
        <v>4.9000000000000002E-2</v>
      </c>
      <c r="I12" s="14">
        <v>2.5999999999999999E-2</v>
      </c>
      <c r="J12" s="14">
        <v>3.5999999999999997E-2</v>
      </c>
      <c r="K12" s="14">
        <v>1.339</v>
      </c>
      <c r="L12" s="14">
        <v>2.5999999999999999E-2</v>
      </c>
      <c r="M12" s="14">
        <v>3.4000000000000002E-2</v>
      </c>
      <c r="N12" s="14">
        <v>3.5000000000000003E-2</v>
      </c>
      <c r="O12" s="14">
        <v>2.9000000000000001E-2</v>
      </c>
      <c r="P12" s="14">
        <v>1.7999999999999999E-2</v>
      </c>
      <c r="Q12" s="14">
        <v>1.0999999999999999E-2</v>
      </c>
      <c r="R12" s="14">
        <v>1.2999999999999999E-2</v>
      </c>
      <c r="S12" s="14">
        <v>2.1000000000000001E-2</v>
      </c>
      <c r="T12" s="14">
        <v>2.1999999999999999E-2</v>
      </c>
      <c r="U12" s="14">
        <v>1.2E-2</v>
      </c>
      <c r="V12" s="14">
        <v>1.2E-2</v>
      </c>
      <c r="W12" s="14">
        <v>1.7000000000000001E-2</v>
      </c>
      <c r="X12" s="14">
        <v>2.5000000000000001E-2</v>
      </c>
      <c r="Y12" s="14">
        <v>2.8000000000000001E-2</v>
      </c>
      <c r="Z12" s="14">
        <v>7.0000000000000001E-3</v>
      </c>
      <c r="AA12" s="14">
        <v>1.4E-2</v>
      </c>
      <c r="AB12" s="14">
        <v>2.3E-2</v>
      </c>
      <c r="AC12" s="14">
        <v>1.4E-2</v>
      </c>
      <c r="AD12" s="14">
        <v>0.04</v>
      </c>
      <c r="AE12" s="14">
        <v>2.5000000000000001E-2</v>
      </c>
      <c r="AF12" s="14">
        <v>3.7999999999999999E-2</v>
      </c>
      <c r="AG12" s="14">
        <v>0.04</v>
      </c>
      <c r="AH12" s="14">
        <v>2.4E-2</v>
      </c>
      <c r="AI12" s="14">
        <v>7.6999999999999999E-2</v>
      </c>
      <c r="AJ12" s="14">
        <v>3.2000000000000001E-2</v>
      </c>
      <c r="AK12" s="14">
        <v>2.5999999999999999E-2</v>
      </c>
      <c r="AL12" s="14">
        <v>3.6999999999999998E-2</v>
      </c>
      <c r="AM12" s="14">
        <v>5.0000000000000001E-3</v>
      </c>
      <c r="AN12" s="14">
        <v>2.5999999999999999E-2</v>
      </c>
      <c r="AO12" s="14">
        <v>1.7000000000000001E-2</v>
      </c>
      <c r="AP12" s="14">
        <v>0.02</v>
      </c>
      <c r="AQ12" s="14">
        <v>2.1000000000000001E-2</v>
      </c>
      <c r="AR12" s="14">
        <v>1.7999999999999999E-2</v>
      </c>
      <c r="AS12" s="14">
        <v>0.02</v>
      </c>
      <c r="AT12" s="14">
        <v>0.02</v>
      </c>
      <c r="AU12" s="8">
        <v>0</v>
      </c>
      <c r="AV12" s="8">
        <v>4620.2</v>
      </c>
      <c r="AW12" s="8">
        <v>16</v>
      </c>
      <c r="AX12" s="8">
        <v>586.1</v>
      </c>
      <c r="AY12" s="8">
        <v>246.1</v>
      </c>
      <c r="AZ12" s="8">
        <v>77.900000000000006</v>
      </c>
      <c r="BA12" s="8">
        <v>79.3</v>
      </c>
      <c r="BB12" s="8">
        <v>21.8</v>
      </c>
      <c r="BC12" s="8">
        <v>4405.5</v>
      </c>
      <c r="BD12" s="8">
        <v>-4272.7</v>
      </c>
      <c r="BE12">
        <f t="shared" si="0"/>
        <v>7.0000000000000007E-2</v>
      </c>
      <c r="BF12">
        <f t="shared" si="1"/>
        <v>2.4E-2</v>
      </c>
      <c r="BG12">
        <f t="shared" si="2"/>
        <v>0.43800000000000006</v>
      </c>
      <c r="BH12">
        <f t="shared" si="3"/>
        <v>4.9000000000000002E-2</v>
      </c>
      <c r="BI12">
        <f t="shared" si="3"/>
        <v>2.5999999999999999E-2</v>
      </c>
      <c r="BJ12">
        <f t="shared" si="3"/>
        <v>3.5999999999999997E-2</v>
      </c>
      <c r="BK12">
        <f t="shared" si="3"/>
        <v>1.339</v>
      </c>
      <c r="BL12">
        <f t="shared" si="3"/>
        <v>2.5999999999999999E-2</v>
      </c>
      <c r="BM12">
        <f t="shared" si="4"/>
        <v>9.8000000000000004E-2</v>
      </c>
      <c r="BN12">
        <f t="shared" si="5"/>
        <v>1.7999999999999999E-2</v>
      </c>
      <c r="BO12">
        <f t="shared" si="6"/>
        <v>2.4E-2</v>
      </c>
      <c r="BP12">
        <f t="shared" si="7"/>
        <v>5.8000000000000003E-2</v>
      </c>
      <c r="BQ12">
        <f t="shared" si="8"/>
        <v>2.1999999999999999E-2</v>
      </c>
      <c r="BR12">
        <f t="shared" si="9"/>
        <v>2.9000000000000001E-2</v>
      </c>
      <c r="BS12">
        <f t="shared" si="10"/>
        <v>2.8000000000000001E-2</v>
      </c>
      <c r="BT12">
        <f t="shared" si="10"/>
        <v>7.0000000000000001E-3</v>
      </c>
      <c r="BU12">
        <f t="shared" si="10"/>
        <v>1.4E-2</v>
      </c>
      <c r="BV12">
        <f t="shared" si="11"/>
        <v>1.4E-2</v>
      </c>
      <c r="BW12">
        <f t="shared" si="12"/>
        <v>6.5000000000000002E-2</v>
      </c>
      <c r="BX12">
        <f t="shared" si="13"/>
        <v>0.02</v>
      </c>
    </row>
    <row r="13" spans="1:76" ht="20.45" customHeight="1" x14ac:dyDescent="0.4">
      <c r="A13" s="7" t="s">
        <v>65</v>
      </c>
      <c r="B13" s="5" t="s">
        <v>57</v>
      </c>
      <c r="C13" s="14">
        <v>4.1000000000000002E-2</v>
      </c>
      <c r="D13" s="14">
        <v>6.0999999999999999E-2</v>
      </c>
      <c r="E13" s="14">
        <v>1.9E-2</v>
      </c>
      <c r="F13" s="14">
        <v>8.3000000000000004E-2</v>
      </c>
      <c r="G13" s="14">
        <v>4.5999999999999999E-2</v>
      </c>
      <c r="H13" s="14">
        <v>2.5000000000000001E-2</v>
      </c>
      <c r="I13" s="14">
        <v>2.9000000000000001E-2</v>
      </c>
      <c r="J13" s="14">
        <v>2.8000000000000001E-2</v>
      </c>
      <c r="K13" s="14">
        <v>2.8000000000000001E-2</v>
      </c>
      <c r="L13" s="14">
        <v>1.34</v>
      </c>
      <c r="M13" s="14">
        <v>0.13600000000000001</v>
      </c>
      <c r="N13" s="14">
        <v>5.0999999999999997E-2</v>
      </c>
      <c r="O13" s="14">
        <v>4.1000000000000002E-2</v>
      </c>
      <c r="P13" s="14">
        <v>3.5999999999999997E-2</v>
      </c>
      <c r="Q13" s="14">
        <v>4.2999999999999997E-2</v>
      </c>
      <c r="R13" s="14">
        <v>2.5000000000000001E-2</v>
      </c>
      <c r="S13" s="14">
        <v>1.7999999999999999E-2</v>
      </c>
      <c r="T13" s="14">
        <v>0.02</v>
      </c>
      <c r="U13" s="14">
        <v>1.6E-2</v>
      </c>
      <c r="V13" s="14">
        <v>1.9E-2</v>
      </c>
      <c r="W13" s="14">
        <v>2.5000000000000001E-2</v>
      </c>
      <c r="X13" s="14">
        <v>0.02</v>
      </c>
      <c r="Y13" s="14">
        <v>0.111</v>
      </c>
      <c r="Z13" s="14">
        <v>1.2E-2</v>
      </c>
      <c r="AA13" s="14">
        <v>0.03</v>
      </c>
      <c r="AB13" s="14">
        <v>2.3E-2</v>
      </c>
      <c r="AC13" s="14">
        <v>5.1999999999999998E-2</v>
      </c>
      <c r="AD13" s="14">
        <v>0.28499999999999998</v>
      </c>
      <c r="AE13" s="14">
        <v>0.28799999999999998</v>
      </c>
      <c r="AF13" s="14">
        <v>1.4E-2</v>
      </c>
      <c r="AG13" s="14">
        <v>3.4000000000000002E-2</v>
      </c>
      <c r="AH13" s="14">
        <v>2.1999999999999999E-2</v>
      </c>
      <c r="AI13" s="14">
        <v>1.7999999999999999E-2</v>
      </c>
      <c r="AJ13" s="14">
        <v>1.4E-2</v>
      </c>
      <c r="AK13" s="14">
        <v>1.2999999999999999E-2</v>
      </c>
      <c r="AL13" s="14">
        <v>1.0999999999999999E-2</v>
      </c>
      <c r="AM13" s="14">
        <v>4.0000000000000001E-3</v>
      </c>
      <c r="AN13" s="14">
        <v>1.4999999999999999E-2</v>
      </c>
      <c r="AO13" s="14">
        <v>1.9E-2</v>
      </c>
      <c r="AP13" s="14">
        <v>2.1000000000000001E-2</v>
      </c>
      <c r="AQ13" s="14">
        <v>8.9999999999999993E-3</v>
      </c>
      <c r="AR13" s="14">
        <v>1.6E-2</v>
      </c>
      <c r="AS13" s="14">
        <v>2.8000000000000001E-2</v>
      </c>
      <c r="AT13" s="14">
        <v>2.1999999999999999E-2</v>
      </c>
      <c r="AU13" s="9">
        <v>0</v>
      </c>
      <c r="AV13" s="9">
        <v>54655.7</v>
      </c>
      <c r="AW13" s="9">
        <v>14.3</v>
      </c>
      <c r="AX13" s="9">
        <v>329.6</v>
      </c>
      <c r="AY13" s="9">
        <v>167.1</v>
      </c>
      <c r="AZ13" s="9">
        <v>887</v>
      </c>
      <c r="BA13" s="9">
        <v>299.3</v>
      </c>
      <c r="BB13" s="9">
        <v>207</v>
      </c>
      <c r="BC13" s="9">
        <v>14307.4</v>
      </c>
      <c r="BD13" s="9">
        <v>-30089.1</v>
      </c>
      <c r="BE13">
        <f t="shared" si="0"/>
        <v>0.10200000000000001</v>
      </c>
      <c r="BF13">
        <f t="shared" si="1"/>
        <v>0.10200000000000001</v>
      </c>
      <c r="BG13">
        <f t="shared" si="2"/>
        <v>0.30800000000000005</v>
      </c>
      <c r="BH13">
        <f t="shared" si="3"/>
        <v>2.5000000000000001E-2</v>
      </c>
      <c r="BI13">
        <f t="shared" si="3"/>
        <v>2.9000000000000001E-2</v>
      </c>
      <c r="BJ13">
        <f t="shared" si="3"/>
        <v>2.8000000000000001E-2</v>
      </c>
      <c r="BK13">
        <f t="shared" si="3"/>
        <v>2.8000000000000001E-2</v>
      </c>
      <c r="BL13">
        <f t="shared" si="3"/>
        <v>1.34</v>
      </c>
      <c r="BM13">
        <f t="shared" si="4"/>
        <v>0.22800000000000001</v>
      </c>
      <c r="BN13">
        <f t="shared" si="5"/>
        <v>3.5999999999999997E-2</v>
      </c>
      <c r="BO13">
        <f t="shared" si="6"/>
        <v>6.8000000000000005E-2</v>
      </c>
      <c r="BP13">
        <f t="shared" si="7"/>
        <v>5.4000000000000006E-2</v>
      </c>
      <c r="BQ13">
        <f t="shared" si="8"/>
        <v>0.02</v>
      </c>
      <c r="BR13">
        <f t="shared" si="9"/>
        <v>4.3999999999999997E-2</v>
      </c>
      <c r="BS13">
        <f t="shared" si="10"/>
        <v>0.111</v>
      </c>
      <c r="BT13">
        <f t="shared" si="10"/>
        <v>1.2E-2</v>
      </c>
      <c r="BU13">
        <f t="shared" si="10"/>
        <v>0.03</v>
      </c>
      <c r="BV13">
        <f t="shared" si="11"/>
        <v>5.1999999999999998E-2</v>
      </c>
      <c r="BW13">
        <f t="shared" si="12"/>
        <v>0.57299999999999995</v>
      </c>
      <c r="BX13">
        <f t="shared" si="13"/>
        <v>2.1000000000000001E-2</v>
      </c>
    </row>
    <row r="14" spans="1:76" ht="20.45" customHeight="1" x14ac:dyDescent="0.4">
      <c r="A14" s="7" t="s">
        <v>83</v>
      </c>
      <c r="B14" s="5" t="s">
        <v>57</v>
      </c>
      <c r="C14" s="14">
        <v>7.0000000000000007E-2</v>
      </c>
      <c r="D14" s="14">
        <v>3.5000000000000003E-2</v>
      </c>
      <c r="E14" s="14">
        <v>1.2999999999999999E-2</v>
      </c>
      <c r="F14" s="14">
        <v>4.7E-2</v>
      </c>
      <c r="G14" s="14">
        <v>4.1000000000000002E-2</v>
      </c>
      <c r="H14" s="14">
        <v>3.6999999999999998E-2</v>
      </c>
      <c r="I14" s="14">
        <v>6.4000000000000001E-2</v>
      </c>
      <c r="J14" s="14">
        <v>5.8000000000000003E-2</v>
      </c>
      <c r="K14" s="14">
        <v>5.8999999999999997E-2</v>
      </c>
      <c r="L14" s="14">
        <v>0.18</v>
      </c>
      <c r="M14" s="14">
        <v>1.323</v>
      </c>
      <c r="N14" s="14">
        <v>0.13</v>
      </c>
      <c r="O14" s="14">
        <v>0.17799999999999999</v>
      </c>
      <c r="P14" s="14">
        <v>3.2000000000000001E-2</v>
      </c>
      <c r="Q14" s="14">
        <v>2.7E-2</v>
      </c>
      <c r="R14" s="14">
        <v>2.1999999999999999E-2</v>
      </c>
      <c r="S14" s="14">
        <v>2.9000000000000001E-2</v>
      </c>
      <c r="T14" s="14">
        <v>3.2000000000000001E-2</v>
      </c>
      <c r="U14" s="14">
        <v>2.1000000000000001E-2</v>
      </c>
      <c r="V14" s="14">
        <v>3.2000000000000001E-2</v>
      </c>
      <c r="W14" s="14">
        <v>3.1E-2</v>
      </c>
      <c r="X14" s="14">
        <v>3.5000000000000003E-2</v>
      </c>
      <c r="Y14" s="14">
        <v>4.2000000000000003E-2</v>
      </c>
      <c r="Z14" s="14">
        <v>1.2E-2</v>
      </c>
      <c r="AA14" s="14">
        <v>2.7E-2</v>
      </c>
      <c r="AB14" s="14">
        <v>3.6999999999999998E-2</v>
      </c>
      <c r="AC14" s="14">
        <v>1.7000000000000001E-2</v>
      </c>
      <c r="AD14" s="14">
        <v>6.4000000000000001E-2</v>
      </c>
      <c r="AE14" s="14">
        <v>6.0999999999999999E-2</v>
      </c>
      <c r="AF14" s="14">
        <v>1.9E-2</v>
      </c>
      <c r="AG14" s="14">
        <v>1.4999999999999999E-2</v>
      </c>
      <c r="AH14" s="14">
        <v>2.4E-2</v>
      </c>
      <c r="AI14" s="14">
        <v>2.7E-2</v>
      </c>
      <c r="AJ14" s="14">
        <v>2.1999999999999999E-2</v>
      </c>
      <c r="AK14" s="14">
        <v>2.3E-2</v>
      </c>
      <c r="AL14" s="14">
        <v>1.6E-2</v>
      </c>
      <c r="AM14" s="14">
        <v>5.0000000000000001E-3</v>
      </c>
      <c r="AN14" s="14">
        <v>0.02</v>
      </c>
      <c r="AO14" s="14">
        <v>1.7000000000000001E-2</v>
      </c>
      <c r="AP14" s="14">
        <v>1.4999999999999999E-2</v>
      </c>
      <c r="AQ14" s="14">
        <v>8.0000000000000002E-3</v>
      </c>
      <c r="AR14" s="14">
        <v>3.6999999999999998E-2</v>
      </c>
      <c r="AS14" s="14">
        <v>2.3E-2</v>
      </c>
      <c r="AT14" s="14">
        <v>0.03</v>
      </c>
      <c r="AU14" s="8">
        <v>0</v>
      </c>
      <c r="AV14" s="8">
        <v>19995.2</v>
      </c>
      <c r="AW14" s="8">
        <v>398.4</v>
      </c>
      <c r="AX14" s="8">
        <v>2237.6999999999998</v>
      </c>
      <c r="AY14" s="8">
        <v>2415.6</v>
      </c>
      <c r="AZ14" s="8">
        <v>869.9</v>
      </c>
      <c r="BA14" s="8">
        <v>105.1</v>
      </c>
      <c r="BB14" s="8">
        <v>152</v>
      </c>
      <c r="BC14" s="8">
        <v>51782.400000000001</v>
      </c>
      <c r="BD14" s="8">
        <v>-31358.7</v>
      </c>
      <c r="BE14">
        <f t="shared" si="0"/>
        <v>0.10500000000000001</v>
      </c>
      <c r="BF14">
        <f t="shared" si="1"/>
        <v>0.06</v>
      </c>
      <c r="BG14">
        <f t="shared" si="2"/>
        <v>0.36399999999999999</v>
      </c>
      <c r="BH14">
        <f t="shared" si="3"/>
        <v>3.6999999999999998E-2</v>
      </c>
      <c r="BI14">
        <f t="shared" si="3"/>
        <v>6.4000000000000001E-2</v>
      </c>
      <c r="BJ14">
        <f t="shared" si="3"/>
        <v>5.8000000000000003E-2</v>
      </c>
      <c r="BK14">
        <f t="shared" si="3"/>
        <v>5.8999999999999997E-2</v>
      </c>
      <c r="BL14">
        <f t="shared" si="3"/>
        <v>0.18</v>
      </c>
      <c r="BM14">
        <f t="shared" si="4"/>
        <v>1.6309999999999998</v>
      </c>
      <c r="BN14">
        <f t="shared" si="5"/>
        <v>3.2000000000000001E-2</v>
      </c>
      <c r="BO14">
        <f t="shared" si="6"/>
        <v>4.9000000000000002E-2</v>
      </c>
      <c r="BP14">
        <f t="shared" si="7"/>
        <v>8.5000000000000006E-2</v>
      </c>
      <c r="BQ14">
        <f t="shared" si="8"/>
        <v>3.2000000000000001E-2</v>
      </c>
      <c r="BR14">
        <f t="shared" si="9"/>
        <v>6.3E-2</v>
      </c>
      <c r="BS14">
        <f t="shared" si="10"/>
        <v>4.2000000000000003E-2</v>
      </c>
      <c r="BT14">
        <f t="shared" si="10"/>
        <v>1.2E-2</v>
      </c>
      <c r="BU14">
        <f t="shared" si="10"/>
        <v>2.7E-2</v>
      </c>
      <c r="BV14">
        <f t="shared" si="11"/>
        <v>1.7000000000000001E-2</v>
      </c>
      <c r="BW14">
        <f t="shared" si="12"/>
        <v>0.125</v>
      </c>
      <c r="BX14">
        <f t="shared" si="13"/>
        <v>1.4999999999999999E-2</v>
      </c>
    </row>
    <row r="15" spans="1:76" ht="20.45" customHeight="1" x14ac:dyDescent="0.4">
      <c r="A15" s="7" t="s">
        <v>84</v>
      </c>
      <c r="B15" s="5" t="s">
        <v>57</v>
      </c>
      <c r="C15" s="14">
        <v>6.0000000000000001E-3</v>
      </c>
      <c r="D15" s="14">
        <v>6.0000000000000001E-3</v>
      </c>
      <c r="E15" s="14">
        <v>2E-3</v>
      </c>
      <c r="F15" s="14">
        <v>5.0000000000000001E-3</v>
      </c>
      <c r="G15" s="14">
        <v>5.0000000000000001E-3</v>
      </c>
      <c r="H15" s="14">
        <v>5.0000000000000001E-3</v>
      </c>
      <c r="I15" s="14">
        <v>5.0000000000000001E-3</v>
      </c>
      <c r="J15" s="14">
        <v>5.0000000000000001E-3</v>
      </c>
      <c r="K15" s="14">
        <v>5.0000000000000001E-3</v>
      </c>
      <c r="L15" s="14">
        <v>1.4E-2</v>
      </c>
      <c r="M15" s="14">
        <v>1.7000000000000001E-2</v>
      </c>
      <c r="N15" s="14">
        <v>1.109</v>
      </c>
      <c r="O15" s="14">
        <v>8.0000000000000002E-3</v>
      </c>
      <c r="P15" s="14">
        <v>3.0000000000000001E-3</v>
      </c>
      <c r="Q15" s="14">
        <v>3.0000000000000001E-3</v>
      </c>
      <c r="R15" s="14">
        <v>2E-3</v>
      </c>
      <c r="S15" s="14">
        <v>4.0000000000000001E-3</v>
      </c>
      <c r="T15" s="14">
        <v>4.0000000000000001E-3</v>
      </c>
      <c r="U15" s="14">
        <v>3.0000000000000001E-3</v>
      </c>
      <c r="V15" s="14">
        <v>3.0000000000000001E-3</v>
      </c>
      <c r="W15" s="14">
        <v>4.0000000000000001E-3</v>
      </c>
      <c r="X15" s="14">
        <v>4.0000000000000001E-3</v>
      </c>
      <c r="Y15" s="14">
        <v>8.0000000000000002E-3</v>
      </c>
      <c r="Z15" s="14">
        <v>2E-3</v>
      </c>
      <c r="AA15" s="14">
        <v>4.0000000000000001E-3</v>
      </c>
      <c r="AB15" s="14">
        <v>5.0000000000000001E-3</v>
      </c>
      <c r="AC15" s="14">
        <v>2E-3</v>
      </c>
      <c r="AD15" s="14">
        <v>7.0000000000000001E-3</v>
      </c>
      <c r="AE15" s="14">
        <v>7.0000000000000001E-3</v>
      </c>
      <c r="AF15" s="14">
        <v>4.0000000000000001E-3</v>
      </c>
      <c r="AG15" s="14">
        <v>2E-3</v>
      </c>
      <c r="AH15" s="14">
        <v>4.0000000000000001E-3</v>
      </c>
      <c r="AI15" s="14">
        <v>6.0000000000000001E-3</v>
      </c>
      <c r="AJ15" s="14">
        <v>6.0000000000000001E-3</v>
      </c>
      <c r="AK15" s="14">
        <v>6.0000000000000001E-3</v>
      </c>
      <c r="AL15" s="14">
        <v>4.0000000000000001E-3</v>
      </c>
      <c r="AM15" s="14">
        <v>1E-3</v>
      </c>
      <c r="AN15" s="14">
        <v>5.0000000000000001E-3</v>
      </c>
      <c r="AO15" s="14">
        <v>3.0000000000000001E-3</v>
      </c>
      <c r="AP15" s="14">
        <v>3.0000000000000001E-3</v>
      </c>
      <c r="AQ15" s="14">
        <v>2E-3</v>
      </c>
      <c r="AR15" s="14">
        <v>0.06</v>
      </c>
      <c r="AS15" s="14">
        <v>4.0000000000000001E-3</v>
      </c>
      <c r="AT15" s="14">
        <v>4.0000000000000001E-3</v>
      </c>
      <c r="AU15" s="9">
        <v>0</v>
      </c>
      <c r="AV15" s="9">
        <v>17519.400000000001</v>
      </c>
      <c r="AW15" s="9">
        <v>327.3</v>
      </c>
      <c r="AX15" s="9">
        <v>13053.2</v>
      </c>
      <c r="AY15" s="9">
        <v>2263.3000000000002</v>
      </c>
      <c r="AZ15" s="9">
        <v>2774.7</v>
      </c>
      <c r="BA15" s="9">
        <v>82.8</v>
      </c>
      <c r="BB15" s="9">
        <v>753.8</v>
      </c>
      <c r="BC15" s="9">
        <v>5160</v>
      </c>
      <c r="BD15" s="9">
        <v>-16642.5</v>
      </c>
      <c r="BE15">
        <f t="shared" si="0"/>
        <v>1.2E-2</v>
      </c>
      <c r="BF15">
        <f t="shared" si="1"/>
        <v>7.0000000000000001E-3</v>
      </c>
      <c r="BG15">
        <f t="shared" si="2"/>
        <v>0.121</v>
      </c>
      <c r="BH15">
        <f t="shared" si="3"/>
        <v>5.0000000000000001E-3</v>
      </c>
      <c r="BI15">
        <f t="shared" si="3"/>
        <v>5.0000000000000001E-3</v>
      </c>
      <c r="BJ15">
        <f t="shared" si="3"/>
        <v>5.0000000000000001E-3</v>
      </c>
      <c r="BK15">
        <f t="shared" si="3"/>
        <v>5.0000000000000001E-3</v>
      </c>
      <c r="BL15">
        <f t="shared" si="3"/>
        <v>1.4E-2</v>
      </c>
      <c r="BM15">
        <f t="shared" si="4"/>
        <v>1.1339999999999999</v>
      </c>
      <c r="BN15">
        <f t="shared" si="5"/>
        <v>3.0000000000000001E-3</v>
      </c>
      <c r="BO15">
        <f t="shared" si="6"/>
        <v>5.0000000000000001E-3</v>
      </c>
      <c r="BP15">
        <f t="shared" si="7"/>
        <v>1.0999999999999999E-2</v>
      </c>
      <c r="BQ15">
        <f t="shared" si="8"/>
        <v>4.0000000000000001E-3</v>
      </c>
      <c r="BR15">
        <f t="shared" si="9"/>
        <v>7.0000000000000001E-3</v>
      </c>
      <c r="BS15">
        <f t="shared" si="10"/>
        <v>8.0000000000000002E-3</v>
      </c>
      <c r="BT15">
        <f t="shared" si="10"/>
        <v>2E-3</v>
      </c>
      <c r="BU15">
        <f t="shared" si="10"/>
        <v>4.0000000000000001E-3</v>
      </c>
      <c r="BV15">
        <f t="shared" si="11"/>
        <v>2E-3</v>
      </c>
      <c r="BW15">
        <f t="shared" si="12"/>
        <v>1.4E-2</v>
      </c>
      <c r="BX15">
        <f t="shared" si="13"/>
        <v>3.0000000000000001E-3</v>
      </c>
    </row>
    <row r="16" spans="1:76" ht="20.45" customHeight="1" x14ac:dyDescent="0.4">
      <c r="A16" s="7" t="s">
        <v>85</v>
      </c>
      <c r="B16" s="5" t="s">
        <v>57</v>
      </c>
      <c r="C16" s="14">
        <v>2.1999999999999999E-2</v>
      </c>
      <c r="D16" s="14">
        <v>2.9000000000000001E-2</v>
      </c>
      <c r="E16" s="14">
        <v>8.9999999999999993E-3</v>
      </c>
      <c r="F16" s="14">
        <v>1.6E-2</v>
      </c>
      <c r="G16" s="14">
        <v>1.4E-2</v>
      </c>
      <c r="H16" s="14">
        <v>0.03</v>
      </c>
      <c r="I16" s="14">
        <v>2.9000000000000001E-2</v>
      </c>
      <c r="J16" s="14">
        <v>2.1000000000000001E-2</v>
      </c>
      <c r="K16" s="14">
        <v>5.0999999999999997E-2</v>
      </c>
      <c r="L16" s="14">
        <v>1.7999999999999999E-2</v>
      </c>
      <c r="M16" s="14">
        <v>0.03</v>
      </c>
      <c r="N16" s="14">
        <v>2.5000000000000001E-2</v>
      </c>
      <c r="O16" s="14">
        <v>1.2070000000000001</v>
      </c>
      <c r="P16" s="14">
        <v>1.0999999999999999E-2</v>
      </c>
      <c r="Q16" s="14">
        <v>0.01</v>
      </c>
      <c r="R16" s="14">
        <v>0.01</v>
      </c>
      <c r="S16" s="14">
        <v>3.5999999999999997E-2</v>
      </c>
      <c r="T16" s="14">
        <v>3.3000000000000002E-2</v>
      </c>
      <c r="U16" s="14">
        <v>0.02</v>
      </c>
      <c r="V16" s="14">
        <v>4.9000000000000002E-2</v>
      </c>
      <c r="W16" s="14">
        <v>2.9000000000000001E-2</v>
      </c>
      <c r="X16" s="14">
        <v>4.7E-2</v>
      </c>
      <c r="Y16" s="14">
        <v>1.2E-2</v>
      </c>
      <c r="Z16" s="14">
        <v>1.2E-2</v>
      </c>
      <c r="AA16" s="14">
        <v>1.9E-2</v>
      </c>
      <c r="AB16" s="14">
        <v>1.7000000000000001E-2</v>
      </c>
      <c r="AC16" s="14">
        <v>8.0000000000000002E-3</v>
      </c>
      <c r="AD16" s="14">
        <v>2.4E-2</v>
      </c>
      <c r="AE16" s="14">
        <v>1.4999999999999999E-2</v>
      </c>
      <c r="AF16" s="14">
        <v>1.2999999999999999E-2</v>
      </c>
      <c r="AG16" s="14">
        <v>6.0000000000000001E-3</v>
      </c>
      <c r="AH16" s="14">
        <v>1.2999999999999999E-2</v>
      </c>
      <c r="AI16" s="14">
        <v>1.4E-2</v>
      </c>
      <c r="AJ16" s="14">
        <v>0.01</v>
      </c>
      <c r="AK16" s="14">
        <v>1.7000000000000001E-2</v>
      </c>
      <c r="AL16" s="14">
        <v>1.0999999999999999E-2</v>
      </c>
      <c r="AM16" s="14">
        <v>3.0000000000000001E-3</v>
      </c>
      <c r="AN16" s="14">
        <v>1.2E-2</v>
      </c>
      <c r="AO16" s="14">
        <v>0.01</v>
      </c>
      <c r="AP16" s="14">
        <v>8.0000000000000002E-3</v>
      </c>
      <c r="AQ16" s="14">
        <v>5.0000000000000001E-3</v>
      </c>
      <c r="AR16" s="14">
        <v>8.9999999999999993E-3</v>
      </c>
      <c r="AS16" s="14">
        <v>1.7000000000000001E-2</v>
      </c>
      <c r="AT16" s="14">
        <v>0.02</v>
      </c>
      <c r="AU16" s="8">
        <v>0</v>
      </c>
      <c r="AV16" s="8">
        <v>8363.7000000000007</v>
      </c>
      <c r="AW16" s="8">
        <v>81.599999999999994</v>
      </c>
      <c r="AX16" s="8">
        <v>1687.6</v>
      </c>
      <c r="AY16" s="8">
        <v>20714.900000000001</v>
      </c>
      <c r="AZ16" s="8">
        <v>83</v>
      </c>
      <c r="BA16" s="8">
        <v>4.0999999999999996</v>
      </c>
      <c r="BB16" s="8">
        <v>28.3</v>
      </c>
      <c r="BC16" s="8">
        <v>21127.5</v>
      </c>
      <c r="BD16" s="8">
        <v>-10949.2</v>
      </c>
      <c r="BE16">
        <f t="shared" si="0"/>
        <v>5.1000000000000004E-2</v>
      </c>
      <c r="BF16">
        <f t="shared" si="1"/>
        <v>2.5000000000000001E-2</v>
      </c>
      <c r="BG16">
        <f t="shared" si="2"/>
        <v>0.19100000000000003</v>
      </c>
      <c r="BH16">
        <f t="shared" si="3"/>
        <v>0.03</v>
      </c>
      <c r="BI16">
        <f t="shared" si="3"/>
        <v>2.9000000000000001E-2</v>
      </c>
      <c r="BJ16">
        <f t="shared" si="3"/>
        <v>2.1000000000000001E-2</v>
      </c>
      <c r="BK16">
        <f t="shared" si="3"/>
        <v>5.0999999999999997E-2</v>
      </c>
      <c r="BL16">
        <f t="shared" si="3"/>
        <v>1.7999999999999999E-2</v>
      </c>
      <c r="BM16">
        <f t="shared" si="4"/>
        <v>1.262</v>
      </c>
      <c r="BN16">
        <f t="shared" si="5"/>
        <v>1.0999999999999999E-2</v>
      </c>
      <c r="BO16">
        <f t="shared" si="6"/>
        <v>0.02</v>
      </c>
      <c r="BP16">
        <f t="shared" si="7"/>
        <v>0.10299999999999999</v>
      </c>
      <c r="BQ16">
        <f t="shared" si="8"/>
        <v>3.3000000000000002E-2</v>
      </c>
      <c r="BR16">
        <f t="shared" si="9"/>
        <v>7.8E-2</v>
      </c>
      <c r="BS16">
        <f t="shared" si="10"/>
        <v>1.2E-2</v>
      </c>
      <c r="BT16">
        <f t="shared" si="10"/>
        <v>1.2E-2</v>
      </c>
      <c r="BU16">
        <f t="shared" si="10"/>
        <v>1.9E-2</v>
      </c>
      <c r="BV16">
        <f t="shared" si="11"/>
        <v>8.0000000000000002E-3</v>
      </c>
      <c r="BW16">
        <f t="shared" si="12"/>
        <v>3.9E-2</v>
      </c>
      <c r="BX16">
        <f t="shared" si="13"/>
        <v>8.0000000000000002E-3</v>
      </c>
    </row>
    <row r="17" spans="1:76" ht="20.45" customHeight="1" x14ac:dyDescent="0.4">
      <c r="A17" s="7" t="s">
        <v>67</v>
      </c>
      <c r="B17" s="5" t="s">
        <v>57</v>
      </c>
      <c r="C17" s="14">
        <v>7.0000000000000001E-3</v>
      </c>
      <c r="D17" s="14">
        <v>3.0000000000000001E-3</v>
      </c>
      <c r="E17" s="14">
        <v>4.0000000000000001E-3</v>
      </c>
      <c r="F17" s="14">
        <v>4.0000000000000001E-3</v>
      </c>
      <c r="G17" s="14">
        <v>1.2999999999999999E-2</v>
      </c>
      <c r="H17" s="14">
        <v>7.0000000000000001E-3</v>
      </c>
      <c r="I17" s="14">
        <v>4.0000000000000001E-3</v>
      </c>
      <c r="J17" s="14">
        <v>4.0000000000000001E-3</v>
      </c>
      <c r="K17" s="14">
        <v>4.0000000000000001E-3</v>
      </c>
      <c r="L17" s="14">
        <v>1.2E-2</v>
      </c>
      <c r="M17" s="14">
        <v>1.2E-2</v>
      </c>
      <c r="N17" s="14">
        <v>1.0999999999999999E-2</v>
      </c>
      <c r="O17" s="14">
        <v>0.01</v>
      </c>
      <c r="P17" s="14">
        <v>1.0469999999999999</v>
      </c>
      <c r="Q17" s="14">
        <v>7.0000000000000001E-3</v>
      </c>
      <c r="R17" s="14">
        <v>7.0000000000000001E-3</v>
      </c>
      <c r="S17" s="14">
        <v>1.0999999999999999E-2</v>
      </c>
      <c r="T17" s="14">
        <v>2.5000000000000001E-2</v>
      </c>
      <c r="U17" s="14">
        <v>0.01</v>
      </c>
      <c r="V17" s="14">
        <v>1.2999999999999999E-2</v>
      </c>
      <c r="W17" s="14">
        <v>1.2999999999999999E-2</v>
      </c>
      <c r="X17" s="14">
        <v>1.4E-2</v>
      </c>
      <c r="Y17" s="14">
        <v>5.0000000000000001E-3</v>
      </c>
      <c r="Z17" s="14">
        <v>2E-3</v>
      </c>
      <c r="AA17" s="14">
        <v>5.6000000000000001E-2</v>
      </c>
      <c r="AB17" s="14">
        <v>4.0000000000000001E-3</v>
      </c>
      <c r="AC17" s="14">
        <v>2E-3</v>
      </c>
      <c r="AD17" s="14">
        <v>7.0000000000000001E-3</v>
      </c>
      <c r="AE17" s="14">
        <v>6.0000000000000001E-3</v>
      </c>
      <c r="AF17" s="14">
        <v>2E-3</v>
      </c>
      <c r="AG17" s="14">
        <v>2E-3</v>
      </c>
      <c r="AH17" s="14">
        <v>5.0000000000000001E-3</v>
      </c>
      <c r="AI17" s="14">
        <v>3.0000000000000001E-3</v>
      </c>
      <c r="AJ17" s="14">
        <v>3.0000000000000001E-3</v>
      </c>
      <c r="AK17" s="14">
        <v>3.0000000000000001E-3</v>
      </c>
      <c r="AL17" s="14">
        <v>2E-3</v>
      </c>
      <c r="AM17" s="14">
        <v>1E-3</v>
      </c>
      <c r="AN17" s="14">
        <v>2E-3</v>
      </c>
      <c r="AO17" s="14">
        <v>2E-3</v>
      </c>
      <c r="AP17" s="14">
        <v>2E-3</v>
      </c>
      <c r="AQ17" s="14">
        <v>3.0000000000000001E-3</v>
      </c>
      <c r="AR17" s="14">
        <v>4.0000000000000001E-3</v>
      </c>
      <c r="AS17" s="14">
        <v>5.0000000000000001E-3</v>
      </c>
      <c r="AT17" s="14">
        <v>5.0000000000000001E-3</v>
      </c>
      <c r="AU17" s="9">
        <v>0</v>
      </c>
      <c r="AV17" s="9">
        <v>1819.6</v>
      </c>
      <c r="AW17" s="9">
        <v>35.5</v>
      </c>
      <c r="AX17" s="9">
        <v>239.6</v>
      </c>
      <c r="AY17" s="9">
        <v>393.2</v>
      </c>
      <c r="AZ17" s="9">
        <v>4.4000000000000004</v>
      </c>
      <c r="BA17" s="9">
        <v>2.4</v>
      </c>
      <c r="BB17" s="9">
        <v>5.5</v>
      </c>
      <c r="BC17" s="9">
        <v>7816.6</v>
      </c>
      <c r="BD17" s="9">
        <v>-6741.8</v>
      </c>
      <c r="BE17">
        <f t="shared" si="0"/>
        <v>0.01</v>
      </c>
      <c r="BF17">
        <f t="shared" si="1"/>
        <v>8.0000000000000002E-3</v>
      </c>
      <c r="BG17">
        <f t="shared" si="2"/>
        <v>5.9000000000000011E-2</v>
      </c>
      <c r="BH17">
        <f t="shared" si="3"/>
        <v>7.0000000000000001E-3</v>
      </c>
      <c r="BI17">
        <f t="shared" si="3"/>
        <v>4.0000000000000001E-3</v>
      </c>
      <c r="BJ17">
        <f t="shared" si="3"/>
        <v>4.0000000000000001E-3</v>
      </c>
      <c r="BK17">
        <f t="shared" si="3"/>
        <v>4.0000000000000001E-3</v>
      </c>
      <c r="BL17">
        <f t="shared" si="3"/>
        <v>1.2E-2</v>
      </c>
      <c r="BM17">
        <f t="shared" si="4"/>
        <v>3.3000000000000002E-2</v>
      </c>
      <c r="BN17">
        <f t="shared" si="5"/>
        <v>1.0469999999999999</v>
      </c>
      <c r="BO17">
        <f t="shared" si="6"/>
        <v>1.4E-2</v>
      </c>
      <c r="BP17">
        <f t="shared" si="7"/>
        <v>3.4999999999999996E-2</v>
      </c>
      <c r="BQ17">
        <f t="shared" si="8"/>
        <v>2.5000000000000001E-2</v>
      </c>
      <c r="BR17">
        <f t="shared" si="9"/>
        <v>2.5999999999999999E-2</v>
      </c>
      <c r="BS17">
        <f t="shared" si="10"/>
        <v>5.0000000000000001E-3</v>
      </c>
      <c r="BT17">
        <f t="shared" si="10"/>
        <v>2E-3</v>
      </c>
      <c r="BU17">
        <f t="shared" si="10"/>
        <v>5.6000000000000001E-2</v>
      </c>
      <c r="BV17">
        <f t="shared" si="11"/>
        <v>2E-3</v>
      </c>
      <c r="BW17">
        <f t="shared" si="12"/>
        <v>1.3000000000000001E-2</v>
      </c>
      <c r="BX17">
        <f t="shared" si="13"/>
        <v>2E-3</v>
      </c>
    </row>
    <row r="18" spans="1:76" ht="13.7" customHeight="1" x14ac:dyDescent="0.4">
      <c r="A18" s="7" t="s">
        <v>86</v>
      </c>
      <c r="B18" s="5" t="s">
        <v>57</v>
      </c>
      <c r="C18" s="14">
        <v>0.02</v>
      </c>
      <c r="D18" s="14">
        <v>3.3000000000000002E-2</v>
      </c>
      <c r="E18" s="14">
        <v>4.3999999999999997E-2</v>
      </c>
      <c r="F18" s="14">
        <v>3.5000000000000003E-2</v>
      </c>
      <c r="G18" s="14">
        <v>8.7999999999999995E-2</v>
      </c>
      <c r="H18" s="14">
        <v>0.03</v>
      </c>
      <c r="I18" s="14">
        <v>2.8000000000000001E-2</v>
      </c>
      <c r="J18" s="14">
        <v>3.6999999999999998E-2</v>
      </c>
      <c r="K18" s="14">
        <v>2.4E-2</v>
      </c>
      <c r="L18" s="14">
        <v>5.7000000000000002E-2</v>
      </c>
      <c r="M18" s="14">
        <v>5.5E-2</v>
      </c>
      <c r="N18" s="14">
        <v>0.03</v>
      </c>
      <c r="O18" s="14">
        <v>6.8000000000000005E-2</v>
      </c>
      <c r="P18" s="14">
        <v>0.04</v>
      </c>
      <c r="Q18" s="14">
        <v>1.524</v>
      </c>
      <c r="R18" s="14">
        <v>0.504</v>
      </c>
      <c r="S18" s="14">
        <v>0.16500000000000001</v>
      </c>
      <c r="T18" s="14">
        <v>0.217</v>
      </c>
      <c r="U18" s="14">
        <v>0.24199999999999999</v>
      </c>
      <c r="V18" s="14">
        <v>0.26</v>
      </c>
      <c r="W18" s="14">
        <v>0.36399999999999999</v>
      </c>
      <c r="X18" s="14">
        <v>0.129</v>
      </c>
      <c r="Y18" s="14">
        <v>3.7999999999999999E-2</v>
      </c>
      <c r="Z18" s="14">
        <v>8.0000000000000002E-3</v>
      </c>
      <c r="AA18" s="14">
        <v>0.13900000000000001</v>
      </c>
      <c r="AB18" s="14">
        <v>3.2000000000000001E-2</v>
      </c>
      <c r="AC18" s="14">
        <v>1.7999999999999999E-2</v>
      </c>
      <c r="AD18" s="14">
        <v>6.3E-2</v>
      </c>
      <c r="AE18" s="14">
        <v>7.0999999999999994E-2</v>
      </c>
      <c r="AF18" s="14">
        <v>2.1999999999999999E-2</v>
      </c>
      <c r="AG18" s="14">
        <v>0.01</v>
      </c>
      <c r="AH18" s="14">
        <v>2.1000000000000001E-2</v>
      </c>
      <c r="AI18" s="14">
        <v>2.3E-2</v>
      </c>
      <c r="AJ18" s="14">
        <v>0.02</v>
      </c>
      <c r="AK18" s="14">
        <v>0.02</v>
      </c>
      <c r="AL18" s="14">
        <v>1.2999999999999999E-2</v>
      </c>
      <c r="AM18" s="14">
        <v>4.0000000000000001E-3</v>
      </c>
      <c r="AN18" s="14">
        <v>1.7000000000000001E-2</v>
      </c>
      <c r="AO18" s="14">
        <v>1.4E-2</v>
      </c>
      <c r="AP18" s="14">
        <v>2.1000000000000001E-2</v>
      </c>
      <c r="AQ18" s="14">
        <v>8.0000000000000002E-3</v>
      </c>
      <c r="AR18" s="14">
        <v>2.1000000000000001E-2</v>
      </c>
      <c r="AS18" s="14">
        <v>2.1000000000000001E-2</v>
      </c>
      <c r="AT18" s="14">
        <v>2.5999999999999999E-2</v>
      </c>
      <c r="AU18" s="8">
        <v>0</v>
      </c>
      <c r="AV18" s="8">
        <v>4498.3999999999996</v>
      </c>
      <c r="AW18" s="8">
        <v>71.099999999999994</v>
      </c>
      <c r="AX18" s="8">
        <v>701</v>
      </c>
      <c r="AY18" s="8">
        <v>1290.8</v>
      </c>
      <c r="AZ18" s="8">
        <v>1617</v>
      </c>
      <c r="BA18" s="8">
        <v>5</v>
      </c>
      <c r="BB18" s="8">
        <v>16.2</v>
      </c>
      <c r="BC18" s="8">
        <v>59409.8</v>
      </c>
      <c r="BD18" s="8">
        <v>-41665</v>
      </c>
      <c r="BE18">
        <f t="shared" si="0"/>
        <v>5.3000000000000005E-2</v>
      </c>
      <c r="BF18">
        <f t="shared" si="1"/>
        <v>7.9000000000000001E-2</v>
      </c>
      <c r="BG18">
        <f t="shared" si="2"/>
        <v>0.36000000000000004</v>
      </c>
      <c r="BH18">
        <f t="shared" si="3"/>
        <v>0.03</v>
      </c>
      <c r="BI18">
        <f t="shared" si="3"/>
        <v>2.8000000000000001E-2</v>
      </c>
      <c r="BJ18">
        <f t="shared" si="3"/>
        <v>3.6999999999999998E-2</v>
      </c>
      <c r="BK18">
        <f t="shared" si="3"/>
        <v>2.4E-2</v>
      </c>
      <c r="BL18">
        <f t="shared" si="3"/>
        <v>5.7000000000000002E-2</v>
      </c>
      <c r="BM18">
        <f t="shared" si="4"/>
        <v>0.153</v>
      </c>
      <c r="BN18">
        <f t="shared" si="5"/>
        <v>0.04</v>
      </c>
      <c r="BO18">
        <f t="shared" si="6"/>
        <v>2.028</v>
      </c>
      <c r="BP18">
        <f t="shared" si="7"/>
        <v>0.53600000000000003</v>
      </c>
      <c r="BQ18">
        <f t="shared" si="8"/>
        <v>0.217</v>
      </c>
      <c r="BR18">
        <f t="shared" si="9"/>
        <v>0.624</v>
      </c>
      <c r="BS18">
        <f t="shared" si="10"/>
        <v>3.7999999999999999E-2</v>
      </c>
      <c r="BT18">
        <f t="shared" si="10"/>
        <v>8.0000000000000002E-3</v>
      </c>
      <c r="BU18">
        <f t="shared" si="10"/>
        <v>0.13900000000000001</v>
      </c>
      <c r="BV18">
        <f t="shared" si="11"/>
        <v>1.7999999999999999E-2</v>
      </c>
      <c r="BW18">
        <f t="shared" si="12"/>
        <v>0.13400000000000001</v>
      </c>
      <c r="BX18">
        <f t="shared" si="13"/>
        <v>2.1000000000000001E-2</v>
      </c>
    </row>
    <row r="19" spans="1:76" ht="13.7" customHeight="1" x14ac:dyDescent="0.4">
      <c r="A19" s="7" t="s">
        <v>87</v>
      </c>
      <c r="B19" s="5" t="s">
        <v>57</v>
      </c>
      <c r="C19" s="14">
        <v>0.01</v>
      </c>
      <c r="D19" s="14">
        <v>1.0999999999999999E-2</v>
      </c>
      <c r="E19" s="14">
        <v>2.5999999999999999E-2</v>
      </c>
      <c r="F19" s="14">
        <v>1.2E-2</v>
      </c>
      <c r="G19" s="14">
        <v>3.5000000000000003E-2</v>
      </c>
      <c r="H19" s="14">
        <v>2.4E-2</v>
      </c>
      <c r="I19" s="14">
        <v>1.2E-2</v>
      </c>
      <c r="J19" s="14">
        <v>2.4E-2</v>
      </c>
      <c r="K19" s="14">
        <v>8.9999999999999993E-3</v>
      </c>
      <c r="L19" s="14">
        <v>1.7999999999999999E-2</v>
      </c>
      <c r="M19" s="14">
        <v>2.1999999999999999E-2</v>
      </c>
      <c r="N19" s="14">
        <v>1.4E-2</v>
      </c>
      <c r="O19" s="14">
        <v>2.1000000000000001E-2</v>
      </c>
      <c r="P19" s="14">
        <v>1.0999999999999999E-2</v>
      </c>
      <c r="Q19" s="14">
        <v>0.01</v>
      </c>
      <c r="R19" s="14">
        <v>1.0609999999999999</v>
      </c>
      <c r="S19" s="14">
        <v>3.2000000000000001E-2</v>
      </c>
      <c r="T19" s="14">
        <v>3.4000000000000002E-2</v>
      </c>
      <c r="U19" s="14">
        <v>3.7999999999999999E-2</v>
      </c>
      <c r="V19" s="14">
        <v>2.1999999999999999E-2</v>
      </c>
      <c r="W19" s="14">
        <v>3.6999999999999998E-2</v>
      </c>
      <c r="X19" s="14">
        <v>3.5999999999999997E-2</v>
      </c>
      <c r="Y19" s="14">
        <v>1.0999999999999999E-2</v>
      </c>
      <c r="Z19" s="14">
        <v>2E-3</v>
      </c>
      <c r="AA19" s="14">
        <v>0.10100000000000001</v>
      </c>
      <c r="AB19" s="14">
        <v>1.0999999999999999E-2</v>
      </c>
      <c r="AC19" s="14">
        <v>6.0000000000000001E-3</v>
      </c>
      <c r="AD19" s="14">
        <v>2.5999999999999999E-2</v>
      </c>
      <c r="AE19" s="14">
        <v>1.2999999999999999E-2</v>
      </c>
      <c r="AF19" s="14">
        <v>1.0999999999999999E-2</v>
      </c>
      <c r="AG19" s="14">
        <v>3.0000000000000001E-3</v>
      </c>
      <c r="AH19" s="14">
        <v>1.0999999999999999E-2</v>
      </c>
      <c r="AI19" s="14">
        <v>7.0000000000000001E-3</v>
      </c>
      <c r="AJ19" s="14">
        <v>7.0000000000000001E-3</v>
      </c>
      <c r="AK19" s="14">
        <v>6.0000000000000001E-3</v>
      </c>
      <c r="AL19" s="14">
        <v>4.0000000000000001E-3</v>
      </c>
      <c r="AM19" s="14">
        <v>2E-3</v>
      </c>
      <c r="AN19" s="14">
        <v>5.0000000000000001E-3</v>
      </c>
      <c r="AO19" s="14">
        <v>4.0000000000000001E-3</v>
      </c>
      <c r="AP19" s="14">
        <v>1.0999999999999999E-2</v>
      </c>
      <c r="AQ19" s="14">
        <v>3.0000000000000001E-3</v>
      </c>
      <c r="AR19" s="14">
        <v>5.0000000000000001E-3</v>
      </c>
      <c r="AS19" s="14">
        <v>7.0000000000000001E-3</v>
      </c>
      <c r="AT19" s="14">
        <v>1.2E-2</v>
      </c>
      <c r="AU19" s="9">
        <v>0</v>
      </c>
      <c r="AV19" s="9">
        <v>4243.8</v>
      </c>
      <c r="AW19" s="9">
        <v>26.5</v>
      </c>
      <c r="AX19" s="9">
        <v>424.5</v>
      </c>
      <c r="AY19" s="9">
        <v>2002.1</v>
      </c>
      <c r="AZ19" s="9">
        <v>671.5</v>
      </c>
      <c r="BA19" s="9">
        <v>4.7</v>
      </c>
      <c r="BB19" s="9">
        <v>18.7</v>
      </c>
      <c r="BC19" s="9">
        <v>9040.2999999999993</v>
      </c>
      <c r="BD19" s="9">
        <v>-11246</v>
      </c>
      <c r="BE19">
        <f t="shared" si="0"/>
        <v>2.0999999999999998E-2</v>
      </c>
      <c r="BF19">
        <f t="shared" si="1"/>
        <v>3.7999999999999999E-2</v>
      </c>
      <c r="BG19">
        <f t="shared" si="2"/>
        <v>0.13300000000000003</v>
      </c>
      <c r="BH19">
        <f t="shared" si="3"/>
        <v>2.4E-2</v>
      </c>
      <c r="BI19">
        <f t="shared" si="3"/>
        <v>1.2E-2</v>
      </c>
      <c r="BJ19">
        <f t="shared" si="3"/>
        <v>2.4E-2</v>
      </c>
      <c r="BK19">
        <f t="shared" si="3"/>
        <v>8.9999999999999993E-3</v>
      </c>
      <c r="BL19">
        <f t="shared" si="3"/>
        <v>1.7999999999999999E-2</v>
      </c>
      <c r="BM19">
        <f t="shared" si="4"/>
        <v>5.6999999999999995E-2</v>
      </c>
      <c r="BN19">
        <f t="shared" si="5"/>
        <v>1.0999999999999999E-2</v>
      </c>
      <c r="BO19">
        <f t="shared" si="6"/>
        <v>1.071</v>
      </c>
      <c r="BP19">
        <f t="shared" si="7"/>
        <v>0.10600000000000001</v>
      </c>
      <c r="BQ19">
        <f t="shared" si="8"/>
        <v>3.4000000000000002E-2</v>
      </c>
      <c r="BR19">
        <f t="shared" si="9"/>
        <v>5.8999999999999997E-2</v>
      </c>
      <c r="BS19">
        <f t="shared" si="10"/>
        <v>1.0999999999999999E-2</v>
      </c>
      <c r="BT19">
        <f t="shared" si="10"/>
        <v>2E-3</v>
      </c>
      <c r="BU19">
        <f t="shared" si="10"/>
        <v>0.10100000000000001</v>
      </c>
      <c r="BV19">
        <f t="shared" si="11"/>
        <v>6.0000000000000001E-3</v>
      </c>
      <c r="BW19">
        <f t="shared" si="12"/>
        <v>3.9E-2</v>
      </c>
      <c r="BX19">
        <f t="shared" si="13"/>
        <v>1.0999999999999999E-2</v>
      </c>
    </row>
    <row r="20" spans="1:76" ht="20.45" customHeight="1" x14ac:dyDescent="0.4">
      <c r="A20" s="7" t="s">
        <v>88</v>
      </c>
      <c r="B20" s="5" t="s">
        <v>57</v>
      </c>
      <c r="C20" s="14">
        <v>4.0000000000000001E-3</v>
      </c>
      <c r="D20" s="14">
        <v>4.0000000000000001E-3</v>
      </c>
      <c r="E20" s="14">
        <v>4.0000000000000001E-3</v>
      </c>
      <c r="F20" s="14">
        <v>5.0000000000000001E-3</v>
      </c>
      <c r="G20" s="14">
        <v>1.4E-2</v>
      </c>
      <c r="H20" s="14">
        <v>4.0000000000000001E-3</v>
      </c>
      <c r="I20" s="14">
        <v>5.0000000000000001E-3</v>
      </c>
      <c r="J20" s="14">
        <v>5.0000000000000001E-3</v>
      </c>
      <c r="K20" s="14">
        <v>5.0000000000000001E-3</v>
      </c>
      <c r="L20" s="14">
        <v>8.0000000000000002E-3</v>
      </c>
      <c r="M20" s="14">
        <v>7.0000000000000001E-3</v>
      </c>
      <c r="N20" s="14">
        <v>6.0000000000000001E-3</v>
      </c>
      <c r="O20" s="14">
        <v>7.0000000000000001E-3</v>
      </c>
      <c r="P20" s="14">
        <v>4.0000000000000001E-3</v>
      </c>
      <c r="Q20" s="14">
        <v>6.0000000000000001E-3</v>
      </c>
      <c r="R20" s="14">
        <v>6.0000000000000001E-3</v>
      </c>
      <c r="S20" s="14">
        <v>1.026</v>
      </c>
      <c r="T20" s="14">
        <v>8.9999999999999993E-3</v>
      </c>
      <c r="U20" s="14">
        <v>7.0000000000000001E-3</v>
      </c>
      <c r="V20" s="14">
        <v>1.6E-2</v>
      </c>
      <c r="W20" s="14">
        <v>1.2E-2</v>
      </c>
      <c r="X20" s="14">
        <v>8.9999999999999993E-3</v>
      </c>
      <c r="Y20" s="14">
        <v>0.01</v>
      </c>
      <c r="Z20" s="14">
        <v>2E-3</v>
      </c>
      <c r="AA20" s="14">
        <v>8.9999999999999993E-3</v>
      </c>
      <c r="AB20" s="14">
        <v>7.0000000000000001E-3</v>
      </c>
      <c r="AC20" s="14">
        <v>4.0000000000000001E-3</v>
      </c>
      <c r="AD20" s="14">
        <v>7.0000000000000001E-3</v>
      </c>
      <c r="AE20" s="14">
        <v>8.0000000000000002E-3</v>
      </c>
      <c r="AF20" s="14">
        <v>7.0000000000000001E-3</v>
      </c>
      <c r="AG20" s="14">
        <v>2E-3</v>
      </c>
      <c r="AH20" s="14">
        <v>4.0000000000000001E-3</v>
      </c>
      <c r="AI20" s="14">
        <v>0.01</v>
      </c>
      <c r="AJ20" s="14">
        <v>1.0999999999999999E-2</v>
      </c>
      <c r="AK20" s="14">
        <v>0.01</v>
      </c>
      <c r="AL20" s="14">
        <v>7.0000000000000001E-3</v>
      </c>
      <c r="AM20" s="14">
        <v>2E-3</v>
      </c>
      <c r="AN20" s="14">
        <v>8.0000000000000002E-3</v>
      </c>
      <c r="AO20" s="14">
        <v>5.0000000000000001E-3</v>
      </c>
      <c r="AP20" s="14">
        <v>8.0000000000000002E-3</v>
      </c>
      <c r="AQ20" s="14">
        <v>3.0000000000000001E-3</v>
      </c>
      <c r="AR20" s="14">
        <v>4.0000000000000001E-3</v>
      </c>
      <c r="AS20" s="14">
        <v>6.0000000000000001E-3</v>
      </c>
      <c r="AT20" s="14">
        <v>6.0000000000000001E-3</v>
      </c>
      <c r="AU20" s="8">
        <v>0</v>
      </c>
      <c r="AV20" s="8">
        <v>52881.3</v>
      </c>
      <c r="AW20" s="8">
        <v>599.79999999999995</v>
      </c>
      <c r="AX20" s="8">
        <v>2928.3</v>
      </c>
      <c r="AY20" s="8">
        <v>74489.399999999994</v>
      </c>
      <c r="AZ20" s="8">
        <v>642.79999999999995</v>
      </c>
      <c r="BA20" s="8">
        <v>129.69999999999999</v>
      </c>
      <c r="BB20" s="8">
        <v>1521.9</v>
      </c>
      <c r="BC20" s="8">
        <v>92606.8</v>
      </c>
      <c r="BD20" s="8">
        <v>-73061.399999999994</v>
      </c>
      <c r="BE20">
        <f t="shared" si="0"/>
        <v>8.0000000000000002E-3</v>
      </c>
      <c r="BF20">
        <f t="shared" si="1"/>
        <v>9.0000000000000011E-3</v>
      </c>
      <c r="BG20">
        <f t="shared" si="2"/>
        <v>0.10600000000000004</v>
      </c>
      <c r="BH20">
        <f t="shared" si="3"/>
        <v>4.0000000000000001E-3</v>
      </c>
      <c r="BI20">
        <f t="shared" si="3"/>
        <v>5.0000000000000001E-3</v>
      </c>
      <c r="BJ20">
        <f t="shared" si="3"/>
        <v>5.0000000000000001E-3</v>
      </c>
      <c r="BK20">
        <f t="shared" si="3"/>
        <v>5.0000000000000001E-3</v>
      </c>
      <c r="BL20">
        <f t="shared" si="3"/>
        <v>8.0000000000000002E-3</v>
      </c>
      <c r="BM20">
        <f t="shared" si="4"/>
        <v>0.02</v>
      </c>
      <c r="BN20">
        <f t="shared" si="5"/>
        <v>4.0000000000000001E-3</v>
      </c>
      <c r="BO20">
        <f t="shared" si="6"/>
        <v>1.2E-2</v>
      </c>
      <c r="BP20">
        <f t="shared" si="7"/>
        <v>1.0419999999999998</v>
      </c>
      <c r="BQ20">
        <f t="shared" si="8"/>
        <v>8.9999999999999993E-3</v>
      </c>
      <c r="BR20">
        <f t="shared" si="9"/>
        <v>2.8000000000000001E-2</v>
      </c>
      <c r="BS20">
        <f t="shared" si="10"/>
        <v>0.01</v>
      </c>
      <c r="BT20">
        <f t="shared" si="10"/>
        <v>2E-3</v>
      </c>
      <c r="BU20">
        <f t="shared" si="10"/>
        <v>8.9999999999999993E-3</v>
      </c>
      <c r="BV20">
        <f t="shared" si="11"/>
        <v>4.0000000000000001E-3</v>
      </c>
      <c r="BW20">
        <f t="shared" si="12"/>
        <v>1.4999999999999999E-2</v>
      </c>
      <c r="BX20">
        <f t="shared" si="13"/>
        <v>8.0000000000000002E-3</v>
      </c>
    </row>
    <row r="21" spans="1:76" ht="13.7" customHeight="1" x14ac:dyDescent="0.4">
      <c r="A21" s="7" t="s">
        <v>70</v>
      </c>
      <c r="B21" s="5" t="s">
        <v>57</v>
      </c>
      <c r="C21" s="14">
        <v>8.0000000000000002E-3</v>
      </c>
      <c r="D21" s="14">
        <v>1.0999999999999999E-2</v>
      </c>
      <c r="E21" s="14">
        <v>6.0000000000000001E-3</v>
      </c>
      <c r="F21" s="14">
        <v>1.2E-2</v>
      </c>
      <c r="G21" s="14">
        <v>2.1000000000000001E-2</v>
      </c>
      <c r="H21" s="14">
        <v>8.9999999999999993E-3</v>
      </c>
      <c r="I21" s="14">
        <v>1.2E-2</v>
      </c>
      <c r="J21" s="14">
        <v>0.01</v>
      </c>
      <c r="K21" s="14">
        <v>8.9999999999999993E-3</v>
      </c>
      <c r="L21" s="14">
        <v>1.4E-2</v>
      </c>
      <c r="M21" s="14">
        <v>1.2E-2</v>
      </c>
      <c r="N21" s="14">
        <v>0.01</v>
      </c>
      <c r="O21" s="14">
        <v>1.4999999999999999E-2</v>
      </c>
      <c r="P21" s="14">
        <v>7.0000000000000001E-3</v>
      </c>
      <c r="Q21" s="14">
        <v>1.2E-2</v>
      </c>
      <c r="R21" s="14">
        <v>1.2E-2</v>
      </c>
      <c r="S21" s="14">
        <v>0.17399999999999999</v>
      </c>
      <c r="T21" s="14">
        <v>1.1839999999999999</v>
      </c>
      <c r="U21" s="14">
        <v>4.5999999999999999E-2</v>
      </c>
      <c r="V21" s="14">
        <v>6.9000000000000006E-2</v>
      </c>
      <c r="W21" s="14">
        <v>3.4000000000000002E-2</v>
      </c>
      <c r="X21" s="14">
        <v>5.3999999999999999E-2</v>
      </c>
      <c r="Y21" s="14">
        <v>1.4999999999999999E-2</v>
      </c>
      <c r="Z21" s="14">
        <v>3.0000000000000001E-3</v>
      </c>
      <c r="AA21" s="14">
        <v>1.7000000000000001E-2</v>
      </c>
      <c r="AB21" s="14">
        <v>2.3E-2</v>
      </c>
      <c r="AC21" s="14">
        <v>6.0000000000000001E-3</v>
      </c>
      <c r="AD21" s="14">
        <v>1.4999999999999999E-2</v>
      </c>
      <c r="AE21" s="14">
        <v>1.4E-2</v>
      </c>
      <c r="AF21" s="14">
        <v>8.9999999999999993E-3</v>
      </c>
      <c r="AG21" s="14">
        <v>5.0000000000000001E-3</v>
      </c>
      <c r="AH21" s="14">
        <v>8.0000000000000002E-3</v>
      </c>
      <c r="AI21" s="14">
        <v>1.9E-2</v>
      </c>
      <c r="AJ21" s="14">
        <v>1.4E-2</v>
      </c>
      <c r="AK21" s="14">
        <v>1.2999999999999999E-2</v>
      </c>
      <c r="AL21" s="14">
        <v>8.0000000000000002E-3</v>
      </c>
      <c r="AM21" s="14">
        <v>2E-3</v>
      </c>
      <c r="AN21" s="14">
        <v>0.01</v>
      </c>
      <c r="AO21" s="14">
        <v>8.0000000000000002E-3</v>
      </c>
      <c r="AP21" s="14">
        <v>1.2E-2</v>
      </c>
      <c r="AQ21" s="14">
        <v>4.0000000000000001E-3</v>
      </c>
      <c r="AR21" s="14">
        <v>8.0000000000000002E-3</v>
      </c>
      <c r="AS21" s="14">
        <v>1.0999999999999999E-2</v>
      </c>
      <c r="AT21" s="14">
        <v>0.01</v>
      </c>
      <c r="AU21" s="9">
        <v>0</v>
      </c>
      <c r="AV21" s="9">
        <v>27558.2</v>
      </c>
      <c r="AW21" s="9">
        <v>261.89999999999998</v>
      </c>
      <c r="AX21" s="9">
        <v>1306.5999999999999</v>
      </c>
      <c r="AY21" s="9">
        <v>13609</v>
      </c>
      <c r="AZ21" s="9">
        <v>2461.8000000000002</v>
      </c>
      <c r="BA21" s="9">
        <v>52.9</v>
      </c>
      <c r="BB21" s="9">
        <v>67.2</v>
      </c>
      <c r="BC21" s="9">
        <v>44674.7</v>
      </c>
      <c r="BD21" s="9">
        <v>-35815.300000000003</v>
      </c>
      <c r="BE21">
        <f t="shared" si="0"/>
        <v>1.9E-2</v>
      </c>
      <c r="BF21">
        <f t="shared" si="1"/>
        <v>1.8000000000000002E-2</v>
      </c>
      <c r="BG21">
        <f t="shared" si="2"/>
        <v>0.17300000000000004</v>
      </c>
      <c r="BH21">
        <f t="shared" si="3"/>
        <v>8.9999999999999993E-3</v>
      </c>
      <c r="BI21">
        <f t="shared" si="3"/>
        <v>1.2E-2</v>
      </c>
      <c r="BJ21">
        <f t="shared" si="3"/>
        <v>0.01</v>
      </c>
      <c r="BK21">
        <f t="shared" si="3"/>
        <v>8.9999999999999993E-3</v>
      </c>
      <c r="BL21">
        <f t="shared" si="3"/>
        <v>1.4E-2</v>
      </c>
      <c r="BM21">
        <f t="shared" si="4"/>
        <v>3.6999999999999998E-2</v>
      </c>
      <c r="BN21">
        <f t="shared" si="5"/>
        <v>7.0000000000000001E-3</v>
      </c>
      <c r="BO21">
        <f t="shared" si="6"/>
        <v>2.4E-2</v>
      </c>
      <c r="BP21">
        <f t="shared" si="7"/>
        <v>0.27399999999999997</v>
      </c>
      <c r="BQ21">
        <f t="shared" si="8"/>
        <v>1.1839999999999999</v>
      </c>
      <c r="BR21">
        <f t="shared" si="9"/>
        <v>0.10300000000000001</v>
      </c>
      <c r="BS21">
        <f t="shared" si="10"/>
        <v>1.4999999999999999E-2</v>
      </c>
      <c r="BT21">
        <f t="shared" si="10"/>
        <v>3.0000000000000001E-3</v>
      </c>
      <c r="BU21">
        <f t="shared" si="10"/>
        <v>1.7000000000000001E-2</v>
      </c>
      <c r="BV21">
        <f t="shared" si="11"/>
        <v>6.0000000000000001E-3</v>
      </c>
      <c r="BW21">
        <f t="shared" si="12"/>
        <v>2.8999999999999998E-2</v>
      </c>
      <c r="BX21">
        <f t="shared" si="13"/>
        <v>1.2E-2</v>
      </c>
    </row>
    <row r="22" spans="1:76" ht="20.45" customHeight="1" x14ac:dyDescent="0.4">
      <c r="A22" s="7" t="s">
        <v>89</v>
      </c>
      <c r="B22" s="5" t="s">
        <v>57</v>
      </c>
      <c r="C22" s="14">
        <v>1.7999999999999999E-2</v>
      </c>
      <c r="D22" s="14">
        <v>0.02</v>
      </c>
      <c r="E22" s="14">
        <v>1.7999999999999999E-2</v>
      </c>
      <c r="F22" s="14">
        <v>2.5000000000000001E-2</v>
      </c>
      <c r="G22" s="14">
        <v>0.124</v>
      </c>
      <c r="H22" s="14">
        <v>1.9E-2</v>
      </c>
      <c r="I22" s="14">
        <v>2.5000000000000001E-2</v>
      </c>
      <c r="J22" s="14">
        <v>0.02</v>
      </c>
      <c r="K22" s="14">
        <v>1.9E-2</v>
      </c>
      <c r="L22" s="14">
        <v>0.03</v>
      </c>
      <c r="M22" s="14">
        <v>2.4E-2</v>
      </c>
      <c r="N22" s="14">
        <v>1.7999999999999999E-2</v>
      </c>
      <c r="O22" s="14">
        <v>3.5000000000000003E-2</v>
      </c>
      <c r="P22" s="14">
        <v>1.7999999999999999E-2</v>
      </c>
      <c r="Q22" s="14">
        <v>0.02</v>
      </c>
      <c r="R22" s="14">
        <v>1.7999999999999999E-2</v>
      </c>
      <c r="S22" s="14">
        <v>5.1999999999999998E-2</v>
      </c>
      <c r="T22" s="14">
        <v>6.6000000000000003E-2</v>
      </c>
      <c r="U22" s="14">
        <v>1.2609999999999999</v>
      </c>
      <c r="V22" s="14">
        <v>5.6000000000000001E-2</v>
      </c>
      <c r="W22" s="14">
        <v>8.5999999999999993E-2</v>
      </c>
      <c r="X22" s="14">
        <v>0.13700000000000001</v>
      </c>
      <c r="Y22" s="14">
        <v>2.9000000000000001E-2</v>
      </c>
      <c r="Z22" s="14">
        <v>0.01</v>
      </c>
      <c r="AA22" s="14">
        <v>3.7999999999999999E-2</v>
      </c>
      <c r="AB22" s="14">
        <v>5.3999999999999999E-2</v>
      </c>
      <c r="AC22" s="14">
        <v>1.2999999999999999E-2</v>
      </c>
      <c r="AD22" s="14">
        <v>0.03</v>
      </c>
      <c r="AE22" s="14">
        <v>3.1E-2</v>
      </c>
      <c r="AF22" s="14">
        <v>1.7000000000000001E-2</v>
      </c>
      <c r="AG22" s="14">
        <v>8.9999999999999993E-3</v>
      </c>
      <c r="AH22" s="14">
        <v>1.7999999999999999E-2</v>
      </c>
      <c r="AI22" s="14">
        <v>2.7E-2</v>
      </c>
      <c r="AJ22" s="14">
        <v>2.1999999999999999E-2</v>
      </c>
      <c r="AK22" s="14">
        <v>2.1999999999999999E-2</v>
      </c>
      <c r="AL22" s="14">
        <v>1.4E-2</v>
      </c>
      <c r="AM22" s="14">
        <v>4.0000000000000001E-3</v>
      </c>
      <c r="AN22" s="14">
        <v>1.9E-2</v>
      </c>
      <c r="AO22" s="14">
        <v>1.6E-2</v>
      </c>
      <c r="AP22" s="14">
        <v>2.8000000000000001E-2</v>
      </c>
      <c r="AQ22" s="14">
        <v>8.0000000000000002E-3</v>
      </c>
      <c r="AR22" s="14">
        <v>3.6999999999999998E-2</v>
      </c>
      <c r="AS22" s="14">
        <v>0.03</v>
      </c>
      <c r="AT22" s="14">
        <v>2.3E-2</v>
      </c>
      <c r="AU22" s="8">
        <v>0</v>
      </c>
      <c r="AV22" s="8">
        <v>8451.4</v>
      </c>
      <c r="AW22" s="8">
        <v>472.8</v>
      </c>
      <c r="AX22" s="8">
        <v>2463.8000000000002</v>
      </c>
      <c r="AY22" s="8">
        <v>67584.7</v>
      </c>
      <c r="AZ22" s="8">
        <v>5693.9</v>
      </c>
      <c r="BA22" s="8">
        <v>6.1</v>
      </c>
      <c r="BB22" s="8">
        <v>45.3</v>
      </c>
      <c r="BC22" s="8">
        <v>116945.1</v>
      </c>
      <c r="BD22" s="8">
        <v>-47681.1</v>
      </c>
      <c r="BE22">
        <f t="shared" si="0"/>
        <v>3.7999999999999999E-2</v>
      </c>
      <c r="BF22">
        <f t="shared" si="1"/>
        <v>4.2999999999999997E-2</v>
      </c>
      <c r="BG22">
        <f t="shared" si="2"/>
        <v>0.44400000000000006</v>
      </c>
      <c r="BH22">
        <f t="shared" si="3"/>
        <v>1.9E-2</v>
      </c>
      <c r="BI22">
        <f t="shared" si="3"/>
        <v>2.5000000000000001E-2</v>
      </c>
      <c r="BJ22">
        <f t="shared" si="3"/>
        <v>0.02</v>
      </c>
      <c r="BK22">
        <f t="shared" si="3"/>
        <v>1.9E-2</v>
      </c>
      <c r="BL22">
        <f t="shared" si="3"/>
        <v>0.03</v>
      </c>
      <c r="BM22">
        <f t="shared" si="4"/>
        <v>7.6999999999999999E-2</v>
      </c>
      <c r="BN22">
        <f t="shared" si="5"/>
        <v>1.7999999999999999E-2</v>
      </c>
      <c r="BO22">
        <f t="shared" si="6"/>
        <v>3.7999999999999999E-2</v>
      </c>
      <c r="BP22">
        <f t="shared" si="7"/>
        <v>1.45</v>
      </c>
      <c r="BQ22">
        <f t="shared" si="8"/>
        <v>6.6000000000000003E-2</v>
      </c>
      <c r="BR22">
        <f t="shared" si="9"/>
        <v>0.14199999999999999</v>
      </c>
      <c r="BS22">
        <f t="shared" si="10"/>
        <v>2.9000000000000001E-2</v>
      </c>
      <c r="BT22">
        <f t="shared" si="10"/>
        <v>0.01</v>
      </c>
      <c r="BU22">
        <f t="shared" si="10"/>
        <v>3.7999999999999999E-2</v>
      </c>
      <c r="BV22">
        <f t="shared" si="11"/>
        <v>1.2999999999999999E-2</v>
      </c>
      <c r="BW22">
        <f t="shared" si="12"/>
        <v>6.0999999999999999E-2</v>
      </c>
      <c r="BX22">
        <f t="shared" si="13"/>
        <v>2.8000000000000001E-2</v>
      </c>
    </row>
    <row r="23" spans="1:76" ht="20.45" customHeight="1" x14ac:dyDescent="0.4">
      <c r="A23" s="7" t="s">
        <v>90</v>
      </c>
      <c r="B23" s="5" t="s">
        <v>57</v>
      </c>
      <c r="C23" s="14">
        <v>1.4999999999999999E-2</v>
      </c>
      <c r="D23" s="14">
        <v>1.7000000000000001E-2</v>
      </c>
      <c r="E23" s="14">
        <v>8.9999999999999993E-3</v>
      </c>
      <c r="F23" s="14">
        <v>1.6E-2</v>
      </c>
      <c r="G23" s="14">
        <v>2.8000000000000001E-2</v>
      </c>
      <c r="H23" s="14">
        <v>1.6E-2</v>
      </c>
      <c r="I23" s="14">
        <v>2.3E-2</v>
      </c>
      <c r="J23" s="14">
        <v>1.7000000000000001E-2</v>
      </c>
      <c r="K23" s="14">
        <v>1.4999999999999999E-2</v>
      </c>
      <c r="L23" s="14">
        <v>2.3E-2</v>
      </c>
      <c r="M23" s="14">
        <v>1.9E-2</v>
      </c>
      <c r="N23" s="14">
        <v>1.4999999999999999E-2</v>
      </c>
      <c r="O23" s="14">
        <v>0.02</v>
      </c>
      <c r="P23" s="14">
        <v>0.01</v>
      </c>
      <c r="Q23" s="14">
        <v>1.4E-2</v>
      </c>
      <c r="R23" s="14">
        <v>1.6E-2</v>
      </c>
      <c r="S23" s="14">
        <v>6.7000000000000004E-2</v>
      </c>
      <c r="T23" s="14">
        <v>3.9E-2</v>
      </c>
      <c r="U23" s="14">
        <v>3.2000000000000001E-2</v>
      </c>
      <c r="V23" s="14">
        <v>1.6819999999999999</v>
      </c>
      <c r="W23" s="14">
        <v>7.9000000000000001E-2</v>
      </c>
      <c r="X23" s="14">
        <v>8.6999999999999994E-2</v>
      </c>
      <c r="Y23" s="14">
        <v>2.3E-2</v>
      </c>
      <c r="Z23" s="14">
        <v>5.0000000000000001E-3</v>
      </c>
      <c r="AA23" s="14">
        <v>1.7999999999999999E-2</v>
      </c>
      <c r="AB23" s="14">
        <v>5.1999999999999998E-2</v>
      </c>
      <c r="AC23" s="14">
        <v>0.01</v>
      </c>
      <c r="AD23" s="14">
        <v>2.1999999999999999E-2</v>
      </c>
      <c r="AE23" s="14">
        <v>2.5000000000000001E-2</v>
      </c>
      <c r="AF23" s="14">
        <v>1.2E-2</v>
      </c>
      <c r="AG23" s="14">
        <v>6.0000000000000001E-3</v>
      </c>
      <c r="AH23" s="14">
        <v>1.4999999999999999E-2</v>
      </c>
      <c r="AI23" s="14">
        <v>1.7999999999999999E-2</v>
      </c>
      <c r="AJ23" s="14">
        <v>1.7999999999999999E-2</v>
      </c>
      <c r="AK23" s="14">
        <v>2.1000000000000001E-2</v>
      </c>
      <c r="AL23" s="14">
        <v>1.2E-2</v>
      </c>
      <c r="AM23" s="14">
        <v>4.0000000000000001E-3</v>
      </c>
      <c r="AN23" s="14">
        <v>1.4E-2</v>
      </c>
      <c r="AO23" s="14">
        <v>1.2E-2</v>
      </c>
      <c r="AP23" s="14">
        <v>1.2E-2</v>
      </c>
      <c r="AQ23" s="14">
        <v>6.0000000000000001E-3</v>
      </c>
      <c r="AR23" s="14">
        <v>1.0999999999999999E-2</v>
      </c>
      <c r="AS23" s="14">
        <v>1.4999999999999999E-2</v>
      </c>
      <c r="AT23" s="14">
        <v>1.4E-2</v>
      </c>
      <c r="AU23" s="9">
        <v>0</v>
      </c>
      <c r="AV23" s="9">
        <v>76048.899999999994</v>
      </c>
      <c r="AW23" s="9">
        <v>381.6</v>
      </c>
      <c r="AX23" s="9">
        <v>1886</v>
      </c>
      <c r="AY23" s="9">
        <v>13536.1</v>
      </c>
      <c r="AZ23" s="9">
        <v>322.10000000000002</v>
      </c>
      <c r="BA23" s="9">
        <v>65.2</v>
      </c>
      <c r="BB23" s="9">
        <v>41.5</v>
      </c>
      <c r="BC23" s="9">
        <v>156794.29999999999</v>
      </c>
      <c r="BD23" s="9">
        <v>-29925.4</v>
      </c>
      <c r="BE23">
        <f t="shared" si="0"/>
        <v>3.2000000000000001E-2</v>
      </c>
      <c r="BF23">
        <f t="shared" si="1"/>
        <v>2.5000000000000001E-2</v>
      </c>
      <c r="BG23">
        <f t="shared" si="2"/>
        <v>0.25800000000000006</v>
      </c>
      <c r="BH23">
        <f t="shared" si="3"/>
        <v>1.6E-2</v>
      </c>
      <c r="BI23">
        <f t="shared" si="3"/>
        <v>2.3E-2</v>
      </c>
      <c r="BJ23">
        <f t="shared" si="3"/>
        <v>1.7000000000000001E-2</v>
      </c>
      <c r="BK23">
        <f t="shared" si="3"/>
        <v>1.4999999999999999E-2</v>
      </c>
      <c r="BL23">
        <f t="shared" si="3"/>
        <v>2.3E-2</v>
      </c>
      <c r="BM23">
        <f t="shared" si="4"/>
        <v>5.4000000000000006E-2</v>
      </c>
      <c r="BN23">
        <f t="shared" si="5"/>
        <v>0.01</v>
      </c>
      <c r="BO23">
        <f t="shared" si="6"/>
        <v>0.03</v>
      </c>
      <c r="BP23">
        <f t="shared" si="7"/>
        <v>0.186</v>
      </c>
      <c r="BQ23">
        <f t="shared" si="8"/>
        <v>3.9E-2</v>
      </c>
      <c r="BR23">
        <f t="shared" si="9"/>
        <v>1.7609999999999999</v>
      </c>
      <c r="BS23">
        <f t="shared" si="10"/>
        <v>2.3E-2</v>
      </c>
      <c r="BT23">
        <f t="shared" si="10"/>
        <v>5.0000000000000001E-3</v>
      </c>
      <c r="BU23">
        <f t="shared" si="10"/>
        <v>1.7999999999999999E-2</v>
      </c>
      <c r="BV23">
        <f t="shared" si="11"/>
        <v>0.01</v>
      </c>
      <c r="BW23">
        <f t="shared" si="12"/>
        <v>4.7E-2</v>
      </c>
      <c r="BX23">
        <f t="shared" si="13"/>
        <v>1.2E-2</v>
      </c>
    </row>
    <row r="24" spans="1:76" ht="13.7" customHeight="1" x14ac:dyDescent="0.4">
      <c r="A24" s="7" t="s">
        <v>91</v>
      </c>
      <c r="B24" s="5" t="s">
        <v>57</v>
      </c>
      <c r="C24" s="14">
        <v>2E-3</v>
      </c>
      <c r="D24" s="14">
        <v>4.2000000000000003E-2</v>
      </c>
      <c r="E24" s="14">
        <v>1E-3</v>
      </c>
      <c r="F24" s="14">
        <v>3.0000000000000001E-3</v>
      </c>
      <c r="G24" s="14">
        <v>4.0000000000000001E-3</v>
      </c>
      <c r="H24" s="14">
        <v>3.0000000000000001E-3</v>
      </c>
      <c r="I24" s="14">
        <v>2E-3</v>
      </c>
      <c r="J24" s="14">
        <v>2E-3</v>
      </c>
      <c r="K24" s="14">
        <v>2E-3</v>
      </c>
      <c r="L24" s="14">
        <v>5.0000000000000001E-3</v>
      </c>
      <c r="M24" s="14">
        <v>3.0000000000000001E-3</v>
      </c>
      <c r="N24" s="14">
        <v>2E-3</v>
      </c>
      <c r="O24" s="14">
        <v>2E-3</v>
      </c>
      <c r="P24" s="14">
        <v>2E-3</v>
      </c>
      <c r="Q24" s="14">
        <v>3.0000000000000001E-3</v>
      </c>
      <c r="R24" s="14">
        <v>2E-3</v>
      </c>
      <c r="S24" s="14">
        <v>5.0000000000000001E-3</v>
      </c>
      <c r="T24" s="14">
        <v>3.0000000000000001E-3</v>
      </c>
      <c r="U24" s="14">
        <v>4.0000000000000001E-3</v>
      </c>
      <c r="V24" s="14">
        <v>3.0000000000000001E-3</v>
      </c>
      <c r="W24" s="14">
        <v>1.1919999999999999</v>
      </c>
      <c r="X24" s="14">
        <v>4.0000000000000001E-3</v>
      </c>
      <c r="Y24" s="14">
        <v>3.0000000000000001E-3</v>
      </c>
      <c r="Z24" s="14">
        <v>1E-3</v>
      </c>
      <c r="AA24" s="14">
        <v>2E-3</v>
      </c>
      <c r="AB24" s="14">
        <v>2E-3</v>
      </c>
      <c r="AC24" s="14">
        <v>1.4999999999999999E-2</v>
      </c>
      <c r="AD24" s="14">
        <v>6.5000000000000002E-2</v>
      </c>
      <c r="AE24" s="14">
        <v>0.128</v>
      </c>
      <c r="AF24" s="14">
        <v>3.0000000000000001E-3</v>
      </c>
      <c r="AG24" s="14">
        <v>3.0000000000000001E-3</v>
      </c>
      <c r="AH24" s="14">
        <v>2E-3</v>
      </c>
      <c r="AI24" s="14">
        <v>2E-3</v>
      </c>
      <c r="AJ24" s="14">
        <v>2E-3</v>
      </c>
      <c r="AK24" s="14">
        <v>2E-3</v>
      </c>
      <c r="AL24" s="14">
        <v>1E-3</v>
      </c>
      <c r="AM24" s="14">
        <v>0</v>
      </c>
      <c r="AN24" s="14">
        <v>2E-3</v>
      </c>
      <c r="AO24" s="14">
        <v>2E-3</v>
      </c>
      <c r="AP24" s="14">
        <v>4.0000000000000001E-3</v>
      </c>
      <c r="AQ24" s="14">
        <v>1E-3</v>
      </c>
      <c r="AR24" s="14">
        <v>1E-3</v>
      </c>
      <c r="AS24" s="14">
        <v>2E-3</v>
      </c>
      <c r="AT24" s="14">
        <v>2E-3</v>
      </c>
      <c r="AU24" s="8">
        <v>0</v>
      </c>
      <c r="AV24" s="8">
        <v>1714.5</v>
      </c>
      <c r="AW24" s="8">
        <v>60.7</v>
      </c>
      <c r="AX24" s="8">
        <v>315.10000000000002</v>
      </c>
      <c r="AY24" s="8">
        <v>26400.6</v>
      </c>
      <c r="AZ24" s="8">
        <v>-277.2</v>
      </c>
      <c r="BA24" s="8">
        <v>2.1</v>
      </c>
      <c r="BB24" s="8">
        <v>4.9000000000000004</v>
      </c>
      <c r="BC24" s="8">
        <v>28016.3</v>
      </c>
      <c r="BD24" s="8">
        <v>-17504.900000000001</v>
      </c>
      <c r="BE24">
        <f t="shared" si="0"/>
        <v>4.4000000000000004E-2</v>
      </c>
      <c r="BF24">
        <f t="shared" si="1"/>
        <v>4.0000000000000001E-3</v>
      </c>
      <c r="BG24">
        <f t="shared" si="2"/>
        <v>3.1000000000000014E-2</v>
      </c>
      <c r="BH24">
        <f t="shared" si="3"/>
        <v>3.0000000000000001E-3</v>
      </c>
      <c r="BI24">
        <f t="shared" si="3"/>
        <v>2E-3</v>
      </c>
      <c r="BJ24">
        <f t="shared" si="3"/>
        <v>2E-3</v>
      </c>
      <c r="BK24">
        <f t="shared" si="3"/>
        <v>2E-3</v>
      </c>
      <c r="BL24">
        <f t="shared" si="3"/>
        <v>5.0000000000000001E-3</v>
      </c>
      <c r="BM24">
        <f t="shared" si="4"/>
        <v>7.0000000000000001E-3</v>
      </c>
      <c r="BN24">
        <f t="shared" si="5"/>
        <v>2E-3</v>
      </c>
      <c r="BO24">
        <f t="shared" si="6"/>
        <v>5.0000000000000001E-3</v>
      </c>
      <c r="BP24">
        <f t="shared" si="7"/>
        <v>1.3000000000000001E-2</v>
      </c>
      <c r="BQ24">
        <f t="shared" si="8"/>
        <v>3.0000000000000001E-3</v>
      </c>
      <c r="BR24">
        <f t="shared" si="9"/>
        <v>1.1949999999999998</v>
      </c>
      <c r="BS24">
        <f t="shared" si="10"/>
        <v>3.0000000000000001E-3</v>
      </c>
      <c r="BT24">
        <f t="shared" si="10"/>
        <v>1E-3</v>
      </c>
      <c r="BU24">
        <f t="shared" si="10"/>
        <v>2E-3</v>
      </c>
      <c r="BV24">
        <f t="shared" si="11"/>
        <v>1.4999999999999999E-2</v>
      </c>
      <c r="BW24">
        <f t="shared" si="12"/>
        <v>0.193</v>
      </c>
      <c r="BX24">
        <f t="shared" si="13"/>
        <v>4.0000000000000001E-3</v>
      </c>
    </row>
    <row r="25" spans="1:76" ht="30.6" customHeight="1" x14ac:dyDescent="0.4">
      <c r="A25" s="7" t="s">
        <v>92</v>
      </c>
      <c r="B25" s="5" t="s">
        <v>57</v>
      </c>
      <c r="C25" s="14">
        <v>0.03</v>
      </c>
      <c r="D25" s="14">
        <v>0.04</v>
      </c>
      <c r="E25" s="14">
        <v>2.5000000000000001E-2</v>
      </c>
      <c r="F25" s="14">
        <v>5.3999999999999999E-2</v>
      </c>
      <c r="G25" s="14">
        <v>4.5999999999999999E-2</v>
      </c>
      <c r="H25" s="14">
        <v>2.1999999999999999E-2</v>
      </c>
      <c r="I25" s="14">
        <v>4.3999999999999997E-2</v>
      </c>
      <c r="J25" s="14">
        <v>3.5000000000000003E-2</v>
      </c>
      <c r="K25" s="14">
        <v>2.5000000000000001E-2</v>
      </c>
      <c r="L25" s="14">
        <v>5.0999999999999997E-2</v>
      </c>
      <c r="M25" s="14">
        <v>3.3000000000000002E-2</v>
      </c>
      <c r="N25" s="14">
        <v>2.5000000000000001E-2</v>
      </c>
      <c r="O25" s="14">
        <v>2.9000000000000001E-2</v>
      </c>
      <c r="P25" s="14">
        <v>2.5000000000000001E-2</v>
      </c>
      <c r="Q25" s="14">
        <v>2.7E-2</v>
      </c>
      <c r="R25" s="14">
        <v>0.02</v>
      </c>
      <c r="S25" s="14">
        <v>2.7E-2</v>
      </c>
      <c r="T25" s="14">
        <v>2.5000000000000001E-2</v>
      </c>
      <c r="U25" s="14">
        <v>1.7999999999999999E-2</v>
      </c>
      <c r="V25" s="14">
        <v>1.7000000000000001E-2</v>
      </c>
      <c r="W25" s="14">
        <v>2.5000000000000001E-2</v>
      </c>
      <c r="X25" s="14">
        <v>1.0569999999999999</v>
      </c>
      <c r="Y25" s="14">
        <v>6.7000000000000004E-2</v>
      </c>
      <c r="Z25" s="14">
        <v>1.4999999999999999E-2</v>
      </c>
      <c r="AA25" s="14">
        <v>3.9E-2</v>
      </c>
      <c r="AB25" s="14">
        <v>1.9E-2</v>
      </c>
      <c r="AC25" s="14">
        <v>2.7E-2</v>
      </c>
      <c r="AD25" s="14">
        <v>5.1999999999999998E-2</v>
      </c>
      <c r="AE25" s="14">
        <v>3.5999999999999997E-2</v>
      </c>
      <c r="AF25" s="14">
        <v>2.5000000000000001E-2</v>
      </c>
      <c r="AG25" s="14">
        <v>1.7999999999999999E-2</v>
      </c>
      <c r="AH25" s="14">
        <v>2.9000000000000001E-2</v>
      </c>
      <c r="AI25" s="14">
        <v>0.04</v>
      </c>
      <c r="AJ25" s="14">
        <v>3.5999999999999997E-2</v>
      </c>
      <c r="AK25" s="14">
        <v>4.3999999999999997E-2</v>
      </c>
      <c r="AL25" s="14">
        <v>2.5000000000000001E-2</v>
      </c>
      <c r="AM25" s="14">
        <v>6.0000000000000001E-3</v>
      </c>
      <c r="AN25" s="14">
        <v>4.2999999999999997E-2</v>
      </c>
      <c r="AO25" s="14">
        <v>4.1000000000000002E-2</v>
      </c>
      <c r="AP25" s="14">
        <v>2.5000000000000001E-2</v>
      </c>
      <c r="AQ25" s="14">
        <v>2.1000000000000001E-2</v>
      </c>
      <c r="AR25" s="14">
        <v>2.1000000000000001E-2</v>
      </c>
      <c r="AS25" s="14">
        <v>5.3999999999999999E-2</v>
      </c>
      <c r="AT25" s="14">
        <v>4.2000000000000003E-2</v>
      </c>
      <c r="AU25" s="9">
        <v>0</v>
      </c>
      <c r="AV25" s="9">
        <v>57024.6</v>
      </c>
      <c r="AW25" s="9">
        <v>76</v>
      </c>
      <c r="AX25" s="9">
        <v>756.2</v>
      </c>
      <c r="AY25" s="9">
        <v>16212.1</v>
      </c>
      <c r="AZ25" s="9">
        <v>183</v>
      </c>
      <c r="BA25" s="9">
        <v>371.1</v>
      </c>
      <c r="BB25" s="9">
        <v>713.3</v>
      </c>
      <c r="BC25" s="9">
        <v>10263.9</v>
      </c>
      <c r="BD25" s="9">
        <v>-46852.1</v>
      </c>
      <c r="BE25">
        <f t="shared" si="0"/>
        <v>7.0000000000000007E-2</v>
      </c>
      <c r="BF25">
        <f t="shared" si="1"/>
        <v>7.9000000000000001E-2</v>
      </c>
      <c r="BG25">
        <f t="shared" si="2"/>
        <v>0.51</v>
      </c>
      <c r="BH25">
        <f t="shared" si="3"/>
        <v>2.1999999999999999E-2</v>
      </c>
      <c r="BI25">
        <f t="shared" si="3"/>
        <v>4.3999999999999997E-2</v>
      </c>
      <c r="BJ25">
        <f t="shared" si="3"/>
        <v>3.5000000000000003E-2</v>
      </c>
      <c r="BK25">
        <f t="shared" si="3"/>
        <v>2.5000000000000001E-2</v>
      </c>
      <c r="BL25">
        <f t="shared" si="3"/>
        <v>5.0999999999999997E-2</v>
      </c>
      <c r="BM25">
        <f t="shared" si="4"/>
        <v>8.7000000000000008E-2</v>
      </c>
      <c r="BN25">
        <f t="shared" si="5"/>
        <v>2.5000000000000001E-2</v>
      </c>
      <c r="BO25">
        <f t="shared" si="6"/>
        <v>4.7E-2</v>
      </c>
      <c r="BP25">
        <f t="shared" si="7"/>
        <v>1.1019999999999999</v>
      </c>
      <c r="BQ25">
        <f t="shared" si="8"/>
        <v>2.5000000000000001E-2</v>
      </c>
      <c r="BR25">
        <f t="shared" si="9"/>
        <v>4.2000000000000003E-2</v>
      </c>
      <c r="BS25">
        <f t="shared" si="10"/>
        <v>6.7000000000000004E-2</v>
      </c>
      <c r="BT25">
        <f t="shared" si="10"/>
        <v>1.4999999999999999E-2</v>
      </c>
      <c r="BU25">
        <f t="shared" si="10"/>
        <v>3.9E-2</v>
      </c>
      <c r="BV25">
        <f t="shared" si="11"/>
        <v>2.7E-2</v>
      </c>
      <c r="BW25">
        <f t="shared" si="12"/>
        <v>8.7999999999999995E-2</v>
      </c>
      <c r="BX25">
        <f t="shared" si="13"/>
        <v>2.5000000000000001E-2</v>
      </c>
    </row>
    <row r="26" spans="1:76" ht="20.45" customHeight="1" x14ac:dyDescent="0.4">
      <c r="A26" s="7" t="s">
        <v>72</v>
      </c>
      <c r="B26" s="5" t="s">
        <v>57</v>
      </c>
      <c r="C26" s="14">
        <v>2.8000000000000001E-2</v>
      </c>
      <c r="D26" s="14">
        <v>2.4E-2</v>
      </c>
      <c r="E26" s="14">
        <v>4.4999999999999998E-2</v>
      </c>
      <c r="F26" s="14">
        <v>6.0999999999999999E-2</v>
      </c>
      <c r="G26" s="14">
        <v>3.5999999999999997E-2</v>
      </c>
      <c r="H26" s="14">
        <v>2.9000000000000001E-2</v>
      </c>
      <c r="I26" s="14">
        <v>0.04</v>
      </c>
      <c r="J26" s="14">
        <v>3.7999999999999999E-2</v>
      </c>
      <c r="K26" s="14">
        <v>6.2E-2</v>
      </c>
      <c r="L26" s="14">
        <v>0.10100000000000001</v>
      </c>
      <c r="M26" s="14">
        <v>6.3E-2</v>
      </c>
      <c r="N26" s="14">
        <v>3.3000000000000002E-2</v>
      </c>
      <c r="O26" s="14">
        <v>5.3999999999999999E-2</v>
      </c>
      <c r="P26" s="14">
        <v>3.7999999999999999E-2</v>
      </c>
      <c r="Q26" s="14">
        <v>4.5999999999999999E-2</v>
      </c>
      <c r="R26" s="14">
        <v>3.3000000000000002E-2</v>
      </c>
      <c r="S26" s="14">
        <v>2.1999999999999999E-2</v>
      </c>
      <c r="T26" s="14">
        <v>0.03</v>
      </c>
      <c r="U26" s="14">
        <v>0.02</v>
      </c>
      <c r="V26" s="14">
        <v>2.5999999999999999E-2</v>
      </c>
      <c r="W26" s="14">
        <v>3.5000000000000003E-2</v>
      </c>
      <c r="X26" s="14">
        <v>2.1000000000000001E-2</v>
      </c>
      <c r="Y26" s="14">
        <v>1.258</v>
      </c>
      <c r="Z26" s="14">
        <v>2.5999999999999999E-2</v>
      </c>
      <c r="AA26" s="14">
        <v>0.02</v>
      </c>
      <c r="AB26" s="14">
        <v>2.5999999999999999E-2</v>
      </c>
      <c r="AC26" s="14">
        <v>0.03</v>
      </c>
      <c r="AD26" s="14">
        <v>3.4000000000000002E-2</v>
      </c>
      <c r="AE26" s="14">
        <v>3.9E-2</v>
      </c>
      <c r="AF26" s="14">
        <v>2.4E-2</v>
      </c>
      <c r="AG26" s="14">
        <v>1.4999999999999999E-2</v>
      </c>
      <c r="AH26" s="14">
        <v>5.0999999999999997E-2</v>
      </c>
      <c r="AI26" s="14">
        <v>2.1000000000000001E-2</v>
      </c>
      <c r="AJ26" s="14">
        <v>0.02</v>
      </c>
      <c r="AK26" s="14">
        <v>1.0999999999999999E-2</v>
      </c>
      <c r="AL26" s="14">
        <v>1.2999999999999999E-2</v>
      </c>
      <c r="AM26" s="14">
        <v>6.0000000000000001E-3</v>
      </c>
      <c r="AN26" s="14">
        <v>0.02</v>
      </c>
      <c r="AO26" s="14">
        <v>1.7000000000000001E-2</v>
      </c>
      <c r="AP26" s="14">
        <v>0.02</v>
      </c>
      <c r="AQ26" s="14">
        <v>1.9E-2</v>
      </c>
      <c r="AR26" s="14">
        <v>0.02</v>
      </c>
      <c r="AS26" s="14">
        <v>4.9000000000000002E-2</v>
      </c>
      <c r="AT26" s="14">
        <v>3.1E-2</v>
      </c>
      <c r="AU26" s="8">
        <v>0</v>
      </c>
      <c r="AV26" s="8">
        <v>72915.100000000006</v>
      </c>
      <c r="AW26" s="8">
        <v>15.7</v>
      </c>
      <c r="AX26" s="8">
        <v>27296.400000000001</v>
      </c>
      <c r="AY26" s="8">
        <v>128</v>
      </c>
      <c r="AZ26" s="8">
        <v>4.3</v>
      </c>
      <c r="BA26" s="8">
        <v>4.5</v>
      </c>
      <c r="BB26" s="8">
        <v>1.1000000000000001</v>
      </c>
      <c r="BC26" s="8">
        <v>76.2</v>
      </c>
      <c r="BD26" s="8">
        <v>-233.7</v>
      </c>
      <c r="BE26">
        <f t="shared" si="0"/>
        <v>5.2000000000000005E-2</v>
      </c>
      <c r="BF26">
        <f t="shared" si="1"/>
        <v>0.106</v>
      </c>
      <c r="BG26">
        <f t="shared" si="2"/>
        <v>0.379</v>
      </c>
      <c r="BH26">
        <f t="shared" si="3"/>
        <v>2.9000000000000001E-2</v>
      </c>
      <c r="BI26">
        <f t="shared" si="3"/>
        <v>0.04</v>
      </c>
      <c r="BJ26">
        <f t="shared" si="3"/>
        <v>3.7999999999999999E-2</v>
      </c>
      <c r="BK26">
        <f t="shared" si="3"/>
        <v>6.2E-2</v>
      </c>
      <c r="BL26">
        <f t="shared" si="3"/>
        <v>0.10100000000000001</v>
      </c>
      <c r="BM26">
        <f t="shared" si="4"/>
        <v>0.15</v>
      </c>
      <c r="BN26">
        <f t="shared" si="5"/>
        <v>3.7999999999999999E-2</v>
      </c>
      <c r="BO26">
        <f t="shared" si="6"/>
        <v>7.9000000000000001E-2</v>
      </c>
      <c r="BP26">
        <f t="shared" si="7"/>
        <v>6.3E-2</v>
      </c>
      <c r="BQ26">
        <f t="shared" si="8"/>
        <v>0.03</v>
      </c>
      <c r="BR26">
        <f t="shared" si="9"/>
        <v>6.0999999999999999E-2</v>
      </c>
      <c r="BS26">
        <f t="shared" si="10"/>
        <v>1.258</v>
      </c>
      <c r="BT26">
        <f t="shared" si="10"/>
        <v>2.5999999999999999E-2</v>
      </c>
      <c r="BU26">
        <f t="shared" si="10"/>
        <v>0.02</v>
      </c>
      <c r="BV26">
        <f t="shared" si="11"/>
        <v>0.03</v>
      </c>
      <c r="BW26">
        <f t="shared" si="12"/>
        <v>7.3000000000000009E-2</v>
      </c>
      <c r="BX26">
        <f t="shared" si="13"/>
        <v>0.02</v>
      </c>
    </row>
    <row r="27" spans="1:76" ht="30.6" customHeight="1" x14ac:dyDescent="0.4">
      <c r="A27" s="7" t="s">
        <v>73</v>
      </c>
      <c r="B27" s="5" t="s">
        <v>57</v>
      </c>
      <c r="C27" s="14">
        <v>5.0000000000000001E-3</v>
      </c>
      <c r="D27" s="14">
        <v>4.0000000000000001E-3</v>
      </c>
      <c r="E27" s="14">
        <v>7.0000000000000001E-3</v>
      </c>
      <c r="F27" s="14">
        <v>8.9999999999999993E-3</v>
      </c>
      <c r="G27" s="14">
        <v>6.0000000000000001E-3</v>
      </c>
      <c r="H27" s="14">
        <v>6.0000000000000001E-3</v>
      </c>
      <c r="I27" s="14">
        <v>6.0000000000000001E-3</v>
      </c>
      <c r="J27" s="14">
        <v>5.0000000000000001E-3</v>
      </c>
      <c r="K27" s="14">
        <v>8.0000000000000002E-3</v>
      </c>
      <c r="L27" s="14">
        <v>1.4E-2</v>
      </c>
      <c r="M27" s="14">
        <v>0.01</v>
      </c>
      <c r="N27" s="14">
        <v>7.0000000000000001E-3</v>
      </c>
      <c r="O27" s="14">
        <v>6.0000000000000001E-3</v>
      </c>
      <c r="P27" s="14">
        <v>5.0000000000000001E-3</v>
      </c>
      <c r="Q27" s="14">
        <v>5.0000000000000001E-3</v>
      </c>
      <c r="R27" s="14">
        <v>4.0000000000000001E-3</v>
      </c>
      <c r="S27" s="14">
        <v>4.0000000000000001E-3</v>
      </c>
      <c r="T27" s="14">
        <v>5.0000000000000001E-3</v>
      </c>
      <c r="U27" s="14">
        <v>3.0000000000000001E-3</v>
      </c>
      <c r="V27" s="14">
        <v>3.0000000000000001E-3</v>
      </c>
      <c r="W27" s="14">
        <v>6.0000000000000001E-3</v>
      </c>
      <c r="X27" s="14">
        <v>4.0000000000000001E-3</v>
      </c>
      <c r="Y27" s="14">
        <v>2.1000000000000001E-2</v>
      </c>
      <c r="Z27" s="14">
        <v>1.0249999999999999</v>
      </c>
      <c r="AA27" s="14">
        <v>4.0000000000000001E-3</v>
      </c>
      <c r="AB27" s="14">
        <v>4.0000000000000001E-3</v>
      </c>
      <c r="AC27" s="14">
        <v>0.01</v>
      </c>
      <c r="AD27" s="14">
        <v>7.0000000000000001E-3</v>
      </c>
      <c r="AE27" s="14">
        <v>7.0000000000000001E-3</v>
      </c>
      <c r="AF27" s="14">
        <v>8.0000000000000002E-3</v>
      </c>
      <c r="AG27" s="14">
        <v>4.0000000000000001E-3</v>
      </c>
      <c r="AH27" s="14">
        <v>2.4E-2</v>
      </c>
      <c r="AI27" s="14">
        <v>7.0000000000000001E-3</v>
      </c>
      <c r="AJ27" s="14">
        <v>1.2E-2</v>
      </c>
      <c r="AK27" s="14">
        <v>3.0000000000000001E-3</v>
      </c>
      <c r="AL27" s="14">
        <v>5.0000000000000001E-3</v>
      </c>
      <c r="AM27" s="14">
        <v>1E-3</v>
      </c>
      <c r="AN27" s="14">
        <v>4.0000000000000001E-3</v>
      </c>
      <c r="AO27" s="14">
        <v>3.0000000000000001E-3</v>
      </c>
      <c r="AP27" s="14">
        <v>1.9E-2</v>
      </c>
      <c r="AQ27" s="14">
        <v>8.9999999999999993E-3</v>
      </c>
      <c r="AR27" s="14">
        <v>8.9999999999999993E-3</v>
      </c>
      <c r="AS27" s="14">
        <v>1.7000000000000001E-2</v>
      </c>
      <c r="AT27" s="14">
        <v>1.4999999999999999E-2</v>
      </c>
      <c r="AU27" s="9">
        <v>0</v>
      </c>
      <c r="AV27" s="9">
        <v>23587.8</v>
      </c>
      <c r="AW27" s="9">
        <v>5805.7</v>
      </c>
      <c r="AX27" s="9">
        <v>19734.2</v>
      </c>
      <c r="AY27" s="9">
        <v>199.9</v>
      </c>
      <c r="AZ27" s="9">
        <v>2.2000000000000002</v>
      </c>
      <c r="BA27" s="9">
        <v>1.1000000000000001</v>
      </c>
      <c r="BB27" s="9">
        <v>10.8</v>
      </c>
      <c r="BC27" s="9">
        <v>93.7</v>
      </c>
      <c r="BD27" s="9">
        <v>-131.80000000000001</v>
      </c>
      <c r="BE27">
        <f t="shared" si="0"/>
        <v>9.0000000000000011E-3</v>
      </c>
      <c r="BF27">
        <f t="shared" si="1"/>
        <v>1.6E-2</v>
      </c>
      <c r="BG27">
        <f t="shared" si="2"/>
        <v>0.13100000000000001</v>
      </c>
      <c r="BH27">
        <f t="shared" si="3"/>
        <v>6.0000000000000001E-3</v>
      </c>
      <c r="BI27">
        <f t="shared" si="3"/>
        <v>6.0000000000000001E-3</v>
      </c>
      <c r="BJ27">
        <f t="shared" si="3"/>
        <v>5.0000000000000001E-3</v>
      </c>
      <c r="BK27">
        <f t="shared" si="3"/>
        <v>8.0000000000000002E-3</v>
      </c>
      <c r="BL27">
        <f t="shared" si="3"/>
        <v>1.4E-2</v>
      </c>
      <c r="BM27">
        <f t="shared" si="4"/>
        <v>2.3E-2</v>
      </c>
      <c r="BN27">
        <f t="shared" si="5"/>
        <v>5.0000000000000001E-3</v>
      </c>
      <c r="BO27">
        <f t="shared" si="6"/>
        <v>9.0000000000000011E-3</v>
      </c>
      <c r="BP27">
        <f t="shared" si="7"/>
        <v>1.0999999999999999E-2</v>
      </c>
      <c r="BQ27">
        <f t="shared" si="8"/>
        <v>5.0000000000000001E-3</v>
      </c>
      <c r="BR27">
        <f t="shared" si="9"/>
        <v>9.0000000000000011E-3</v>
      </c>
      <c r="BS27">
        <f t="shared" si="10"/>
        <v>2.1000000000000001E-2</v>
      </c>
      <c r="BT27">
        <f t="shared" si="10"/>
        <v>1.0249999999999999</v>
      </c>
      <c r="BU27">
        <f t="shared" si="10"/>
        <v>4.0000000000000001E-3</v>
      </c>
      <c r="BV27">
        <f t="shared" si="11"/>
        <v>0.01</v>
      </c>
      <c r="BW27">
        <f t="shared" si="12"/>
        <v>1.4E-2</v>
      </c>
      <c r="BX27">
        <f t="shared" si="13"/>
        <v>1.9E-2</v>
      </c>
    </row>
    <row r="28" spans="1:76" ht="13.7" customHeight="1" x14ac:dyDescent="0.4">
      <c r="A28" s="7" t="s">
        <v>74</v>
      </c>
      <c r="B28" s="5" t="s">
        <v>57</v>
      </c>
      <c r="C28" s="14">
        <v>3.0000000000000001E-3</v>
      </c>
      <c r="D28" s="14">
        <v>2E-3</v>
      </c>
      <c r="E28" s="14">
        <v>2E-3</v>
      </c>
      <c r="F28" s="14">
        <v>4.0000000000000001E-3</v>
      </c>
      <c r="G28" s="14">
        <v>8.0000000000000002E-3</v>
      </c>
      <c r="H28" s="14">
        <v>2E-3</v>
      </c>
      <c r="I28" s="14">
        <v>3.0000000000000001E-3</v>
      </c>
      <c r="J28" s="14">
        <v>3.0000000000000001E-3</v>
      </c>
      <c r="K28" s="14">
        <v>4.0000000000000001E-3</v>
      </c>
      <c r="L28" s="14">
        <v>7.0000000000000001E-3</v>
      </c>
      <c r="M28" s="14">
        <v>4.0000000000000001E-3</v>
      </c>
      <c r="N28" s="14">
        <v>3.0000000000000001E-3</v>
      </c>
      <c r="O28" s="14">
        <v>4.0000000000000001E-3</v>
      </c>
      <c r="P28" s="14">
        <v>4.0000000000000001E-3</v>
      </c>
      <c r="Q28" s="14">
        <v>3.0000000000000001E-3</v>
      </c>
      <c r="R28" s="14">
        <v>3.0000000000000001E-3</v>
      </c>
      <c r="S28" s="14">
        <v>2E-3</v>
      </c>
      <c r="T28" s="14">
        <v>3.0000000000000001E-3</v>
      </c>
      <c r="U28" s="14">
        <v>2E-3</v>
      </c>
      <c r="V28" s="14">
        <v>2E-3</v>
      </c>
      <c r="W28" s="14">
        <v>3.0000000000000001E-3</v>
      </c>
      <c r="X28" s="14">
        <v>2E-3</v>
      </c>
      <c r="Y28" s="14">
        <v>1.7000000000000001E-2</v>
      </c>
      <c r="Z28" s="14">
        <v>3.0000000000000001E-3</v>
      </c>
      <c r="AA28" s="14">
        <v>1.0029999999999999</v>
      </c>
      <c r="AB28" s="14">
        <v>2E-3</v>
      </c>
      <c r="AC28" s="14">
        <v>4.0000000000000001E-3</v>
      </c>
      <c r="AD28" s="14">
        <v>3.0000000000000001E-3</v>
      </c>
      <c r="AE28" s="14">
        <v>4.0000000000000001E-3</v>
      </c>
      <c r="AF28" s="14">
        <v>5.0000000000000001E-3</v>
      </c>
      <c r="AG28" s="14">
        <v>2E-3</v>
      </c>
      <c r="AH28" s="14">
        <v>2E-3</v>
      </c>
      <c r="AI28" s="14">
        <v>5.0000000000000001E-3</v>
      </c>
      <c r="AJ28" s="14">
        <v>4.0000000000000001E-3</v>
      </c>
      <c r="AK28" s="14">
        <v>2E-3</v>
      </c>
      <c r="AL28" s="14">
        <v>2E-3</v>
      </c>
      <c r="AM28" s="14">
        <v>4.0000000000000001E-3</v>
      </c>
      <c r="AN28" s="14">
        <v>2E-3</v>
      </c>
      <c r="AO28" s="14">
        <v>2E-3</v>
      </c>
      <c r="AP28" s="14">
        <v>4.0000000000000001E-3</v>
      </c>
      <c r="AQ28" s="14">
        <v>2E-3</v>
      </c>
      <c r="AR28" s="14">
        <v>2E-3</v>
      </c>
      <c r="AS28" s="14">
        <v>4.0000000000000001E-3</v>
      </c>
      <c r="AT28" s="14">
        <v>3.0000000000000001E-3</v>
      </c>
      <c r="AU28" s="8">
        <v>0</v>
      </c>
      <c r="AV28" s="8">
        <v>218.9</v>
      </c>
      <c r="AW28" s="8">
        <v>29.5</v>
      </c>
      <c r="AX28" s="8">
        <v>150.80000000000001</v>
      </c>
      <c r="AY28" s="8">
        <v>545732.1</v>
      </c>
      <c r="AZ28" s="8">
        <v>6.3</v>
      </c>
      <c r="BA28" s="8">
        <v>9.8000000000000007</v>
      </c>
      <c r="BB28" s="8">
        <v>0.9</v>
      </c>
      <c r="BC28" s="8">
        <v>129.5</v>
      </c>
      <c r="BD28" s="8">
        <v>-1142.9000000000001</v>
      </c>
      <c r="BE28">
        <f t="shared" si="0"/>
        <v>5.0000000000000001E-3</v>
      </c>
      <c r="BF28">
        <f t="shared" si="1"/>
        <v>6.0000000000000001E-3</v>
      </c>
      <c r="BG28">
        <f t="shared" si="2"/>
        <v>5.1000000000000018E-2</v>
      </c>
      <c r="BH28">
        <f t="shared" si="3"/>
        <v>2E-3</v>
      </c>
      <c r="BI28">
        <f t="shared" si="3"/>
        <v>3.0000000000000001E-3</v>
      </c>
      <c r="BJ28">
        <f t="shared" si="3"/>
        <v>3.0000000000000001E-3</v>
      </c>
      <c r="BK28">
        <f t="shared" si="3"/>
        <v>4.0000000000000001E-3</v>
      </c>
      <c r="BL28">
        <f t="shared" si="3"/>
        <v>7.0000000000000001E-3</v>
      </c>
      <c r="BM28">
        <f t="shared" si="4"/>
        <v>1.0999999999999999E-2</v>
      </c>
      <c r="BN28">
        <f t="shared" si="5"/>
        <v>4.0000000000000001E-3</v>
      </c>
      <c r="BO28">
        <f t="shared" si="6"/>
        <v>6.0000000000000001E-3</v>
      </c>
      <c r="BP28">
        <f t="shared" si="7"/>
        <v>6.0000000000000001E-3</v>
      </c>
      <c r="BQ28">
        <f t="shared" si="8"/>
        <v>3.0000000000000001E-3</v>
      </c>
      <c r="BR28">
        <f t="shared" si="9"/>
        <v>5.0000000000000001E-3</v>
      </c>
      <c r="BS28">
        <f t="shared" si="10"/>
        <v>1.7000000000000001E-2</v>
      </c>
      <c r="BT28">
        <f t="shared" si="10"/>
        <v>3.0000000000000001E-3</v>
      </c>
      <c r="BU28">
        <f t="shared" si="10"/>
        <v>1.0029999999999999</v>
      </c>
      <c r="BV28">
        <f t="shared" si="11"/>
        <v>4.0000000000000001E-3</v>
      </c>
      <c r="BW28">
        <f t="shared" si="12"/>
        <v>7.0000000000000001E-3</v>
      </c>
      <c r="BX28">
        <f t="shared" si="13"/>
        <v>4.0000000000000001E-3</v>
      </c>
    </row>
    <row r="29" spans="1:76" ht="20.45" customHeight="1" x14ac:dyDescent="0.4">
      <c r="A29" s="7" t="s">
        <v>93</v>
      </c>
      <c r="B29" s="5" t="s">
        <v>57</v>
      </c>
      <c r="C29" s="14">
        <v>0.23200000000000001</v>
      </c>
      <c r="D29" s="14">
        <v>0.188</v>
      </c>
      <c r="E29" s="14">
        <v>6.4000000000000001E-2</v>
      </c>
      <c r="F29" s="14">
        <v>0.155</v>
      </c>
      <c r="G29" s="14">
        <v>0.13700000000000001</v>
      </c>
      <c r="H29" s="14">
        <v>0.246</v>
      </c>
      <c r="I29" s="14">
        <v>0.29199999999999998</v>
      </c>
      <c r="J29" s="14">
        <v>0.20399999999999999</v>
      </c>
      <c r="K29" s="14">
        <v>0.20499999999999999</v>
      </c>
      <c r="L29" s="14">
        <v>0.27300000000000002</v>
      </c>
      <c r="M29" s="14">
        <v>0.23200000000000001</v>
      </c>
      <c r="N29" s="14">
        <v>0.16</v>
      </c>
      <c r="O29" s="14">
        <v>0.20499999999999999</v>
      </c>
      <c r="P29" s="14">
        <v>0.115</v>
      </c>
      <c r="Q29" s="14">
        <v>0.16200000000000001</v>
      </c>
      <c r="R29" s="14">
        <v>0.13600000000000001</v>
      </c>
      <c r="S29" s="14">
        <v>0.16</v>
      </c>
      <c r="T29" s="14">
        <v>0.17100000000000001</v>
      </c>
      <c r="U29" s="14">
        <v>0.153</v>
      </c>
      <c r="V29" s="14">
        <v>0.20799999999999999</v>
      </c>
      <c r="W29" s="14">
        <v>0.17799999999999999</v>
      </c>
      <c r="X29" s="14">
        <v>0.17699999999999999</v>
      </c>
      <c r="Y29" s="14">
        <v>0.158</v>
      </c>
      <c r="Z29" s="14">
        <v>3.5000000000000003E-2</v>
      </c>
      <c r="AA29" s="14">
        <v>0.14399999999999999</v>
      </c>
      <c r="AB29" s="14">
        <v>1.0900000000000001</v>
      </c>
      <c r="AC29" s="14">
        <v>8.3000000000000004E-2</v>
      </c>
      <c r="AD29" s="14">
        <v>0.23300000000000001</v>
      </c>
      <c r="AE29" s="14">
        <v>0.20200000000000001</v>
      </c>
      <c r="AF29" s="14">
        <v>7.0000000000000007E-2</v>
      </c>
      <c r="AG29" s="14">
        <v>6.3E-2</v>
      </c>
      <c r="AH29" s="14">
        <v>0.19500000000000001</v>
      </c>
      <c r="AI29" s="14">
        <v>0.11799999999999999</v>
      </c>
      <c r="AJ29" s="14">
        <v>7.6999999999999999E-2</v>
      </c>
      <c r="AK29" s="14">
        <v>7.4999999999999997E-2</v>
      </c>
      <c r="AL29" s="14">
        <v>5.8000000000000003E-2</v>
      </c>
      <c r="AM29" s="14">
        <v>1.4E-2</v>
      </c>
      <c r="AN29" s="14">
        <v>8.4000000000000005E-2</v>
      </c>
      <c r="AO29" s="14">
        <v>9.1999999999999998E-2</v>
      </c>
      <c r="AP29" s="14">
        <v>6.6000000000000003E-2</v>
      </c>
      <c r="AQ29" s="14">
        <v>4.2000000000000003E-2</v>
      </c>
      <c r="AR29" s="14">
        <v>9.0999999999999998E-2</v>
      </c>
      <c r="AS29" s="14">
        <v>0.104</v>
      </c>
      <c r="AT29" s="14">
        <v>0.10100000000000001</v>
      </c>
      <c r="AU29" s="9">
        <v>0</v>
      </c>
      <c r="AV29" s="9">
        <v>343624.6</v>
      </c>
      <c r="AW29" s="9">
        <v>2884.9</v>
      </c>
      <c r="AX29" s="9">
        <v>43723.7</v>
      </c>
      <c r="AY29" s="9">
        <v>53624.7</v>
      </c>
      <c r="AZ29" s="9">
        <v>-1149.2</v>
      </c>
      <c r="BA29" s="9">
        <v>797.6</v>
      </c>
      <c r="BB29" s="9">
        <v>2715.7</v>
      </c>
      <c r="BC29" s="9">
        <v>113549.8</v>
      </c>
      <c r="BD29" s="9">
        <v>-84608.9</v>
      </c>
      <c r="BE29">
        <f t="shared" si="0"/>
        <v>0.42000000000000004</v>
      </c>
      <c r="BF29">
        <f t="shared" si="1"/>
        <v>0.219</v>
      </c>
      <c r="BG29">
        <f t="shared" si="2"/>
        <v>2.411</v>
      </c>
      <c r="BH29">
        <f t="shared" si="3"/>
        <v>0.246</v>
      </c>
      <c r="BI29">
        <f t="shared" si="3"/>
        <v>0.29199999999999998</v>
      </c>
      <c r="BJ29">
        <f t="shared" si="3"/>
        <v>0.20399999999999999</v>
      </c>
      <c r="BK29">
        <f t="shared" si="3"/>
        <v>0.20499999999999999</v>
      </c>
      <c r="BL29">
        <f t="shared" si="3"/>
        <v>0.27300000000000002</v>
      </c>
      <c r="BM29">
        <f t="shared" si="4"/>
        <v>0.59699999999999998</v>
      </c>
      <c r="BN29">
        <f t="shared" si="5"/>
        <v>0.115</v>
      </c>
      <c r="BO29">
        <f t="shared" si="6"/>
        <v>0.29800000000000004</v>
      </c>
      <c r="BP29">
        <f t="shared" si="7"/>
        <v>0.49</v>
      </c>
      <c r="BQ29">
        <f t="shared" si="8"/>
        <v>0.17100000000000001</v>
      </c>
      <c r="BR29">
        <f t="shared" si="9"/>
        <v>0.38600000000000001</v>
      </c>
      <c r="BS29">
        <f t="shared" si="10"/>
        <v>0.158</v>
      </c>
      <c r="BT29">
        <f t="shared" si="10"/>
        <v>3.5000000000000003E-2</v>
      </c>
      <c r="BU29">
        <f t="shared" si="10"/>
        <v>0.14399999999999999</v>
      </c>
      <c r="BV29">
        <f t="shared" si="11"/>
        <v>8.3000000000000004E-2</v>
      </c>
      <c r="BW29">
        <f t="shared" si="12"/>
        <v>0.43500000000000005</v>
      </c>
      <c r="BX29">
        <f t="shared" si="13"/>
        <v>6.6000000000000003E-2</v>
      </c>
    </row>
    <row r="30" spans="1:76" ht="20.45" customHeight="1" x14ac:dyDescent="0.4">
      <c r="A30" s="7" t="s">
        <v>75</v>
      </c>
      <c r="B30" s="5" t="s">
        <v>57</v>
      </c>
      <c r="C30" s="14">
        <v>4.8000000000000001E-2</v>
      </c>
      <c r="D30" s="14">
        <v>3.4000000000000002E-2</v>
      </c>
      <c r="E30" s="14">
        <v>1.6E-2</v>
      </c>
      <c r="F30" s="14">
        <v>4.7E-2</v>
      </c>
      <c r="G30" s="14">
        <v>6.0999999999999999E-2</v>
      </c>
      <c r="H30" s="14">
        <v>4.8000000000000001E-2</v>
      </c>
      <c r="I30" s="14">
        <v>3.5000000000000003E-2</v>
      </c>
      <c r="J30" s="14">
        <v>5.1999999999999998E-2</v>
      </c>
      <c r="K30" s="14">
        <v>0.05</v>
      </c>
      <c r="L30" s="14">
        <v>8.5000000000000006E-2</v>
      </c>
      <c r="M30" s="14">
        <v>5.1999999999999998E-2</v>
      </c>
      <c r="N30" s="14">
        <v>0.03</v>
      </c>
      <c r="O30" s="14">
        <v>0.04</v>
      </c>
      <c r="P30" s="14">
        <v>4.5999999999999999E-2</v>
      </c>
      <c r="Q30" s="14">
        <v>5.5E-2</v>
      </c>
      <c r="R30" s="14">
        <v>3.9E-2</v>
      </c>
      <c r="S30" s="14">
        <v>3.4000000000000002E-2</v>
      </c>
      <c r="T30" s="14">
        <v>3.6999999999999998E-2</v>
      </c>
      <c r="U30" s="14">
        <v>3.2000000000000001E-2</v>
      </c>
      <c r="V30" s="14">
        <v>3.5000000000000003E-2</v>
      </c>
      <c r="W30" s="14">
        <v>4.2999999999999997E-2</v>
      </c>
      <c r="X30" s="14">
        <v>3.4000000000000002E-2</v>
      </c>
      <c r="Y30" s="14">
        <v>5.7000000000000002E-2</v>
      </c>
      <c r="Z30" s="14">
        <v>1.0999999999999999E-2</v>
      </c>
      <c r="AA30" s="14">
        <v>4.1000000000000002E-2</v>
      </c>
      <c r="AB30" s="14">
        <v>2.1000000000000001E-2</v>
      </c>
      <c r="AC30" s="14">
        <v>1.0149999999999999</v>
      </c>
      <c r="AD30" s="14">
        <v>4.2000000000000003E-2</v>
      </c>
      <c r="AE30" s="14">
        <v>4.2999999999999997E-2</v>
      </c>
      <c r="AF30" s="14">
        <v>1.6E-2</v>
      </c>
      <c r="AG30" s="14">
        <v>5.8000000000000003E-2</v>
      </c>
      <c r="AH30" s="14">
        <v>3.5999999999999997E-2</v>
      </c>
      <c r="AI30" s="14">
        <v>2.3E-2</v>
      </c>
      <c r="AJ30" s="14">
        <v>0.02</v>
      </c>
      <c r="AK30" s="14">
        <v>1.4999999999999999E-2</v>
      </c>
      <c r="AL30" s="14">
        <v>2.3E-2</v>
      </c>
      <c r="AM30" s="14">
        <v>4.0000000000000001E-3</v>
      </c>
      <c r="AN30" s="14">
        <v>1.4999999999999999E-2</v>
      </c>
      <c r="AO30" s="14">
        <v>1.4999999999999999E-2</v>
      </c>
      <c r="AP30" s="14">
        <v>1.7999999999999999E-2</v>
      </c>
      <c r="AQ30" s="14">
        <v>1.2E-2</v>
      </c>
      <c r="AR30" s="14">
        <v>1.7000000000000001E-2</v>
      </c>
      <c r="AS30" s="14">
        <v>0.02</v>
      </c>
      <c r="AT30" s="14">
        <v>2.7E-2</v>
      </c>
      <c r="AU30" s="8">
        <v>0</v>
      </c>
      <c r="AV30" s="8">
        <v>92465.2</v>
      </c>
      <c r="AW30" s="8">
        <v>26.7</v>
      </c>
      <c r="AX30" s="8">
        <v>497.4</v>
      </c>
      <c r="AY30" s="8">
        <v>7842</v>
      </c>
      <c r="AZ30" s="8">
        <v>118.6</v>
      </c>
      <c r="BA30" s="8">
        <v>1590.2</v>
      </c>
      <c r="BB30" s="8">
        <v>4573.7</v>
      </c>
      <c r="BC30" s="8">
        <v>12978.6</v>
      </c>
      <c r="BD30" s="8">
        <v>-18509.400000000001</v>
      </c>
      <c r="BE30">
        <f t="shared" si="0"/>
        <v>8.2000000000000003E-2</v>
      </c>
      <c r="BF30">
        <f t="shared" si="1"/>
        <v>6.3E-2</v>
      </c>
      <c r="BG30">
        <f t="shared" si="2"/>
        <v>0.38300000000000012</v>
      </c>
      <c r="BH30">
        <f t="shared" si="3"/>
        <v>4.8000000000000001E-2</v>
      </c>
      <c r="BI30">
        <f t="shared" si="3"/>
        <v>3.5000000000000003E-2</v>
      </c>
      <c r="BJ30">
        <f t="shared" si="3"/>
        <v>5.1999999999999998E-2</v>
      </c>
      <c r="BK30">
        <f t="shared" si="3"/>
        <v>0.05</v>
      </c>
      <c r="BL30">
        <f t="shared" si="3"/>
        <v>8.5000000000000006E-2</v>
      </c>
      <c r="BM30">
        <f t="shared" si="4"/>
        <v>0.122</v>
      </c>
      <c r="BN30">
        <f t="shared" si="5"/>
        <v>4.5999999999999999E-2</v>
      </c>
      <c r="BO30">
        <f t="shared" si="6"/>
        <v>9.4E-2</v>
      </c>
      <c r="BP30">
        <f t="shared" si="7"/>
        <v>0.1</v>
      </c>
      <c r="BQ30">
        <f t="shared" si="8"/>
        <v>3.6999999999999998E-2</v>
      </c>
      <c r="BR30">
        <f t="shared" si="9"/>
        <v>7.8E-2</v>
      </c>
      <c r="BS30">
        <f t="shared" si="10"/>
        <v>5.7000000000000002E-2</v>
      </c>
      <c r="BT30">
        <f t="shared" si="10"/>
        <v>1.0999999999999999E-2</v>
      </c>
      <c r="BU30">
        <f t="shared" si="10"/>
        <v>4.1000000000000002E-2</v>
      </c>
      <c r="BV30">
        <f t="shared" si="11"/>
        <v>1.0149999999999999</v>
      </c>
      <c r="BW30">
        <f t="shared" si="12"/>
        <v>8.4999999999999992E-2</v>
      </c>
      <c r="BX30">
        <f t="shared" si="13"/>
        <v>1.7999999999999999E-2</v>
      </c>
    </row>
    <row r="31" spans="1:76" ht="13.7" customHeight="1" x14ac:dyDescent="0.4">
      <c r="A31" s="7" t="s">
        <v>94</v>
      </c>
      <c r="B31" s="5" t="s">
        <v>57</v>
      </c>
      <c r="C31" s="14">
        <v>8.0000000000000002E-3</v>
      </c>
      <c r="D31" s="14">
        <v>7.0000000000000001E-3</v>
      </c>
      <c r="E31" s="14">
        <v>3.0000000000000001E-3</v>
      </c>
      <c r="F31" s="14">
        <v>8.0000000000000002E-3</v>
      </c>
      <c r="G31" s="14">
        <v>1.0999999999999999E-2</v>
      </c>
      <c r="H31" s="14">
        <v>8.0000000000000002E-3</v>
      </c>
      <c r="I31" s="14">
        <v>7.0000000000000001E-3</v>
      </c>
      <c r="J31" s="14">
        <v>8.9999999999999993E-3</v>
      </c>
      <c r="K31" s="14">
        <v>8.0000000000000002E-3</v>
      </c>
      <c r="L31" s="14">
        <v>3.9E-2</v>
      </c>
      <c r="M31" s="14">
        <v>1.0999999999999999E-2</v>
      </c>
      <c r="N31" s="14">
        <v>6.0000000000000001E-3</v>
      </c>
      <c r="O31" s="14">
        <v>7.0000000000000001E-3</v>
      </c>
      <c r="P31" s="14">
        <v>8.0000000000000002E-3</v>
      </c>
      <c r="Q31" s="14">
        <v>1.0999999999999999E-2</v>
      </c>
      <c r="R31" s="14">
        <v>8.0000000000000002E-3</v>
      </c>
      <c r="S31" s="14">
        <v>6.0000000000000001E-3</v>
      </c>
      <c r="T31" s="14">
        <v>7.0000000000000001E-3</v>
      </c>
      <c r="U31" s="14">
        <v>6.0000000000000001E-3</v>
      </c>
      <c r="V31" s="14">
        <v>7.0000000000000001E-3</v>
      </c>
      <c r="W31" s="14">
        <v>8.0000000000000002E-3</v>
      </c>
      <c r="X31" s="14">
        <v>6.0000000000000001E-3</v>
      </c>
      <c r="Y31" s="14">
        <v>1.4E-2</v>
      </c>
      <c r="Z31" s="14">
        <v>1E-3</v>
      </c>
      <c r="AA31" s="14">
        <v>7.0000000000000001E-3</v>
      </c>
      <c r="AB31" s="14">
        <v>3.0000000000000001E-3</v>
      </c>
      <c r="AC31" s="14">
        <v>4.0000000000000001E-3</v>
      </c>
      <c r="AD31" s="14">
        <v>1.24</v>
      </c>
      <c r="AE31" s="14">
        <v>1.4E-2</v>
      </c>
      <c r="AF31" s="14">
        <v>5.0000000000000001E-3</v>
      </c>
      <c r="AG31" s="14">
        <v>4.0000000000000001E-3</v>
      </c>
      <c r="AH31" s="14">
        <v>6.0000000000000001E-3</v>
      </c>
      <c r="AI31" s="14">
        <v>3.0000000000000001E-3</v>
      </c>
      <c r="AJ31" s="14">
        <v>2E-3</v>
      </c>
      <c r="AK31" s="14">
        <v>2E-3</v>
      </c>
      <c r="AL31" s="14">
        <v>2E-3</v>
      </c>
      <c r="AM31" s="14">
        <v>0</v>
      </c>
      <c r="AN31" s="14">
        <v>2E-3</v>
      </c>
      <c r="AO31" s="14">
        <v>2E-3</v>
      </c>
      <c r="AP31" s="14">
        <v>2E-3</v>
      </c>
      <c r="AQ31" s="14">
        <v>1E-3</v>
      </c>
      <c r="AR31" s="14">
        <v>3.0000000000000001E-3</v>
      </c>
      <c r="AS31" s="14">
        <v>4.0000000000000001E-3</v>
      </c>
      <c r="AT31" s="14">
        <v>3.0000000000000001E-3</v>
      </c>
      <c r="AU31" s="9">
        <v>0</v>
      </c>
      <c r="AV31" s="9">
        <v>5110.3</v>
      </c>
      <c r="AW31" s="9">
        <v>5.9</v>
      </c>
      <c r="AX31" s="9">
        <v>108.3</v>
      </c>
      <c r="AY31" s="9">
        <v>1282.2</v>
      </c>
      <c r="AZ31" s="9">
        <v>1171.4000000000001</v>
      </c>
      <c r="BA31" s="9">
        <v>337.2</v>
      </c>
      <c r="BB31" s="9">
        <v>52.8</v>
      </c>
      <c r="BC31" s="9">
        <v>10781.7</v>
      </c>
      <c r="BD31" s="9">
        <v>-2488.8000000000002</v>
      </c>
      <c r="BE31">
        <f t="shared" si="0"/>
        <v>1.4999999999999999E-2</v>
      </c>
      <c r="BF31">
        <f t="shared" si="1"/>
        <v>1.0999999999999999E-2</v>
      </c>
      <c r="BG31">
        <f t="shared" si="2"/>
        <v>5.3000000000000019E-2</v>
      </c>
      <c r="BH31">
        <f t="shared" si="3"/>
        <v>8.0000000000000002E-3</v>
      </c>
      <c r="BI31">
        <f t="shared" si="3"/>
        <v>7.0000000000000001E-3</v>
      </c>
      <c r="BJ31">
        <f t="shared" si="3"/>
        <v>8.9999999999999993E-3</v>
      </c>
      <c r="BK31">
        <f t="shared" si="3"/>
        <v>8.0000000000000002E-3</v>
      </c>
      <c r="BL31">
        <f t="shared" si="3"/>
        <v>3.9E-2</v>
      </c>
      <c r="BM31">
        <f t="shared" si="4"/>
        <v>2.4E-2</v>
      </c>
      <c r="BN31">
        <f t="shared" si="5"/>
        <v>8.0000000000000002E-3</v>
      </c>
      <c r="BO31">
        <f t="shared" si="6"/>
        <v>1.9E-2</v>
      </c>
      <c r="BP31">
        <f t="shared" si="7"/>
        <v>1.8000000000000002E-2</v>
      </c>
      <c r="BQ31">
        <f t="shared" si="8"/>
        <v>7.0000000000000001E-3</v>
      </c>
      <c r="BR31">
        <f t="shared" si="9"/>
        <v>1.4999999999999999E-2</v>
      </c>
      <c r="BS31">
        <f t="shared" si="10"/>
        <v>1.4E-2</v>
      </c>
      <c r="BT31">
        <f t="shared" si="10"/>
        <v>1E-3</v>
      </c>
      <c r="BU31">
        <f t="shared" si="10"/>
        <v>7.0000000000000001E-3</v>
      </c>
      <c r="BV31">
        <f t="shared" si="11"/>
        <v>4.0000000000000001E-3</v>
      </c>
      <c r="BW31">
        <f t="shared" si="12"/>
        <v>1.254</v>
      </c>
      <c r="BX31">
        <f t="shared" si="13"/>
        <v>2E-3</v>
      </c>
    </row>
    <row r="32" spans="1:76" ht="13.7" customHeight="1" x14ac:dyDescent="0.4">
      <c r="A32" s="7" t="s">
        <v>95</v>
      </c>
      <c r="B32" s="5" t="s">
        <v>57</v>
      </c>
      <c r="C32" s="14">
        <v>3.0000000000000001E-3</v>
      </c>
      <c r="D32" s="14">
        <v>3.0000000000000001E-3</v>
      </c>
      <c r="E32" s="14">
        <v>3.0000000000000001E-3</v>
      </c>
      <c r="F32" s="14">
        <v>8.0000000000000002E-3</v>
      </c>
      <c r="G32" s="14">
        <v>5.0000000000000001E-3</v>
      </c>
      <c r="H32" s="14">
        <v>3.0000000000000001E-3</v>
      </c>
      <c r="I32" s="14">
        <v>4.0000000000000001E-3</v>
      </c>
      <c r="J32" s="14">
        <v>4.0000000000000001E-3</v>
      </c>
      <c r="K32" s="14">
        <v>4.0000000000000001E-3</v>
      </c>
      <c r="L32" s="14">
        <v>6.0000000000000001E-3</v>
      </c>
      <c r="M32" s="14">
        <v>5.0000000000000001E-3</v>
      </c>
      <c r="N32" s="14">
        <v>4.0000000000000001E-3</v>
      </c>
      <c r="O32" s="14">
        <v>4.0000000000000001E-3</v>
      </c>
      <c r="P32" s="14">
        <v>4.0000000000000001E-3</v>
      </c>
      <c r="Q32" s="14">
        <v>6.0000000000000001E-3</v>
      </c>
      <c r="R32" s="14">
        <v>4.0000000000000001E-3</v>
      </c>
      <c r="S32" s="14">
        <v>3.0000000000000001E-3</v>
      </c>
      <c r="T32" s="14">
        <v>4.0000000000000001E-3</v>
      </c>
      <c r="U32" s="14">
        <v>3.0000000000000001E-3</v>
      </c>
      <c r="V32" s="14">
        <v>3.0000000000000001E-3</v>
      </c>
      <c r="W32" s="14">
        <v>4.0000000000000001E-3</v>
      </c>
      <c r="X32" s="14">
        <v>3.0000000000000001E-3</v>
      </c>
      <c r="Y32" s="14">
        <v>3.0000000000000001E-3</v>
      </c>
      <c r="Z32" s="14">
        <v>1E-3</v>
      </c>
      <c r="AA32" s="14">
        <v>3.0000000000000001E-3</v>
      </c>
      <c r="AB32" s="14">
        <v>4.0000000000000001E-3</v>
      </c>
      <c r="AC32" s="14">
        <v>1E-3</v>
      </c>
      <c r="AD32" s="14">
        <v>4.0000000000000001E-3</v>
      </c>
      <c r="AE32" s="14">
        <v>1.006</v>
      </c>
      <c r="AF32" s="14">
        <v>2E-3</v>
      </c>
      <c r="AG32" s="14">
        <v>1.7000000000000001E-2</v>
      </c>
      <c r="AH32" s="14">
        <v>3.0000000000000001E-3</v>
      </c>
      <c r="AI32" s="14">
        <v>7.0000000000000001E-3</v>
      </c>
      <c r="AJ32" s="14">
        <v>3.0000000000000001E-3</v>
      </c>
      <c r="AK32" s="14">
        <v>4.0000000000000001E-3</v>
      </c>
      <c r="AL32" s="14">
        <v>2E-3</v>
      </c>
      <c r="AM32" s="14">
        <v>0</v>
      </c>
      <c r="AN32" s="14">
        <v>3.0000000000000001E-3</v>
      </c>
      <c r="AO32" s="14">
        <v>4.0000000000000001E-3</v>
      </c>
      <c r="AP32" s="14">
        <v>2E-3</v>
      </c>
      <c r="AQ32" s="14">
        <v>3.0000000000000001E-3</v>
      </c>
      <c r="AR32" s="14">
        <v>2E-3</v>
      </c>
      <c r="AS32" s="14">
        <v>3.0000000000000001E-3</v>
      </c>
      <c r="AT32" s="14">
        <v>3.0000000000000001E-3</v>
      </c>
      <c r="AU32" s="8">
        <v>0</v>
      </c>
      <c r="AV32" s="8">
        <v>14994</v>
      </c>
      <c r="AW32" s="8">
        <v>4.4000000000000004</v>
      </c>
      <c r="AX32" s="8">
        <v>52.8</v>
      </c>
      <c r="AY32" s="8">
        <v>556.70000000000005</v>
      </c>
      <c r="AZ32" s="8">
        <v>74.2</v>
      </c>
      <c r="BA32" s="8">
        <v>862.4</v>
      </c>
      <c r="BB32" s="8">
        <v>374.3</v>
      </c>
      <c r="BC32" s="8">
        <v>3099</v>
      </c>
      <c r="BD32" s="8">
        <v>-2642.1</v>
      </c>
      <c r="BE32">
        <f t="shared" si="0"/>
        <v>6.0000000000000001E-3</v>
      </c>
      <c r="BF32">
        <f t="shared" si="1"/>
        <v>1.0999999999999999E-2</v>
      </c>
      <c r="BG32">
        <f t="shared" si="2"/>
        <v>6.500000000000003E-2</v>
      </c>
      <c r="BH32">
        <f t="shared" si="3"/>
        <v>3.0000000000000001E-3</v>
      </c>
      <c r="BI32">
        <f t="shared" si="3"/>
        <v>4.0000000000000001E-3</v>
      </c>
      <c r="BJ32">
        <f t="shared" si="3"/>
        <v>4.0000000000000001E-3</v>
      </c>
      <c r="BK32">
        <f t="shared" si="3"/>
        <v>4.0000000000000001E-3</v>
      </c>
      <c r="BL32">
        <f t="shared" si="3"/>
        <v>6.0000000000000001E-3</v>
      </c>
      <c r="BM32">
        <f t="shared" si="4"/>
        <v>1.3000000000000001E-2</v>
      </c>
      <c r="BN32">
        <f t="shared" si="5"/>
        <v>4.0000000000000001E-3</v>
      </c>
      <c r="BO32">
        <f t="shared" si="6"/>
        <v>0.01</v>
      </c>
      <c r="BP32">
        <f t="shared" si="7"/>
        <v>9.0000000000000011E-3</v>
      </c>
      <c r="BQ32">
        <f t="shared" si="8"/>
        <v>4.0000000000000001E-3</v>
      </c>
      <c r="BR32">
        <f t="shared" si="9"/>
        <v>7.0000000000000001E-3</v>
      </c>
      <c r="BS32">
        <f t="shared" si="10"/>
        <v>3.0000000000000001E-3</v>
      </c>
      <c r="BT32">
        <f t="shared" si="10"/>
        <v>1E-3</v>
      </c>
      <c r="BU32">
        <f t="shared" si="10"/>
        <v>3.0000000000000001E-3</v>
      </c>
      <c r="BV32">
        <f t="shared" si="11"/>
        <v>1E-3</v>
      </c>
      <c r="BW32">
        <f t="shared" si="12"/>
        <v>1.01</v>
      </c>
      <c r="BX32">
        <f t="shared" si="13"/>
        <v>2E-3</v>
      </c>
    </row>
    <row r="33" spans="1:76" ht="20.45" customHeight="1" x14ac:dyDescent="0.4">
      <c r="A33" s="7" t="s">
        <v>96</v>
      </c>
      <c r="B33" s="5" t="s">
        <v>57</v>
      </c>
      <c r="C33" s="14">
        <v>0.02</v>
      </c>
      <c r="D33" s="14">
        <v>1.9E-2</v>
      </c>
      <c r="E33" s="14">
        <v>8.0000000000000002E-3</v>
      </c>
      <c r="F33" s="14">
        <v>2.5000000000000001E-2</v>
      </c>
      <c r="G33" s="14">
        <v>2.5999999999999999E-2</v>
      </c>
      <c r="H33" s="14">
        <v>2.1999999999999999E-2</v>
      </c>
      <c r="I33" s="14">
        <v>1.7000000000000001E-2</v>
      </c>
      <c r="J33" s="14">
        <v>2.1000000000000001E-2</v>
      </c>
      <c r="K33" s="14">
        <v>2.1999999999999999E-2</v>
      </c>
      <c r="L33" s="14">
        <v>6.5000000000000002E-2</v>
      </c>
      <c r="M33" s="14">
        <v>2.5000000000000001E-2</v>
      </c>
      <c r="N33" s="14">
        <v>1.4999999999999999E-2</v>
      </c>
      <c r="O33" s="14">
        <v>1.9E-2</v>
      </c>
      <c r="P33" s="14">
        <v>2.1000000000000001E-2</v>
      </c>
      <c r="Q33" s="14">
        <v>2.7E-2</v>
      </c>
      <c r="R33" s="14">
        <v>1.7999999999999999E-2</v>
      </c>
      <c r="S33" s="14">
        <v>1.4999999999999999E-2</v>
      </c>
      <c r="T33" s="14">
        <v>1.7000000000000001E-2</v>
      </c>
      <c r="U33" s="14">
        <v>1.4999999999999999E-2</v>
      </c>
      <c r="V33" s="14">
        <v>1.6E-2</v>
      </c>
      <c r="W33" s="14">
        <v>1.9E-2</v>
      </c>
      <c r="X33" s="14">
        <v>1.6E-2</v>
      </c>
      <c r="Y33" s="14">
        <v>3.5000000000000003E-2</v>
      </c>
      <c r="Z33" s="14">
        <v>4.0000000000000001E-3</v>
      </c>
      <c r="AA33" s="14">
        <v>1.7000000000000001E-2</v>
      </c>
      <c r="AB33" s="14">
        <v>1.2E-2</v>
      </c>
      <c r="AC33" s="14">
        <v>3.2000000000000001E-2</v>
      </c>
      <c r="AD33" s="14">
        <v>0.06</v>
      </c>
      <c r="AE33" s="14">
        <v>0.22600000000000001</v>
      </c>
      <c r="AF33" s="14">
        <v>1.0169999999999999</v>
      </c>
      <c r="AG33" s="14">
        <v>1.6E-2</v>
      </c>
      <c r="AH33" s="14">
        <v>2.4E-2</v>
      </c>
      <c r="AI33" s="14">
        <v>1.0999999999999999E-2</v>
      </c>
      <c r="AJ33" s="14">
        <v>7.0000000000000001E-3</v>
      </c>
      <c r="AK33" s="14">
        <v>7.0000000000000001E-3</v>
      </c>
      <c r="AL33" s="14">
        <v>6.0000000000000001E-3</v>
      </c>
      <c r="AM33" s="14">
        <v>2E-3</v>
      </c>
      <c r="AN33" s="14">
        <v>7.0000000000000001E-3</v>
      </c>
      <c r="AO33" s="14">
        <v>8.0000000000000002E-3</v>
      </c>
      <c r="AP33" s="14">
        <v>0.01</v>
      </c>
      <c r="AQ33" s="14">
        <v>4.0000000000000001E-3</v>
      </c>
      <c r="AR33" s="14">
        <v>7.0000000000000001E-3</v>
      </c>
      <c r="AS33" s="14">
        <v>1.4E-2</v>
      </c>
      <c r="AT33" s="14">
        <v>0.01</v>
      </c>
      <c r="AU33" s="9">
        <v>0</v>
      </c>
      <c r="AV33" s="9">
        <v>34190.699999999997</v>
      </c>
      <c r="AW33" s="9">
        <v>13.3</v>
      </c>
      <c r="AX33" s="9">
        <v>3428.1</v>
      </c>
      <c r="AY33" s="9">
        <v>3029.2</v>
      </c>
      <c r="AZ33" s="9">
        <v>219.7</v>
      </c>
      <c r="BA33" s="9">
        <v>44.7</v>
      </c>
      <c r="BB33" s="9">
        <v>60.1</v>
      </c>
      <c r="BC33" s="9">
        <v>7639</v>
      </c>
      <c r="BD33" s="9">
        <v>-9863.6</v>
      </c>
      <c r="BE33">
        <f t="shared" si="0"/>
        <v>3.9E-2</v>
      </c>
      <c r="BF33">
        <f t="shared" si="1"/>
        <v>3.3000000000000002E-2</v>
      </c>
      <c r="BG33">
        <f t="shared" si="2"/>
        <v>1.1779999999999995</v>
      </c>
      <c r="BH33">
        <f t="shared" si="3"/>
        <v>2.1999999999999999E-2</v>
      </c>
      <c r="BI33">
        <f t="shared" si="3"/>
        <v>1.7000000000000001E-2</v>
      </c>
      <c r="BJ33">
        <f t="shared" si="3"/>
        <v>2.1000000000000001E-2</v>
      </c>
      <c r="BK33">
        <f t="shared" si="3"/>
        <v>2.1999999999999999E-2</v>
      </c>
      <c r="BL33">
        <f t="shared" si="3"/>
        <v>6.5000000000000002E-2</v>
      </c>
      <c r="BM33">
        <f t="shared" si="4"/>
        <v>5.8999999999999997E-2</v>
      </c>
      <c r="BN33">
        <f t="shared" si="5"/>
        <v>2.1000000000000001E-2</v>
      </c>
      <c r="BO33">
        <f t="shared" si="6"/>
        <v>4.4999999999999998E-2</v>
      </c>
      <c r="BP33">
        <f t="shared" si="7"/>
        <v>4.5999999999999999E-2</v>
      </c>
      <c r="BQ33">
        <f t="shared" si="8"/>
        <v>1.7000000000000001E-2</v>
      </c>
      <c r="BR33">
        <f t="shared" si="9"/>
        <v>3.5000000000000003E-2</v>
      </c>
      <c r="BS33">
        <f t="shared" si="10"/>
        <v>3.5000000000000003E-2</v>
      </c>
      <c r="BT33">
        <f t="shared" si="10"/>
        <v>4.0000000000000001E-3</v>
      </c>
      <c r="BU33">
        <f t="shared" si="10"/>
        <v>1.7000000000000001E-2</v>
      </c>
      <c r="BV33">
        <f t="shared" si="11"/>
        <v>3.2000000000000001E-2</v>
      </c>
      <c r="BW33">
        <f t="shared" si="12"/>
        <v>0.28600000000000003</v>
      </c>
      <c r="BX33">
        <f t="shared" si="13"/>
        <v>0.01</v>
      </c>
    </row>
    <row r="34" spans="1:76" ht="20.45" customHeight="1" x14ac:dyDescent="0.4">
      <c r="A34" s="7" t="s">
        <v>97</v>
      </c>
      <c r="B34" s="5" t="s">
        <v>57</v>
      </c>
      <c r="C34" s="14">
        <v>1E-3</v>
      </c>
      <c r="D34" s="14">
        <v>1E-3</v>
      </c>
      <c r="E34" s="14">
        <v>2E-3</v>
      </c>
      <c r="F34" s="14">
        <v>3.0000000000000001E-3</v>
      </c>
      <c r="G34" s="14">
        <v>2E-3</v>
      </c>
      <c r="H34" s="14">
        <v>1E-3</v>
      </c>
      <c r="I34" s="14">
        <v>2E-3</v>
      </c>
      <c r="J34" s="14">
        <v>1E-3</v>
      </c>
      <c r="K34" s="14">
        <v>1E-3</v>
      </c>
      <c r="L34" s="14">
        <v>3.0000000000000001E-3</v>
      </c>
      <c r="M34" s="14">
        <v>2E-3</v>
      </c>
      <c r="N34" s="14">
        <v>2E-3</v>
      </c>
      <c r="O34" s="14">
        <v>2E-3</v>
      </c>
      <c r="P34" s="14">
        <v>1E-3</v>
      </c>
      <c r="Q34" s="14">
        <v>1E-3</v>
      </c>
      <c r="R34" s="14">
        <v>1E-3</v>
      </c>
      <c r="S34" s="14">
        <v>2E-3</v>
      </c>
      <c r="T34" s="14">
        <v>1E-3</v>
      </c>
      <c r="U34" s="14">
        <v>1E-3</v>
      </c>
      <c r="V34" s="14">
        <v>1E-3</v>
      </c>
      <c r="W34" s="14">
        <v>2E-3</v>
      </c>
      <c r="X34" s="14">
        <v>1E-3</v>
      </c>
      <c r="Y34" s="14">
        <v>6.0000000000000001E-3</v>
      </c>
      <c r="Z34" s="14">
        <v>1E-3</v>
      </c>
      <c r="AA34" s="14">
        <v>1E-3</v>
      </c>
      <c r="AB34" s="14">
        <v>2E-3</v>
      </c>
      <c r="AC34" s="14">
        <v>1E-3</v>
      </c>
      <c r="AD34" s="14">
        <v>2E-3</v>
      </c>
      <c r="AE34" s="14">
        <v>2E-3</v>
      </c>
      <c r="AF34" s="14">
        <v>2E-3</v>
      </c>
      <c r="AG34" s="14">
        <v>1.018</v>
      </c>
      <c r="AH34" s="14">
        <v>2E-3</v>
      </c>
      <c r="AI34" s="14">
        <v>3.0000000000000001E-3</v>
      </c>
      <c r="AJ34" s="14">
        <v>0.01</v>
      </c>
      <c r="AK34" s="14">
        <v>2E-3</v>
      </c>
      <c r="AL34" s="14">
        <v>8.0000000000000002E-3</v>
      </c>
      <c r="AM34" s="14">
        <v>1E-3</v>
      </c>
      <c r="AN34" s="14">
        <v>2E-3</v>
      </c>
      <c r="AO34" s="14">
        <v>2E-3</v>
      </c>
      <c r="AP34" s="14">
        <v>6.0000000000000001E-3</v>
      </c>
      <c r="AQ34" s="14">
        <v>2E-3</v>
      </c>
      <c r="AR34" s="14">
        <v>1E-3</v>
      </c>
      <c r="AS34" s="14">
        <v>2E-3</v>
      </c>
      <c r="AT34" s="14">
        <v>3.0000000000000001E-3</v>
      </c>
      <c r="AU34" s="8">
        <v>0</v>
      </c>
      <c r="AV34" s="8">
        <v>2118.1</v>
      </c>
      <c r="AW34" s="8">
        <v>1.8</v>
      </c>
      <c r="AX34" s="8">
        <v>11.4</v>
      </c>
      <c r="AY34" s="8">
        <v>54.2</v>
      </c>
      <c r="AZ34" s="8">
        <v>19.3</v>
      </c>
      <c r="BA34" s="8">
        <v>27.3</v>
      </c>
      <c r="BB34" s="8">
        <v>76.7</v>
      </c>
      <c r="BC34" s="8">
        <v>387.5</v>
      </c>
      <c r="BD34" s="8">
        <v>-102</v>
      </c>
      <c r="BE34">
        <f t="shared" si="0"/>
        <v>2E-3</v>
      </c>
      <c r="BF34">
        <f t="shared" si="1"/>
        <v>5.0000000000000001E-3</v>
      </c>
      <c r="BG34">
        <f t="shared" si="2"/>
        <v>1.0619999999999996</v>
      </c>
      <c r="BH34">
        <f t="shared" si="3"/>
        <v>1E-3</v>
      </c>
      <c r="BI34">
        <f t="shared" si="3"/>
        <v>2E-3</v>
      </c>
      <c r="BJ34">
        <f t="shared" si="3"/>
        <v>1E-3</v>
      </c>
      <c r="BK34">
        <f t="shared" si="3"/>
        <v>1E-3</v>
      </c>
      <c r="BL34">
        <f t="shared" si="3"/>
        <v>3.0000000000000001E-3</v>
      </c>
      <c r="BM34">
        <f t="shared" si="4"/>
        <v>6.0000000000000001E-3</v>
      </c>
      <c r="BN34">
        <f t="shared" si="5"/>
        <v>1E-3</v>
      </c>
      <c r="BO34">
        <f t="shared" si="6"/>
        <v>2E-3</v>
      </c>
      <c r="BP34">
        <f t="shared" si="7"/>
        <v>4.0000000000000001E-3</v>
      </c>
      <c r="BQ34">
        <f t="shared" si="8"/>
        <v>1E-3</v>
      </c>
      <c r="BR34">
        <f t="shared" si="9"/>
        <v>3.0000000000000001E-3</v>
      </c>
      <c r="BS34">
        <f t="shared" si="10"/>
        <v>6.0000000000000001E-3</v>
      </c>
      <c r="BT34">
        <f t="shared" si="10"/>
        <v>1E-3</v>
      </c>
      <c r="BU34">
        <f t="shared" si="10"/>
        <v>1E-3</v>
      </c>
      <c r="BV34">
        <f t="shared" si="11"/>
        <v>1E-3</v>
      </c>
      <c r="BW34">
        <f t="shared" si="12"/>
        <v>4.0000000000000001E-3</v>
      </c>
      <c r="BX34">
        <f t="shared" si="13"/>
        <v>6.0000000000000001E-3</v>
      </c>
    </row>
    <row r="35" spans="1:76" ht="20.45" customHeight="1" x14ac:dyDescent="0.4">
      <c r="A35" s="7" t="s">
        <v>98</v>
      </c>
      <c r="B35" s="5" t="s">
        <v>57</v>
      </c>
      <c r="C35" s="14">
        <v>8.9999999999999993E-3</v>
      </c>
      <c r="D35" s="14">
        <v>2.4E-2</v>
      </c>
      <c r="E35" s="14">
        <v>1.4E-2</v>
      </c>
      <c r="F35" s="14">
        <v>3.5999999999999997E-2</v>
      </c>
      <c r="G35" s="14">
        <v>1.4E-2</v>
      </c>
      <c r="H35" s="14">
        <v>1.2E-2</v>
      </c>
      <c r="I35" s="14">
        <v>1.4E-2</v>
      </c>
      <c r="J35" s="14">
        <v>1.2E-2</v>
      </c>
      <c r="K35" s="14">
        <v>1.9E-2</v>
      </c>
      <c r="L35" s="14">
        <v>3.5999999999999997E-2</v>
      </c>
      <c r="M35" s="14">
        <v>1.7999999999999999E-2</v>
      </c>
      <c r="N35" s="14">
        <v>1.4999999999999999E-2</v>
      </c>
      <c r="O35" s="14">
        <v>1.7000000000000001E-2</v>
      </c>
      <c r="P35" s="14">
        <v>1.4999999999999999E-2</v>
      </c>
      <c r="Q35" s="14">
        <v>1.7000000000000001E-2</v>
      </c>
      <c r="R35" s="14">
        <v>1.4E-2</v>
      </c>
      <c r="S35" s="14">
        <v>1.4E-2</v>
      </c>
      <c r="T35" s="14">
        <v>1.4E-2</v>
      </c>
      <c r="U35" s="14">
        <v>1.0999999999999999E-2</v>
      </c>
      <c r="V35" s="14">
        <v>1.0999999999999999E-2</v>
      </c>
      <c r="W35" s="14">
        <v>1.7000000000000001E-2</v>
      </c>
      <c r="X35" s="14">
        <v>1.2E-2</v>
      </c>
      <c r="Y35" s="14">
        <v>2.5000000000000001E-2</v>
      </c>
      <c r="Z35" s="14">
        <v>6.0000000000000001E-3</v>
      </c>
      <c r="AA35" s="14">
        <v>1.4E-2</v>
      </c>
      <c r="AB35" s="14">
        <v>1.4E-2</v>
      </c>
      <c r="AC35" s="14">
        <v>1.4E-2</v>
      </c>
      <c r="AD35" s="14">
        <v>2.8000000000000001E-2</v>
      </c>
      <c r="AE35" s="14">
        <v>2.1000000000000001E-2</v>
      </c>
      <c r="AF35" s="14">
        <v>1.6E-2</v>
      </c>
      <c r="AG35" s="14">
        <v>1.7999999999999999E-2</v>
      </c>
      <c r="AH35" s="14">
        <v>1.0229999999999999</v>
      </c>
      <c r="AI35" s="14">
        <v>2.1000000000000001E-2</v>
      </c>
      <c r="AJ35" s="14">
        <v>1.0999999999999999E-2</v>
      </c>
      <c r="AK35" s="14">
        <v>1.4E-2</v>
      </c>
      <c r="AL35" s="14">
        <v>1.9E-2</v>
      </c>
      <c r="AM35" s="14">
        <v>4.0000000000000001E-3</v>
      </c>
      <c r="AN35" s="14">
        <v>1.0999999999999999E-2</v>
      </c>
      <c r="AO35" s="14">
        <v>1.0999999999999999E-2</v>
      </c>
      <c r="AP35" s="14">
        <v>0.01</v>
      </c>
      <c r="AQ35" s="14">
        <v>7.0000000000000001E-3</v>
      </c>
      <c r="AR35" s="14">
        <v>1.0999999999999999E-2</v>
      </c>
      <c r="AS35" s="14">
        <v>0.02</v>
      </c>
      <c r="AT35" s="14">
        <v>2.4E-2</v>
      </c>
      <c r="AU35" s="9">
        <v>0</v>
      </c>
      <c r="AV35" s="9">
        <v>193249.1</v>
      </c>
      <c r="AW35" s="9">
        <v>7.2</v>
      </c>
      <c r="AX35" s="9">
        <v>51.8</v>
      </c>
      <c r="AY35" s="9">
        <v>52.2</v>
      </c>
      <c r="AZ35" s="9">
        <v>2.1</v>
      </c>
      <c r="BA35" s="9">
        <v>5971.1</v>
      </c>
      <c r="BB35" s="9">
        <v>20845.400000000001</v>
      </c>
      <c r="BC35" s="9">
        <v>49</v>
      </c>
      <c r="BD35" s="9">
        <v>-6152.8</v>
      </c>
      <c r="BE35">
        <f t="shared" si="0"/>
        <v>3.3000000000000002E-2</v>
      </c>
      <c r="BF35">
        <f t="shared" si="1"/>
        <v>4.9999999999999996E-2</v>
      </c>
      <c r="BG35">
        <f t="shared" si="2"/>
        <v>1.2379999999999993</v>
      </c>
      <c r="BH35">
        <f t="shared" si="3"/>
        <v>1.2E-2</v>
      </c>
      <c r="BI35">
        <f t="shared" si="3"/>
        <v>1.4E-2</v>
      </c>
      <c r="BJ35">
        <f t="shared" si="3"/>
        <v>1.2E-2</v>
      </c>
      <c r="BK35">
        <f t="shared" si="3"/>
        <v>1.9E-2</v>
      </c>
      <c r="BL35">
        <f t="shared" si="3"/>
        <v>3.5999999999999997E-2</v>
      </c>
      <c r="BM35">
        <f t="shared" si="4"/>
        <v>0.05</v>
      </c>
      <c r="BN35">
        <f t="shared" si="5"/>
        <v>1.4999999999999999E-2</v>
      </c>
      <c r="BO35">
        <f t="shared" si="6"/>
        <v>3.1E-2</v>
      </c>
      <c r="BP35">
        <f t="shared" si="7"/>
        <v>3.7000000000000005E-2</v>
      </c>
      <c r="BQ35">
        <f t="shared" si="8"/>
        <v>1.4E-2</v>
      </c>
      <c r="BR35">
        <f t="shared" si="9"/>
        <v>2.8000000000000001E-2</v>
      </c>
      <c r="BS35">
        <f t="shared" si="10"/>
        <v>2.5000000000000001E-2</v>
      </c>
      <c r="BT35">
        <f t="shared" si="10"/>
        <v>6.0000000000000001E-3</v>
      </c>
      <c r="BU35">
        <f t="shared" si="10"/>
        <v>1.4E-2</v>
      </c>
      <c r="BV35">
        <f t="shared" si="11"/>
        <v>1.4E-2</v>
      </c>
      <c r="BW35">
        <f t="shared" si="12"/>
        <v>4.9000000000000002E-2</v>
      </c>
      <c r="BX35">
        <f t="shared" si="13"/>
        <v>0.01</v>
      </c>
    </row>
    <row r="36" spans="1:76" ht="20.45" customHeight="1" x14ac:dyDescent="0.4">
      <c r="A36" s="7" t="s">
        <v>99</v>
      </c>
      <c r="B36" s="5" t="s">
        <v>57</v>
      </c>
      <c r="C36" s="14">
        <v>6.0000000000000001E-3</v>
      </c>
      <c r="D36" s="14">
        <v>7.0000000000000001E-3</v>
      </c>
      <c r="E36" s="14">
        <v>6.0000000000000001E-3</v>
      </c>
      <c r="F36" s="14">
        <v>0.01</v>
      </c>
      <c r="G36" s="14">
        <v>1.2E-2</v>
      </c>
      <c r="H36" s="14">
        <v>8.9999999999999993E-3</v>
      </c>
      <c r="I36" s="14">
        <v>0.01</v>
      </c>
      <c r="J36" s="14">
        <v>8.0000000000000002E-3</v>
      </c>
      <c r="K36" s="14">
        <v>8.9999999999999993E-3</v>
      </c>
      <c r="L36" s="14">
        <v>1.4999999999999999E-2</v>
      </c>
      <c r="M36" s="14">
        <v>1.2E-2</v>
      </c>
      <c r="N36" s="14">
        <v>1.2E-2</v>
      </c>
      <c r="O36" s="14">
        <v>8.9999999999999993E-3</v>
      </c>
      <c r="P36" s="14">
        <v>6.0000000000000001E-3</v>
      </c>
      <c r="Q36" s="14">
        <v>6.0000000000000001E-3</v>
      </c>
      <c r="R36" s="14">
        <v>6.0000000000000001E-3</v>
      </c>
      <c r="S36" s="14">
        <v>0.01</v>
      </c>
      <c r="T36" s="14">
        <v>8.9999999999999993E-3</v>
      </c>
      <c r="U36" s="14">
        <v>6.0000000000000001E-3</v>
      </c>
      <c r="V36" s="14">
        <v>7.0000000000000001E-3</v>
      </c>
      <c r="W36" s="14">
        <v>1.0999999999999999E-2</v>
      </c>
      <c r="X36" s="14">
        <v>8.0000000000000002E-3</v>
      </c>
      <c r="Y36" s="14">
        <v>1.7999999999999999E-2</v>
      </c>
      <c r="Z36" s="14">
        <v>4.0000000000000001E-3</v>
      </c>
      <c r="AA36" s="14">
        <v>0.01</v>
      </c>
      <c r="AB36" s="14">
        <v>0.01</v>
      </c>
      <c r="AC36" s="14">
        <v>8.0000000000000002E-3</v>
      </c>
      <c r="AD36" s="14">
        <v>8.9999999999999993E-3</v>
      </c>
      <c r="AE36" s="14">
        <v>1.4E-2</v>
      </c>
      <c r="AF36" s="14">
        <v>1.2E-2</v>
      </c>
      <c r="AG36" s="14">
        <v>0.01</v>
      </c>
      <c r="AH36" s="14">
        <v>2.5000000000000001E-2</v>
      </c>
      <c r="AI36" s="14">
        <v>1.1850000000000001</v>
      </c>
      <c r="AJ36" s="14">
        <v>6.6000000000000003E-2</v>
      </c>
      <c r="AK36" s="14">
        <v>2.5000000000000001E-2</v>
      </c>
      <c r="AL36" s="14">
        <v>1.4999999999999999E-2</v>
      </c>
      <c r="AM36" s="14">
        <v>4.0000000000000001E-3</v>
      </c>
      <c r="AN36" s="14">
        <v>8.4000000000000005E-2</v>
      </c>
      <c r="AO36" s="14">
        <v>0.03</v>
      </c>
      <c r="AP36" s="14">
        <v>1.2E-2</v>
      </c>
      <c r="AQ36" s="14">
        <v>7.0000000000000001E-3</v>
      </c>
      <c r="AR36" s="14">
        <v>0.01</v>
      </c>
      <c r="AS36" s="14">
        <v>3.3000000000000002E-2</v>
      </c>
      <c r="AT36" s="14">
        <v>1.4999999999999999E-2</v>
      </c>
      <c r="AU36" s="8">
        <v>0</v>
      </c>
      <c r="AV36" s="8">
        <v>30200.3</v>
      </c>
      <c r="AW36" s="8">
        <v>74</v>
      </c>
      <c r="AX36" s="8">
        <v>834.5</v>
      </c>
      <c r="AY36" s="8">
        <v>9436.9</v>
      </c>
      <c r="AZ36" s="8">
        <v>174.7</v>
      </c>
      <c r="BA36" s="8">
        <v>101.7</v>
      </c>
      <c r="BB36" s="8">
        <v>362.5</v>
      </c>
      <c r="BC36" s="8">
        <v>7359.3</v>
      </c>
      <c r="BD36" s="8">
        <v>-16160.1</v>
      </c>
      <c r="BE36">
        <f t="shared" si="0"/>
        <v>1.3000000000000001E-2</v>
      </c>
      <c r="BF36">
        <f t="shared" si="1"/>
        <v>1.6E-2</v>
      </c>
      <c r="BG36">
        <f t="shared" si="2"/>
        <v>1.5429999999999997</v>
      </c>
      <c r="BH36">
        <f t="shared" ref="BH36:BL67" si="14">H36</f>
        <v>8.9999999999999993E-3</v>
      </c>
      <c r="BI36">
        <f t="shared" si="14"/>
        <v>0.01</v>
      </c>
      <c r="BJ36">
        <f t="shared" si="14"/>
        <v>8.0000000000000002E-3</v>
      </c>
      <c r="BK36">
        <f t="shared" si="14"/>
        <v>8.9999999999999993E-3</v>
      </c>
      <c r="BL36">
        <f t="shared" si="14"/>
        <v>1.4999999999999999E-2</v>
      </c>
      <c r="BM36">
        <f t="shared" si="4"/>
        <v>3.3000000000000002E-2</v>
      </c>
      <c r="BN36">
        <f t="shared" si="5"/>
        <v>6.0000000000000001E-3</v>
      </c>
      <c r="BO36">
        <f t="shared" si="6"/>
        <v>1.2E-2</v>
      </c>
      <c r="BP36">
        <f t="shared" si="7"/>
        <v>2.4E-2</v>
      </c>
      <c r="BQ36">
        <f t="shared" si="8"/>
        <v>8.9999999999999993E-3</v>
      </c>
      <c r="BR36">
        <f t="shared" si="9"/>
        <v>1.7999999999999999E-2</v>
      </c>
      <c r="BS36">
        <f t="shared" ref="BS36:BU67" si="15">Y36</f>
        <v>1.7999999999999999E-2</v>
      </c>
      <c r="BT36">
        <f t="shared" si="15"/>
        <v>4.0000000000000001E-3</v>
      </c>
      <c r="BU36">
        <f t="shared" si="15"/>
        <v>0.01</v>
      </c>
      <c r="BV36">
        <f t="shared" si="11"/>
        <v>8.0000000000000002E-3</v>
      </c>
      <c r="BW36">
        <f t="shared" si="12"/>
        <v>2.3E-2</v>
      </c>
      <c r="BX36">
        <f t="shared" si="13"/>
        <v>1.2E-2</v>
      </c>
    </row>
    <row r="37" spans="1:76" ht="13.7" customHeight="1" x14ac:dyDescent="0.4">
      <c r="A37" s="7" t="s">
        <v>100</v>
      </c>
      <c r="B37" s="5" t="s">
        <v>57</v>
      </c>
      <c r="C37" s="14">
        <v>5.0000000000000001E-3</v>
      </c>
      <c r="D37" s="14">
        <v>6.0000000000000001E-3</v>
      </c>
      <c r="E37" s="14">
        <v>8.0000000000000002E-3</v>
      </c>
      <c r="F37" s="14">
        <v>8.0000000000000002E-3</v>
      </c>
      <c r="G37" s="14">
        <v>8.0000000000000002E-3</v>
      </c>
      <c r="H37" s="14">
        <v>5.0000000000000001E-3</v>
      </c>
      <c r="I37" s="14">
        <v>6.0000000000000001E-3</v>
      </c>
      <c r="J37" s="14">
        <v>5.0000000000000001E-3</v>
      </c>
      <c r="K37" s="14">
        <v>7.0000000000000001E-3</v>
      </c>
      <c r="L37" s="14">
        <v>0.01</v>
      </c>
      <c r="M37" s="14">
        <v>0.01</v>
      </c>
      <c r="N37" s="14">
        <v>8.9999999999999993E-3</v>
      </c>
      <c r="O37" s="14">
        <v>6.0000000000000001E-3</v>
      </c>
      <c r="P37" s="14">
        <v>4.0000000000000001E-3</v>
      </c>
      <c r="Q37" s="14">
        <v>5.0000000000000001E-3</v>
      </c>
      <c r="R37" s="14">
        <v>4.0000000000000001E-3</v>
      </c>
      <c r="S37" s="14">
        <v>7.0000000000000001E-3</v>
      </c>
      <c r="T37" s="14">
        <v>6.0000000000000001E-3</v>
      </c>
      <c r="U37" s="14">
        <v>4.0000000000000001E-3</v>
      </c>
      <c r="V37" s="14">
        <v>5.0000000000000001E-3</v>
      </c>
      <c r="W37" s="14">
        <v>6.0000000000000001E-3</v>
      </c>
      <c r="X37" s="14">
        <v>5.0000000000000001E-3</v>
      </c>
      <c r="Y37" s="14">
        <v>8.9999999999999993E-3</v>
      </c>
      <c r="Z37" s="14">
        <v>2E-3</v>
      </c>
      <c r="AA37" s="14">
        <v>7.0000000000000001E-3</v>
      </c>
      <c r="AB37" s="14">
        <v>1.2E-2</v>
      </c>
      <c r="AC37" s="14">
        <v>6.0000000000000001E-3</v>
      </c>
      <c r="AD37" s="14">
        <v>0.01</v>
      </c>
      <c r="AE37" s="14">
        <v>8.0000000000000002E-3</v>
      </c>
      <c r="AF37" s="14">
        <v>6.0000000000000001E-3</v>
      </c>
      <c r="AG37" s="14">
        <v>5.0000000000000001E-3</v>
      </c>
      <c r="AH37" s="14">
        <v>8.9999999999999993E-3</v>
      </c>
      <c r="AI37" s="14">
        <v>3.5000000000000003E-2</v>
      </c>
      <c r="AJ37" s="14">
        <v>1.1379999999999999</v>
      </c>
      <c r="AK37" s="14">
        <v>1.4E-2</v>
      </c>
      <c r="AL37" s="14">
        <v>1.4E-2</v>
      </c>
      <c r="AM37" s="14">
        <v>3.0000000000000001E-3</v>
      </c>
      <c r="AN37" s="14">
        <v>1.4E-2</v>
      </c>
      <c r="AO37" s="14">
        <v>0.01</v>
      </c>
      <c r="AP37" s="14">
        <v>8.9999999999999993E-3</v>
      </c>
      <c r="AQ37" s="14">
        <v>3.0000000000000001E-3</v>
      </c>
      <c r="AR37" s="14">
        <v>5.0000000000000001E-3</v>
      </c>
      <c r="AS37" s="14">
        <v>8.0000000000000002E-3</v>
      </c>
      <c r="AT37" s="14">
        <v>1.0999999999999999E-2</v>
      </c>
      <c r="AU37" s="9">
        <v>0</v>
      </c>
      <c r="AV37" s="9">
        <v>67741</v>
      </c>
      <c r="AW37" s="9">
        <v>68.5</v>
      </c>
      <c r="AX37" s="9">
        <v>564.20000000000005</v>
      </c>
      <c r="AY37" s="9">
        <v>65557.5</v>
      </c>
      <c r="AZ37" s="9">
        <v>136.9</v>
      </c>
      <c r="BA37" s="9">
        <v>419.6</v>
      </c>
      <c r="BB37" s="9">
        <v>125.1</v>
      </c>
      <c r="BC37" s="9">
        <v>3812.7</v>
      </c>
      <c r="BD37" s="9">
        <v>-3052.4</v>
      </c>
      <c r="BE37">
        <f t="shared" si="0"/>
        <v>1.0999999999999999E-2</v>
      </c>
      <c r="BF37">
        <f t="shared" si="1"/>
        <v>1.6E-2</v>
      </c>
      <c r="BG37">
        <f t="shared" si="2"/>
        <v>1.2949999999999995</v>
      </c>
      <c r="BH37">
        <f t="shared" si="14"/>
        <v>5.0000000000000001E-3</v>
      </c>
      <c r="BI37">
        <f t="shared" si="14"/>
        <v>6.0000000000000001E-3</v>
      </c>
      <c r="BJ37">
        <f t="shared" si="14"/>
        <v>5.0000000000000001E-3</v>
      </c>
      <c r="BK37">
        <f t="shared" si="14"/>
        <v>7.0000000000000001E-3</v>
      </c>
      <c r="BL37">
        <f t="shared" si="14"/>
        <v>0.01</v>
      </c>
      <c r="BM37">
        <f t="shared" si="4"/>
        <v>2.5000000000000001E-2</v>
      </c>
      <c r="BN37">
        <f t="shared" si="5"/>
        <v>4.0000000000000001E-3</v>
      </c>
      <c r="BO37">
        <f t="shared" si="6"/>
        <v>9.0000000000000011E-3</v>
      </c>
      <c r="BP37">
        <f t="shared" si="7"/>
        <v>1.6E-2</v>
      </c>
      <c r="BQ37">
        <f t="shared" si="8"/>
        <v>6.0000000000000001E-3</v>
      </c>
      <c r="BR37">
        <f t="shared" si="9"/>
        <v>1.0999999999999999E-2</v>
      </c>
      <c r="BS37">
        <f t="shared" si="15"/>
        <v>8.9999999999999993E-3</v>
      </c>
      <c r="BT37">
        <f t="shared" si="15"/>
        <v>2E-3</v>
      </c>
      <c r="BU37">
        <f t="shared" si="15"/>
        <v>7.0000000000000001E-3</v>
      </c>
      <c r="BV37">
        <f t="shared" si="11"/>
        <v>6.0000000000000001E-3</v>
      </c>
      <c r="BW37">
        <f t="shared" si="12"/>
        <v>1.8000000000000002E-2</v>
      </c>
      <c r="BX37">
        <f t="shared" si="13"/>
        <v>8.9999999999999993E-3</v>
      </c>
    </row>
    <row r="38" spans="1:76" ht="20.45" customHeight="1" x14ac:dyDescent="0.4">
      <c r="A38" s="7" t="s">
        <v>101</v>
      </c>
      <c r="B38" s="5" t="s">
        <v>57</v>
      </c>
      <c r="C38" s="14">
        <v>1.4999999999999999E-2</v>
      </c>
      <c r="D38" s="14">
        <v>1.2999999999999999E-2</v>
      </c>
      <c r="E38" s="14">
        <v>0.01</v>
      </c>
      <c r="F38" s="14">
        <v>0.02</v>
      </c>
      <c r="G38" s="14">
        <v>1.7999999999999999E-2</v>
      </c>
      <c r="H38" s="14">
        <v>1.4999999999999999E-2</v>
      </c>
      <c r="I38" s="14">
        <v>1.7000000000000001E-2</v>
      </c>
      <c r="J38" s="14">
        <v>1.6E-2</v>
      </c>
      <c r="K38" s="14">
        <v>1.7999999999999999E-2</v>
      </c>
      <c r="L38" s="14">
        <v>0.03</v>
      </c>
      <c r="M38" s="14">
        <v>2.5999999999999999E-2</v>
      </c>
      <c r="N38" s="14">
        <v>2.4E-2</v>
      </c>
      <c r="O38" s="14">
        <v>0.02</v>
      </c>
      <c r="P38" s="14">
        <v>1.2E-2</v>
      </c>
      <c r="Q38" s="14">
        <v>1.2999999999999999E-2</v>
      </c>
      <c r="R38" s="14">
        <v>1.2E-2</v>
      </c>
      <c r="S38" s="14">
        <v>2.5000000000000001E-2</v>
      </c>
      <c r="T38" s="14">
        <v>2.1999999999999999E-2</v>
      </c>
      <c r="U38" s="14">
        <v>1.4999999999999999E-2</v>
      </c>
      <c r="V38" s="14">
        <v>1.4E-2</v>
      </c>
      <c r="W38" s="14">
        <v>1.7999999999999999E-2</v>
      </c>
      <c r="X38" s="14">
        <v>1.4E-2</v>
      </c>
      <c r="Y38" s="14">
        <v>5.5E-2</v>
      </c>
      <c r="Z38" s="14">
        <v>1.0999999999999999E-2</v>
      </c>
      <c r="AA38" s="14">
        <v>1.2E-2</v>
      </c>
      <c r="AB38" s="14">
        <v>2.5000000000000001E-2</v>
      </c>
      <c r="AC38" s="14">
        <v>1.2E-2</v>
      </c>
      <c r="AD38" s="14">
        <v>1.9E-2</v>
      </c>
      <c r="AE38" s="14">
        <v>2.8000000000000001E-2</v>
      </c>
      <c r="AF38" s="14">
        <v>2.5999999999999999E-2</v>
      </c>
      <c r="AG38" s="14">
        <v>8.9999999999999993E-3</v>
      </c>
      <c r="AH38" s="14">
        <v>1.7000000000000001E-2</v>
      </c>
      <c r="AI38" s="14">
        <v>4.2000000000000003E-2</v>
      </c>
      <c r="AJ38" s="14">
        <v>7.1999999999999995E-2</v>
      </c>
      <c r="AK38" s="14">
        <v>1.036</v>
      </c>
      <c r="AL38" s="14">
        <v>5.8000000000000003E-2</v>
      </c>
      <c r="AM38" s="14">
        <v>8.0000000000000002E-3</v>
      </c>
      <c r="AN38" s="14">
        <v>2.3E-2</v>
      </c>
      <c r="AO38" s="14">
        <v>1.7000000000000001E-2</v>
      </c>
      <c r="AP38" s="14">
        <v>2.7E-2</v>
      </c>
      <c r="AQ38" s="14">
        <v>0.01</v>
      </c>
      <c r="AR38" s="14">
        <v>1.4E-2</v>
      </c>
      <c r="AS38" s="14">
        <v>2.8000000000000001E-2</v>
      </c>
      <c r="AT38" s="14">
        <v>2.4E-2</v>
      </c>
      <c r="AU38" s="8">
        <v>0</v>
      </c>
      <c r="AV38" s="8">
        <v>20606.7</v>
      </c>
      <c r="AW38" s="8">
        <v>102.5</v>
      </c>
      <c r="AX38" s="8">
        <v>503.8</v>
      </c>
      <c r="AY38" s="8">
        <v>75584.600000000006</v>
      </c>
      <c r="AZ38" s="8">
        <v>86.7</v>
      </c>
      <c r="BA38" s="8">
        <v>11.8</v>
      </c>
      <c r="BB38" s="8">
        <v>4.8</v>
      </c>
      <c r="BC38" s="8">
        <v>3972</v>
      </c>
      <c r="BD38" s="8">
        <v>-20904.099999999999</v>
      </c>
      <c r="BE38">
        <f t="shared" si="0"/>
        <v>2.7999999999999997E-2</v>
      </c>
      <c r="BF38">
        <f t="shared" si="1"/>
        <v>0.03</v>
      </c>
      <c r="BG38">
        <f t="shared" si="2"/>
        <v>1.427</v>
      </c>
      <c r="BH38">
        <f t="shared" si="14"/>
        <v>1.4999999999999999E-2</v>
      </c>
      <c r="BI38">
        <f t="shared" si="14"/>
        <v>1.7000000000000001E-2</v>
      </c>
      <c r="BJ38">
        <f t="shared" si="14"/>
        <v>1.6E-2</v>
      </c>
      <c r="BK38">
        <f t="shared" si="14"/>
        <v>1.7999999999999999E-2</v>
      </c>
      <c r="BL38">
        <f t="shared" si="14"/>
        <v>0.03</v>
      </c>
      <c r="BM38">
        <f t="shared" si="4"/>
        <v>7.0000000000000007E-2</v>
      </c>
      <c r="BN38">
        <f t="shared" si="5"/>
        <v>1.2E-2</v>
      </c>
      <c r="BO38">
        <f t="shared" si="6"/>
        <v>2.5000000000000001E-2</v>
      </c>
      <c r="BP38">
        <f t="shared" si="7"/>
        <v>5.3999999999999999E-2</v>
      </c>
      <c r="BQ38">
        <f t="shared" si="8"/>
        <v>2.1999999999999999E-2</v>
      </c>
      <c r="BR38">
        <f t="shared" si="9"/>
        <v>3.2000000000000001E-2</v>
      </c>
      <c r="BS38">
        <f t="shared" si="15"/>
        <v>5.5E-2</v>
      </c>
      <c r="BT38">
        <f t="shared" si="15"/>
        <v>1.0999999999999999E-2</v>
      </c>
      <c r="BU38">
        <f t="shared" si="15"/>
        <v>1.2E-2</v>
      </c>
      <c r="BV38">
        <f t="shared" si="11"/>
        <v>1.2E-2</v>
      </c>
      <c r="BW38">
        <f t="shared" si="12"/>
        <v>4.7E-2</v>
      </c>
      <c r="BX38">
        <f t="shared" si="13"/>
        <v>2.7E-2</v>
      </c>
    </row>
    <row r="39" spans="1:76" ht="20.45" customHeight="1" x14ac:dyDescent="0.4">
      <c r="A39" s="7" t="s">
        <v>102</v>
      </c>
      <c r="B39" s="5" t="s">
        <v>57</v>
      </c>
      <c r="C39" s="14">
        <v>2.5000000000000001E-2</v>
      </c>
      <c r="D39" s="14">
        <v>0.03</v>
      </c>
      <c r="E39" s="14">
        <v>0.03</v>
      </c>
      <c r="F39" s="14">
        <v>3.9E-2</v>
      </c>
      <c r="G39" s="14">
        <v>3.6999999999999998E-2</v>
      </c>
      <c r="H39" s="14">
        <v>0.02</v>
      </c>
      <c r="I39" s="14">
        <v>2.5000000000000001E-2</v>
      </c>
      <c r="J39" s="14">
        <v>2.1000000000000001E-2</v>
      </c>
      <c r="K39" s="14">
        <v>2.1999999999999999E-2</v>
      </c>
      <c r="L39" s="14">
        <v>0.05</v>
      </c>
      <c r="M39" s="14">
        <v>2.4E-2</v>
      </c>
      <c r="N39" s="14">
        <v>1.7000000000000001E-2</v>
      </c>
      <c r="O39" s="14">
        <v>1.7999999999999999E-2</v>
      </c>
      <c r="P39" s="14">
        <v>1.7999999999999999E-2</v>
      </c>
      <c r="Q39" s="14">
        <v>0.02</v>
      </c>
      <c r="R39" s="14">
        <v>1.9E-2</v>
      </c>
      <c r="S39" s="14">
        <v>1.4999999999999999E-2</v>
      </c>
      <c r="T39" s="14">
        <v>1.6E-2</v>
      </c>
      <c r="U39" s="14">
        <v>1.2999999999999999E-2</v>
      </c>
      <c r="V39" s="14">
        <v>1.2999999999999999E-2</v>
      </c>
      <c r="W39" s="14">
        <v>2.4E-2</v>
      </c>
      <c r="X39" s="14">
        <v>2.1000000000000001E-2</v>
      </c>
      <c r="Y39" s="14">
        <v>6.6000000000000003E-2</v>
      </c>
      <c r="Z39" s="14">
        <v>0.01</v>
      </c>
      <c r="AA39" s="14">
        <v>1.7999999999999999E-2</v>
      </c>
      <c r="AB39" s="14">
        <v>2.3E-2</v>
      </c>
      <c r="AC39" s="14">
        <v>2.9000000000000001E-2</v>
      </c>
      <c r="AD39" s="14">
        <v>4.2999999999999997E-2</v>
      </c>
      <c r="AE39" s="14">
        <v>3.5999999999999997E-2</v>
      </c>
      <c r="AF39" s="14">
        <v>1.7999999999999999E-2</v>
      </c>
      <c r="AG39" s="14">
        <v>8.0000000000000002E-3</v>
      </c>
      <c r="AH39" s="14">
        <v>2.1000000000000001E-2</v>
      </c>
      <c r="AI39" s="14">
        <v>1.6E-2</v>
      </c>
      <c r="AJ39" s="14">
        <v>0.02</v>
      </c>
      <c r="AK39" s="14">
        <v>1.2E-2</v>
      </c>
      <c r="AL39" s="14">
        <v>1.052</v>
      </c>
      <c r="AM39" s="14">
        <v>0.1</v>
      </c>
      <c r="AN39" s="14">
        <v>1.4999999999999999E-2</v>
      </c>
      <c r="AO39" s="14">
        <v>1.6E-2</v>
      </c>
      <c r="AP39" s="14">
        <v>3.2000000000000001E-2</v>
      </c>
      <c r="AQ39" s="14">
        <v>1.2999999999999999E-2</v>
      </c>
      <c r="AR39" s="14">
        <v>1.4999999999999999E-2</v>
      </c>
      <c r="AS39" s="14">
        <v>2.4E-2</v>
      </c>
      <c r="AT39" s="14">
        <v>1.7000000000000001E-2</v>
      </c>
      <c r="AU39" s="9">
        <v>0</v>
      </c>
      <c r="AV39" s="9">
        <v>168235.1</v>
      </c>
      <c r="AW39" s="9">
        <v>12.5</v>
      </c>
      <c r="AX39" s="9">
        <v>62.8</v>
      </c>
      <c r="AY39" s="9">
        <v>263.5</v>
      </c>
      <c r="AZ39" s="9">
        <v>1789.6</v>
      </c>
      <c r="BA39" s="9">
        <v>355.4</v>
      </c>
      <c r="BB39" s="9">
        <v>8.8000000000000007</v>
      </c>
      <c r="BC39" s="9">
        <v>13755.1</v>
      </c>
      <c r="BD39" s="9">
        <v>-23310.2</v>
      </c>
      <c r="BE39">
        <f t="shared" si="0"/>
        <v>5.5E-2</v>
      </c>
      <c r="BF39">
        <f t="shared" si="1"/>
        <v>6.9000000000000006E-2</v>
      </c>
      <c r="BG39">
        <f t="shared" si="2"/>
        <v>1.4069999999999998</v>
      </c>
      <c r="BH39">
        <f t="shared" si="14"/>
        <v>0.02</v>
      </c>
      <c r="BI39">
        <f t="shared" si="14"/>
        <v>2.5000000000000001E-2</v>
      </c>
      <c r="BJ39">
        <f t="shared" si="14"/>
        <v>2.1000000000000001E-2</v>
      </c>
      <c r="BK39">
        <f t="shared" si="14"/>
        <v>2.1999999999999999E-2</v>
      </c>
      <c r="BL39">
        <f t="shared" si="14"/>
        <v>0.05</v>
      </c>
      <c r="BM39">
        <f t="shared" si="4"/>
        <v>5.8999999999999997E-2</v>
      </c>
      <c r="BN39">
        <f t="shared" si="5"/>
        <v>1.7999999999999999E-2</v>
      </c>
      <c r="BO39">
        <f t="shared" si="6"/>
        <v>3.9E-2</v>
      </c>
      <c r="BP39">
        <f t="shared" si="7"/>
        <v>4.9000000000000002E-2</v>
      </c>
      <c r="BQ39">
        <f t="shared" si="8"/>
        <v>1.6E-2</v>
      </c>
      <c r="BR39">
        <f t="shared" si="9"/>
        <v>3.6999999999999998E-2</v>
      </c>
      <c r="BS39">
        <f t="shared" si="15"/>
        <v>6.6000000000000003E-2</v>
      </c>
      <c r="BT39">
        <f t="shared" si="15"/>
        <v>0.01</v>
      </c>
      <c r="BU39">
        <f t="shared" si="15"/>
        <v>1.7999999999999999E-2</v>
      </c>
      <c r="BV39">
        <f t="shared" si="11"/>
        <v>2.9000000000000001E-2</v>
      </c>
      <c r="BW39">
        <f t="shared" si="12"/>
        <v>7.8999999999999987E-2</v>
      </c>
      <c r="BX39">
        <f t="shared" si="13"/>
        <v>3.2000000000000001E-2</v>
      </c>
    </row>
    <row r="40" spans="1:76" ht="13.7" customHeight="1" x14ac:dyDescent="0.4">
      <c r="A40" s="7" t="s">
        <v>103</v>
      </c>
      <c r="B40" s="5" t="s">
        <v>57</v>
      </c>
      <c r="C40" s="14">
        <v>1.2999999999999999E-2</v>
      </c>
      <c r="D40" s="14">
        <v>1.2E-2</v>
      </c>
      <c r="E40" s="14">
        <v>2.1000000000000001E-2</v>
      </c>
      <c r="F40" s="14">
        <v>1.6E-2</v>
      </c>
      <c r="G40" s="14">
        <v>1.4999999999999999E-2</v>
      </c>
      <c r="H40" s="14">
        <v>1.4999999999999999E-2</v>
      </c>
      <c r="I40" s="14">
        <v>1.7999999999999999E-2</v>
      </c>
      <c r="J40" s="14">
        <v>1.4999999999999999E-2</v>
      </c>
      <c r="K40" s="14">
        <v>1.7000000000000001E-2</v>
      </c>
      <c r="L40" s="14">
        <v>2.8000000000000001E-2</v>
      </c>
      <c r="M40" s="14">
        <v>0.02</v>
      </c>
      <c r="N40" s="14">
        <v>1.6E-2</v>
      </c>
      <c r="O40" s="14">
        <v>1.7000000000000001E-2</v>
      </c>
      <c r="P40" s="14">
        <v>1.0999999999999999E-2</v>
      </c>
      <c r="Q40" s="14">
        <v>1.2E-2</v>
      </c>
      <c r="R40" s="14">
        <v>1.2E-2</v>
      </c>
      <c r="S40" s="14">
        <v>1.4E-2</v>
      </c>
      <c r="T40" s="14">
        <v>1.4E-2</v>
      </c>
      <c r="U40" s="14">
        <v>1.0999999999999999E-2</v>
      </c>
      <c r="V40" s="14">
        <v>1.2E-2</v>
      </c>
      <c r="W40" s="14">
        <v>1.4999999999999999E-2</v>
      </c>
      <c r="X40" s="14">
        <v>1.2999999999999999E-2</v>
      </c>
      <c r="Y40" s="14">
        <v>3.5000000000000003E-2</v>
      </c>
      <c r="Z40" s="14">
        <v>5.0000000000000001E-3</v>
      </c>
      <c r="AA40" s="14">
        <v>1.4999999999999999E-2</v>
      </c>
      <c r="AB40" s="14">
        <v>3.3000000000000002E-2</v>
      </c>
      <c r="AC40" s="14">
        <v>1.6E-2</v>
      </c>
      <c r="AD40" s="14">
        <v>5.3999999999999999E-2</v>
      </c>
      <c r="AE40" s="14">
        <v>2.9000000000000001E-2</v>
      </c>
      <c r="AF40" s="14">
        <v>0.05</v>
      </c>
      <c r="AG40" s="14">
        <v>2.3E-2</v>
      </c>
      <c r="AH40" s="14">
        <v>2.5000000000000001E-2</v>
      </c>
      <c r="AI40" s="14">
        <v>3.2000000000000001E-2</v>
      </c>
      <c r="AJ40" s="14">
        <v>0.04</v>
      </c>
      <c r="AK40" s="14">
        <v>4.2000000000000003E-2</v>
      </c>
      <c r="AL40" s="14">
        <v>2.7E-2</v>
      </c>
      <c r="AM40" s="14">
        <v>1.0389999999999999</v>
      </c>
      <c r="AN40" s="14">
        <v>1.7000000000000001E-2</v>
      </c>
      <c r="AO40" s="14">
        <v>1.6E-2</v>
      </c>
      <c r="AP40" s="14">
        <v>0.01</v>
      </c>
      <c r="AQ40" s="14">
        <v>7.0000000000000001E-3</v>
      </c>
      <c r="AR40" s="14">
        <v>2.5999999999999999E-2</v>
      </c>
      <c r="AS40" s="14">
        <v>2.1000000000000001E-2</v>
      </c>
      <c r="AT40" s="14">
        <v>3.1E-2</v>
      </c>
      <c r="AU40" s="8">
        <v>0</v>
      </c>
      <c r="AV40" s="8">
        <v>549374.9</v>
      </c>
      <c r="AW40" s="8">
        <v>82</v>
      </c>
      <c r="AX40" s="8">
        <v>478.1</v>
      </c>
      <c r="AY40" s="8">
        <v>14215.3</v>
      </c>
      <c r="AZ40" s="8">
        <v>81.7</v>
      </c>
      <c r="BA40" s="8">
        <v>1116.5999999999999</v>
      </c>
      <c r="BB40" s="8">
        <v>101.7</v>
      </c>
      <c r="BC40" s="8">
        <v>2806.8</v>
      </c>
      <c r="BD40" s="8">
        <v>-2176.3000000000002</v>
      </c>
      <c r="BE40">
        <f t="shared" si="0"/>
        <v>2.5000000000000001E-2</v>
      </c>
      <c r="BF40">
        <f t="shared" si="1"/>
        <v>3.7000000000000005E-2</v>
      </c>
      <c r="BG40">
        <f t="shared" si="2"/>
        <v>1.4439999999999997</v>
      </c>
      <c r="BH40">
        <f t="shared" si="14"/>
        <v>1.4999999999999999E-2</v>
      </c>
      <c r="BI40">
        <f t="shared" si="14"/>
        <v>1.7999999999999999E-2</v>
      </c>
      <c r="BJ40">
        <f t="shared" si="14"/>
        <v>1.4999999999999999E-2</v>
      </c>
      <c r="BK40">
        <f t="shared" si="14"/>
        <v>1.7000000000000001E-2</v>
      </c>
      <c r="BL40">
        <f t="shared" si="14"/>
        <v>2.8000000000000001E-2</v>
      </c>
      <c r="BM40">
        <f t="shared" si="4"/>
        <v>5.3000000000000005E-2</v>
      </c>
      <c r="BN40">
        <f t="shared" si="5"/>
        <v>1.0999999999999999E-2</v>
      </c>
      <c r="BO40">
        <f t="shared" si="6"/>
        <v>2.4E-2</v>
      </c>
      <c r="BP40">
        <f t="shared" si="7"/>
        <v>3.7999999999999999E-2</v>
      </c>
      <c r="BQ40">
        <f t="shared" si="8"/>
        <v>1.4E-2</v>
      </c>
      <c r="BR40">
        <f t="shared" si="9"/>
        <v>2.7E-2</v>
      </c>
      <c r="BS40">
        <f t="shared" si="15"/>
        <v>3.5000000000000003E-2</v>
      </c>
      <c r="BT40">
        <f t="shared" si="15"/>
        <v>5.0000000000000001E-3</v>
      </c>
      <c r="BU40">
        <f t="shared" si="15"/>
        <v>1.4999999999999999E-2</v>
      </c>
      <c r="BV40">
        <f t="shared" si="11"/>
        <v>1.6E-2</v>
      </c>
      <c r="BW40">
        <f t="shared" si="12"/>
        <v>8.3000000000000004E-2</v>
      </c>
      <c r="BX40">
        <f t="shared" si="13"/>
        <v>0.01</v>
      </c>
    </row>
    <row r="41" spans="1:76" ht="20.45" customHeight="1" x14ac:dyDescent="0.4">
      <c r="A41" s="7" t="s">
        <v>104</v>
      </c>
      <c r="B41" s="5" t="s">
        <v>57</v>
      </c>
      <c r="C41" s="14">
        <v>2.7E-2</v>
      </c>
      <c r="D41" s="14">
        <v>0.03</v>
      </c>
      <c r="E41" s="14">
        <v>3.6999999999999998E-2</v>
      </c>
      <c r="F41" s="14">
        <v>3.5999999999999997E-2</v>
      </c>
      <c r="G41" s="14">
        <v>8.6999999999999994E-2</v>
      </c>
      <c r="H41" s="14">
        <v>4.8000000000000001E-2</v>
      </c>
      <c r="I41" s="14">
        <v>4.2000000000000003E-2</v>
      </c>
      <c r="J41" s="14">
        <v>3.4000000000000002E-2</v>
      </c>
      <c r="K41" s="14">
        <v>4.2000000000000003E-2</v>
      </c>
      <c r="L41" s="14">
        <v>6.6000000000000003E-2</v>
      </c>
      <c r="M41" s="14">
        <v>5.7000000000000002E-2</v>
      </c>
      <c r="N41" s="14">
        <v>0.06</v>
      </c>
      <c r="O41" s="14">
        <v>4.8000000000000001E-2</v>
      </c>
      <c r="P41" s="14">
        <v>2.8000000000000001E-2</v>
      </c>
      <c r="Q41" s="14">
        <v>2.5000000000000001E-2</v>
      </c>
      <c r="R41" s="14">
        <v>2.7E-2</v>
      </c>
      <c r="S41" s="14">
        <v>4.8000000000000001E-2</v>
      </c>
      <c r="T41" s="14">
        <v>4.5999999999999999E-2</v>
      </c>
      <c r="U41" s="14">
        <v>0.03</v>
      </c>
      <c r="V41" s="14">
        <v>3.7999999999999999E-2</v>
      </c>
      <c r="W41" s="14">
        <v>5.2999999999999999E-2</v>
      </c>
      <c r="X41" s="14">
        <v>3.9E-2</v>
      </c>
      <c r="Y41" s="14">
        <v>0.13</v>
      </c>
      <c r="Z41" s="14">
        <v>2.1000000000000001E-2</v>
      </c>
      <c r="AA41" s="14">
        <v>5.8999999999999997E-2</v>
      </c>
      <c r="AB41" s="14">
        <v>5.1999999999999998E-2</v>
      </c>
      <c r="AC41" s="14">
        <v>3.3000000000000002E-2</v>
      </c>
      <c r="AD41" s="14">
        <v>3.9E-2</v>
      </c>
      <c r="AE41" s="14">
        <v>7.4999999999999997E-2</v>
      </c>
      <c r="AF41" s="14">
        <v>6.6000000000000003E-2</v>
      </c>
      <c r="AG41" s="14">
        <v>1.6E-2</v>
      </c>
      <c r="AH41" s="14">
        <v>4.9000000000000002E-2</v>
      </c>
      <c r="AI41" s="14">
        <v>0.104</v>
      </c>
      <c r="AJ41" s="14">
        <v>0.14599999999999999</v>
      </c>
      <c r="AK41" s="14">
        <v>0.123</v>
      </c>
      <c r="AL41" s="14">
        <v>7.6999999999999999E-2</v>
      </c>
      <c r="AM41" s="14">
        <v>2.5000000000000001E-2</v>
      </c>
      <c r="AN41" s="14">
        <v>1.083</v>
      </c>
      <c r="AO41" s="14">
        <v>4.2000000000000003E-2</v>
      </c>
      <c r="AP41" s="14">
        <v>4.7E-2</v>
      </c>
      <c r="AQ41" s="14">
        <v>2.4E-2</v>
      </c>
      <c r="AR41" s="14">
        <v>3.3000000000000002E-2</v>
      </c>
      <c r="AS41" s="14">
        <v>5.6000000000000001E-2</v>
      </c>
      <c r="AT41" s="14">
        <v>5.3999999999999999E-2</v>
      </c>
      <c r="AU41" s="9">
        <v>0</v>
      </c>
      <c r="AV41" s="9">
        <v>4252.1000000000004</v>
      </c>
      <c r="AW41" s="9">
        <v>9274.4</v>
      </c>
      <c r="AX41" s="9">
        <v>45872.5</v>
      </c>
      <c r="AY41" s="9">
        <v>68105.100000000006</v>
      </c>
      <c r="AZ41" s="9">
        <v>467.3</v>
      </c>
      <c r="BA41" s="9">
        <v>164</v>
      </c>
      <c r="BB41" s="9">
        <v>23.1</v>
      </c>
      <c r="BC41" s="9">
        <v>10158.1</v>
      </c>
      <c r="BD41" s="9">
        <v>-38649</v>
      </c>
      <c r="BE41">
        <f t="shared" si="0"/>
        <v>5.6999999999999995E-2</v>
      </c>
      <c r="BF41">
        <f t="shared" si="1"/>
        <v>7.2999999999999995E-2</v>
      </c>
      <c r="BG41">
        <f t="shared" si="2"/>
        <v>2.0369999999999999</v>
      </c>
      <c r="BH41">
        <f t="shared" si="14"/>
        <v>4.8000000000000001E-2</v>
      </c>
      <c r="BI41">
        <f t="shared" si="14"/>
        <v>4.2000000000000003E-2</v>
      </c>
      <c r="BJ41">
        <f t="shared" si="14"/>
        <v>3.4000000000000002E-2</v>
      </c>
      <c r="BK41">
        <f t="shared" si="14"/>
        <v>4.2000000000000003E-2</v>
      </c>
      <c r="BL41">
        <f t="shared" si="14"/>
        <v>6.6000000000000003E-2</v>
      </c>
      <c r="BM41">
        <f t="shared" si="4"/>
        <v>0.16499999999999998</v>
      </c>
      <c r="BN41">
        <f t="shared" si="5"/>
        <v>2.8000000000000001E-2</v>
      </c>
      <c r="BO41">
        <f t="shared" si="6"/>
        <v>5.2000000000000005E-2</v>
      </c>
      <c r="BP41">
        <f t="shared" si="7"/>
        <v>0.11699999999999999</v>
      </c>
      <c r="BQ41">
        <f t="shared" si="8"/>
        <v>4.5999999999999999E-2</v>
      </c>
      <c r="BR41">
        <f t="shared" si="9"/>
        <v>9.0999999999999998E-2</v>
      </c>
      <c r="BS41">
        <f t="shared" si="15"/>
        <v>0.13</v>
      </c>
      <c r="BT41">
        <f t="shared" si="15"/>
        <v>2.1000000000000001E-2</v>
      </c>
      <c r="BU41">
        <f t="shared" si="15"/>
        <v>5.8999999999999997E-2</v>
      </c>
      <c r="BV41">
        <f t="shared" si="11"/>
        <v>3.3000000000000002E-2</v>
      </c>
      <c r="BW41">
        <f t="shared" si="12"/>
        <v>0.11399999999999999</v>
      </c>
      <c r="BX41">
        <f t="shared" si="13"/>
        <v>4.7E-2</v>
      </c>
    </row>
    <row r="42" spans="1:76" ht="20.45" customHeight="1" x14ac:dyDescent="0.4">
      <c r="A42" s="7" t="s">
        <v>105</v>
      </c>
      <c r="B42" s="5" t="s">
        <v>57</v>
      </c>
      <c r="C42" s="14">
        <v>2.3E-2</v>
      </c>
      <c r="D42" s="14">
        <v>2.8000000000000001E-2</v>
      </c>
      <c r="E42" s="14">
        <v>2.8000000000000001E-2</v>
      </c>
      <c r="F42" s="14">
        <v>7.1999999999999995E-2</v>
      </c>
      <c r="G42" s="14">
        <v>6.3E-2</v>
      </c>
      <c r="H42" s="14">
        <v>2.9000000000000001E-2</v>
      </c>
      <c r="I42" s="14">
        <v>3.9E-2</v>
      </c>
      <c r="J42" s="14">
        <v>3.2000000000000001E-2</v>
      </c>
      <c r="K42" s="14">
        <v>3.1E-2</v>
      </c>
      <c r="L42" s="14">
        <v>5.5E-2</v>
      </c>
      <c r="M42" s="14">
        <v>4.8000000000000001E-2</v>
      </c>
      <c r="N42" s="14">
        <v>4.7E-2</v>
      </c>
      <c r="O42" s="14">
        <v>3.7999999999999999E-2</v>
      </c>
      <c r="P42" s="14">
        <v>3.4000000000000002E-2</v>
      </c>
      <c r="Q42" s="14">
        <v>3.4000000000000002E-2</v>
      </c>
      <c r="R42" s="14">
        <v>2.7E-2</v>
      </c>
      <c r="S42" s="14">
        <v>5.5E-2</v>
      </c>
      <c r="T42" s="14">
        <v>3.6999999999999998E-2</v>
      </c>
      <c r="U42" s="14">
        <v>2.7E-2</v>
      </c>
      <c r="V42" s="14">
        <v>3.5000000000000003E-2</v>
      </c>
      <c r="W42" s="14">
        <v>3.7999999999999999E-2</v>
      </c>
      <c r="X42" s="14">
        <v>3.1E-2</v>
      </c>
      <c r="Y42" s="14">
        <v>6.7000000000000004E-2</v>
      </c>
      <c r="Z42" s="14">
        <v>1.7999999999999999E-2</v>
      </c>
      <c r="AA42" s="14">
        <v>3.9E-2</v>
      </c>
      <c r="AB42" s="14">
        <v>4.9000000000000002E-2</v>
      </c>
      <c r="AC42" s="14">
        <v>2.9000000000000001E-2</v>
      </c>
      <c r="AD42" s="14">
        <v>3.3000000000000002E-2</v>
      </c>
      <c r="AE42" s="14">
        <v>6.2E-2</v>
      </c>
      <c r="AF42" s="14">
        <v>6.8000000000000005E-2</v>
      </c>
      <c r="AG42" s="14">
        <v>1.6E-2</v>
      </c>
      <c r="AH42" s="14">
        <v>3.1E-2</v>
      </c>
      <c r="AI42" s="14">
        <v>7.4999999999999997E-2</v>
      </c>
      <c r="AJ42" s="14">
        <v>8.5000000000000006E-2</v>
      </c>
      <c r="AK42" s="14">
        <v>8.4000000000000005E-2</v>
      </c>
      <c r="AL42" s="14">
        <v>6.3E-2</v>
      </c>
      <c r="AM42" s="14">
        <v>1.7999999999999999E-2</v>
      </c>
      <c r="AN42" s="14">
        <v>0.05</v>
      </c>
      <c r="AO42" s="14">
        <v>1.0649999999999999</v>
      </c>
      <c r="AP42" s="14">
        <v>5.6000000000000001E-2</v>
      </c>
      <c r="AQ42" s="14">
        <v>2.4E-2</v>
      </c>
      <c r="AR42" s="14">
        <v>3.7999999999999999E-2</v>
      </c>
      <c r="AS42" s="14">
        <v>4.2999999999999997E-2</v>
      </c>
      <c r="AT42" s="14">
        <v>4.2000000000000003E-2</v>
      </c>
      <c r="AU42" s="8">
        <v>0</v>
      </c>
      <c r="AV42" s="8">
        <v>14226.2</v>
      </c>
      <c r="AW42" s="8">
        <v>1448.3</v>
      </c>
      <c r="AX42" s="8">
        <v>8332.2999999999993</v>
      </c>
      <c r="AY42" s="8">
        <v>1623.5</v>
      </c>
      <c r="AZ42" s="8">
        <v>2177.3000000000002</v>
      </c>
      <c r="BA42" s="8">
        <v>341.9</v>
      </c>
      <c r="BB42" s="8">
        <v>665.1</v>
      </c>
      <c r="BC42" s="8">
        <v>41312.6</v>
      </c>
      <c r="BD42" s="8">
        <v>-24832.5</v>
      </c>
      <c r="BE42">
        <f t="shared" si="0"/>
        <v>5.1000000000000004E-2</v>
      </c>
      <c r="BF42">
        <f t="shared" si="1"/>
        <v>9.9999999999999992E-2</v>
      </c>
      <c r="BG42">
        <f t="shared" si="2"/>
        <v>1.8140000000000001</v>
      </c>
      <c r="BH42">
        <f t="shared" si="14"/>
        <v>2.9000000000000001E-2</v>
      </c>
      <c r="BI42">
        <f t="shared" si="14"/>
        <v>3.9E-2</v>
      </c>
      <c r="BJ42">
        <f t="shared" si="14"/>
        <v>3.2000000000000001E-2</v>
      </c>
      <c r="BK42">
        <f t="shared" si="14"/>
        <v>3.1E-2</v>
      </c>
      <c r="BL42">
        <f t="shared" si="14"/>
        <v>5.5E-2</v>
      </c>
      <c r="BM42">
        <f t="shared" si="4"/>
        <v>0.13300000000000001</v>
      </c>
      <c r="BN42">
        <f t="shared" si="5"/>
        <v>3.4000000000000002E-2</v>
      </c>
      <c r="BO42">
        <f t="shared" si="6"/>
        <v>6.0999999999999999E-2</v>
      </c>
      <c r="BP42">
        <f t="shared" si="7"/>
        <v>0.113</v>
      </c>
      <c r="BQ42">
        <f t="shared" si="8"/>
        <v>3.6999999999999998E-2</v>
      </c>
      <c r="BR42">
        <f t="shared" si="9"/>
        <v>7.3000000000000009E-2</v>
      </c>
      <c r="BS42">
        <f t="shared" si="15"/>
        <v>6.7000000000000004E-2</v>
      </c>
      <c r="BT42">
        <f t="shared" si="15"/>
        <v>1.7999999999999999E-2</v>
      </c>
      <c r="BU42">
        <f t="shared" si="15"/>
        <v>3.9E-2</v>
      </c>
      <c r="BV42">
        <f t="shared" si="11"/>
        <v>2.9000000000000001E-2</v>
      </c>
      <c r="BW42">
        <f t="shared" si="12"/>
        <v>9.5000000000000001E-2</v>
      </c>
      <c r="BX42">
        <f t="shared" si="13"/>
        <v>5.6000000000000001E-2</v>
      </c>
    </row>
    <row r="43" spans="1:76" ht="20.45" customHeight="1" x14ac:dyDescent="0.4">
      <c r="A43" s="7" t="s">
        <v>77</v>
      </c>
      <c r="B43" s="5" t="s">
        <v>57</v>
      </c>
      <c r="C43" s="14">
        <v>2E-3</v>
      </c>
      <c r="D43" s="14">
        <v>1E-3</v>
      </c>
      <c r="E43" s="14">
        <v>0</v>
      </c>
      <c r="F43" s="14">
        <v>2E-3</v>
      </c>
      <c r="G43" s="14">
        <v>2E-3</v>
      </c>
      <c r="H43" s="14">
        <v>3.0000000000000001E-3</v>
      </c>
      <c r="I43" s="14">
        <v>0</v>
      </c>
      <c r="J43" s="14">
        <v>2E-3</v>
      </c>
      <c r="K43" s="14">
        <v>1E-3</v>
      </c>
      <c r="L43" s="14">
        <v>1E-3</v>
      </c>
      <c r="M43" s="14">
        <v>1E-3</v>
      </c>
      <c r="N43" s="14">
        <v>1E-3</v>
      </c>
      <c r="O43" s="14">
        <v>1E-3</v>
      </c>
      <c r="P43" s="14">
        <v>2E-3</v>
      </c>
      <c r="Q43" s="14">
        <v>4.0000000000000001E-3</v>
      </c>
      <c r="R43" s="14">
        <v>2E-3</v>
      </c>
      <c r="S43" s="14">
        <v>1E-3</v>
      </c>
      <c r="T43" s="14">
        <v>1E-3</v>
      </c>
      <c r="U43" s="14">
        <v>1E-3</v>
      </c>
      <c r="V43" s="14">
        <v>1E-3</v>
      </c>
      <c r="W43" s="14">
        <v>1E-3</v>
      </c>
      <c r="X43" s="14">
        <v>1E-3</v>
      </c>
      <c r="Y43" s="14">
        <v>1E-3</v>
      </c>
      <c r="Z43" s="14">
        <v>0</v>
      </c>
      <c r="AA43" s="14">
        <v>1E-3</v>
      </c>
      <c r="AB43" s="14">
        <v>0</v>
      </c>
      <c r="AC43" s="14">
        <v>0</v>
      </c>
      <c r="AD43" s="14">
        <v>1E-3</v>
      </c>
      <c r="AE43" s="14">
        <v>1E-3</v>
      </c>
      <c r="AF43" s="14">
        <v>0</v>
      </c>
      <c r="AG43" s="14">
        <v>0</v>
      </c>
      <c r="AH43" s="14">
        <v>1E-3</v>
      </c>
      <c r="AI43" s="14">
        <v>2E-3</v>
      </c>
      <c r="AJ43" s="14">
        <v>6.0000000000000001E-3</v>
      </c>
      <c r="AK43" s="14">
        <v>1E-3</v>
      </c>
      <c r="AL43" s="14">
        <v>0</v>
      </c>
      <c r="AM43" s="14">
        <v>0</v>
      </c>
      <c r="AN43" s="14">
        <v>1E-3</v>
      </c>
      <c r="AO43" s="14">
        <v>0</v>
      </c>
      <c r="AP43" s="14">
        <v>1</v>
      </c>
      <c r="AQ43" s="14">
        <v>0</v>
      </c>
      <c r="AR43" s="14">
        <v>0</v>
      </c>
      <c r="AS43" s="14">
        <v>1E-3</v>
      </c>
      <c r="AT43" s="14">
        <v>0</v>
      </c>
      <c r="AU43" s="9">
        <v>0</v>
      </c>
      <c r="AV43" s="9">
        <v>11743.3</v>
      </c>
      <c r="AW43" s="9">
        <v>23.8</v>
      </c>
      <c r="AX43" s="9">
        <v>327281.3</v>
      </c>
      <c r="AY43" s="9">
        <v>264</v>
      </c>
      <c r="AZ43" s="9">
        <v>7</v>
      </c>
      <c r="BA43" s="9">
        <v>84.9</v>
      </c>
      <c r="BB43" s="9">
        <v>0</v>
      </c>
      <c r="BC43" s="9">
        <v>4.0999999999999996</v>
      </c>
      <c r="BD43" s="9">
        <v>-2484.1999999999998</v>
      </c>
      <c r="BE43">
        <f t="shared" si="0"/>
        <v>3.0000000000000001E-3</v>
      </c>
      <c r="BF43">
        <f t="shared" si="1"/>
        <v>2E-3</v>
      </c>
      <c r="BG43">
        <f t="shared" si="2"/>
        <v>1.4000000000000002E-2</v>
      </c>
      <c r="BH43">
        <f t="shared" si="14"/>
        <v>3.0000000000000001E-3</v>
      </c>
      <c r="BI43">
        <f t="shared" si="14"/>
        <v>0</v>
      </c>
      <c r="BJ43">
        <f t="shared" si="14"/>
        <v>2E-3</v>
      </c>
      <c r="BK43">
        <f t="shared" si="14"/>
        <v>1E-3</v>
      </c>
      <c r="BL43">
        <f t="shared" si="14"/>
        <v>1E-3</v>
      </c>
      <c r="BM43">
        <f t="shared" si="4"/>
        <v>3.0000000000000001E-3</v>
      </c>
      <c r="BN43">
        <f t="shared" si="5"/>
        <v>2E-3</v>
      </c>
      <c r="BO43">
        <f t="shared" si="6"/>
        <v>6.0000000000000001E-3</v>
      </c>
      <c r="BP43">
        <f t="shared" si="7"/>
        <v>3.0000000000000001E-3</v>
      </c>
      <c r="BQ43">
        <f t="shared" si="8"/>
        <v>1E-3</v>
      </c>
      <c r="BR43">
        <f t="shared" si="9"/>
        <v>2E-3</v>
      </c>
      <c r="BS43">
        <f t="shared" si="15"/>
        <v>1E-3</v>
      </c>
      <c r="BT43">
        <f t="shared" si="15"/>
        <v>0</v>
      </c>
      <c r="BU43">
        <f t="shared" si="15"/>
        <v>1E-3</v>
      </c>
      <c r="BV43">
        <f t="shared" si="11"/>
        <v>0</v>
      </c>
      <c r="BW43">
        <f t="shared" si="12"/>
        <v>2E-3</v>
      </c>
      <c r="BX43">
        <f t="shared" si="13"/>
        <v>1</v>
      </c>
    </row>
    <row r="44" spans="1:76" ht="13.7" customHeight="1" x14ac:dyDescent="0.4">
      <c r="A44" s="7" t="s">
        <v>106</v>
      </c>
      <c r="B44" s="5" t="s">
        <v>57</v>
      </c>
      <c r="C44" s="14">
        <v>2E-3</v>
      </c>
      <c r="D44" s="14">
        <v>2E-3</v>
      </c>
      <c r="E44" s="14">
        <v>2E-3</v>
      </c>
      <c r="F44" s="14">
        <v>3.0000000000000001E-3</v>
      </c>
      <c r="G44" s="14">
        <v>4.0000000000000001E-3</v>
      </c>
      <c r="H44" s="14">
        <v>2E-3</v>
      </c>
      <c r="I44" s="14">
        <v>2E-3</v>
      </c>
      <c r="J44" s="14">
        <v>2E-3</v>
      </c>
      <c r="K44" s="14">
        <v>2E-3</v>
      </c>
      <c r="L44" s="14">
        <v>4.0000000000000001E-3</v>
      </c>
      <c r="M44" s="14">
        <v>3.0000000000000001E-3</v>
      </c>
      <c r="N44" s="14">
        <v>3.0000000000000001E-3</v>
      </c>
      <c r="O44" s="14">
        <v>3.0000000000000001E-3</v>
      </c>
      <c r="P44" s="14">
        <v>2E-3</v>
      </c>
      <c r="Q44" s="14">
        <v>2E-3</v>
      </c>
      <c r="R44" s="14">
        <v>2E-3</v>
      </c>
      <c r="S44" s="14">
        <v>3.0000000000000001E-3</v>
      </c>
      <c r="T44" s="14">
        <v>3.0000000000000001E-3</v>
      </c>
      <c r="U44" s="14">
        <v>2E-3</v>
      </c>
      <c r="V44" s="14">
        <v>2E-3</v>
      </c>
      <c r="W44" s="14">
        <v>3.0000000000000001E-3</v>
      </c>
      <c r="X44" s="14">
        <v>2E-3</v>
      </c>
      <c r="Y44" s="14">
        <v>6.0000000000000001E-3</v>
      </c>
      <c r="Z44" s="14">
        <v>1E-3</v>
      </c>
      <c r="AA44" s="14">
        <v>3.0000000000000001E-3</v>
      </c>
      <c r="AB44" s="14">
        <v>3.0000000000000001E-3</v>
      </c>
      <c r="AC44" s="14">
        <v>3.0000000000000001E-3</v>
      </c>
      <c r="AD44" s="14">
        <v>2E-3</v>
      </c>
      <c r="AE44" s="14">
        <v>4.0000000000000001E-3</v>
      </c>
      <c r="AF44" s="14">
        <v>4.0000000000000001E-3</v>
      </c>
      <c r="AG44" s="14">
        <v>1E-3</v>
      </c>
      <c r="AH44" s="14">
        <v>2E-3</v>
      </c>
      <c r="AI44" s="14">
        <v>6.0000000000000001E-3</v>
      </c>
      <c r="AJ44" s="14">
        <v>8.9999999999999993E-3</v>
      </c>
      <c r="AK44" s="14">
        <v>8.0000000000000002E-3</v>
      </c>
      <c r="AL44" s="14">
        <v>4.0000000000000001E-3</v>
      </c>
      <c r="AM44" s="14">
        <v>1E-3</v>
      </c>
      <c r="AN44" s="14">
        <v>4.0000000000000001E-3</v>
      </c>
      <c r="AO44" s="14">
        <v>3.0000000000000001E-3</v>
      </c>
      <c r="AP44" s="14">
        <v>3.0000000000000001E-3</v>
      </c>
      <c r="AQ44" s="14">
        <v>1.002</v>
      </c>
      <c r="AR44" s="14">
        <v>2E-3</v>
      </c>
      <c r="AS44" s="14">
        <v>3.0000000000000001E-3</v>
      </c>
      <c r="AT44" s="14">
        <v>3.0000000000000001E-3</v>
      </c>
      <c r="AU44" s="8">
        <v>0</v>
      </c>
      <c r="AV44" s="8">
        <v>39665.599999999999</v>
      </c>
      <c r="AW44" s="8">
        <v>14186.6</v>
      </c>
      <c r="AX44" s="8">
        <v>62667.5</v>
      </c>
      <c r="AY44" s="8">
        <v>66560.399999999994</v>
      </c>
      <c r="AZ44" s="8">
        <v>61.7</v>
      </c>
      <c r="BA44" s="8">
        <v>879.7</v>
      </c>
      <c r="BB44" s="8">
        <v>189.1</v>
      </c>
      <c r="BC44" s="8">
        <v>1233.7</v>
      </c>
      <c r="BD44" s="8">
        <v>-2142.5</v>
      </c>
      <c r="BE44">
        <f t="shared" si="0"/>
        <v>4.0000000000000001E-3</v>
      </c>
      <c r="BF44">
        <f t="shared" si="1"/>
        <v>5.0000000000000001E-3</v>
      </c>
      <c r="BG44">
        <f t="shared" si="2"/>
        <v>1.0589999999999997</v>
      </c>
      <c r="BH44">
        <f t="shared" si="14"/>
        <v>2E-3</v>
      </c>
      <c r="BI44">
        <f t="shared" si="14"/>
        <v>2E-3</v>
      </c>
      <c r="BJ44">
        <f t="shared" si="14"/>
        <v>2E-3</v>
      </c>
      <c r="BK44">
        <f t="shared" si="14"/>
        <v>2E-3</v>
      </c>
      <c r="BL44">
        <f t="shared" si="14"/>
        <v>4.0000000000000001E-3</v>
      </c>
      <c r="BM44">
        <f t="shared" si="4"/>
        <v>9.0000000000000011E-3</v>
      </c>
      <c r="BN44">
        <f t="shared" si="5"/>
        <v>2E-3</v>
      </c>
      <c r="BO44">
        <f t="shared" si="6"/>
        <v>4.0000000000000001E-3</v>
      </c>
      <c r="BP44">
        <f t="shared" si="7"/>
        <v>7.0000000000000001E-3</v>
      </c>
      <c r="BQ44">
        <f t="shared" si="8"/>
        <v>3.0000000000000001E-3</v>
      </c>
      <c r="BR44">
        <f t="shared" si="9"/>
        <v>5.0000000000000001E-3</v>
      </c>
      <c r="BS44">
        <f t="shared" si="15"/>
        <v>6.0000000000000001E-3</v>
      </c>
      <c r="BT44">
        <f t="shared" si="15"/>
        <v>1E-3</v>
      </c>
      <c r="BU44">
        <f t="shared" si="15"/>
        <v>3.0000000000000001E-3</v>
      </c>
      <c r="BV44">
        <f t="shared" si="11"/>
        <v>3.0000000000000001E-3</v>
      </c>
      <c r="BW44">
        <f t="shared" si="12"/>
        <v>6.0000000000000001E-3</v>
      </c>
      <c r="BX44">
        <f t="shared" si="13"/>
        <v>3.0000000000000001E-3</v>
      </c>
    </row>
    <row r="45" spans="1:76" ht="20.45" customHeight="1" x14ac:dyDescent="0.4">
      <c r="A45" s="7" t="s">
        <v>107</v>
      </c>
      <c r="B45" s="5" t="s">
        <v>57</v>
      </c>
      <c r="C45" s="14">
        <v>1E-3</v>
      </c>
      <c r="D45" s="14">
        <v>2E-3</v>
      </c>
      <c r="E45" s="14">
        <v>2E-3</v>
      </c>
      <c r="F45" s="14">
        <v>4.0000000000000001E-3</v>
      </c>
      <c r="G45" s="14">
        <v>2E-3</v>
      </c>
      <c r="H45" s="14">
        <v>1E-3</v>
      </c>
      <c r="I45" s="14">
        <v>2E-3</v>
      </c>
      <c r="J45" s="14">
        <v>1E-3</v>
      </c>
      <c r="K45" s="14">
        <v>2E-3</v>
      </c>
      <c r="L45" s="14">
        <v>4.0000000000000001E-3</v>
      </c>
      <c r="M45" s="14">
        <v>2E-3</v>
      </c>
      <c r="N45" s="14">
        <v>2E-3</v>
      </c>
      <c r="O45" s="14">
        <v>2E-3</v>
      </c>
      <c r="P45" s="14">
        <v>2E-3</v>
      </c>
      <c r="Q45" s="14">
        <v>2E-3</v>
      </c>
      <c r="R45" s="14">
        <v>1E-3</v>
      </c>
      <c r="S45" s="14">
        <v>2E-3</v>
      </c>
      <c r="T45" s="14">
        <v>2E-3</v>
      </c>
      <c r="U45" s="14">
        <v>1E-3</v>
      </c>
      <c r="V45" s="14">
        <v>1E-3</v>
      </c>
      <c r="W45" s="14">
        <v>2E-3</v>
      </c>
      <c r="X45" s="14">
        <v>1E-3</v>
      </c>
      <c r="Y45" s="14">
        <v>3.0000000000000001E-3</v>
      </c>
      <c r="Z45" s="14">
        <v>1E-3</v>
      </c>
      <c r="AA45" s="14">
        <v>2E-3</v>
      </c>
      <c r="AB45" s="14">
        <v>2E-3</v>
      </c>
      <c r="AC45" s="14">
        <v>2E-3</v>
      </c>
      <c r="AD45" s="14">
        <v>3.0000000000000001E-3</v>
      </c>
      <c r="AE45" s="14">
        <v>3.0000000000000001E-3</v>
      </c>
      <c r="AF45" s="14">
        <v>5.0000000000000001E-3</v>
      </c>
      <c r="AG45" s="14">
        <v>2E-3</v>
      </c>
      <c r="AH45" s="14">
        <v>2E-3</v>
      </c>
      <c r="AI45" s="14">
        <v>3.0000000000000001E-3</v>
      </c>
      <c r="AJ45" s="14">
        <v>2E-3</v>
      </c>
      <c r="AK45" s="14">
        <v>2E-3</v>
      </c>
      <c r="AL45" s="14">
        <v>2E-3</v>
      </c>
      <c r="AM45" s="14">
        <v>0</v>
      </c>
      <c r="AN45" s="14">
        <v>2E-3</v>
      </c>
      <c r="AO45" s="14">
        <v>1E-3</v>
      </c>
      <c r="AP45" s="14">
        <v>1E-3</v>
      </c>
      <c r="AQ45" s="14">
        <v>1E-3</v>
      </c>
      <c r="AR45" s="14">
        <v>1.0109999999999999</v>
      </c>
      <c r="AS45" s="14">
        <v>2E-3</v>
      </c>
      <c r="AT45" s="14">
        <v>2E-3</v>
      </c>
      <c r="AU45" s="9">
        <v>0</v>
      </c>
      <c r="AV45" s="9">
        <v>106764</v>
      </c>
      <c r="AW45" s="9">
        <v>31311.9</v>
      </c>
      <c r="AX45" s="9">
        <v>397721</v>
      </c>
      <c r="AY45" s="9">
        <v>195.2</v>
      </c>
      <c r="AZ45" s="9">
        <v>2</v>
      </c>
      <c r="BA45" s="9">
        <v>283.3</v>
      </c>
      <c r="BB45" s="9">
        <v>15.4</v>
      </c>
      <c r="BC45" s="9">
        <v>54</v>
      </c>
      <c r="BD45" s="9">
        <v>-763.1</v>
      </c>
      <c r="BE45">
        <f t="shared" si="0"/>
        <v>3.0000000000000001E-3</v>
      </c>
      <c r="BF45">
        <f t="shared" si="1"/>
        <v>6.0000000000000001E-3</v>
      </c>
      <c r="BG45">
        <f t="shared" si="2"/>
        <v>1.0409999999999999</v>
      </c>
      <c r="BH45">
        <f t="shared" si="14"/>
        <v>1E-3</v>
      </c>
      <c r="BI45">
        <f t="shared" si="14"/>
        <v>2E-3</v>
      </c>
      <c r="BJ45">
        <f t="shared" si="14"/>
        <v>1E-3</v>
      </c>
      <c r="BK45">
        <f t="shared" si="14"/>
        <v>2E-3</v>
      </c>
      <c r="BL45">
        <f t="shared" si="14"/>
        <v>4.0000000000000001E-3</v>
      </c>
      <c r="BM45">
        <f t="shared" si="4"/>
        <v>6.0000000000000001E-3</v>
      </c>
      <c r="BN45">
        <f t="shared" si="5"/>
        <v>2E-3</v>
      </c>
      <c r="BO45">
        <f t="shared" si="6"/>
        <v>3.0000000000000001E-3</v>
      </c>
      <c r="BP45">
        <f t="shared" si="7"/>
        <v>4.0000000000000001E-3</v>
      </c>
      <c r="BQ45">
        <f t="shared" si="8"/>
        <v>2E-3</v>
      </c>
      <c r="BR45">
        <f t="shared" si="9"/>
        <v>3.0000000000000001E-3</v>
      </c>
      <c r="BS45">
        <f t="shared" si="15"/>
        <v>3.0000000000000001E-3</v>
      </c>
      <c r="BT45">
        <f t="shared" si="15"/>
        <v>1E-3</v>
      </c>
      <c r="BU45">
        <f t="shared" si="15"/>
        <v>2E-3</v>
      </c>
      <c r="BV45">
        <f t="shared" si="11"/>
        <v>2E-3</v>
      </c>
      <c r="BW45">
        <f t="shared" si="12"/>
        <v>6.0000000000000001E-3</v>
      </c>
      <c r="BX45">
        <f t="shared" si="13"/>
        <v>1E-3</v>
      </c>
    </row>
    <row r="46" spans="1:76" ht="20.45" customHeight="1" x14ac:dyDescent="0.4">
      <c r="A46" s="7" t="s">
        <v>108</v>
      </c>
      <c r="B46" s="5" t="s">
        <v>57</v>
      </c>
      <c r="C46" s="14">
        <v>1E-3</v>
      </c>
      <c r="D46" s="14">
        <v>2E-3</v>
      </c>
      <c r="E46" s="14">
        <v>2E-3</v>
      </c>
      <c r="F46" s="14">
        <v>4.0000000000000001E-3</v>
      </c>
      <c r="G46" s="14">
        <v>2E-3</v>
      </c>
      <c r="H46" s="14">
        <v>2E-3</v>
      </c>
      <c r="I46" s="14">
        <v>2E-3</v>
      </c>
      <c r="J46" s="14">
        <v>2E-3</v>
      </c>
      <c r="K46" s="14">
        <v>2E-3</v>
      </c>
      <c r="L46" s="14">
        <v>4.0000000000000001E-3</v>
      </c>
      <c r="M46" s="14">
        <v>2E-3</v>
      </c>
      <c r="N46" s="14">
        <v>2E-3</v>
      </c>
      <c r="O46" s="14">
        <v>2E-3</v>
      </c>
      <c r="P46" s="14">
        <v>2E-3</v>
      </c>
      <c r="Q46" s="14">
        <v>2E-3</v>
      </c>
      <c r="R46" s="14">
        <v>2E-3</v>
      </c>
      <c r="S46" s="14">
        <v>2E-3</v>
      </c>
      <c r="T46" s="14">
        <v>2E-3</v>
      </c>
      <c r="U46" s="14">
        <v>1E-3</v>
      </c>
      <c r="V46" s="14">
        <v>1E-3</v>
      </c>
      <c r="W46" s="14">
        <v>2E-3</v>
      </c>
      <c r="X46" s="14">
        <v>2E-3</v>
      </c>
      <c r="Y46" s="14">
        <v>3.0000000000000001E-3</v>
      </c>
      <c r="Z46" s="14">
        <v>1E-3</v>
      </c>
      <c r="AA46" s="14">
        <v>2E-3</v>
      </c>
      <c r="AB46" s="14">
        <v>2E-3</v>
      </c>
      <c r="AC46" s="14">
        <v>2E-3</v>
      </c>
      <c r="AD46" s="14">
        <v>3.0000000000000001E-3</v>
      </c>
      <c r="AE46" s="14">
        <v>3.0000000000000001E-3</v>
      </c>
      <c r="AF46" s="14">
        <v>2E-3</v>
      </c>
      <c r="AG46" s="14">
        <v>2E-3</v>
      </c>
      <c r="AH46" s="14">
        <v>3.0000000000000001E-3</v>
      </c>
      <c r="AI46" s="14">
        <v>5.8000000000000003E-2</v>
      </c>
      <c r="AJ46" s="14">
        <v>5.0000000000000001E-3</v>
      </c>
      <c r="AK46" s="14">
        <v>3.0000000000000001E-3</v>
      </c>
      <c r="AL46" s="14">
        <v>3.0000000000000001E-3</v>
      </c>
      <c r="AM46" s="14">
        <v>1E-3</v>
      </c>
      <c r="AN46" s="14">
        <v>5.0000000000000001E-3</v>
      </c>
      <c r="AO46" s="14">
        <v>3.0000000000000001E-3</v>
      </c>
      <c r="AP46" s="14">
        <v>2E-3</v>
      </c>
      <c r="AQ46" s="14">
        <v>1E-3</v>
      </c>
      <c r="AR46" s="14">
        <v>1E-3</v>
      </c>
      <c r="AS46" s="14">
        <v>1.0229999999999999</v>
      </c>
      <c r="AT46" s="14">
        <v>4.0000000000000001E-3</v>
      </c>
      <c r="AU46" s="8">
        <v>0</v>
      </c>
      <c r="AV46" s="8">
        <v>63264.7</v>
      </c>
      <c r="AW46" s="8">
        <v>14.4</v>
      </c>
      <c r="AX46" s="8">
        <v>856.2</v>
      </c>
      <c r="AY46" s="8">
        <v>204.7</v>
      </c>
      <c r="AZ46" s="8">
        <v>4.8</v>
      </c>
      <c r="BA46" s="8">
        <v>643.9</v>
      </c>
      <c r="BB46" s="8">
        <v>556.5</v>
      </c>
      <c r="BC46" s="8">
        <v>260.89999999999998</v>
      </c>
      <c r="BD46" s="8">
        <v>-3289.3</v>
      </c>
      <c r="BE46">
        <f t="shared" si="0"/>
        <v>3.0000000000000001E-3</v>
      </c>
      <c r="BF46">
        <f t="shared" si="1"/>
        <v>6.0000000000000001E-3</v>
      </c>
      <c r="BG46">
        <f t="shared" si="2"/>
        <v>1.1179999999999999</v>
      </c>
      <c r="BH46">
        <f t="shared" si="14"/>
        <v>2E-3</v>
      </c>
      <c r="BI46">
        <f t="shared" si="14"/>
        <v>2E-3</v>
      </c>
      <c r="BJ46">
        <f t="shared" si="14"/>
        <v>2E-3</v>
      </c>
      <c r="BK46">
        <f t="shared" si="14"/>
        <v>2E-3</v>
      </c>
      <c r="BL46">
        <f t="shared" si="14"/>
        <v>4.0000000000000001E-3</v>
      </c>
      <c r="BM46">
        <f t="shared" si="4"/>
        <v>6.0000000000000001E-3</v>
      </c>
      <c r="BN46">
        <f t="shared" si="5"/>
        <v>2E-3</v>
      </c>
      <c r="BO46">
        <f t="shared" si="6"/>
        <v>4.0000000000000001E-3</v>
      </c>
      <c r="BP46">
        <f t="shared" si="7"/>
        <v>5.0000000000000001E-3</v>
      </c>
      <c r="BQ46">
        <f t="shared" si="8"/>
        <v>2E-3</v>
      </c>
      <c r="BR46">
        <f t="shared" si="9"/>
        <v>3.0000000000000001E-3</v>
      </c>
      <c r="BS46">
        <f t="shared" si="15"/>
        <v>3.0000000000000001E-3</v>
      </c>
      <c r="BT46">
        <f t="shared" si="15"/>
        <v>1E-3</v>
      </c>
      <c r="BU46">
        <f t="shared" si="15"/>
        <v>2E-3</v>
      </c>
      <c r="BV46">
        <f t="shared" si="11"/>
        <v>2E-3</v>
      </c>
      <c r="BW46">
        <f t="shared" si="12"/>
        <v>6.0000000000000001E-3</v>
      </c>
      <c r="BX46">
        <f t="shared" si="13"/>
        <v>2E-3</v>
      </c>
    </row>
    <row r="47" spans="1:76" ht="20.45" customHeight="1" x14ac:dyDescent="0.4">
      <c r="A47" s="7" t="s">
        <v>109</v>
      </c>
      <c r="B47" s="5" t="s">
        <v>57</v>
      </c>
      <c r="C47" s="14">
        <v>3.0000000000000001E-3</v>
      </c>
      <c r="D47" s="14">
        <v>7.0000000000000001E-3</v>
      </c>
      <c r="E47" s="14">
        <v>3.0000000000000001E-3</v>
      </c>
      <c r="F47" s="14">
        <v>5.0000000000000001E-3</v>
      </c>
      <c r="G47" s="14">
        <v>1.2E-2</v>
      </c>
      <c r="H47" s="14">
        <v>4.0000000000000001E-3</v>
      </c>
      <c r="I47" s="14">
        <v>4.0000000000000001E-3</v>
      </c>
      <c r="J47" s="14">
        <v>4.0000000000000001E-3</v>
      </c>
      <c r="K47" s="14">
        <v>5.0000000000000001E-3</v>
      </c>
      <c r="L47" s="14">
        <v>7.0000000000000001E-3</v>
      </c>
      <c r="M47" s="14">
        <v>4.0000000000000001E-3</v>
      </c>
      <c r="N47" s="14">
        <v>4.0000000000000001E-3</v>
      </c>
      <c r="O47" s="14">
        <v>4.0000000000000001E-3</v>
      </c>
      <c r="P47" s="14">
        <v>3.0000000000000001E-3</v>
      </c>
      <c r="Q47" s="14">
        <v>3.0000000000000001E-3</v>
      </c>
      <c r="R47" s="14">
        <v>3.0000000000000001E-3</v>
      </c>
      <c r="S47" s="14">
        <v>4.0000000000000001E-3</v>
      </c>
      <c r="T47" s="14">
        <v>4.0000000000000001E-3</v>
      </c>
      <c r="U47" s="14">
        <v>3.0000000000000001E-3</v>
      </c>
      <c r="V47" s="14">
        <v>2E-3</v>
      </c>
      <c r="W47" s="14">
        <v>4.0000000000000001E-3</v>
      </c>
      <c r="X47" s="14">
        <v>3.0000000000000001E-3</v>
      </c>
      <c r="Y47" s="14">
        <v>6.0000000000000001E-3</v>
      </c>
      <c r="Z47" s="14">
        <v>2E-3</v>
      </c>
      <c r="AA47" s="14">
        <v>4.0000000000000001E-3</v>
      </c>
      <c r="AB47" s="14">
        <v>5.0000000000000001E-3</v>
      </c>
      <c r="AC47" s="14">
        <v>6.0000000000000001E-3</v>
      </c>
      <c r="AD47" s="14">
        <v>5.0000000000000001E-3</v>
      </c>
      <c r="AE47" s="14">
        <v>6.0000000000000001E-3</v>
      </c>
      <c r="AF47" s="14">
        <v>4.0000000000000001E-3</v>
      </c>
      <c r="AG47" s="14">
        <v>4.0000000000000001E-3</v>
      </c>
      <c r="AH47" s="14">
        <v>1.0999999999999999E-2</v>
      </c>
      <c r="AI47" s="14">
        <v>1.4999999999999999E-2</v>
      </c>
      <c r="AJ47" s="14">
        <v>8.0000000000000002E-3</v>
      </c>
      <c r="AK47" s="14">
        <v>8.0000000000000002E-3</v>
      </c>
      <c r="AL47" s="14">
        <v>4.0000000000000001E-3</v>
      </c>
      <c r="AM47" s="14">
        <v>2E-3</v>
      </c>
      <c r="AN47" s="14">
        <v>1.0999999999999999E-2</v>
      </c>
      <c r="AO47" s="14">
        <v>8.0000000000000002E-3</v>
      </c>
      <c r="AP47" s="14">
        <v>4.0000000000000001E-3</v>
      </c>
      <c r="AQ47" s="14">
        <v>3.0000000000000001E-3</v>
      </c>
      <c r="AR47" s="14">
        <v>1.2E-2</v>
      </c>
      <c r="AS47" s="14">
        <v>1.4E-2</v>
      </c>
      <c r="AT47" s="14">
        <v>1.091</v>
      </c>
      <c r="AU47" s="9">
        <v>0</v>
      </c>
      <c r="AV47" s="9">
        <v>63658</v>
      </c>
      <c r="AW47" s="9">
        <v>2110.3000000000002</v>
      </c>
      <c r="AX47" s="9">
        <v>8228.2999999999993</v>
      </c>
      <c r="AY47" s="9">
        <v>746.2</v>
      </c>
      <c r="AZ47" s="9">
        <v>11.6</v>
      </c>
      <c r="BA47" s="9">
        <v>385.7</v>
      </c>
      <c r="BB47" s="9">
        <v>138.30000000000001</v>
      </c>
      <c r="BC47" s="9">
        <v>245.4</v>
      </c>
      <c r="BD47" s="9">
        <v>-694.6</v>
      </c>
      <c r="BE47">
        <f t="shared" si="0"/>
        <v>0.01</v>
      </c>
      <c r="BF47">
        <f t="shared" si="1"/>
        <v>8.0000000000000002E-3</v>
      </c>
      <c r="BG47">
        <f t="shared" si="2"/>
        <v>1.212</v>
      </c>
      <c r="BH47">
        <f t="shared" si="14"/>
        <v>4.0000000000000001E-3</v>
      </c>
      <c r="BI47">
        <f t="shared" si="14"/>
        <v>4.0000000000000001E-3</v>
      </c>
      <c r="BJ47">
        <f t="shared" si="14"/>
        <v>4.0000000000000001E-3</v>
      </c>
      <c r="BK47">
        <f t="shared" si="14"/>
        <v>5.0000000000000001E-3</v>
      </c>
      <c r="BL47">
        <f t="shared" si="14"/>
        <v>7.0000000000000001E-3</v>
      </c>
      <c r="BM47">
        <f t="shared" si="4"/>
        <v>1.2E-2</v>
      </c>
      <c r="BN47">
        <f t="shared" si="5"/>
        <v>3.0000000000000001E-3</v>
      </c>
      <c r="BO47">
        <f t="shared" si="6"/>
        <v>6.0000000000000001E-3</v>
      </c>
      <c r="BP47">
        <f t="shared" si="7"/>
        <v>0.01</v>
      </c>
      <c r="BQ47">
        <f t="shared" si="8"/>
        <v>4.0000000000000001E-3</v>
      </c>
      <c r="BR47">
        <f t="shared" si="9"/>
        <v>6.0000000000000001E-3</v>
      </c>
      <c r="BS47">
        <f t="shared" si="15"/>
        <v>6.0000000000000001E-3</v>
      </c>
      <c r="BT47">
        <f t="shared" si="15"/>
        <v>2E-3</v>
      </c>
      <c r="BU47">
        <f t="shared" si="15"/>
        <v>4.0000000000000001E-3</v>
      </c>
      <c r="BV47">
        <f t="shared" si="11"/>
        <v>6.0000000000000001E-3</v>
      </c>
      <c r="BW47">
        <f t="shared" si="12"/>
        <v>1.0999999999999999E-2</v>
      </c>
      <c r="BX47">
        <f t="shared" si="13"/>
        <v>4.0000000000000001E-3</v>
      </c>
    </row>
    <row r="48" spans="1:76" ht="51" customHeight="1" x14ac:dyDescent="0.4">
      <c r="A48" s="7" t="s">
        <v>110</v>
      </c>
      <c r="B48" s="5" t="s">
        <v>57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>
        <f t="shared" si="0"/>
        <v>0</v>
      </c>
      <c r="BF48">
        <f t="shared" si="1"/>
        <v>0</v>
      </c>
      <c r="BG48">
        <f t="shared" si="2"/>
        <v>0</v>
      </c>
      <c r="BH48">
        <f t="shared" si="14"/>
        <v>0</v>
      </c>
      <c r="BI48">
        <f t="shared" si="14"/>
        <v>0</v>
      </c>
      <c r="BJ48">
        <f t="shared" si="14"/>
        <v>0</v>
      </c>
      <c r="BK48">
        <f t="shared" si="14"/>
        <v>0</v>
      </c>
      <c r="BL48">
        <f t="shared" si="14"/>
        <v>0</v>
      </c>
      <c r="BM48">
        <f t="shared" si="4"/>
        <v>0</v>
      </c>
      <c r="BN48">
        <f t="shared" si="5"/>
        <v>0</v>
      </c>
      <c r="BO48">
        <f t="shared" si="6"/>
        <v>0</v>
      </c>
      <c r="BP48">
        <f t="shared" si="7"/>
        <v>0</v>
      </c>
      <c r="BQ48">
        <f t="shared" si="8"/>
        <v>0</v>
      </c>
      <c r="BR48">
        <f t="shared" si="9"/>
        <v>0</v>
      </c>
      <c r="BS48">
        <f t="shared" si="15"/>
        <v>0</v>
      </c>
      <c r="BT48">
        <f t="shared" si="15"/>
        <v>0</v>
      </c>
      <c r="BU48">
        <f t="shared" si="15"/>
        <v>0</v>
      </c>
      <c r="BV48">
        <f t="shared" si="11"/>
        <v>0</v>
      </c>
      <c r="BW48">
        <f t="shared" si="12"/>
        <v>0</v>
      </c>
      <c r="BX48">
        <f t="shared" si="13"/>
        <v>0</v>
      </c>
    </row>
    <row r="49" spans="1:76" ht="40.700000000000003" customHeight="1" x14ac:dyDescent="0.4">
      <c r="A49" s="7" t="s">
        <v>111</v>
      </c>
      <c r="B49" s="5" t="s">
        <v>57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398.9</v>
      </c>
      <c r="BB49" s="9">
        <v>0</v>
      </c>
      <c r="BC49" s="9">
        <v>0</v>
      </c>
      <c r="BD49" s="9">
        <v>-398.9</v>
      </c>
      <c r="BE49">
        <f t="shared" si="0"/>
        <v>0</v>
      </c>
      <c r="BF49">
        <f t="shared" si="1"/>
        <v>0</v>
      </c>
      <c r="BG49">
        <f t="shared" si="2"/>
        <v>0</v>
      </c>
      <c r="BH49">
        <f t="shared" si="14"/>
        <v>0</v>
      </c>
      <c r="BI49">
        <f t="shared" si="14"/>
        <v>0</v>
      </c>
      <c r="BJ49">
        <f t="shared" si="14"/>
        <v>0</v>
      </c>
      <c r="BK49">
        <f t="shared" si="14"/>
        <v>0</v>
      </c>
      <c r="BL49">
        <f t="shared" si="14"/>
        <v>0</v>
      </c>
      <c r="BM49">
        <f t="shared" si="4"/>
        <v>0</v>
      </c>
      <c r="BN49">
        <f t="shared" si="5"/>
        <v>0</v>
      </c>
      <c r="BO49">
        <f t="shared" si="6"/>
        <v>0</v>
      </c>
      <c r="BP49">
        <f t="shared" si="7"/>
        <v>0</v>
      </c>
      <c r="BQ49">
        <f t="shared" si="8"/>
        <v>0</v>
      </c>
      <c r="BR49">
        <f t="shared" si="9"/>
        <v>0</v>
      </c>
      <c r="BS49">
        <f t="shared" si="15"/>
        <v>0</v>
      </c>
      <c r="BT49">
        <f t="shared" si="15"/>
        <v>0</v>
      </c>
      <c r="BU49">
        <f t="shared" si="15"/>
        <v>0</v>
      </c>
      <c r="BV49">
        <f t="shared" si="11"/>
        <v>0</v>
      </c>
      <c r="BW49">
        <f t="shared" si="12"/>
        <v>0</v>
      </c>
      <c r="BX49">
        <f t="shared" si="13"/>
        <v>0</v>
      </c>
    </row>
    <row r="50" spans="1:76" ht="51" customHeight="1" x14ac:dyDescent="0.4">
      <c r="A50" s="7" t="s">
        <v>112</v>
      </c>
      <c r="B50" s="5" t="s">
        <v>57</v>
      </c>
      <c r="C50" s="8">
        <v>2052.3000000000002</v>
      </c>
      <c r="D50" s="8">
        <v>335.7</v>
      </c>
      <c r="E50" s="8">
        <v>7.1</v>
      </c>
      <c r="F50" s="8">
        <v>170.8</v>
      </c>
      <c r="G50" s="8">
        <v>46.9</v>
      </c>
      <c r="H50" s="8">
        <v>8504</v>
      </c>
      <c r="I50" s="8">
        <v>1123.3</v>
      </c>
      <c r="J50" s="8">
        <v>473.6</v>
      </c>
      <c r="K50" s="8">
        <v>2568</v>
      </c>
      <c r="L50" s="8">
        <v>5039.3999999999996</v>
      </c>
      <c r="M50" s="8">
        <v>4150.1000000000004</v>
      </c>
      <c r="N50" s="8">
        <v>1217.7</v>
      </c>
      <c r="O50" s="8">
        <v>3130.4</v>
      </c>
      <c r="P50" s="8">
        <v>3294.2</v>
      </c>
      <c r="Q50" s="8">
        <v>24814.400000000001</v>
      </c>
      <c r="R50" s="8">
        <v>2544.8000000000002</v>
      </c>
      <c r="S50" s="8">
        <v>4214.8999999999996</v>
      </c>
      <c r="T50" s="8">
        <v>3215.7</v>
      </c>
      <c r="U50" s="8">
        <v>5516</v>
      </c>
      <c r="V50" s="8">
        <v>21381.9</v>
      </c>
      <c r="W50" s="8">
        <v>1667.4</v>
      </c>
      <c r="X50" s="8">
        <v>3302.5</v>
      </c>
      <c r="Y50" s="8">
        <v>3422.8</v>
      </c>
      <c r="Z50" s="8">
        <v>335.7</v>
      </c>
      <c r="AA50" s="8">
        <v>10059.5</v>
      </c>
      <c r="AB50" s="8">
        <v>11240.9</v>
      </c>
      <c r="AC50" s="8">
        <v>1395.8</v>
      </c>
      <c r="AD50" s="8">
        <v>920.6</v>
      </c>
      <c r="AE50" s="8">
        <v>463.9</v>
      </c>
      <c r="AF50" s="8">
        <v>940.9</v>
      </c>
      <c r="AG50" s="8">
        <v>75.7</v>
      </c>
      <c r="AH50" s="8">
        <v>9193.2999999999993</v>
      </c>
      <c r="AI50" s="8">
        <v>1847</v>
      </c>
      <c r="AJ50" s="8">
        <v>1674.3</v>
      </c>
      <c r="AK50" s="8">
        <v>1627.2</v>
      </c>
      <c r="AL50" s="8">
        <v>2505.6</v>
      </c>
      <c r="AM50" s="8">
        <v>2103.9</v>
      </c>
      <c r="AN50" s="8">
        <v>4417.3</v>
      </c>
      <c r="AO50" s="8">
        <v>1695.1</v>
      </c>
      <c r="AP50" s="8">
        <v>2278.9</v>
      </c>
      <c r="AQ50" s="8">
        <v>837</v>
      </c>
      <c r="AR50" s="8">
        <v>4875.2</v>
      </c>
      <c r="AS50" s="8">
        <v>840.1</v>
      </c>
      <c r="AT50" s="8">
        <v>1334.3</v>
      </c>
      <c r="AU50" s="8">
        <v>0</v>
      </c>
      <c r="AV50" s="8">
        <v>88483.199999999997</v>
      </c>
      <c r="AW50" s="8">
        <v>316.39999999999998</v>
      </c>
      <c r="AX50" s="8">
        <v>2945.2</v>
      </c>
      <c r="AY50" s="8">
        <v>32695.5</v>
      </c>
      <c r="AZ50" s="8">
        <v>0</v>
      </c>
      <c r="BA50" s="8">
        <v>0</v>
      </c>
      <c r="BB50" s="8">
        <v>1048.5999999999999</v>
      </c>
      <c r="BC50" s="8">
        <v>0</v>
      </c>
      <c r="BD50" s="8">
        <v>0</v>
      </c>
      <c r="BE50">
        <f t="shared" si="0"/>
        <v>2388</v>
      </c>
      <c r="BF50">
        <f t="shared" si="1"/>
        <v>177.9</v>
      </c>
      <c r="BG50">
        <f t="shared" si="2"/>
        <v>45254.7</v>
      </c>
      <c r="BH50">
        <f t="shared" si="14"/>
        <v>8504</v>
      </c>
      <c r="BI50">
        <f t="shared" si="14"/>
        <v>1123.3</v>
      </c>
      <c r="BJ50">
        <f t="shared" si="14"/>
        <v>473.6</v>
      </c>
      <c r="BK50">
        <f t="shared" si="14"/>
        <v>2568</v>
      </c>
      <c r="BL50">
        <f t="shared" si="14"/>
        <v>5039.3999999999996</v>
      </c>
      <c r="BM50">
        <f t="shared" si="4"/>
        <v>8498.2000000000007</v>
      </c>
      <c r="BN50">
        <f t="shared" si="5"/>
        <v>3294.2</v>
      </c>
      <c r="BO50">
        <f t="shared" si="6"/>
        <v>27359.200000000001</v>
      </c>
      <c r="BP50">
        <f t="shared" si="7"/>
        <v>13033.4</v>
      </c>
      <c r="BQ50">
        <f t="shared" si="8"/>
        <v>3215.7</v>
      </c>
      <c r="BR50">
        <f t="shared" si="9"/>
        <v>23049.300000000003</v>
      </c>
      <c r="BS50">
        <f t="shared" si="15"/>
        <v>3422.8</v>
      </c>
      <c r="BT50">
        <f t="shared" si="15"/>
        <v>335.7</v>
      </c>
      <c r="BU50">
        <f t="shared" si="15"/>
        <v>10059.5</v>
      </c>
      <c r="BV50">
        <f t="shared" si="11"/>
        <v>1395.8</v>
      </c>
      <c r="BW50">
        <f t="shared" si="12"/>
        <v>1384.5</v>
      </c>
      <c r="BX50">
        <f t="shared" si="13"/>
        <v>2278.9</v>
      </c>
    </row>
    <row r="51" spans="1:76" ht="20.25" customHeight="1" x14ac:dyDescent="0.4">
      <c r="A51" s="7" t="s">
        <v>113</v>
      </c>
      <c r="B51" s="5" t="s">
        <v>57</v>
      </c>
      <c r="C51" s="9">
        <v>55176.7</v>
      </c>
      <c r="D51" s="9">
        <v>6570.3</v>
      </c>
      <c r="E51" s="9">
        <v>331.1</v>
      </c>
      <c r="F51" s="9">
        <v>2467.8000000000002</v>
      </c>
      <c r="G51" s="9">
        <v>1034.5999999999999</v>
      </c>
      <c r="H51" s="9">
        <v>193307.5</v>
      </c>
      <c r="I51" s="9">
        <v>20903.599999999999</v>
      </c>
      <c r="J51" s="9">
        <v>12809.3</v>
      </c>
      <c r="K51" s="9">
        <v>66424.3</v>
      </c>
      <c r="L51" s="9">
        <v>142141.79999999999</v>
      </c>
      <c r="M51" s="9">
        <v>133168.9</v>
      </c>
      <c r="N51" s="9">
        <v>39678.6</v>
      </c>
      <c r="O51" s="9">
        <v>78108.600000000006</v>
      </c>
      <c r="P51" s="9">
        <v>29116.1</v>
      </c>
      <c r="Q51" s="9">
        <v>259306.5</v>
      </c>
      <c r="R51" s="9">
        <v>62084.1</v>
      </c>
      <c r="S51" s="9">
        <v>109848.2</v>
      </c>
      <c r="T51" s="9">
        <v>98329.7</v>
      </c>
      <c r="U51" s="9">
        <v>187270.7</v>
      </c>
      <c r="V51" s="9">
        <v>353127.5</v>
      </c>
      <c r="W51" s="9">
        <v>43224.7</v>
      </c>
      <c r="X51" s="9">
        <v>92626.8</v>
      </c>
      <c r="Y51" s="9">
        <v>167973.8</v>
      </c>
      <c r="Z51" s="9">
        <v>13897.2</v>
      </c>
      <c r="AA51" s="9">
        <v>305227.5</v>
      </c>
      <c r="AB51" s="9">
        <v>391045.7</v>
      </c>
      <c r="AC51" s="9">
        <v>64122.3</v>
      </c>
      <c r="AD51" s="9">
        <v>30838.2</v>
      </c>
      <c r="AE51" s="9">
        <v>22685.9</v>
      </c>
      <c r="AF51" s="9">
        <v>38630</v>
      </c>
      <c r="AG51" s="9">
        <v>3609.4</v>
      </c>
      <c r="AH51" s="9">
        <v>153653.4</v>
      </c>
      <c r="AI51" s="9">
        <v>62802.3</v>
      </c>
      <c r="AJ51" s="9">
        <v>104526.3</v>
      </c>
      <c r="AK51" s="9">
        <v>76049.100000000006</v>
      </c>
      <c r="AL51" s="9">
        <v>114064.5</v>
      </c>
      <c r="AM51" s="9">
        <v>121545.2</v>
      </c>
      <c r="AN51" s="9">
        <v>129690.1</v>
      </c>
      <c r="AO51" s="9">
        <v>73238.7</v>
      </c>
      <c r="AP51" s="9">
        <v>106358.5</v>
      </c>
      <c r="AQ51" s="9">
        <v>33758</v>
      </c>
      <c r="AR51" s="9">
        <v>182704.6</v>
      </c>
      <c r="AS51" s="9">
        <v>30951.5</v>
      </c>
      <c r="AT51" s="9">
        <v>46938.1</v>
      </c>
      <c r="AU51" s="9">
        <v>0</v>
      </c>
      <c r="AV51" s="9">
        <v>2668501</v>
      </c>
      <c r="AW51" s="9">
        <v>70772.899999999994</v>
      </c>
      <c r="AX51" s="9">
        <v>981076.5</v>
      </c>
      <c r="AY51" s="9">
        <v>1193231</v>
      </c>
      <c r="AZ51" s="9">
        <v>24879.3</v>
      </c>
      <c r="BA51" s="9">
        <v>17344.8</v>
      </c>
      <c r="BB51" s="9">
        <v>38404</v>
      </c>
      <c r="BC51" s="9">
        <v>867925.8</v>
      </c>
      <c r="BD51" s="9">
        <v>-905892</v>
      </c>
      <c r="BE51">
        <f t="shared" si="0"/>
        <v>61747</v>
      </c>
      <c r="BF51">
        <f t="shared" si="1"/>
        <v>2798.9</v>
      </c>
      <c r="BG51">
        <f t="shared" si="2"/>
        <v>1564241.5000000002</v>
      </c>
      <c r="BH51">
        <f t="shared" si="14"/>
        <v>193307.5</v>
      </c>
      <c r="BI51">
        <f t="shared" si="14"/>
        <v>20903.599999999999</v>
      </c>
      <c r="BJ51">
        <f t="shared" si="14"/>
        <v>12809.3</v>
      </c>
      <c r="BK51">
        <f t="shared" si="14"/>
        <v>66424.3</v>
      </c>
      <c r="BL51">
        <f t="shared" si="14"/>
        <v>142141.79999999999</v>
      </c>
      <c r="BM51">
        <f t="shared" si="4"/>
        <v>250956.1</v>
      </c>
      <c r="BN51">
        <f t="shared" si="5"/>
        <v>29116.1</v>
      </c>
      <c r="BO51">
        <f t="shared" si="6"/>
        <v>321390.59999999998</v>
      </c>
      <c r="BP51">
        <f t="shared" si="7"/>
        <v>389745.7</v>
      </c>
      <c r="BQ51">
        <f t="shared" si="8"/>
        <v>98329.7</v>
      </c>
      <c r="BR51">
        <f t="shared" si="9"/>
        <v>396352.2</v>
      </c>
      <c r="BS51">
        <f t="shared" si="15"/>
        <v>167973.8</v>
      </c>
      <c r="BT51">
        <f t="shared" si="15"/>
        <v>13897.2</v>
      </c>
      <c r="BU51">
        <f t="shared" si="15"/>
        <v>305227.5</v>
      </c>
      <c r="BV51">
        <f t="shared" si="11"/>
        <v>64122.3</v>
      </c>
      <c r="BW51">
        <f t="shared" si="12"/>
        <v>53524.100000000006</v>
      </c>
      <c r="BX51">
        <f t="shared" si="13"/>
        <v>106358.5</v>
      </c>
    </row>
    <row r="52" spans="1:76" ht="13.5" customHeight="1" x14ac:dyDescent="0.4">
      <c r="A52" s="7" t="s">
        <v>114</v>
      </c>
      <c r="B52" s="5" t="s">
        <v>57</v>
      </c>
      <c r="C52" s="8">
        <v>43009.4</v>
      </c>
      <c r="D52" s="8">
        <v>6652</v>
      </c>
      <c r="E52" s="8">
        <v>874.5</v>
      </c>
      <c r="F52" s="8">
        <v>1817.5</v>
      </c>
      <c r="G52" s="8">
        <v>587.1</v>
      </c>
      <c r="H52" s="8">
        <v>113849.5</v>
      </c>
      <c r="I52" s="8">
        <v>13248</v>
      </c>
      <c r="J52" s="8">
        <v>8304.2000000000007</v>
      </c>
      <c r="K52" s="8">
        <v>41540.300000000003</v>
      </c>
      <c r="L52" s="8">
        <v>20594</v>
      </c>
      <c r="M52" s="8">
        <v>61044</v>
      </c>
      <c r="N52" s="8">
        <v>37565.599999999999</v>
      </c>
      <c r="O52" s="8">
        <v>48154.8</v>
      </c>
      <c r="P52" s="8">
        <v>26571</v>
      </c>
      <c r="Q52" s="8">
        <v>84119.1</v>
      </c>
      <c r="R52" s="8">
        <v>48252</v>
      </c>
      <c r="S52" s="8">
        <v>77635.899999999994</v>
      </c>
      <c r="T52" s="8">
        <v>64461.3</v>
      </c>
      <c r="U52" s="8">
        <v>148967.29999999999</v>
      </c>
      <c r="V52" s="8">
        <v>110580.2</v>
      </c>
      <c r="W52" s="8">
        <v>18108.8</v>
      </c>
      <c r="X52" s="8">
        <v>68605.899999999994</v>
      </c>
      <c r="Y52" s="8">
        <v>65641.7</v>
      </c>
      <c r="Z52" s="8">
        <v>73436</v>
      </c>
      <c r="AA52" s="8">
        <v>255088.9</v>
      </c>
      <c r="AB52" s="8">
        <v>622150.40000000002</v>
      </c>
      <c r="AC52" s="8">
        <v>158880.1</v>
      </c>
      <c r="AD52" s="8">
        <v>10782.2</v>
      </c>
      <c r="AE52" s="8">
        <v>6747.3</v>
      </c>
      <c r="AF52" s="8">
        <v>65726.600000000006</v>
      </c>
      <c r="AG52" s="8">
        <v>10134.9</v>
      </c>
      <c r="AH52" s="8">
        <v>120217.5</v>
      </c>
      <c r="AI52" s="8">
        <v>42307.7</v>
      </c>
      <c r="AJ52" s="8">
        <v>83713.2</v>
      </c>
      <c r="AK52" s="8">
        <v>106119.1</v>
      </c>
      <c r="AL52" s="8">
        <v>194119.4</v>
      </c>
      <c r="AM52" s="8">
        <v>556653</v>
      </c>
      <c r="AN52" s="8">
        <v>216611.6</v>
      </c>
      <c r="AO52" s="8">
        <v>167385.70000000001</v>
      </c>
      <c r="AP52" s="8">
        <v>234572</v>
      </c>
      <c r="AQ52" s="8">
        <v>163421.29999999999</v>
      </c>
      <c r="AR52" s="8">
        <v>365034.8</v>
      </c>
      <c r="AS52" s="8">
        <v>43965.4</v>
      </c>
      <c r="AT52" s="8">
        <v>60647.199999999997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>
        <f t="shared" si="0"/>
        <v>49661.4</v>
      </c>
      <c r="BF52">
        <f t="shared" si="1"/>
        <v>2692</v>
      </c>
      <c r="BG52">
        <f t="shared" si="2"/>
        <v>2818794.9</v>
      </c>
      <c r="BH52">
        <f t="shared" si="14"/>
        <v>113849.5</v>
      </c>
      <c r="BI52">
        <f t="shared" si="14"/>
        <v>13248</v>
      </c>
      <c r="BJ52">
        <f t="shared" si="14"/>
        <v>8304.2000000000007</v>
      </c>
      <c r="BK52">
        <f t="shared" si="14"/>
        <v>41540.300000000003</v>
      </c>
      <c r="BL52">
        <f t="shared" si="14"/>
        <v>20594</v>
      </c>
      <c r="BM52">
        <f t="shared" si="4"/>
        <v>146764.40000000002</v>
      </c>
      <c r="BN52">
        <f t="shared" si="5"/>
        <v>26571</v>
      </c>
      <c r="BO52">
        <f t="shared" si="6"/>
        <v>132371.1</v>
      </c>
      <c r="BP52">
        <f t="shared" si="7"/>
        <v>295209.09999999998</v>
      </c>
      <c r="BQ52">
        <f t="shared" si="8"/>
        <v>64461.3</v>
      </c>
      <c r="BR52">
        <f t="shared" si="9"/>
        <v>128689</v>
      </c>
      <c r="BS52">
        <f t="shared" si="15"/>
        <v>65641.7</v>
      </c>
      <c r="BT52">
        <f t="shared" si="15"/>
        <v>73436</v>
      </c>
      <c r="BU52">
        <f t="shared" si="15"/>
        <v>255088.9</v>
      </c>
      <c r="BV52">
        <f t="shared" si="11"/>
        <v>158880.1</v>
      </c>
      <c r="BW52">
        <f t="shared" si="12"/>
        <v>17529.5</v>
      </c>
      <c r="BX52">
        <f t="shared" si="13"/>
        <v>234572</v>
      </c>
    </row>
    <row r="53" spans="1:76" ht="13.7" customHeight="1" x14ac:dyDescent="0.4">
      <c r="A53" s="7" t="s">
        <v>115</v>
      </c>
      <c r="B53" s="5" t="s">
        <v>57</v>
      </c>
      <c r="C53" s="9">
        <v>98186.1</v>
      </c>
      <c r="D53" s="9">
        <v>13222.3</v>
      </c>
      <c r="E53" s="9">
        <v>1205.7</v>
      </c>
      <c r="F53" s="9">
        <v>4285.2</v>
      </c>
      <c r="G53" s="9">
        <v>1621.7</v>
      </c>
      <c r="H53" s="9">
        <v>307157.09999999998</v>
      </c>
      <c r="I53" s="9">
        <v>34151.599999999999</v>
      </c>
      <c r="J53" s="9">
        <v>21113.4</v>
      </c>
      <c r="K53" s="9">
        <v>107964.6</v>
      </c>
      <c r="L53" s="9">
        <v>162735.79999999999</v>
      </c>
      <c r="M53" s="9">
        <v>194212.9</v>
      </c>
      <c r="N53" s="9">
        <v>77244.2</v>
      </c>
      <c r="O53" s="9">
        <v>126263.5</v>
      </c>
      <c r="P53" s="9">
        <v>55687.1</v>
      </c>
      <c r="Q53" s="9">
        <v>343425.6</v>
      </c>
      <c r="R53" s="9">
        <v>110336</v>
      </c>
      <c r="S53" s="9">
        <v>187484.1</v>
      </c>
      <c r="T53" s="9">
        <v>162791</v>
      </c>
      <c r="U53" s="9">
        <v>336238</v>
      </c>
      <c r="V53" s="9">
        <v>463707.7</v>
      </c>
      <c r="W53" s="9">
        <v>61333.5</v>
      </c>
      <c r="X53" s="9">
        <v>161232.70000000001</v>
      </c>
      <c r="Y53" s="9">
        <v>233615.5</v>
      </c>
      <c r="Z53" s="9">
        <v>87333.2</v>
      </c>
      <c r="AA53" s="9">
        <v>560316.4</v>
      </c>
      <c r="AB53" s="9">
        <v>1013196</v>
      </c>
      <c r="AC53" s="9">
        <v>223002.4</v>
      </c>
      <c r="AD53" s="9">
        <v>41620.400000000001</v>
      </c>
      <c r="AE53" s="9">
        <v>29433.3</v>
      </c>
      <c r="AF53" s="9">
        <v>104356.6</v>
      </c>
      <c r="AG53" s="9">
        <v>13744.3</v>
      </c>
      <c r="AH53" s="9">
        <v>273871</v>
      </c>
      <c r="AI53" s="9">
        <v>105110.1</v>
      </c>
      <c r="AJ53" s="9">
        <v>188239.4</v>
      </c>
      <c r="AK53" s="9">
        <v>182168.2</v>
      </c>
      <c r="AL53" s="9">
        <v>308183.8</v>
      </c>
      <c r="AM53" s="9">
        <v>678198.2</v>
      </c>
      <c r="AN53" s="9">
        <v>346301.7</v>
      </c>
      <c r="AO53" s="9">
        <v>240624.4</v>
      </c>
      <c r="AP53" s="9">
        <v>340930.5</v>
      </c>
      <c r="AQ53" s="9">
        <v>197179.3</v>
      </c>
      <c r="AR53" s="9">
        <v>547739.4</v>
      </c>
      <c r="AS53" s="9">
        <v>74916.899999999994</v>
      </c>
      <c r="AT53" s="9">
        <v>107585.3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>
        <f t="shared" si="0"/>
        <v>111408.40000000001</v>
      </c>
      <c r="BF53">
        <f t="shared" si="1"/>
        <v>5490.9</v>
      </c>
      <c r="BG53">
        <f t="shared" si="2"/>
        <v>4383036.3</v>
      </c>
      <c r="BH53">
        <f t="shared" si="14"/>
        <v>307157.09999999998</v>
      </c>
      <c r="BI53">
        <f t="shared" si="14"/>
        <v>34151.599999999999</v>
      </c>
      <c r="BJ53">
        <f t="shared" si="14"/>
        <v>21113.4</v>
      </c>
      <c r="BK53">
        <f t="shared" si="14"/>
        <v>107964.6</v>
      </c>
      <c r="BL53">
        <f t="shared" si="14"/>
        <v>162735.79999999999</v>
      </c>
      <c r="BM53">
        <f t="shared" si="4"/>
        <v>397720.6</v>
      </c>
      <c r="BN53">
        <f t="shared" si="5"/>
        <v>55687.1</v>
      </c>
      <c r="BO53">
        <f t="shared" si="6"/>
        <v>453761.6</v>
      </c>
      <c r="BP53">
        <f t="shared" si="7"/>
        <v>684954.8</v>
      </c>
      <c r="BQ53">
        <f t="shared" si="8"/>
        <v>162791</v>
      </c>
      <c r="BR53">
        <f t="shared" si="9"/>
        <v>525041.19999999995</v>
      </c>
      <c r="BS53">
        <f t="shared" si="15"/>
        <v>233615.5</v>
      </c>
      <c r="BT53">
        <f t="shared" si="15"/>
        <v>87333.2</v>
      </c>
      <c r="BU53">
        <f t="shared" si="15"/>
        <v>560316.4</v>
      </c>
      <c r="BV53">
        <f t="shared" si="11"/>
        <v>223002.4</v>
      </c>
      <c r="BW53">
        <f t="shared" si="12"/>
        <v>71053.7</v>
      </c>
      <c r="BX53">
        <f t="shared" si="13"/>
        <v>340930.5</v>
      </c>
    </row>
    <row r="54" spans="1:76" ht="13.35" customHeight="1" x14ac:dyDescent="0.35">
      <c r="A54" s="10" t="s">
        <v>116</v>
      </c>
      <c r="BE54">
        <f t="shared" si="0"/>
        <v>0</v>
      </c>
      <c r="BF54">
        <f t="shared" si="1"/>
        <v>0</v>
      </c>
      <c r="BG54">
        <f t="shared" si="2"/>
        <v>0</v>
      </c>
      <c r="BH54">
        <f t="shared" si="14"/>
        <v>0</v>
      </c>
      <c r="BI54">
        <f t="shared" si="14"/>
        <v>0</v>
      </c>
      <c r="BJ54">
        <f t="shared" si="14"/>
        <v>0</v>
      </c>
      <c r="BK54">
        <f t="shared" si="14"/>
        <v>0</v>
      </c>
      <c r="BL54">
        <f t="shared" si="14"/>
        <v>0</v>
      </c>
      <c r="BM54">
        <f t="shared" si="4"/>
        <v>0</v>
      </c>
      <c r="BN54">
        <f t="shared" si="5"/>
        <v>0</v>
      </c>
      <c r="BO54">
        <f t="shared" si="6"/>
        <v>0</v>
      </c>
      <c r="BP54">
        <f t="shared" si="7"/>
        <v>0</v>
      </c>
      <c r="BQ54">
        <f t="shared" si="8"/>
        <v>0</v>
      </c>
      <c r="BR54">
        <f t="shared" si="9"/>
        <v>0</v>
      </c>
      <c r="BS54">
        <f t="shared" si="15"/>
        <v>0</v>
      </c>
      <c r="BT54">
        <f t="shared" si="15"/>
        <v>0</v>
      </c>
      <c r="BU54">
        <f t="shared" si="15"/>
        <v>0</v>
      </c>
      <c r="BV54">
        <f t="shared" si="11"/>
        <v>0</v>
      </c>
      <c r="BW54">
        <f t="shared" si="12"/>
        <v>0</v>
      </c>
      <c r="BX54">
        <f t="shared" si="13"/>
        <v>0</v>
      </c>
    </row>
    <row r="55" spans="1:76" ht="17.45" customHeight="1" x14ac:dyDescent="0.35">
      <c r="A55" s="10"/>
      <c r="BE55">
        <f t="shared" si="0"/>
        <v>0</v>
      </c>
      <c r="BF55">
        <f t="shared" si="1"/>
        <v>0</v>
      </c>
      <c r="BG55">
        <f t="shared" si="2"/>
        <v>0</v>
      </c>
      <c r="BH55">
        <f t="shared" si="14"/>
        <v>0</v>
      </c>
      <c r="BI55">
        <f t="shared" si="14"/>
        <v>0</v>
      </c>
      <c r="BJ55">
        <f t="shared" si="14"/>
        <v>0</v>
      </c>
      <c r="BK55">
        <f t="shared" si="14"/>
        <v>0</v>
      </c>
      <c r="BL55">
        <f t="shared" si="14"/>
        <v>0</v>
      </c>
      <c r="BM55">
        <f t="shared" si="4"/>
        <v>0</v>
      </c>
      <c r="BN55">
        <f t="shared" si="5"/>
        <v>0</v>
      </c>
      <c r="BO55">
        <f t="shared" si="6"/>
        <v>0</v>
      </c>
      <c r="BP55">
        <f t="shared" si="7"/>
        <v>0</v>
      </c>
      <c r="BQ55">
        <f t="shared" si="8"/>
        <v>0</v>
      </c>
      <c r="BR55">
        <f t="shared" si="9"/>
        <v>0</v>
      </c>
      <c r="BS55">
        <f t="shared" si="15"/>
        <v>0</v>
      </c>
      <c r="BT55">
        <f t="shared" si="15"/>
        <v>0</v>
      </c>
      <c r="BU55">
        <f t="shared" si="15"/>
        <v>0</v>
      </c>
      <c r="BV55">
        <f t="shared" si="11"/>
        <v>0</v>
      </c>
      <c r="BW55">
        <f t="shared" si="12"/>
        <v>0</v>
      </c>
      <c r="BX55">
        <f t="shared" si="13"/>
        <v>0</v>
      </c>
    </row>
    <row r="56" spans="1:76" ht="22.35" customHeight="1" x14ac:dyDescent="0.35">
      <c r="A56" s="10"/>
      <c r="BE56">
        <f t="shared" si="0"/>
        <v>0</v>
      </c>
      <c r="BF56">
        <f t="shared" si="1"/>
        <v>0</v>
      </c>
      <c r="BG56">
        <f t="shared" si="2"/>
        <v>0</v>
      </c>
      <c r="BH56">
        <f t="shared" si="14"/>
        <v>0</v>
      </c>
      <c r="BI56">
        <f t="shared" si="14"/>
        <v>0</v>
      </c>
      <c r="BJ56">
        <f t="shared" si="14"/>
        <v>0</v>
      </c>
      <c r="BK56">
        <f t="shared" si="14"/>
        <v>0</v>
      </c>
      <c r="BL56">
        <f t="shared" si="14"/>
        <v>0</v>
      </c>
      <c r="BM56">
        <f t="shared" si="4"/>
        <v>0</v>
      </c>
      <c r="BN56">
        <f t="shared" si="5"/>
        <v>0</v>
      </c>
      <c r="BO56">
        <f t="shared" si="6"/>
        <v>0</v>
      </c>
      <c r="BP56">
        <f t="shared" si="7"/>
        <v>0</v>
      </c>
      <c r="BQ56">
        <f t="shared" si="8"/>
        <v>0</v>
      </c>
      <c r="BR56">
        <f t="shared" si="9"/>
        <v>0</v>
      </c>
      <c r="BS56">
        <f t="shared" si="15"/>
        <v>0</v>
      </c>
      <c r="BT56">
        <f t="shared" si="15"/>
        <v>0</v>
      </c>
      <c r="BU56">
        <f t="shared" si="15"/>
        <v>0</v>
      </c>
      <c r="BV56">
        <f t="shared" si="11"/>
        <v>0</v>
      </c>
      <c r="BW56">
        <f t="shared" si="12"/>
        <v>0</v>
      </c>
      <c r="BX56">
        <f t="shared" si="13"/>
        <v>0</v>
      </c>
    </row>
    <row r="57" spans="1:76" ht="21.6" customHeight="1" x14ac:dyDescent="0.35">
      <c r="BE57">
        <f t="shared" si="0"/>
        <v>0</v>
      </c>
      <c r="BF57">
        <f t="shared" si="1"/>
        <v>0</v>
      </c>
      <c r="BG57">
        <f t="shared" si="2"/>
        <v>0</v>
      </c>
      <c r="BH57">
        <f t="shared" si="14"/>
        <v>0</v>
      </c>
      <c r="BI57">
        <f t="shared" si="14"/>
        <v>0</v>
      </c>
      <c r="BJ57">
        <f t="shared" si="14"/>
        <v>0</v>
      </c>
      <c r="BK57">
        <f t="shared" si="14"/>
        <v>0</v>
      </c>
      <c r="BL57">
        <f t="shared" si="14"/>
        <v>0</v>
      </c>
      <c r="BM57">
        <f t="shared" si="4"/>
        <v>0</v>
      </c>
      <c r="BN57">
        <f t="shared" si="5"/>
        <v>0</v>
      </c>
      <c r="BO57">
        <f t="shared" si="6"/>
        <v>0</v>
      </c>
      <c r="BP57">
        <f t="shared" si="7"/>
        <v>0</v>
      </c>
      <c r="BQ57">
        <f t="shared" si="8"/>
        <v>0</v>
      </c>
      <c r="BR57">
        <f t="shared" si="9"/>
        <v>0</v>
      </c>
      <c r="BS57">
        <f t="shared" si="15"/>
        <v>0</v>
      </c>
      <c r="BT57">
        <f t="shared" si="15"/>
        <v>0</v>
      </c>
      <c r="BU57">
        <f t="shared" si="15"/>
        <v>0</v>
      </c>
      <c r="BV57">
        <f t="shared" si="11"/>
        <v>0</v>
      </c>
      <c r="BW57">
        <f t="shared" si="12"/>
        <v>0</v>
      </c>
      <c r="BX57">
        <f t="shared" si="13"/>
        <v>0</v>
      </c>
    </row>
    <row r="58" spans="1:76" ht="26.45" customHeight="1" x14ac:dyDescent="0.35">
      <c r="A58" s="6" t="s">
        <v>58</v>
      </c>
      <c r="B58" s="11"/>
      <c r="C58" s="12">
        <f t="shared" ref="C58:BD58" si="16">SUM(C4,C5)</f>
        <v>1.1829999999999998</v>
      </c>
      <c r="D58" s="12">
        <f t="shared" si="16"/>
        <v>1.0649999999999999</v>
      </c>
      <c r="E58" s="12">
        <f t="shared" si="16"/>
        <v>2E-3</v>
      </c>
      <c r="F58" s="12">
        <f t="shared" si="16"/>
        <v>6.0000000000000001E-3</v>
      </c>
      <c r="G58" s="12">
        <f t="shared" si="16"/>
        <v>3.0000000000000001E-3</v>
      </c>
      <c r="H58" s="12">
        <f t="shared" si="16"/>
        <v>0.214</v>
      </c>
      <c r="I58" s="12">
        <f t="shared" si="16"/>
        <v>1.3000000000000001E-2</v>
      </c>
      <c r="J58" s="12">
        <f t="shared" si="16"/>
        <v>0.161</v>
      </c>
      <c r="K58" s="12">
        <f t="shared" si="16"/>
        <v>8.9999999999999993E-3</v>
      </c>
      <c r="L58" s="12">
        <f t="shared" si="16"/>
        <v>8.0000000000000002E-3</v>
      </c>
      <c r="M58" s="12">
        <f t="shared" si="16"/>
        <v>9.0000000000000011E-3</v>
      </c>
      <c r="N58" s="12">
        <f t="shared" si="16"/>
        <v>8.0000000000000002E-3</v>
      </c>
      <c r="O58" s="12">
        <f t="shared" si="16"/>
        <v>1.4999999999999999E-2</v>
      </c>
      <c r="P58" s="12">
        <f t="shared" si="16"/>
        <v>3.0000000000000001E-3</v>
      </c>
      <c r="Q58" s="12">
        <f t="shared" si="16"/>
        <v>3.0000000000000001E-3</v>
      </c>
      <c r="R58" s="12">
        <f t="shared" si="16"/>
        <v>3.0000000000000001E-3</v>
      </c>
      <c r="S58" s="12">
        <f t="shared" si="16"/>
        <v>3.0000000000000001E-3</v>
      </c>
      <c r="T58" s="12">
        <f t="shared" si="16"/>
        <v>3.0000000000000001E-3</v>
      </c>
      <c r="U58" s="12">
        <f t="shared" si="16"/>
        <v>2E-3</v>
      </c>
      <c r="V58" s="12">
        <f t="shared" si="16"/>
        <v>3.0000000000000001E-3</v>
      </c>
      <c r="W58" s="12">
        <f t="shared" si="16"/>
        <v>4.0000000000000001E-3</v>
      </c>
      <c r="X58" s="12">
        <f t="shared" si="16"/>
        <v>1.2E-2</v>
      </c>
      <c r="Y58" s="12">
        <f t="shared" si="16"/>
        <v>6.0000000000000001E-3</v>
      </c>
      <c r="Z58" s="12">
        <f t="shared" si="16"/>
        <v>1E-3</v>
      </c>
      <c r="AA58" s="12">
        <f t="shared" si="16"/>
        <v>7.0000000000000001E-3</v>
      </c>
      <c r="AB58" s="12">
        <f t="shared" si="16"/>
        <v>7.0000000000000001E-3</v>
      </c>
      <c r="AC58" s="12">
        <f t="shared" si="16"/>
        <v>2E-3</v>
      </c>
      <c r="AD58" s="12">
        <f t="shared" si="16"/>
        <v>9.0000000000000011E-3</v>
      </c>
      <c r="AE58" s="12">
        <f t="shared" si="16"/>
        <v>5.0000000000000001E-3</v>
      </c>
      <c r="AF58" s="12">
        <f t="shared" si="16"/>
        <v>4.0000000000000001E-3</v>
      </c>
      <c r="AG58" s="12">
        <f t="shared" si="16"/>
        <v>5.0000000000000001E-3</v>
      </c>
      <c r="AH58" s="12">
        <f t="shared" si="16"/>
        <v>7.2999999999999995E-2</v>
      </c>
      <c r="AI58" s="12">
        <f t="shared" si="16"/>
        <v>5.0000000000000001E-3</v>
      </c>
      <c r="AJ58" s="12">
        <f t="shared" si="16"/>
        <v>3.0000000000000001E-3</v>
      </c>
      <c r="AK58" s="12">
        <f t="shared" si="16"/>
        <v>3.0000000000000001E-3</v>
      </c>
      <c r="AL58" s="12">
        <f t="shared" si="16"/>
        <v>3.0000000000000001E-3</v>
      </c>
      <c r="AM58" s="12">
        <f t="shared" si="16"/>
        <v>1E-3</v>
      </c>
      <c r="AN58" s="12">
        <f t="shared" si="16"/>
        <v>3.0000000000000001E-3</v>
      </c>
      <c r="AO58" s="12">
        <f t="shared" si="16"/>
        <v>2E-3</v>
      </c>
      <c r="AP58" s="12">
        <f t="shared" si="16"/>
        <v>2E-3</v>
      </c>
      <c r="AQ58" s="12">
        <f t="shared" si="16"/>
        <v>4.0000000000000001E-3</v>
      </c>
      <c r="AR58" s="12">
        <f t="shared" si="16"/>
        <v>7.0000000000000001E-3</v>
      </c>
      <c r="AS58" s="12">
        <f t="shared" si="16"/>
        <v>8.0000000000000002E-3</v>
      </c>
      <c r="AT58" s="12">
        <f t="shared" si="16"/>
        <v>7.0000000000000001E-3</v>
      </c>
      <c r="AU58" s="12">
        <f t="shared" si="16"/>
        <v>0</v>
      </c>
      <c r="AV58" s="12">
        <f t="shared" si="16"/>
        <v>41319.600000000006</v>
      </c>
      <c r="AW58" s="12">
        <f t="shared" si="16"/>
        <v>3.8</v>
      </c>
      <c r="AX58" s="12">
        <f t="shared" si="16"/>
        <v>19.200000000000003</v>
      </c>
      <c r="AY58" s="12">
        <f t="shared" si="16"/>
        <v>2821.5</v>
      </c>
      <c r="AZ58" s="12">
        <f t="shared" si="16"/>
        <v>185.2</v>
      </c>
      <c r="BA58" s="12">
        <f t="shared" si="16"/>
        <v>174.9</v>
      </c>
      <c r="BB58" s="12">
        <f t="shared" si="16"/>
        <v>51.3</v>
      </c>
      <c r="BC58" s="12">
        <f t="shared" si="16"/>
        <v>1064</v>
      </c>
      <c r="BD58" s="12">
        <f t="shared" si="16"/>
        <v>-18480.699999999997</v>
      </c>
      <c r="BE58">
        <f t="shared" si="0"/>
        <v>2.2479999999999998</v>
      </c>
      <c r="BF58">
        <f t="shared" si="1"/>
        <v>8.0000000000000002E-3</v>
      </c>
      <c r="BG58">
        <f t="shared" si="2"/>
        <v>0.13800000000000004</v>
      </c>
      <c r="BH58">
        <f t="shared" si="14"/>
        <v>0.214</v>
      </c>
      <c r="BI58">
        <f t="shared" si="14"/>
        <v>1.3000000000000001E-2</v>
      </c>
      <c r="BJ58">
        <f t="shared" si="14"/>
        <v>0.161</v>
      </c>
      <c r="BK58">
        <f t="shared" si="14"/>
        <v>8.9999999999999993E-3</v>
      </c>
      <c r="BL58">
        <f t="shared" si="14"/>
        <v>8.0000000000000002E-3</v>
      </c>
      <c r="BM58">
        <f t="shared" si="4"/>
        <v>3.2000000000000001E-2</v>
      </c>
      <c r="BN58">
        <f t="shared" si="5"/>
        <v>3.0000000000000001E-3</v>
      </c>
      <c r="BO58">
        <f t="shared" si="6"/>
        <v>6.0000000000000001E-3</v>
      </c>
      <c r="BP58">
        <f t="shared" si="7"/>
        <v>1.7000000000000001E-2</v>
      </c>
      <c r="BQ58">
        <f t="shared" si="8"/>
        <v>3.0000000000000001E-3</v>
      </c>
      <c r="BR58">
        <f t="shared" si="9"/>
        <v>7.0000000000000001E-3</v>
      </c>
      <c r="BS58">
        <f t="shared" si="15"/>
        <v>6.0000000000000001E-3</v>
      </c>
      <c r="BT58">
        <f t="shared" si="15"/>
        <v>1E-3</v>
      </c>
      <c r="BU58">
        <f t="shared" si="15"/>
        <v>7.0000000000000001E-3</v>
      </c>
      <c r="BV58">
        <f t="shared" si="11"/>
        <v>2E-3</v>
      </c>
      <c r="BW58">
        <f t="shared" si="12"/>
        <v>1.4000000000000002E-2</v>
      </c>
      <c r="BX58">
        <f t="shared" si="13"/>
        <v>2E-3</v>
      </c>
    </row>
    <row r="59" spans="1:76" ht="52.7" customHeight="1" x14ac:dyDescent="0.35">
      <c r="A59" s="6" t="s">
        <v>59</v>
      </c>
      <c r="B59" s="11"/>
      <c r="C59" s="12">
        <f t="shared" ref="C59:BD59" si="17">SUM(C6,C7)</f>
        <v>1.4999999999999999E-2</v>
      </c>
      <c r="D59" s="12">
        <f t="shared" si="17"/>
        <v>1.7000000000000001E-2</v>
      </c>
      <c r="E59" s="12">
        <f t="shared" si="17"/>
        <v>1.0159999999999998</v>
      </c>
      <c r="F59" s="12">
        <f t="shared" si="17"/>
        <v>1.155</v>
      </c>
      <c r="G59" s="12">
        <f t="shared" si="17"/>
        <v>0.126</v>
      </c>
      <c r="H59" s="12">
        <f t="shared" si="17"/>
        <v>1.4E-2</v>
      </c>
      <c r="I59" s="12">
        <f t="shared" si="17"/>
        <v>1.7000000000000001E-2</v>
      </c>
      <c r="J59" s="12">
        <f t="shared" si="17"/>
        <v>1.7000000000000001E-2</v>
      </c>
      <c r="K59" s="12">
        <f t="shared" si="17"/>
        <v>2.8000000000000001E-2</v>
      </c>
      <c r="L59" s="12">
        <f t="shared" si="17"/>
        <v>0.14400000000000002</v>
      </c>
      <c r="M59" s="12">
        <f t="shared" si="17"/>
        <v>6.9000000000000006E-2</v>
      </c>
      <c r="N59" s="12">
        <f t="shared" si="17"/>
        <v>3.6000000000000004E-2</v>
      </c>
      <c r="O59" s="12">
        <f t="shared" si="17"/>
        <v>3.6999999999999998E-2</v>
      </c>
      <c r="P59" s="12">
        <f t="shared" si="17"/>
        <v>0.27600000000000002</v>
      </c>
      <c r="Q59" s="12">
        <f t="shared" si="17"/>
        <v>0.35899999999999999</v>
      </c>
      <c r="R59" s="12">
        <f t="shared" si="17"/>
        <v>0.13900000000000001</v>
      </c>
      <c r="S59" s="12">
        <f t="shared" si="17"/>
        <v>6.3E-2</v>
      </c>
      <c r="T59" s="12">
        <f t="shared" si="17"/>
        <v>7.0000000000000007E-2</v>
      </c>
      <c r="U59" s="12">
        <f t="shared" si="17"/>
        <v>6.3E-2</v>
      </c>
      <c r="V59" s="12">
        <f t="shared" si="17"/>
        <v>6.9000000000000006E-2</v>
      </c>
      <c r="W59" s="12">
        <f t="shared" si="17"/>
        <v>9.4E-2</v>
      </c>
      <c r="X59" s="12">
        <f t="shared" si="17"/>
        <v>4.2999999999999997E-2</v>
      </c>
      <c r="Y59" s="12">
        <f t="shared" si="17"/>
        <v>2.8000000000000001E-2</v>
      </c>
      <c r="Z59" s="12">
        <f t="shared" si="17"/>
        <v>4.0000000000000001E-3</v>
      </c>
      <c r="AA59" s="12">
        <f t="shared" si="17"/>
        <v>8.8999999999999996E-2</v>
      </c>
      <c r="AB59" s="12">
        <f t="shared" si="17"/>
        <v>1.2999999999999999E-2</v>
      </c>
      <c r="AC59" s="12">
        <f t="shared" si="17"/>
        <v>1.2E-2</v>
      </c>
      <c r="AD59" s="12">
        <f t="shared" si="17"/>
        <v>4.7E-2</v>
      </c>
      <c r="AE59" s="12">
        <f t="shared" si="17"/>
        <v>4.8000000000000001E-2</v>
      </c>
      <c r="AF59" s="12">
        <f t="shared" si="17"/>
        <v>0.01</v>
      </c>
      <c r="AG59" s="12">
        <f t="shared" si="17"/>
        <v>7.0000000000000001E-3</v>
      </c>
      <c r="AH59" s="12">
        <f t="shared" si="17"/>
        <v>1.0999999999999999E-2</v>
      </c>
      <c r="AI59" s="12">
        <f t="shared" si="17"/>
        <v>1.2E-2</v>
      </c>
      <c r="AJ59" s="12">
        <f t="shared" si="17"/>
        <v>0.01</v>
      </c>
      <c r="AK59" s="12">
        <f t="shared" si="17"/>
        <v>0.01</v>
      </c>
      <c r="AL59" s="12">
        <f t="shared" si="17"/>
        <v>7.0000000000000001E-3</v>
      </c>
      <c r="AM59" s="12">
        <f t="shared" si="17"/>
        <v>2E-3</v>
      </c>
      <c r="AN59" s="12">
        <f t="shared" si="17"/>
        <v>2.1999999999999999E-2</v>
      </c>
      <c r="AO59" s="12">
        <f t="shared" si="17"/>
        <v>7.0000000000000001E-3</v>
      </c>
      <c r="AP59" s="12">
        <f t="shared" si="17"/>
        <v>8.9999999999999993E-3</v>
      </c>
      <c r="AQ59" s="12">
        <f t="shared" si="17"/>
        <v>6.0000000000000001E-3</v>
      </c>
      <c r="AR59" s="12">
        <f t="shared" si="17"/>
        <v>0.01</v>
      </c>
      <c r="AS59" s="12">
        <f t="shared" si="17"/>
        <v>1.3000000000000001E-2</v>
      </c>
      <c r="AT59" s="12">
        <f t="shared" si="17"/>
        <v>1.7999999999999999E-2</v>
      </c>
      <c r="AU59" s="12">
        <f t="shared" si="17"/>
        <v>0</v>
      </c>
      <c r="AV59" s="12">
        <f t="shared" si="17"/>
        <v>237.9</v>
      </c>
      <c r="AW59" s="12">
        <f t="shared" si="17"/>
        <v>4.9000000000000004</v>
      </c>
      <c r="AX59" s="12">
        <f t="shared" si="17"/>
        <v>30.700000000000003</v>
      </c>
      <c r="AY59" s="12">
        <f t="shared" si="17"/>
        <v>38.599999999999994</v>
      </c>
      <c r="AZ59" s="12">
        <f t="shared" si="17"/>
        <v>3789.4</v>
      </c>
      <c r="BA59" s="12">
        <f t="shared" si="17"/>
        <v>8.6999999999999993</v>
      </c>
      <c r="BB59" s="12">
        <f t="shared" si="17"/>
        <v>0.30000000000000004</v>
      </c>
      <c r="BC59" s="12">
        <f t="shared" si="17"/>
        <v>337</v>
      </c>
      <c r="BD59" s="12">
        <f t="shared" si="17"/>
        <v>-132935</v>
      </c>
      <c r="BE59">
        <f t="shared" si="0"/>
        <v>3.2000000000000001E-2</v>
      </c>
      <c r="BF59">
        <f t="shared" si="1"/>
        <v>2.1709999999999998</v>
      </c>
      <c r="BG59">
        <f t="shared" si="2"/>
        <v>0.28400000000000009</v>
      </c>
      <c r="BH59">
        <f t="shared" si="14"/>
        <v>1.4E-2</v>
      </c>
      <c r="BI59">
        <f t="shared" si="14"/>
        <v>1.7000000000000001E-2</v>
      </c>
      <c r="BJ59">
        <f t="shared" si="14"/>
        <v>1.7000000000000001E-2</v>
      </c>
      <c r="BK59">
        <f t="shared" si="14"/>
        <v>2.8000000000000001E-2</v>
      </c>
      <c r="BL59">
        <f t="shared" si="14"/>
        <v>0.14400000000000002</v>
      </c>
      <c r="BM59">
        <f t="shared" si="4"/>
        <v>0.14200000000000002</v>
      </c>
      <c r="BN59">
        <f t="shared" si="5"/>
        <v>0.27600000000000002</v>
      </c>
      <c r="BO59">
        <f t="shared" si="6"/>
        <v>0.498</v>
      </c>
      <c r="BP59">
        <f t="shared" si="7"/>
        <v>0.16899999999999998</v>
      </c>
      <c r="BQ59">
        <f t="shared" si="8"/>
        <v>7.0000000000000007E-2</v>
      </c>
      <c r="BR59">
        <f t="shared" si="9"/>
        <v>0.16300000000000001</v>
      </c>
      <c r="BS59">
        <f t="shared" si="15"/>
        <v>2.8000000000000001E-2</v>
      </c>
      <c r="BT59">
        <f t="shared" si="15"/>
        <v>4.0000000000000001E-3</v>
      </c>
      <c r="BU59">
        <f t="shared" si="15"/>
        <v>8.8999999999999996E-2</v>
      </c>
      <c r="BV59">
        <f t="shared" si="11"/>
        <v>1.2E-2</v>
      </c>
      <c r="BW59">
        <f t="shared" si="12"/>
        <v>9.5000000000000001E-2</v>
      </c>
      <c r="BX59">
        <f t="shared" si="13"/>
        <v>8.9999999999999993E-3</v>
      </c>
    </row>
    <row r="60" spans="1:76" ht="79.349999999999994" customHeight="1" x14ac:dyDescent="0.35">
      <c r="A60" s="6" t="s">
        <v>60</v>
      </c>
      <c r="B60" s="11"/>
      <c r="C60" s="12">
        <f t="shared" ref="C60:BD60" si="18">SUM(C8,C29,C33,C34,C35,C36,C37,C38,C39,C40,C41,C42,C44,C45,C46,C47)</f>
        <v>0.38300000000000012</v>
      </c>
      <c r="D60" s="12">
        <f t="shared" si="18"/>
        <v>0.37200000000000011</v>
      </c>
      <c r="E60" s="12">
        <f t="shared" si="18"/>
        <v>0.24200000000000002</v>
      </c>
      <c r="F60" s="12">
        <f t="shared" si="18"/>
        <v>0.442</v>
      </c>
      <c r="G60" s="12">
        <f t="shared" si="18"/>
        <v>1.4529999999999998</v>
      </c>
      <c r="H60" s="12">
        <f t="shared" si="18"/>
        <v>0.43100000000000011</v>
      </c>
      <c r="I60" s="12">
        <f t="shared" si="18"/>
        <v>0.49200000000000005</v>
      </c>
      <c r="J60" s="12">
        <f t="shared" si="18"/>
        <v>0.37800000000000011</v>
      </c>
      <c r="K60" s="12">
        <f t="shared" si="18"/>
        <v>0.40400000000000003</v>
      </c>
      <c r="L60" s="12">
        <f t="shared" si="18"/>
        <v>0.66000000000000014</v>
      </c>
      <c r="M60" s="12">
        <f t="shared" si="18"/>
        <v>0.4860000000000001</v>
      </c>
      <c r="N60" s="12">
        <f t="shared" si="18"/>
        <v>0.38900000000000001</v>
      </c>
      <c r="O60" s="12">
        <f t="shared" si="18"/>
        <v>0.41000000000000003</v>
      </c>
      <c r="P60" s="12">
        <f t="shared" si="18"/>
        <v>0.27600000000000002</v>
      </c>
      <c r="Q60" s="12">
        <f t="shared" si="18"/>
        <v>0.33300000000000007</v>
      </c>
      <c r="R60" s="12">
        <f t="shared" si="18"/>
        <v>0.28500000000000009</v>
      </c>
      <c r="S60" s="12">
        <f t="shared" si="18"/>
        <v>0.376</v>
      </c>
      <c r="T60" s="12">
        <f t="shared" si="18"/>
        <v>0.36399999999999999</v>
      </c>
      <c r="U60" s="12">
        <f t="shared" si="18"/>
        <v>0.29300000000000004</v>
      </c>
      <c r="V60" s="12">
        <f t="shared" si="18"/>
        <v>0.36599999999999999</v>
      </c>
      <c r="W60" s="12">
        <f t="shared" si="18"/>
        <v>0.39300000000000002</v>
      </c>
      <c r="X60" s="12">
        <f t="shared" si="18"/>
        <v>0.34500000000000008</v>
      </c>
      <c r="Y60" s="12">
        <f t="shared" si="18"/>
        <v>0.62400000000000011</v>
      </c>
      <c r="Z60" s="12">
        <f t="shared" si="18"/>
        <v>0.12200000000000001</v>
      </c>
      <c r="AA60" s="12">
        <f t="shared" si="18"/>
        <v>0.34799999999999998</v>
      </c>
      <c r="AB60" s="12">
        <f t="shared" si="18"/>
        <v>1.3339999999999996</v>
      </c>
      <c r="AC60" s="12">
        <f t="shared" si="18"/>
        <v>0.27600000000000002</v>
      </c>
      <c r="AD60" s="12">
        <f t="shared" si="18"/>
        <v>0.54500000000000004</v>
      </c>
      <c r="AE60" s="12">
        <f t="shared" si="18"/>
        <v>0.72100000000000009</v>
      </c>
      <c r="AF60" s="12">
        <f t="shared" si="18"/>
        <v>1.3660000000000001</v>
      </c>
      <c r="AG60" s="12">
        <f t="shared" si="18"/>
        <v>1.2109999999999996</v>
      </c>
      <c r="AH60" s="12">
        <f t="shared" si="18"/>
        <v>1.4389999999999992</v>
      </c>
      <c r="AI60" s="12">
        <f t="shared" si="18"/>
        <v>1.724</v>
      </c>
      <c r="AJ60" s="12">
        <f t="shared" si="18"/>
        <v>1.6959999999999997</v>
      </c>
      <c r="AK60" s="12">
        <f t="shared" si="18"/>
        <v>1.4550000000000001</v>
      </c>
      <c r="AL60" s="12">
        <f t="shared" si="18"/>
        <v>1.4099999999999997</v>
      </c>
      <c r="AM60" s="12">
        <f t="shared" si="18"/>
        <v>1.2219999999999995</v>
      </c>
      <c r="AN60" s="12">
        <f t="shared" si="18"/>
        <v>1.4119999999999997</v>
      </c>
      <c r="AO60" s="12">
        <f t="shared" si="18"/>
        <v>1.3239999999999996</v>
      </c>
      <c r="AP60" s="12">
        <f t="shared" si="18"/>
        <v>0.29499999999999998</v>
      </c>
      <c r="AQ60" s="12">
        <f t="shared" si="18"/>
        <v>1.1499999999999997</v>
      </c>
      <c r="AR60" s="12">
        <f t="shared" si="18"/>
        <v>1.2769999999999997</v>
      </c>
      <c r="AS60" s="12">
        <f t="shared" si="18"/>
        <v>1.3949999999999998</v>
      </c>
      <c r="AT60" s="12">
        <f t="shared" si="18"/>
        <v>1.4319999999999999</v>
      </c>
      <c r="AU60" s="12">
        <f t="shared" si="18"/>
        <v>0</v>
      </c>
      <c r="AV60" s="12">
        <f t="shared" si="18"/>
        <v>1701173.9</v>
      </c>
      <c r="AW60" s="12">
        <f t="shared" si="18"/>
        <v>61592.800000000003</v>
      </c>
      <c r="AX60" s="12">
        <f t="shared" si="18"/>
        <v>573337.5</v>
      </c>
      <c r="AY60" s="12">
        <f t="shared" si="18"/>
        <v>359256.2</v>
      </c>
      <c r="AZ60" s="12">
        <f t="shared" si="18"/>
        <v>4093.9</v>
      </c>
      <c r="BA60" s="12">
        <f t="shared" si="18"/>
        <v>11544.6</v>
      </c>
      <c r="BB60" s="12">
        <f t="shared" si="18"/>
        <v>25888.299999999996</v>
      </c>
      <c r="BC60" s="12">
        <f t="shared" si="18"/>
        <v>206906.6</v>
      </c>
      <c r="BD60" s="12">
        <f t="shared" si="18"/>
        <v>-237037.1</v>
      </c>
      <c r="BE60">
        <f t="shared" si="0"/>
        <v>0.75500000000000023</v>
      </c>
      <c r="BF60">
        <f t="shared" si="1"/>
        <v>0.68400000000000005</v>
      </c>
      <c r="BG60">
        <f t="shared" si="2"/>
        <v>22.299999999999994</v>
      </c>
      <c r="BH60">
        <f t="shared" si="14"/>
        <v>0.43100000000000011</v>
      </c>
      <c r="BI60">
        <f t="shared" si="14"/>
        <v>0.49200000000000005</v>
      </c>
      <c r="BJ60">
        <f t="shared" si="14"/>
        <v>0.37800000000000011</v>
      </c>
      <c r="BK60">
        <f t="shared" si="14"/>
        <v>0.40400000000000003</v>
      </c>
      <c r="BL60">
        <f t="shared" si="14"/>
        <v>0.66000000000000014</v>
      </c>
      <c r="BM60">
        <f t="shared" si="4"/>
        <v>1.2850000000000001</v>
      </c>
      <c r="BN60">
        <f t="shared" si="5"/>
        <v>0.27600000000000002</v>
      </c>
      <c r="BO60">
        <f t="shared" si="6"/>
        <v>0.6180000000000001</v>
      </c>
      <c r="BP60">
        <f t="shared" si="7"/>
        <v>1.0140000000000002</v>
      </c>
      <c r="BQ60">
        <f t="shared" si="8"/>
        <v>0.36399999999999999</v>
      </c>
      <c r="BR60">
        <f t="shared" si="9"/>
        <v>0.75900000000000001</v>
      </c>
      <c r="BS60">
        <f t="shared" si="15"/>
        <v>0.62400000000000011</v>
      </c>
      <c r="BT60">
        <f t="shared" si="15"/>
        <v>0.12200000000000001</v>
      </c>
      <c r="BU60">
        <f t="shared" si="15"/>
        <v>0.34799999999999998</v>
      </c>
      <c r="BV60">
        <f t="shared" si="11"/>
        <v>0.27600000000000002</v>
      </c>
      <c r="BW60">
        <f t="shared" si="12"/>
        <v>1.266</v>
      </c>
      <c r="BX60">
        <f t="shared" si="13"/>
        <v>0.29499999999999998</v>
      </c>
    </row>
    <row r="61" spans="1:76" ht="20.45" customHeight="1" x14ac:dyDescent="0.4">
      <c r="A61" s="7" t="s">
        <v>61</v>
      </c>
      <c r="B61" s="5" t="s">
        <v>57</v>
      </c>
      <c r="C61" s="9">
        <f t="shared" ref="C61:BD65" si="19">C9</f>
        <v>0.10199999999999999</v>
      </c>
      <c r="D61" s="9">
        <f t="shared" si="19"/>
        <v>8.2000000000000003E-2</v>
      </c>
      <c r="E61" s="9">
        <f t="shared" si="19"/>
        <v>5.0000000000000001E-3</v>
      </c>
      <c r="F61" s="9">
        <f t="shared" si="19"/>
        <v>1.2999999999999999E-2</v>
      </c>
      <c r="G61" s="9">
        <f t="shared" si="19"/>
        <v>7.0000000000000001E-3</v>
      </c>
      <c r="H61" s="9">
        <f t="shared" si="19"/>
        <v>1.153</v>
      </c>
      <c r="I61" s="9">
        <f t="shared" si="19"/>
        <v>1.4E-2</v>
      </c>
      <c r="J61" s="9">
        <f t="shared" si="19"/>
        <v>0.02</v>
      </c>
      <c r="K61" s="9">
        <f t="shared" si="19"/>
        <v>0.01</v>
      </c>
      <c r="L61" s="9">
        <f t="shared" si="19"/>
        <v>1.6E-2</v>
      </c>
      <c r="M61" s="9">
        <f t="shared" si="19"/>
        <v>1.7000000000000001E-2</v>
      </c>
      <c r="N61" s="9">
        <f t="shared" si="19"/>
        <v>1.2999999999999999E-2</v>
      </c>
      <c r="O61" s="9">
        <f t="shared" si="19"/>
        <v>0.01</v>
      </c>
      <c r="P61" s="9">
        <f t="shared" si="19"/>
        <v>6.0000000000000001E-3</v>
      </c>
      <c r="Q61" s="9">
        <f t="shared" si="19"/>
        <v>7.0000000000000001E-3</v>
      </c>
      <c r="R61" s="9">
        <f t="shared" si="19"/>
        <v>6.0000000000000001E-3</v>
      </c>
      <c r="S61" s="9">
        <f t="shared" si="19"/>
        <v>6.0000000000000001E-3</v>
      </c>
      <c r="T61" s="9">
        <f t="shared" si="19"/>
        <v>6.0000000000000001E-3</v>
      </c>
      <c r="U61" s="9">
        <f t="shared" si="19"/>
        <v>5.0000000000000001E-3</v>
      </c>
      <c r="V61" s="9">
        <f t="shared" si="19"/>
        <v>5.0000000000000001E-3</v>
      </c>
      <c r="W61" s="9">
        <f t="shared" si="19"/>
        <v>7.0000000000000001E-3</v>
      </c>
      <c r="X61" s="9">
        <f t="shared" si="19"/>
        <v>7.0000000000000001E-3</v>
      </c>
      <c r="Y61" s="9">
        <f t="shared" si="19"/>
        <v>0.01</v>
      </c>
      <c r="Z61" s="9">
        <f t="shared" si="19"/>
        <v>3.0000000000000001E-3</v>
      </c>
      <c r="AA61" s="9">
        <f t="shared" si="19"/>
        <v>7.0000000000000001E-3</v>
      </c>
      <c r="AB61" s="9">
        <f t="shared" si="19"/>
        <v>0.01</v>
      </c>
      <c r="AC61" s="9">
        <f t="shared" si="19"/>
        <v>5.0000000000000001E-3</v>
      </c>
      <c r="AD61" s="9">
        <f t="shared" si="19"/>
        <v>0.02</v>
      </c>
      <c r="AE61" s="9">
        <f t="shared" si="19"/>
        <v>0.01</v>
      </c>
      <c r="AF61" s="9">
        <f t="shared" si="19"/>
        <v>8.0000000000000002E-3</v>
      </c>
      <c r="AG61" s="9">
        <f t="shared" si="19"/>
        <v>8.9999999999999993E-3</v>
      </c>
      <c r="AH61" s="9">
        <f t="shared" si="19"/>
        <v>0.18099999999999999</v>
      </c>
      <c r="AI61" s="9">
        <f t="shared" si="19"/>
        <v>8.0000000000000002E-3</v>
      </c>
      <c r="AJ61" s="9">
        <f t="shared" si="19"/>
        <v>7.0000000000000001E-3</v>
      </c>
      <c r="AK61" s="9">
        <f t="shared" si="19"/>
        <v>6.0000000000000001E-3</v>
      </c>
      <c r="AL61" s="9">
        <f t="shared" si="19"/>
        <v>7.0000000000000001E-3</v>
      </c>
      <c r="AM61" s="9">
        <f t="shared" si="19"/>
        <v>2E-3</v>
      </c>
      <c r="AN61" s="9">
        <f t="shared" si="19"/>
        <v>5.0000000000000001E-3</v>
      </c>
      <c r="AO61" s="9">
        <f t="shared" si="19"/>
        <v>5.0000000000000001E-3</v>
      </c>
      <c r="AP61" s="9">
        <f t="shared" si="19"/>
        <v>5.0000000000000001E-3</v>
      </c>
      <c r="AQ61" s="9">
        <f t="shared" si="19"/>
        <v>7.0000000000000001E-3</v>
      </c>
      <c r="AR61" s="9">
        <f t="shared" si="19"/>
        <v>1.2999999999999999E-2</v>
      </c>
      <c r="AS61" s="9">
        <f t="shared" si="19"/>
        <v>8.9999999999999993E-3</v>
      </c>
      <c r="AT61" s="9">
        <f t="shared" si="19"/>
        <v>1.2E-2</v>
      </c>
      <c r="AU61" s="9">
        <f t="shared" si="19"/>
        <v>0</v>
      </c>
      <c r="AV61" s="9">
        <f t="shared" si="19"/>
        <v>239020.9</v>
      </c>
      <c r="AW61" s="9">
        <f t="shared" si="19"/>
        <v>61.1</v>
      </c>
      <c r="AX61" s="9">
        <f t="shared" si="19"/>
        <v>369.3</v>
      </c>
      <c r="AY61" s="9">
        <f t="shared" si="19"/>
        <v>483</v>
      </c>
      <c r="AZ61" s="9">
        <f t="shared" si="19"/>
        <v>260.5</v>
      </c>
      <c r="BA61" s="9">
        <f t="shared" si="19"/>
        <v>660.1</v>
      </c>
      <c r="BB61" s="9">
        <f t="shared" si="19"/>
        <v>1518.4</v>
      </c>
      <c r="BC61" s="9">
        <f t="shared" si="19"/>
        <v>4898.3999999999996</v>
      </c>
      <c r="BD61" s="9">
        <f t="shared" si="19"/>
        <v>-43807.6</v>
      </c>
      <c r="BE61">
        <f t="shared" si="0"/>
        <v>0.184</v>
      </c>
      <c r="BF61">
        <f t="shared" si="1"/>
        <v>1.7999999999999999E-2</v>
      </c>
      <c r="BG61">
        <f t="shared" si="2"/>
        <v>0.29600000000000004</v>
      </c>
      <c r="BH61">
        <f t="shared" si="14"/>
        <v>1.153</v>
      </c>
      <c r="BI61">
        <f t="shared" si="14"/>
        <v>1.4E-2</v>
      </c>
      <c r="BJ61">
        <f t="shared" si="14"/>
        <v>0.02</v>
      </c>
      <c r="BK61">
        <f t="shared" si="14"/>
        <v>0.01</v>
      </c>
      <c r="BL61">
        <f t="shared" si="14"/>
        <v>1.6E-2</v>
      </c>
      <c r="BM61">
        <f t="shared" si="4"/>
        <v>0.04</v>
      </c>
      <c r="BN61">
        <f t="shared" si="5"/>
        <v>6.0000000000000001E-3</v>
      </c>
      <c r="BO61">
        <f t="shared" si="6"/>
        <v>1.3000000000000001E-2</v>
      </c>
      <c r="BP61">
        <f t="shared" si="7"/>
        <v>1.7999999999999999E-2</v>
      </c>
      <c r="BQ61">
        <f t="shared" si="8"/>
        <v>6.0000000000000001E-3</v>
      </c>
      <c r="BR61">
        <f t="shared" si="9"/>
        <v>1.2E-2</v>
      </c>
      <c r="BS61">
        <f t="shared" si="15"/>
        <v>0.01</v>
      </c>
      <c r="BT61">
        <f t="shared" si="15"/>
        <v>3.0000000000000001E-3</v>
      </c>
      <c r="BU61">
        <f t="shared" si="15"/>
        <v>7.0000000000000001E-3</v>
      </c>
      <c r="BV61">
        <f t="shared" si="11"/>
        <v>5.0000000000000001E-3</v>
      </c>
      <c r="BW61">
        <f t="shared" si="12"/>
        <v>0.03</v>
      </c>
      <c r="BX61">
        <f t="shared" si="13"/>
        <v>5.0000000000000001E-3</v>
      </c>
    </row>
    <row r="62" spans="1:76" ht="20.45" customHeight="1" x14ac:dyDescent="0.4">
      <c r="A62" s="7" t="s">
        <v>62</v>
      </c>
      <c r="B62" s="5" t="s">
        <v>57</v>
      </c>
      <c r="C62" s="9">
        <f t="shared" si="19"/>
        <v>7.0000000000000001E-3</v>
      </c>
      <c r="D62" s="9">
        <f t="shared" si="19"/>
        <v>0.03</v>
      </c>
      <c r="E62" s="9">
        <f t="shared" si="19"/>
        <v>4.0000000000000001E-3</v>
      </c>
      <c r="F62" s="9">
        <f t="shared" si="19"/>
        <v>6.0000000000000001E-3</v>
      </c>
      <c r="G62" s="9">
        <f t="shared" si="19"/>
        <v>5.0000000000000001E-3</v>
      </c>
      <c r="H62" s="9">
        <f t="shared" si="19"/>
        <v>6.0000000000000001E-3</v>
      </c>
      <c r="I62" s="9">
        <f t="shared" si="19"/>
        <v>1.212</v>
      </c>
      <c r="J62" s="9">
        <f t="shared" si="19"/>
        <v>6.0000000000000001E-3</v>
      </c>
      <c r="K62" s="9">
        <f t="shared" si="19"/>
        <v>0.01</v>
      </c>
      <c r="L62" s="9">
        <f t="shared" si="19"/>
        <v>7.0000000000000001E-3</v>
      </c>
      <c r="M62" s="9">
        <f t="shared" si="19"/>
        <v>5.0000000000000001E-3</v>
      </c>
      <c r="N62" s="9">
        <f t="shared" si="19"/>
        <v>4.0000000000000001E-3</v>
      </c>
      <c r="O62" s="9">
        <f t="shared" si="19"/>
        <v>1.2E-2</v>
      </c>
      <c r="P62" s="9">
        <f t="shared" si="19"/>
        <v>6.0000000000000001E-3</v>
      </c>
      <c r="Q62" s="9">
        <f t="shared" si="19"/>
        <v>4.0000000000000001E-3</v>
      </c>
      <c r="R62" s="9">
        <f t="shared" si="19"/>
        <v>3.0000000000000001E-3</v>
      </c>
      <c r="S62" s="9">
        <f t="shared" si="19"/>
        <v>4.0000000000000001E-3</v>
      </c>
      <c r="T62" s="9">
        <f t="shared" si="19"/>
        <v>5.0000000000000001E-3</v>
      </c>
      <c r="U62" s="9">
        <f t="shared" si="19"/>
        <v>4.0000000000000001E-3</v>
      </c>
      <c r="V62" s="9">
        <f t="shared" si="19"/>
        <v>4.0000000000000001E-3</v>
      </c>
      <c r="W62" s="9">
        <f t="shared" si="19"/>
        <v>5.0000000000000001E-3</v>
      </c>
      <c r="X62" s="9">
        <f t="shared" si="19"/>
        <v>1.2E-2</v>
      </c>
      <c r="Y62" s="9">
        <f t="shared" si="19"/>
        <v>6.0000000000000001E-3</v>
      </c>
      <c r="Z62" s="9">
        <f t="shared" si="19"/>
        <v>2E-3</v>
      </c>
      <c r="AA62" s="9">
        <f t="shared" si="19"/>
        <v>6.0000000000000001E-3</v>
      </c>
      <c r="AB62" s="9">
        <f t="shared" si="19"/>
        <v>5.0000000000000001E-3</v>
      </c>
      <c r="AC62" s="9">
        <f t="shared" si="19"/>
        <v>4.0000000000000001E-3</v>
      </c>
      <c r="AD62" s="9">
        <f t="shared" si="19"/>
        <v>2.9000000000000001E-2</v>
      </c>
      <c r="AE62" s="9">
        <f t="shared" si="19"/>
        <v>7.0000000000000001E-3</v>
      </c>
      <c r="AF62" s="9">
        <f t="shared" si="19"/>
        <v>5.0000000000000001E-3</v>
      </c>
      <c r="AG62" s="9">
        <f t="shared" si="19"/>
        <v>8.0000000000000002E-3</v>
      </c>
      <c r="AH62" s="9">
        <f t="shared" si="19"/>
        <v>5.0000000000000001E-3</v>
      </c>
      <c r="AI62" s="9">
        <f t="shared" si="19"/>
        <v>6.0000000000000001E-3</v>
      </c>
      <c r="AJ62" s="9">
        <f t="shared" si="19"/>
        <v>7.0000000000000001E-3</v>
      </c>
      <c r="AK62" s="9">
        <f t="shared" si="19"/>
        <v>4.0000000000000001E-3</v>
      </c>
      <c r="AL62" s="9">
        <f t="shared" si="19"/>
        <v>4.0000000000000001E-3</v>
      </c>
      <c r="AM62" s="9">
        <f t="shared" si="19"/>
        <v>1E-3</v>
      </c>
      <c r="AN62" s="9">
        <f t="shared" si="19"/>
        <v>4.0000000000000001E-3</v>
      </c>
      <c r="AO62" s="9">
        <f t="shared" si="19"/>
        <v>4.0000000000000001E-3</v>
      </c>
      <c r="AP62" s="9">
        <f t="shared" si="19"/>
        <v>5.0000000000000001E-3</v>
      </c>
      <c r="AQ62" s="9">
        <f t="shared" si="19"/>
        <v>2E-3</v>
      </c>
      <c r="AR62" s="9">
        <f t="shared" si="19"/>
        <v>5.0000000000000001E-3</v>
      </c>
      <c r="AS62" s="9">
        <f t="shared" si="19"/>
        <v>0.01</v>
      </c>
      <c r="AT62" s="9">
        <f t="shared" si="19"/>
        <v>1.2E-2</v>
      </c>
      <c r="AU62" s="9">
        <f t="shared" si="19"/>
        <v>0</v>
      </c>
      <c r="AV62" s="9">
        <f t="shared" si="19"/>
        <v>37086</v>
      </c>
      <c r="AW62" s="9">
        <f t="shared" si="19"/>
        <v>46.6</v>
      </c>
      <c r="AX62" s="9">
        <f t="shared" si="19"/>
        <v>273.39999999999998</v>
      </c>
      <c r="AY62" s="9">
        <f t="shared" si="19"/>
        <v>428.6</v>
      </c>
      <c r="AZ62" s="9">
        <f t="shared" si="19"/>
        <v>-970.5</v>
      </c>
      <c r="BA62" s="9">
        <f t="shared" si="19"/>
        <v>428.4</v>
      </c>
      <c r="BB62" s="9">
        <f t="shared" si="19"/>
        <v>1028.4000000000001</v>
      </c>
      <c r="BC62" s="9">
        <f t="shared" si="19"/>
        <v>4792.8</v>
      </c>
      <c r="BD62" s="9">
        <f t="shared" si="19"/>
        <v>-34104.1</v>
      </c>
      <c r="BE62">
        <f t="shared" si="0"/>
        <v>3.6999999999999998E-2</v>
      </c>
      <c r="BF62">
        <f t="shared" si="1"/>
        <v>0.01</v>
      </c>
      <c r="BG62">
        <f t="shared" si="2"/>
        <v>8.7000000000000008E-2</v>
      </c>
      <c r="BH62">
        <f t="shared" si="14"/>
        <v>6.0000000000000001E-3</v>
      </c>
      <c r="BI62">
        <f t="shared" si="14"/>
        <v>1.212</v>
      </c>
      <c r="BJ62">
        <f t="shared" si="14"/>
        <v>6.0000000000000001E-3</v>
      </c>
      <c r="BK62">
        <f t="shared" si="14"/>
        <v>0.01</v>
      </c>
      <c r="BL62">
        <f t="shared" si="14"/>
        <v>7.0000000000000001E-3</v>
      </c>
      <c r="BM62">
        <f t="shared" si="4"/>
        <v>2.1000000000000001E-2</v>
      </c>
      <c r="BN62">
        <f t="shared" si="5"/>
        <v>6.0000000000000001E-3</v>
      </c>
      <c r="BO62">
        <f t="shared" si="6"/>
        <v>7.0000000000000001E-3</v>
      </c>
      <c r="BP62">
        <f t="shared" si="7"/>
        <v>0.02</v>
      </c>
      <c r="BQ62">
        <f t="shared" si="8"/>
        <v>5.0000000000000001E-3</v>
      </c>
      <c r="BR62">
        <f t="shared" si="9"/>
        <v>9.0000000000000011E-3</v>
      </c>
      <c r="BS62">
        <f t="shared" si="15"/>
        <v>6.0000000000000001E-3</v>
      </c>
      <c r="BT62">
        <f t="shared" si="15"/>
        <v>2E-3</v>
      </c>
      <c r="BU62">
        <f t="shared" si="15"/>
        <v>6.0000000000000001E-3</v>
      </c>
      <c r="BV62">
        <f t="shared" si="11"/>
        <v>4.0000000000000001E-3</v>
      </c>
      <c r="BW62">
        <f t="shared" si="12"/>
        <v>3.6000000000000004E-2</v>
      </c>
      <c r="BX62">
        <f t="shared" si="13"/>
        <v>5.0000000000000001E-3</v>
      </c>
    </row>
    <row r="63" spans="1:76" ht="20.45" customHeight="1" x14ac:dyDescent="0.4">
      <c r="A63" s="7" t="s">
        <v>63</v>
      </c>
      <c r="B63" s="5" t="s">
        <v>57</v>
      </c>
      <c r="C63" s="9">
        <f t="shared" si="19"/>
        <v>6.0000000000000001E-3</v>
      </c>
      <c r="D63" s="9">
        <f t="shared" si="19"/>
        <v>4.0000000000000001E-3</v>
      </c>
      <c r="E63" s="9">
        <f t="shared" si="19"/>
        <v>2E-3</v>
      </c>
      <c r="F63" s="9">
        <f t="shared" si="19"/>
        <v>3.0000000000000001E-3</v>
      </c>
      <c r="G63" s="9">
        <f t="shared" si="19"/>
        <v>5.0000000000000001E-3</v>
      </c>
      <c r="H63" s="9">
        <f t="shared" si="19"/>
        <v>4.0000000000000001E-3</v>
      </c>
      <c r="I63" s="9">
        <f t="shared" si="19"/>
        <v>4.0000000000000001E-3</v>
      </c>
      <c r="J63" s="9">
        <f t="shared" si="19"/>
        <v>1.202</v>
      </c>
      <c r="K63" s="9">
        <f t="shared" si="19"/>
        <v>3.7999999999999999E-2</v>
      </c>
      <c r="L63" s="9">
        <f t="shared" si="19"/>
        <v>4.0000000000000001E-3</v>
      </c>
      <c r="M63" s="9">
        <f t="shared" si="19"/>
        <v>4.0000000000000001E-3</v>
      </c>
      <c r="N63" s="9">
        <f t="shared" si="19"/>
        <v>3.0000000000000001E-3</v>
      </c>
      <c r="O63" s="9">
        <f t="shared" si="19"/>
        <v>4.0000000000000001E-3</v>
      </c>
      <c r="P63" s="9">
        <f t="shared" si="19"/>
        <v>4.0000000000000001E-3</v>
      </c>
      <c r="Q63" s="9">
        <f t="shared" si="19"/>
        <v>2E-3</v>
      </c>
      <c r="R63" s="9">
        <f t="shared" si="19"/>
        <v>2E-3</v>
      </c>
      <c r="S63" s="9">
        <f t="shared" si="19"/>
        <v>2E-3</v>
      </c>
      <c r="T63" s="9">
        <f t="shared" si="19"/>
        <v>3.0000000000000001E-3</v>
      </c>
      <c r="U63" s="9">
        <f t="shared" si="19"/>
        <v>2E-3</v>
      </c>
      <c r="V63" s="9">
        <f t="shared" si="19"/>
        <v>2E-3</v>
      </c>
      <c r="W63" s="9">
        <f t="shared" si="19"/>
        <v>4.0000000000000001E-3</v>
      </c>
      <c r="X63" s="9">
        <f t="shared" si="19"/>
        <v>2.8000000000000001E-2</v>
      </c>
      <c r="Y63" s="9">
        <f t="shared" si="19"/>
        <v>8.9999999999999993E-3</v>
      </c>
      <c r="Z63" s="9">
        <f t="shared" si="19"/>
        <v>1E-3</v>
      </c>
      <c r="AA63" s="9">
        <f t="shared" si="19"/>
        <v>0.03</v>
      </c>
      <c r="AB63" s="9">
        <f t="shared" si="19"/>
        <v>3.0000000000000001E-3</v>
      </c>
      <c r="AC63" s="9">
        <f t="shared" si="19"/>
        <v>2E-3</v>
      </c>
      <c r="AD63" s="9">
        <f t="shared" si="19"/>
        <v>4.0000000000000001E-3</v>
      </c>
      <c r="AE63" s="9">
        <f t="shared" si="19"/>
        <v>4.0000000000000001E-3</v>
      </c>
      <c r="AF63" s="9">
        <f t="shared" si="19"/>
        <v>0.01</v>
      </c>
      <c r="AG63" s="9">
        <f t="shared" si="19"/>
        <v>2E-3</v>
      </c>
      <c r="AH63" s="9">
        <f t="shared" si="19"/>
        <v>3.0000000000000001E-3</v>
      </c>
      <c r="AI63" s="9">
        <f t="shared" si="19"/>
        <v>4.0000000000000001E-3</v>
      </c>
      <c r="AJ63" s="9">
        <f t="shared" si="19"/>
        <v>3.0000000000000001E-3</v>
      </c>
      <c r="AK63" s="9">
        <f t="shared" si="19"/>
        <v>2E-3</v>
      </c>
      <c r="AL63" s="9">
        <f t="shared" si="19"/>
        <v>2E-3</v>
      </c>
      <c r="AM63" s="9">
        <f t="shared" si="19"/>
        <v>1E-3</v>
      </c>
      <c r="AN63" s="9">
        <f t="shared" si="19"/>
        <v>2E-3</v>
      </c>
      <c r="AO63" s="9">
        <f t="shared" si="19"/>
        <v>2E-3</v>
      </c>
      <c r="AP63" s="9">
        <f t="shared" si="19"/>
        <v>2E-3</v>
      </c>
      <c r="AQ63" s="9">
        <f t="shared" si="19"/>
        <v>2E-3</v>
      </c>
      <c r="AR63" s="9">
        <f t="shared" si="19"/>
        <v>2E-3</v>
      </c>
      <c r="AS63" s="9">
        <f t="shared" si="19"/>
        <v>4.0000000000000001E-3</v>
      </c>
      <c r="AT63" s="9">
        <f t="shared" si="19"/>
        <v>3.0000000000000001E-3</v>
      </c>
      <c r="AU63" s="9">
        <f t="shared" si="19"/>
        <v>0</v>
      </c>
      <c r="AV63" s="9">
        <f t="shared" si="19"/>
        <v>750.4</v>
      </c>
      <c r="AW63" s="9">
        <f t="shared" si="19"/>
        <v>11.7</v>
      </c>
      <c r="AX63" s="9">
        <f t="shared" si="19"/>
        <v>64.5</v>
      </c>
      <c r="AY63" s="9">
        <f t="shared" si="19"/>
        <v>177.9</v>
      </c>
      <c r="AZ63" s="9">
        <f t="shared" si="19"/>
        <v>125</v>
      </c>
      <c r="BA63" s="9">
        <f t="shared" si="19"/>
        <v>29.2</v>
      </c>
      <c r="BB63" s="9">
        <f t="shared" si="19"/>
        <v>257.60000000000002</v>
      </c>
      <c r="BC63" s="9">
        <f t="shared" si="19"/>
        <v>413.4</v>
      </c>
      <c r="BD63" s="9">
        <f t="shared" si="19"/>
        <v>-7690.5</v>
      </c>
      <c r="BE63">
        <f t="shared" si="0"/>
        <v>0.01</v>
      </c>
      <c r="BF63">
        <f t="shared" si="1"/>
        <v>5.0000000000000001E-3</v>
      </c>
      <c r="BG63">
        <f t="shared" si="2"/>
        <v>5.0000000000000017E-2</v>
      </c>
      <c r="BH63">
        <f t="shared" si="14"/>
        <v>4.0000000000000001E-3</v>
      </c>
      <c r="BI63">
        <f t="shared" si="14"/>
        <v>4.0000000000000001E-3</v>
      </c>
      <c r="BJ63">
        <f t="shared" si="14"/>
        <v>1.202</v>
      </c>
      <c r="BK63">
        <f t="shared" si="14"/>
        <v>3.7999999999999999E-2</v>
      </c>
      <c r="BL63">
        <f t="shared" si="14"/>
        <v>4.0000000000000001E-3</v>
      </c>
      <c r="BM63">
        <f t="shared" si="4"/>
        <v>1.0999999999999999E-2</v>
      </c>
      <c r="BN63">
        <f t="shared" si="5"/>
        <v>4.0000000000000001E-3</v>
      </c>
      <c r="BO63">
        <f t="shared" si="6"/>
        <v>4.0000000000000001E-3</v>
      </c>
      <c r="BP63">
        <f t="shared" si="7"/>
        <v>3.2000000000000001E-2</v>
      </c>
      <c r="BQ63">
        <f t="shared" si="8"/>
        <v>3.0000000000000001E-3</v>
      </c>
      <c r="BR63">
        <f t="shared" si="9"/>
        <v>6.0000000000000001E-3</v>
      </c>
      <c r="BS63">
        <f t="shared" si="15"/>
        <v>8.9999999999999993E-3</v>
      </c>
      <c r="BT63">
        <f t="shared" si="15"/>
        <v>1E-3</v>
      </c>
      <c r="BU63">
        <f t="shared" si="15"/>
        <v>0.03</v>
      </c>
      <c r="BV63">
        <f t="shared" si="11"/>
        <v>2E-3</v>
      </c>
      <c r="BW63">
        <f t="shared" si="12"/>
        <v>8.0000000000000002E-3</v>
      </c>
      <c r="BX63">
        <f t="shared" si="13"/>
        <v>2E-3</v>
      </c>
    </row>
    <row r="64" spans="1:76" ht="20.45" customHeight="1" x14ac:dyDescent="0.4">
      <c r="A64" s="7" t="s">
        <v>64</v>
      </c>
      <c r="B64" s="5" t="s">
        <v>57</v>
      </c>
      <c r="C64" s="9">
        <f t="shared" si="19"/>
        <v>5.2999999999999999E-2</v>
      </c>
      <c r="D64" s="9">
        <f t="shared" si="19"/>
        <v>1.7000000000000001E-2</v>
      </c>
      <c r="E64" s="9">
        <f t="shared" si="19"/>
        <v>8.0000000000000002E-3</v>
      </c>
      <c r="F64" s="9">
        <f t="shared" si="19"/>
        <v>1.6E-2</v>
      </c>
      <c r="G64" s="9">
        <f t="shared" si="19"/>
        <v>1.4E-2</v>
      </c>
      <c r="H64" s="9">
        <f t="shared" si="19"/>
        <v>4.9000000000000002E-2</v>
      </c>
      <c r="I64" s="9">
        <f t="shared" si="19"/>
        <v>2.5999999999999999E-2</v>
      </c>
      <c r="J64" s="9">
        <f t="shared" si="19"/>
        <v>3.5999999999999997E-2</v>
      </c>
      <c r="K64" s="9">
        <f t="shared" si="19"/>
        <v>1.339</v>
      </c>
      <c r="L64" s="9">
        <f t="shared" si="19"/>
        <v>2.5999999999999999E-2</v>
      </c>
      <c r="M64" s="9">
        <f t="shared" si="19"/>
        <v>3.4000000000000002E-2</v>
      </c>
      <c r="N64" s="9">
        <f t="shared" si="19"/>
        <v>3.5000000000000003E-2</v>
      </c>
      <c r="O64" s="9">
        <f t="shared" si="19"/>
        <v>2.9000000000000001E-2</v>
      </c>
      <c r="P64" s="9">
        <f t="shared" si="19"/>
        <v>1.7999999999999999E-2</v>
      </c>
      <c r="Q64" s="9">
        <f t="shared" si="19"/>
        <v>1.0999999999999999E-2</v>
      </c>
      <c r="R64" s="9">
        <f t="shared" si="19"/>
        <v>1.2999999999999999E-2</v>
      </c>
      <c r="S64" s="9">
        <f t="shared" si="19"/>
        <v>2.1000000000000001E-2</v>
      </c>
      <c r="T64" s="9">
        <f t="shared" si="19"/>
        <v>2.1999999999999999E-2</v>
      </c>
      <c r="U64" s="9">
        <f t="shared" si="19"/>
        <v>1.2E-2</v>
      </c>
      <c r="V64" s="9">
        <f t="shared" si="19"/>
        <v>1.2E-2</v>
      </c>
      <c r="W64" s="9">
        <f t="shared" si="19"/>
        <v>1.7000000000000001E-2</v>
      </c>
      <c r="X64" s="9">
        <f t="shared" si="19"/>
        <v>2.5000000000000001E-2</v>
      </c>
      <c r="Y64" s="9">
        <f t="shared" si="19"/>
        <v>2.8000000000000001E-2</v>
      </c>
      <c r="Z64" s="9">
        <f t="shared" si="19"/>
        <v>7.0000000000000001E-3</v>
      </c>
      <c r="AA64" s="9">
        <f t="shared" si="19"/>
        <v>1.4E-2</v>
      </c>
      <c r="AB64" s="9">
        <f t="shared" si="19"/>
        <v>2.3E-2</v>
      </c>
      <c r="AC64" s="9">
        <f t="shared" si="19"/>
        <v>1.4E-2</v>
      </c>
      <c r="AD64" s="9">
        <f t="shared" si="19"/>
        <v>0.04</v>
      </c>
      <c r="AE64" s="9">
        <f t="shared" si="19"/>
        <v>2.5000000000000001E-2</v>
      </c>
      <c r="AF64" s="9">
        <f t="shared" si="19"/>
        <v>3.7999999999999999E-2</v>
      </c>
      <c r="AG64" s="9">
        <f t="shared" si="19"/>
        <v>0.04</v>
      </c>
      <c r="AH64" s="9">
        <f t="shared" si="19"/>
        <v>2.4E-2</v>
      </c>
      <c r="AI64" s="9">
        <f t="shared" si="19"/>
        <v>7.6999999999999999E-2</v>
      </c>
      <c r="AJ64" s="9">
        <f t="shared" si="19"/>
        <v>3.2000000000000001E-2</v>
      </c>
      <c r="AK64" s="9">
        <f t="shared" si="19"/>
        <v>2.5999999999999999E-2</v>
      </c>
      <c r="AL64" s="9">
        <f t="shared" si="19"/>
        <v>3.6999999999999998E-2</v>
      </c>
      <c r="AM64" s="9">
        <f t="shared" si="19"/>
        <v>5.0000000000000001E-3</v>
      </c>
      <c r="AN64" s="9">
        <f t="shared" si="19"/>
        <v>2.5999999999999999E-2</v>
      </c>
      <c r="AO64" s="9">
        <f t="shared" si="19"/>
        <v>1.7000000000000001E-2</v>
      </c>
      <c r="AP64" s="9">
        <f t="shared" si="19"/>
        <v>0.02</v>
      </c>
      <c r="AQ64" s="9">
        <f t="shared" si="19"/>
        <v>2.1000000000000001E-2</v>
      </c>
      <c r="AR64" s="9">
        <f t="shared" si="19"/>
        <v>1.7999999999999999E-2</v>
      </c>
      <c r="AS64" s="9">
        <f t="shared" si="19"/>
        <v>0.02</v>
      </c>
      <c r="AT64" s="9">
        <f t="shared" si="19"/>
        <v>0.02</v>
      </c>
      <c r="AU64" s="9">
        <f t="shared" si="19"/>
        <v>0</v>
      </c>
      <c r="AV64" s="9">
        <f t="shared" si="19"/>
        <v>4620.2</v>
      </c>
      <c r="AW64" s="9">
        <f t="shared" si="19"/>
        <v>16</v>
      </c>
      <c r="AX64" s="9">
        <f t="shared" si="19"/>
        <v>586.1</v>
      </c>
      <c r="AY64" s="9">
        <f t="shared" si="19"/>
        <v>246.1</v>
      </c>
      <c r="AZ64" s="9">
        <f t="shared" si="19"/>
        <v>77.900000000000006</v>
      </c>
      <c r="BA64" s="9">
        <f t="shared" si="19"/>
        <v>79.3</v>
      </c>
      <c r="BB64" s="9">
        <f t="shared" si="19"/>
        <v>21.8</v>
      </c>
      <c r="BC64" s="9">
        <f t="shared" si="19"/>
        <v>4405.5</v>
      </c>
      <c r="BD64" s="9">
        <f t="shared" si="19"/>
        <v>-4272.7</v>
      </c>
      <c r="BE64">
        <f t="shared" si="0"/>
        <v>7.0000000000000007E-2</v>
      </c>
      <c r="BF64">
        <f t="shared" si="1"/>
        <v>2.4E-2</v>
      </c>
      <c r="BG64">
        <f t="shared" si="2"/>
        <v>0.43800000000000006</v>
      </c>
      <c r="BH64">
        <f t="shared" si="14"/>
        <v>4.9000000000000002E-2</v>
      </c>
      <c r="BI64">
        <f t="shared" si="14"/>
        <v>2.5999999999999999E-2</v>
      </c>
      <c r="BJ64">
        <f t="shared" si="14"/>
        <v>3.5999999999999997E-2</v>
      </c>
      <c r="BK64">
        <f t="shared" si="14"/>
        <v>1.339</v>
      </c>
      <c r="BL64">
        <f t="shared" si="14"/>
        <v>2.5999999999999999E-2</v>
      </c>
      <c r="BM64">
        <f t="shared" si="4"/>
        <v>9.8000000000000004E-2</v>
      </c>
      <c r="BN64">
        <f t="shared" si="5"/>
        <v>1.7999999999999999E-2</v>
      </c>
      <c r="BO64">
        <f t="shared" si="6"/>
        <v>2.4E-2</v>
      </c>
      <c r="BP64">
        <f t="shared" si="7"/>
        <v>5.8000000000000003E-2</v>
      </c>
      <c r="BQ64">
        <f t="shared" si="8"/>
        <v>2.1999999999999999E-2</v>
      </c>
      <c r="BR64">
        <f t="shared" si="9"/>
        <v>2.9000000000000001E-2</v>
      </c>
      <c r="BS64">
        <f t="shared" si="15"/>
        <v>2.8000000000000001E-2</v>
      </c>
      <c r="BT64">
        <f t="shared" si="15"/>
        <v>7.0000000000000001E-3</v>
      </c>
      <c r="BU64">
        <f t="shared" si="15"/>
        <v>1.4E-2</v>
      </c>
      <c r="BV64">
        <f t="shared" si="11"/>
        <v>1.4E-2</v>
      </c>
      <c r="BW64">
        <f t="shared" si="12"/>
        <v>6.5000000000000002E-2</v>
      </c>
      <c r="BX64">
        <f t="shared" si="13"/>
        <v>0.02</v>
      </c>
    </row>
    <row r="65" spans="1:76" ht="20.45" customHeight="1" x14ac:dyDescent="0.4">
      <c r="A65" s="7" t="s">
        <v>65</v>
      </c>
      <c r="B65" s="5" t="s">
        <v>57</v>
      </c>
      <c r="C65" s="9">
        <f t="shared" si="19"/>
        <v>4.1000000000000002E-2</v>
      </c>
      <c r="D65" s="9">
        <f t="shared" si="19"/>
        <v>6.0999999999999999E-2</v>
      </c>
      <c r="E65" s="9">
        <f t="shared" si="19"/>
        <v>1.9E-2</v>
      </c>
      <c r="F65" s="9">
        <f t="shared" si="19"/>
        <v>8.3000000000000004E-2</v>
      </c>
      <c r="G65" s="9">
        <f t="shared" si="19"/>
        <v>4.5999999999999999E-2</v>
      </c>
      <c r="H65" s="9">
        <f t="shared" si="19"/>
        <v>2.5000000000000001E-2</v>
      </c>
      <c r="I65" s="9">
        <f t="shared" si="19"/>
        <v>2.9000000000000001E-2</v>
      </c>
      <c r="J65" s="9">
        <f t="shared" si="19"/>
        <v>2.8000000000000001E-2</v>
      </c>
      <c r="K65" s="9">
        <f t="shared" si="19"/>
        <v>2.8000000000000001E-2</v>
      </c>
      <c r="L65" s="9">
        <f t="shared" si="19"/>
        <v>1.34</v>
      </c>
      <c r="M65" s="9">
        <f t="shared" si="19"/>
        <v>0.13600000000000001</v>
      </c>
      <c r="N65" s="9">
        <f t="shared" si="19"/>
        <v>5.0999999999999997E-2</v>
      </c>
      <c r="O65" s="9">
        <f t="shared" si="19"/>
        <v>4.1000000000000002E-2</v>
      </c>
      <c r="P65" s="9">
        <f t="shared" si="19"/>
        <v>3.5999999999999997E-2</v>
      </c>
      <c r="Q65" s="9">
        <f t="shared" si="19"/>
        <v>4.2999999999999997E-2</v>
      </c>
      <c r="R65" s="9">
        <f t="shared" si="19"/>
        <v>2.5000000000000001E-2</v>
      </c>
      <c r="S65" s="9">
        <f t="shared" si="19"/>
        <v>1.7999999999999999E-2</v>
      </c>
      <c r="T65" s="9">
        <f t="shared" si="19"/>
        <v>0.02</v>
      </c>
      <c r="U65" s="9">
        <f t="shared" si="19"/>
        <v>1.6E-2</v>
      </c>
      <c r="V65" s="9">
        <f t="shared" si="19"/>
        <v>1.9E-2</v>
      </c>
      <c r="W65" s="9">
        <f t="shared" si="19"/>
        <v>2.5000000000000001E-2</v>
      </c>
      <c r="X65" s="9">
        <f t="shared" si="19"/>
        <v>0.02</v>
      </c>
      <c r="Y65" s="9">
        <f t="shared" si="19"/>
        <v>0.111</v>
      </c>
      <c r="Z65" s="9">
        <f t="shared" si="19"/>
        <v>1.2E-2</v>
      </c>
      <c r="AA65" s="9">
        <f t="shared" si="19"/>
        <v>0.03</v>
      </c>
      <c r="AB65" s="9">
        <f t="shared" si="19"/>
        <v>2.3E-2</v>
      </c>
      <c r="AC65" s="9">
        <f t="shared" si="19"/>
        <v>5.1999999999999998E-2</v>
      </c>
      <c r="AD65" s="9">
        <f t="shared" si="19"/>
        <v>0.28499999999999998</v>
      </c>
      <c r="AE65" s="9">
        <f t="shared" si="19"/>
        <v>0.28799999999999998</v>
      </c>
      <c r="AF65" s="9">
        <f t="shared" si="19"/>
        <v>1.4E-2</v>
      </c>
      <c r="AG65" s="9">
        <f t="shared" si="19"/>
        <v>3.4000000000000002E-2</v>
      </c>
      <c r="AH65" s="9">
        <f t="shared" si="19"/>
        <v>2.1999999999999999E-2</v>
      </c>
      <c r="AI65" s="9">
        <f t="shared" si="19"/>
        <v>1.7999999999999999E-2</v>
      </c>
      <c r="AJ65" s="9">
        <f t="shared" si="19"/>
        <v>1.4E-2</v>
      </c>
      <c r="AK65" s="9">
        <f t="shared" si="19"/>
        <v>1.2999999999999999E-2</v>
      </c>
      <c r="AL65" s="9">
        <f t="shared" si="19"/>
        <v>1.0999999999999999E-2</v>
      </c>
      <c r="AM65" s="9">
        <f t="shared" si="19"/>
        <v>4.0000000000000001E-3</v>
      </c>
      <c r="AN65" s="9">
        <f t="shared" si="19"/>
        <v>1.4999999999999999E-2</v>
      </c>
      <c r="AO65" s="9">
        <f t="shared" si="19"/>
        <v>1.9E-2</v>
      </c>
      <c r="AP65" s="9">
        <f t="shared" ref="AP65:BD65" si="20">AP13</f>
        <v>2.1000000000000001E-2</v>
      </c>
      <c r="AQ65" s="9">
        <f t="shared" si="20"/>
        <v>8.9999999999999993E-3</v>
      </c>
      <c r="AR65" s="9">
        <f t="shared" si="20"/>
        <v>1.6E-2</v>
      </c>
      <c r="AS65" s="9">
        <f t="shared" si="20"/>
        <v>2.8000000000000001E-2</v>
      </c>
      <c r="AT65" s="9">
        <f t="shared" si="20"/>
        <v>2.1999999999999999E-2</v>
      </c>
      <c r="AU65" s="9">
        <f t="shared" si="20"/>
        <v>0</v>
      </c>
      <c r="AV65" s="9">
        <f t="shared" si="20"/>
        <v>54655.7</v>
      </c>
      <c r="AW65" s="9">
        <f t="shared" si="20"/>
        <v>14.3</v>
      </c>
      <c r="AX65" s="9">
        <f t="shared" si="20"/>
        <v>329.6</v>
      </c>
      <c r="AY65" s="9">
        <f t="shared" si="20"/>
        <v>167.1</v>
      </c>
      <c r="AZ65" s="9">
        <f t="shared" si="20"/>
        <v>887</v>
      </c>
      <c r="BA65" s="9">
        <f t="shared" si="20"/>
        <v>299.3</v>
      </c>
      <c r="BB65" s="9">
        <f t="shared" si="20"/>
        <v>207</v>
      </c>
      <c r="BC65" s="9">
        <f t="shared" si="20"/>
        <v>14307.4</v>
      </c>
      <c r="BD65" s="9">
        <f t="shared" si="20"/>
        <v>-30089.1</v>
      </c>
      <c r="BE65">
        <f t="shared" si="0"/>
        <v>0.10200000000000001</v>
      </c>
      <c r="BF65">
        <f t="shared" si="1"/>
        <v>0.10200000000000001</v>
      </c>
      <c r="BG65">
        <f t="shared" si="2"/>
        <v>0.30800000000000005</v>
      </c>
      <c r="BH65">
        <f t="shared" si="14"/>
        <v>2.5000000000000001E-2</v>
      </c>
      <c r="BI65">
        <f t="shared" si="14"/>
        <v>2.9000000000000001E-2</v>
      </c>
      <c r="BJ65">
        <f t="shared" si="14"/>
        <v>2.8000000000000001E-2</v>
      </c>
      <c r="BK65">
        <f t="shared" si="14"/>
        <v>2.8000000000000001E-2</v>
      </c>
      <c r="BL65">
        <f t="shared" si="14"/>
        <v>1.34</v>
      </c>
      <c r="BM65">
        <f t="shared" si="4"/>
        <v>0.22800000000000001</v>
      </c>
      <c r="BN65">
        <f t="shared" si="5"/>
        <v>3.5999999999999997E-2</v>
      </c>
      <c r="BO65">
        <f t="shared" si="6"/>
        <v>6.8000000000000005E-2</v>
      </c>
      <c r="BP65">
        <f t="shared" si="7"/>
        <v>5.4000000000000006E-2</v>
      </c>
      <c r="BQ65">
        <f t="shared" si="8"/>
        <v>0.02</v>
      </c>
      <c r="BR65">
        <f t="shared" si="9"/>
        <v>4.3999999999999997E-2</v>
      </c>
      <c r="BS65">
        <f t="shared" si="15"/>
        <v>0.111</v>
      </c>
      <c r="BT65">
        <f t="shared" si="15"/>
        <v>1.2E-2</v>
      </c>
      <c r="BU65">
        <f t="shared" si="15"/>
        <v>0.03</v>
      </c>
      <c r="BV65">
        <f t="shared" si="11"/>
        <v>5.1999999999999998E-2</v>
      </c>
      <c r="BW65">
        <f t="shared" si="12"/>
        <v>0.57299999999999995</v>
      </c>
      <c r="BX65">
        <f t="shared" si="13"/>
        <v>2.1000000000000001E-2</v>
      </c>
    </row>
    <row r="66" spans="1:76" ht="79.349999999999994" customHeight="1" x14ac:dyDescent="0.35">
      <c r="A66" s="6" t="s">
        <v>66</v>
      </c>
      <c r="B66" s="11"/>
      <c r="C66" s="12">
        <f t="shared" ref="C66:BD66" si="21">SUM(C14,C15,C16)</f>
        <v>9.8000000000000004E-2</v>
      </c>
      <c r="D66" s="12">
        <f t="shared" si="21"/>
        <v>7.0000000000000007E-2</v>
      </c>
      <c r="E66" s="12">
        <f t="shared" si="21"/>
        <v>2.4E-2</v>
      </c>
      <c r="F66" s="12">
        <f t="shared" si="21"/>
        <v>6.8000000000000005E-2</v>
      </c>
      <c r="G66" s="12">
        <f t="shared" si="21"/>
        <v>0.06</v>
      </c>
      <c r="H66" s="12">
        <f t="shared" si="21"/>
        <v>7.1999999999999995E-2</v>
      </c>
      <c r="I66" s="12">
        <f t="shared" si="21"/>
        <v>9.8000000000000004E-2</v>
      </c>
      <c r="J66" s="12">
        <f t="shared" si="21"/>
        <v>8.4000000000000005E-2</v>
      </c>
      <c r="K66" s="12">
        <f t="shared" si="21"/>
        <v>0.11499999999999999</v>
      </c>
      <c r="L66" s="12">
        <f t="shared" si="21"/>
        <v>0.21199999999999999</v>
      </c>
      <c r="M66" s="12">
        <f t="shared" si="21"/>
        <v>1.3699999999999999</v>
      </c>
      <c r="N66" s="12">
        <f t="shared" si="21"/>
        <v>1.2639999999999998</v>
      </c>
      <c r="O66" s="12">
        <f t="shared" si="21"/>
        <v>1.393</v>
      </c>
      <c r="P66" s="12">
        <f t="shared" si="21"/>
        <v>4.5999999999999999E-2</v>
      </c>
      <c r="Q66" s="12">
        <f t="shared" si="21"/>
        <v>0.04</v>
      </c>
      <c r="R66" s="12">
        <f t="shared" si="21"/>
        <v>3.4000000000000002E-2</v>
      </c>
      <c r="S66" s="12">
        <f t="shared" si="21"/>
        <v>6.9000000000000006E-2</v>
      </c>
      <c r="T66" s="12">
        <f t="shared" si="21"/>
        <v>6.9000000000000006E-2</v>
      </c>
      <c r="U66" s="12">
        <f t="shared" si="21"/>
        <v>4.3999999999999997E-2</v>
      </c>
      <c r="V66" s="12">
        <f t="shared" si="21"/>
        <v>8.4000000000000005E-2</v>
      </c>
      <c r="W66" s="12">
        <f t="shared" si="21"/>
        <v>6.4000000000000001E-2</v>
      </c>
      <c r="X66" s="12">
        <f t="shared" si="21"/>
        <v>8.6000000000000007E-2</v>
      </c>
      <c r="Y66" s="12">
        <f t="shared" si="21"/>
        <v>6.2E-2</v>
      </c>
      <c r="Z66" s="12">
        <f t="shared" si="21"/>
        <v>2.6000000000000002E-2</v>
      </c>
      <c r="AA66" s="12">
        <f t="shared" si="21"/>
        <v>0.05</v>
      </c>
      <c r="AB66" s="12">
        <f t="shared" si="21"/>
        <v>5.8999999999999997E-2</v>
      </c>
      <c r="AC66" s="12">
        <f t="shared" si="21"/>
        <v>2.7000000000000003E-2</v>
      </c>
      <c r="AD66" s="12">
        <f t="shared" si="21"/>
        <v>9.5000000000000001E-2</v>
      </c>
      <c r="AE66" s="12">
        <f t="shared" si="21"/>
        <v>8.3000000000000004E-2</v>
      </c>
      <c r="AF66" s="12">
        <f t="shared" si="21"/>
        <v>3.5999999999999997E-2</v>
      </c>
      <c r="AG66" s="12">
        <f t="shared" si="21"/>
        <v>2.3E-2</v>
      </c>
      <c r="AH66" s="12">
        <f t="shared" si="21"/>
        <v>4.1000000000000002E-2</v>
      </c>
      <c r="AI66" s="12">
        <f t="shared" si="21"/>
        <v>4.7E-2</v>
      </c>
      <c r="AJ66" s="12">
        <f t="shared" si="21"/>
        <v>3.7999999999999999E-2</v>
      </c>
      <c r="AK66" s="12">
        <f t="shared" si="21"/>
        <v>4.5999999999999999E-2</v>
      </c>
      <c r="AL66" s="12">
        <f t="shared" si="21"/>
        <v>3.1E-2</v>
      </c>
      <c r="AM66" s="12">
        <f t="shared" si="21"/>
        <v>9.0000000000000011E-3</v>
      </c>
      <c r="AN66" s="12">
        <f t="shared" si="21"/>
        <v>3.7000000000000005E-2</v>
      </c>
      <c r="AO66" s="12">
        <f t="shared" si="21"/>
        <v>0.03</v>
      </c>
      <c r="AP66" s="12">
        <f t="shared" si="21"/>
        <v>2.5999999999999999E-2</v>
      </c>
      <c r="AQ66" s="12">
        <f t="shared" si="21"/>
        <v>1.4999999999999999E-2</v>
      </c>
      <c r="AR66" s="12">
        <f t="shared" si="21"/>
        <v>0.106</v>
      </c>
      <c r="AS66" s="12">
        <f t="shared" si="21"/>
        <v>4.3999999999999997E-2</v>
      </c>
      <c r="AT66" s="12">
        <f t="shared" si="21"/>
        <v>5.4000000000000006E-2</v>
      </c>
      <c r="AU66" s="12">
        <f t="shared" si="21"/>
        <v>0</v>
      </c>
      <c r="AV66" s="12">
        <f t="shared" si="21"/>
        <v>45878.3</v>
      </c>
      <c r="AW66" s="12">
        <f t="shared" si="21"/>
        <v>807.30000000000007</v>
      </c>
      <c r="AX66" s="12">
        <f t="shared" si="21"/>
        <v>16978.5</v>
      </c>
      <c r="AY66" s="12">
        <f t="shared" si="21"/>
        <v>25393.800000000003</v>
      </c>
      <c r="AZ66" s="12">
        <f t="shared" si="21"/>
        <v>3727.6</v>
      </c>
      <c r="BA66" s="12">
        <f t="shared" si="21"/>
        <v>191.99999999999997</v>
      </c>
      <c r="BB66" s="12">
        <f t="shared" si="21"/>
        <v>934.09999999999991</v>
      </c>
      <c r="BC66" s="12">
        <f t="shared" si="21"/>
        <v>78069.899999999994</v>
      </c>
      <c r="BD66" s="12">
        <f t="shared" si="21"/>
        <v>-58950.399999999994</v>
      </c>
      <c r="BE66">
        <f t="shared" si="0"/>
        <v>0.16800000000000001</v>
      </c>
      <c r="BF66">
        <f t="shared" si="1"/>
        <v>9.1999999999999998E-2</v>
      </c>
      <c r="BG66">
        <f t="shared" si="2"/>
        <v>0.67600000000000016</v>
      </c>
      <c r="BH66">
        <f t="shared" si="14"/>
        <v>7.1999999999999995E-2</v>
      </c>
      <c r="BI66">
        <f t="shared" si="14"/>
        <v>9.8000000000000004E-2</v>
      </c>
      <c r="BJ66">
        <f t="shared" si="14"/>
        <v>8.4000000000000005E-2</v>
      </c>
      <c r="BK66">
        <f t="shared" si="14"/>
        <v>0.11499999999999999</v>
      </c>
      <c r="BL66">
        <f t="shared" si="14"/>
        <v>0.21199999999999999</v>
      </c>
      <c r="BM66">
        <f t="shared" si="4"/>
        <v>4.0269999999999992</v>
      </c>
      <c r="BN66">
        <f t="shared" si="5"/>
        <v>4.5999999999999999E-2</v>
      </c>
      <c r="BO66">
        <f t="shared" si="6"/>
        <v>7.400000000000001E-2</v>
      </c>
      <c r="BP66">
        <f t="shared" si="7"/>
        <v>0.19900000000000001</v>
      </c>
      <c r="BQ66">
        <f t="shared" si="8"/>
        <v>6.9000000000000006E-2</v>
      </c>
      <c r="BR66">
        <f t="shared" si="9"/>
        <v>0.14800000000000002</v>
      </c>
      <c r="BS66">
        <f t="shared" si="15"/>
        <v>6.2E-2</v>
      </c>
      <c r="BT66">
        <f t="shared" si="15"/>
        <v>2.6000000000000002E-2</v>
      </c>
      <c r="BU66">
        <f t="shared" si="15"/>
        <v>0.05</v>
      </c>
      <c r="BV66">
        <f t="shared" si="11"/>
        <v>2.7000000000000003E-2</v>
      </c>
      <c r="BW66">
        <f t="shared" si="12"/>
        <v>0.17799999999999999</v>
      </c>
      <c r="BX66">
        <f t="shared" si="13"/>
        <v>2.5999999999999999E-2</v>
      </c>
    </row>
    <row r="67" spans="1:76" ht="20.45" customHeight="1" x14ac:dyDescent="0.4">
      <c r="A67" s="7" t="s">
        <v>67</v>
      </c>
      <c r="B67" s="5" t="s">
        <v>57</v>
      </c>
      <c r="C67" s="9">
        <f t="shared" ref="C67:BD67" si="22">C17</f>
        <v>7.0000000000000001E-3</v>
      </c>
      <c r="D67" s="9">
        <f t="shared" si="22"/>
        <v>3.0000000000000001E-3</v>
      </c>
      <c r="E67" s="9">
        <f t="shared" si="22"/>
        <v>4.0000000000000001E-3</v>
      </c>
      <c r="F67" s="9">
        <f t="shared" si="22"/>
        <v>4.0000000000000001E-3</v>
      </c>
      <c r="G67" s="9">
        <f t="shared" si="22"/>
        <v>1.2999999999999999E-2</v>
      </c>
      <c r="H67" s="9">
        <f t="shared" si="22"/>
        <v>7.0000000000000001E-3</v>
      </c>
      <c r="I67" s="9">
        <f t="shared" si="22"/>
        <v>4.0000000000000001E-3</v>
      </c>
      <c r="J67" s="9">
        <f t="shared" si="22"/>
        <v>4.0000000000000001E-3</v>
      </c>
      <c r="K67" s="9">
        <f t="shared" si="22"/>
        <v>4.0000000000000001E-3</v>
      </c>
      <c r="L67" s="9">
        <f t="shared" si="22"/>
        <v>1.2E-2</v>
      </c>
      <c r="M67" s="9">
        <f t="shared" si="22"/>
        <v>1.2E-2</v>
      </c>
      <c r="N67" s="9">
        <f t="shared" si="22"/>
        <v>1.0999999999999999E-2</v>
      </c>
      <c r="O67" s="9">
        <f t="shared" si="22"/>
        <v>0.01</v>
      </c>
      <c r="P67" s="9">
        <f t="shared" si="22"/>
        <v>1.0469999999999999</v>
      </c>
      <c r="Q67" s="9">
        <f t="shared" si="22"/>
        <v>7.0000000000000001E-3</v>
      </c>
      <c r="R67" s="9">
        <f t="shared" si="22"/>
        <v>7.0000000000000001E-3</v>
      </c>
      <c r="S67" s="9">
        <f t="shared" si="22"/>
        <v>1.0999999999999999E-2</v>
      </c>
      <c r="T67" s="9">
        <f t="shared" si="22"/>
        <v>2.5000000000000001E-2</v>
      </c>
      <c r="U67" s="9">
        <f t="shared" si="22"/>
        <v>0.01</v>
      </c>
      <c r="V67" s="9">
        <f t="shared" si="22"/>
        <v>1.2999999999999999E-2</v>
      </c>
      <c r="W67" s="9">
        <f t="shared" si="22"/>
        <v>1.2999999999999999E-2</v>
      </c>
      <c r="X67" s="9">
        <f t="shared" si="22"/>
        <v>1.4E-2</v>
      </c>
      <c r="Y67" s="9">
        <f t="shared" si="22"/>
        <v>5.0000000000000001E-3</v>
      </c>
      <c r="Z67" s="9">
        <f t="shared" si="22"/>
        <v>2E-3</v>
      </c>
      <c r="AA67" s="9">
        <f t="shared" si="22"/>
        <v>5.6000000000000001E-2</v>
      </c>
      <c r="AB67" s="9">
        <f t="shared" si="22"/>
        <v>4.0000000000000001E-3</v>
      </c>
      <c r="AC67" s="9">
        <f t="shared" si="22"/>
        <v>2E-3</v>
      </c>
      <c r="AD67" s="9">
        <f t="shared" si="22"/>
        <v>7.0000000000000001E-3</v>
      </c>
      <c r="AE67" s="9">
        <f t="shared" si="22"/>
        <v>6.0000000000000001E-3</v>
      </c>
      <c r="AF67" s="9">
        <f t="shared" si="22"/>
        <v>2E-3</v>
      </c>
      <c r="AG67" s="9">
        <f t="shared" si="22"/>
        <v>2E-3</v>
      </c>
      <c r="AH67" s="9">
        <f t="shared" si="22"/>
        <v>5.0000000000000001E-3</v>
      </c>
      <c r="AI67" s="9">
        <f t="shared" si="22"/>
        <v>3.0000000000000001E-3</v>
      </c>
      <c r="AJ67" s="9">
        <f t="shared" si="22"/>
        <v>3.0000000000000001E-3</v>
      </c>
      <c r="AK67" s="9">
        <f t="shared" si="22"/>
        <v>3.0000000000000001E-3</v>
      </c>
      <c r="AL67" s="9">
        <f t="shared" si="22"/>
        <v>2E-3</v>
      </c>
      <c r="AM67" s="9">
        <f t="shared" si="22"/>
        <v>1E-3</v>
      </c>
      <c r="AN67" s="9">
        <f t="shared" si="22"/>
        <v>2E-3</v>
      </c>
      <c r="AO67" s="9">
        <f t="shared" si="22"/>
        <v>2E-3</v>
      </c>
      <c r="AP67" s="9">
        <f t="shared" si="22"/>
        <v>2E-3</v>
      </c>
      <c r="AQ67" s="9">
        <f t="shared" si="22"/>
        <v>3.0000000000000001E-3</v>
      </c>
      <c r="AR67" s="9">
        <f t="shared" si="22"/>
        <v>4.0000000000000001E-3</v>
      </c>
      <c r="AS67" s="9">
        <f t="shared" si="22"/>
        <v>5.0000000000000001E-3</v>
      </c>
      <c r="AT67" s="9">
        <f t="shared" si="22"/>
        <v>5.0000000000000001E-3</v>
      </c>
      <c r="AU67" s="9">
        <f t="shared" si="22"/>
        <v>0</v>
      </c>
      <c r="AV67" s="9">
        <f t="shared" si="22"/>
        <v>1819.6</v>
      </c>
      <c r="AW67" s="9">
        <f t="shared" si="22"/>
        <v>35.5</v>
      </c>
      <c r="AX67" s="9">
        <f t="shared" si="22"/>
        <v>239.6</v>
      </c>
      <c r="AY67" s="9">
        <f t="shared" si="22"/>
        <v>393.2</v>
      </c>
      <c r="AZ67" s="9">
        <f t="shared" si="22"/>
        <v>4.4000000000000004</v>
      </c>
      <c r="BA67" s="9">
        <f t="shared" si="22"/>
        <v>2.4</v>
      </c>
      <c r="BB67" s="9">
        <f t="shared" si="22"/>
        <v>5.5</v>
      </c>
      <c r="BC67" s="9">
        <f t="shared" si="22"/>
        <v>7816.6</v>
      </c>
      <c r="BD67" s="9">
        <f t="shared" si="22"/>
        <v>-6741.8</v>
      </c>
      <c r="BE67">
        <f t="shared" si="0"/>
        <v>0.01</v>
      </c>
      <c r="BF67">
        <f t="shared" si="1"/>
        <v>8.0000000000000002E-3</v>
      </c>
      <c r="BG67">
        <f t="shared" si="2"/>
        <v>5.9000000000000011E-2</v>
      </c>
      <c r="BH67">
        <f t="shared" si="14"/>
        <v>7.0000000000000001E-3</v>
      </c>
      <c r="BI67">
        <f t="shared" si="14"/>
        <v>4.0000000000000001E-3</v>
      </c>
      <c r="BJ67">
        <f t="shared" si="14"/>
        <v>4.0000000000000001E-3</v>
      </c>
      <c r="BK67">
        <f t="shared" si="14"/>
        <v>4.0000000000000001E-3</v>
      </c>
      <c r="BL67">
        <f t="shared" si="14"/>
        <v>1.2E-2</v>
      </c>
      <c r="BM67">
        <f t="shared" si="4"/>
        <v>3.3000000000000002E-2</v>
      </c>
      <c r="BN67">
        <f t="shared" si="5"/>
        <v>1.0469999999999999</v>
      </c>
      <c r="BO67">
        <f t="shared" si="6"/>
        <v>1.4E-2</v>
      </c>
      <c r="BP67">
        <f t="shared" si="7"/>
        <v>3.4999999999999996E-2</v>
      </c>
      <c r="BQ67">
        <f t="shared" si="8"/>
        <v>2.5000000000000001E-2</v>
      </c>
      <c r="BR67">
        <f t="shared" si="9"/>
        <v>2.5999999999999999E-2</v>
      </c>
      <c r="BS67">
        <f t="shared" si="15"/>
        <v>5.0000000000000001E-3</v>
      </c>
      <c r="BT67">
        <f t="shared" si="15"/>
        <v>2E-3</v>
      </c>
      <c r="BU67">
        <f t="shared" si="15"/>
        <v>5.6000000000000001E-2</v>
      </c>
      <c r="BV67">
        <f t="shared" si="11"/>
        <v>2E-3</v>
      </c>
      <c r="BW67">
        <f t="shared" si="12"/>
        <v>1.3000000000000001E-2</v>
      </c>
      <c r="BX67">
        <f t="shared" si="13"/>
        <v>2E-3</v>
      </c>
    </row>
    <row r="68" spans="1:76" ht="26.45" customHeight="1" x14ac:dyDescent="0.35">
      <c r="A68" s="6" t="s">
        <v>68</v>
      </c>
      <c r="B68" s="11"/>
      <c r="C68" s="12">
        <f t="shared" ref="C68:BD68" si="23">SUM(C18,C19)</f>
        <v>0.03</v>
      </c>
      <c r="D68" s="12">
        <f t="shared" si="23"/>
        <v>4.3999999999999997E-2</v>
      </c>
      <c r="E68" s="12">
        <f t="shared" si="23"/>
        <v>6.9999999999999993E-2</v>
      </c>
      <c r="F68" s="12">
        <f t="shared" si="23"/>
        <v>4.7E-2</v>
      </c>
      <c r="G68" s="12">
        <f t="shared" si="23"/>
        <v>0.123</v>
      </c>
      <c r="H68" s="12">
        <f t="shared" si="23"/>
        <v>5.3999999999999999E-2</v>
      </c>
      <c r="I68" s="12">
        <f t="shared" si="23"/>
        <v>0.04</v>
      </c>
      <c r="J68" s="12">
        <f t="shared" si="23"/>
        <v>6.0999999999999999E-2</v>
      </c>
      <c r="K68" s="12">
        <f t="shared" si="23"/>
        <v>3.3000000000000002E-2</v>
      </c>
      <c r="L68" s="12">
        <f t="shared" si="23"/>
        <v>7.4999999999999997E-2</v>
      </c>
      <c r="M68" s="12">
        <f t="shared" si="23"/>
        <v>7.6999999999999999E-2</v>
      </c>
      <c r="N68" s="12">
        <f t="shared" si="23"/>
        <v>4.3999999999999997E-2</v>
      </c>
      <c r="O68" s="12">
        <f t="shared" si="23"/>
        <v>8.900000000000001E-2</v>
      </c>
      <c r="P68" s="12">
        <f t="shared" si="23"/>
        <v>5.1000000000000004E-2</v>
      </c>
      <c r="Q68" s="12">
        <f t="shared" si="23"/>
        <v>1.534</v>
      </c>
      <c r="R68" s="12">
        <f t="shared" si="23"/>
        <v>1.5649999999999999</v>
      </c>
      <c r="S68" s="12">
        <f t="shared" si="23"/>
        <v>0.19700000000000001</v>
      </c>
      <c r="T68" s="12">
        <f t="shared" si="23"/>
        <v>0.251</v>
      </c>
      <c r="U68" s="12">
        <f t="shared" si="23"/>
        <v>0.27999999999999997</v>
      </c>
      <c r="V68" s="12">
        <f t="shared" si="23"/>
        <v>0.28200000000000003</v>
      </c>
      <c r="W68" s="12">
        <f t="shared" si="23"/>
        <v>0.40099999999999997</v>
      </c>
      <c r="X68" s="12">
        <f t="shared" si="23"/>
        <v>0.16500000000000001</v>
      </c>
      <c r="Y68" s="12">
        <f t="shared" si="23"/>
        <v>4.9000000000000002E-2</v>
      </c>
      <c r="Z68" s="12">
        <f t="shared" si="23"/>
        <v>0.01</v>
      </c>
      <c r="AA68" s="12">
        <f t="shared" si="23"/>
        <v>0.24000000000000002</v>
      </c>
      <c r="AB68" s="12">
        <f t="shared" si="23"/>
        <v>4.2999999999999997E-2</v>
      </c>
      <c r="AC68" s="12">
        <f t="shared" si="23"/>
        <v>2.4E-2</v>
      </c>
      <c r="AD68" s="12">
        <f t="shared" si="23"/>
        <v>8.8999999999999996E-2</v>
      </c>
      <c r="AE68" s="12">
        <f t="shared" si="23"/>
        <v>8.3999999999999991E-2</v>
      </c>
      <c r="AF68" s="12">
        <f t="shared" si="23"/>
        <v>3.3000000000000002E-2</v>
      </c>
      <c r="AG68" s="12">
        <f t="shared" si="23"/>
        <v>1.3000000000000001E-2</v>
      </c>
      <c r="AH68" s="12">
        <f t="shared" si="23"/>
        <v>3.2000000000000001E-2</v>
      </c>
      <c r="AI68" s="12">
        <f t="shared" si="23"/>
        <v>0.03</v>
      </c>
      <c r="AJ68" s="12">
        <f t="shared" si="23"/>
        <v>2.7E-2</v>
      </c>
      <c r="AK68" s="12">
        <f t="shared" si="23"/>
        <v>2.6000000000000002E-2</v>
      </c>
      <c r="AL68" s="12">
        <f t="shared" si="23"/>
        <v>1.7000000000000001E-2</v>
      </c>
      <c r="AM68" s="12">
        <f t="shared" si="23"/>
        <v>6.0000000000000001E-3</v>
      </c>
      <c r="AN68" s="12">
        <f t="shared" si="23"/>
        <v>2.2000000000000002E-2</v>
      </c>
      <c r="AO68" s="12">
        <f t="shared" si="23"/>
        <v>1.8000000000000002E-2</v>
      </c>
      <c r="AP68" s="12">
        <f t="shared" si="23"/>
        <v>3.2000000000000001E-2</v>
      </c>
      <c r="AQ68" s="12">
        <f t="shared" si="23"/>
        <v>1.0999999999999999E-2</v>
      </c>
      <c r="AR68" s="12">
        <f t="shared" si="23"/>
        <v>2.6000000000000002E-2</v>
      </c>
      <c r="AS68" s="12">
        <f t="shared" si="23"/>
        <v>2.8000000000000001E-2</v>
      </c>
      <c r="AT68" s="12">
        <f t="shared" si="23"/>
        <v>3.7999999999999999E-2</v>
      </c>
      <c r="AU68" s="12">
        <f t="shared" si="23"/>
        <v>0</v>
      </c>
      <c r="AV68" s="12">
        <f t="shared" si="23"/>
        <v>8742.2000000000007</v>
      </c>
      <c r="AW68" s="12">
        <f t="shared" si="23"/>
        <v>97.6</v>
      </c>
      <c r="AX68" s="12">
        <f t="shared" si="23"/>
        <v>1125.5</v>
      </c>
      <c r="AY68" s="12">
        <f t="shared" si="23"/>
        <v>3292.8999999999996</v>
      </c>
      <c r="AZ68" s="12">
        <f t="shared" si="23"/>
        <v>2288.5</v>
      </c>
      <c r="BA68" s="12">
        <f t="shared" si="23"/>
        <v>9.6999999999999993</v>
      </c>
      <c r="BB68" s="12">
        <f t="shared" si="23"/>
        <v>34.9</v>
      </c>
      <c r="BC68" s="12">
        <f t="shared" si="23"/>
        <v>68450.100000000006</v>
      </c>
      <c r="BD68" s="12">
        <f t="shared" si="23"/>
        <v>-52911</v>
      </c>
      <c r="BE68">
        <f t="shared" ref="BE68:BE111" si="24">SUM(C68,D68)</f>
        <v>7.3999999999999996E-2</v>
      </c>
      <c r="BF68">
        <f t="shared" ref="BF68:BF111" si="25">SUM(E68,F68)</f>
        <v>0.11699999999999999</v>
      </c>
      <c r="BG68">
        <f t="shared" ref="BG68:BG111" si="26">SUM(G68,AB68,AF68,AG68,AH68,AI68,AJ68,AK68,AL68,AM68,AN68,AO68,AQ68,AR68,AS68,AT68)</f>
        <v>0.49300000000000016</v>
      </c>
      <c r="BH68">
        <f t="shared" ref="BH68:BL99" si="27">H68</f>
        <v>5.3999999999999999E-2</v>
      </c>
      <c r="BI68">
        <f t="shared" si="27"/>
        <v>0.04</v>
      </c>
      <c r="BJ68">
        <f t="shared" si="27"/>
        <v>6.0999999999999999E-2</v>
      </c>
      <c r="BK68">
        <f t="shared" si="27"/>
        <v>3.3000000000000002E-2</v>
      </c>
      <c r="BL68">
        <f t="shared" si="27"/>
        <v>7.4999999999999997E-2</v>
      </c>
      <c r="BM68">
        <f t="shared" ref="BM68:BM111" si="28">SUM(M68,N68,O68)</f>
        <v>0.21000000000000002</v>
      </c>
      <c r="BN68">
        <f t="shared" ref="BN68:BN111" si="29">P68</f>
        <v>5.1000000000000004E-2</v>
      </c>
      <c r="BO68">
        <f t="shared" ref="BO68:BO111" si="30">SUM(Q68,R68)</f>
        <v>3.0990000000000002</v>
      </c>
      <c r="BP68">
        <f t="shared" ref="BP68:BP111" si="31">SUM(S68,U68,X68)</f>
        <v>0.64200000000000002</v>
      </c>
      <c r="BQ68">
        <f t="shared" ref="BQ68:BQ111" si="32">T68</f>
        <v>0.251</v>
      </c>
      <c r="BR68">
        <f t="shared" ref="BR68:BR111" si="33">SUM(V68,W68)</f>
        <v>0.68300000000000005</v>
      </c>
      <c r="BS68">
        <f t="shared" ref="BS68:BU99" si="34">Y68</f>
        <v>4.9000000000000002E-2</v>
      </c>
      <c r="BT68">
        <f t="shared" si="34"/>
        <v>0.01</v>
      </c>
      <c r="BU68">
        <f t="shared" si="34"/>
        <v>0.24000000000000002</v>
      </c>
      <c r="BV68">
        <f t="shared" ref="BV68:BV111" si="35">AC68</f>
        <v>2.4E-2</v>
      </c>
      <c r="BW68">
        <f t="shared" ref="BW68:BW111" si="36">SUM(AD68,AE68)</f>
        <v>0.17299999999999999</v>
      </c>
      <c r="BX68">
        <f t="shared" ref="BX68:BX111" si="37">AP68</f>
        <v>3.2000000000000001E-2</v>
      </c>
    </row>
    <row r="69" spans="1:76" ht="92.45" customHeight="1" x14ac:dyDescent="0.35">
      <c r="A69" s="6" t="s">
        <v>69</v>
      </c>
      <c r="B69" s="11"/>
      <c r="C69" s="12">
        <f t="shared" ref="C69:BD69" si="38">SUM(C20,C22,C25)</f>
        <v>5.1999999999999998E-2</v>
      </c>
      <c r="D69" s="12">
        <f t="shared" si="38"/>
        <v>6.4000000000000001E-2</v>
      </c>
      <c r="E69" s="12">
        <f t="shared" si="38"/>
        <v>4.7E-2</v>
      </c>
      <c r="F69" s="12">
        <f t="shared" si="38"/>
        <v>8.4000000000000005E-2</v>
      </c>
      <c r="G69" s="12">
        <f t="shared" si="38"/>
        <v>0.184</v>
      </c>
      <c r="H69" s="12">
        <f t="shared" si="38"/>
        <v>4.4999999999999998E-2</v>
      </c>
      <c r="I69" s="12">
        <f t="shared" si="38"/>
        <v>7.3999999999999996E-2</v>
      </c>
      <c r="J69" s="12">
        <f t="shared" si="38"/>
        <v>6.0000000000000005E-2</v>
      </c>
      <c r="K69" s="12">
        <f t="shared" si="38"/>
        <v>4.9000000000000002E-2</v>
      </c>
      <c r="L69" s="12">
        <f t="shared" si="38"/>
        <v>8.8999999999999996E-2</v>
      </c>
      <c r="M69" s="12">
        <f t="shared" si="38"/>
        <v>6.4000000000000001E-2</v>
      </c>
      <c r="N69" s="12">
        <f t="shared" si="38"/>
        <v>4.9000000000000002E-2</v>
      </c>
      <c r="O69" s="12">
        <f t="shared" si="38"/>
        <v>7.1000000000000008E-2</v>
      </c>
      <c r="P69" s="12">
        <f t="shared" si="38"/>
        <v>4.7E-2</v>
      </c>
      <c r="Q69" s="12">
        <f t="shared" si="38"/>
        <v>5.3000000000000005E-2</v>
      </c>
      <c r="R69" s="12">
        <f t="shared" si="38"/>
        <v>4.3999999999999997E-2</v>
      </c>
      <c r="S69" s="12">
        <f t="shared" si="38"/>
        <v>1.105</v>
      </c>
      <c r="T69" s="12">
        <f t="shared" si="38"/>
        <v>0.1</v>
      </c>
      <c r="U69" s="12">
        <f t="shared" si="38"/>
        <v>1.2859999999999998</v>
      </c>
      <c r="V69" s="12">
        <f t="shared" si="38"/>
        <v>8.900000000000001E-2</v>
      </c>
      <c r="W69" s="12">
        <f t="shared" si="38"/>
        <v>0.123</v>
      </c>
      <c r="X69" s="12">
        <f t="shared" si="38"/>
        <v>1.2029999999999998</v>
      </c>
      <c r="Y69" s="12">
        <f t="shared" si="38"/>
        <v>0.10600000000000001</v>
      </c>
      <c r="Z69" s="12">
        <f t="shared" si="38"/>
        <v>2.7E-2</v>
      </c>
      <c r="AA69" s="12">
        <f t="shared" si="38"/>
        <v>8.5999999999999993E-2</v>
      </c>
      <c r="AB69" s="12">
        <f t="shared" si="38"/>
        <v>0.08</v>
      </c>
      <c r="AC69" s="12">
        <f t="shared" si="38"/>
        <v>4.3999999999999997E-2</v>
      </c>
      <c r="AD69" s="12">
        <f t="shared" si="38"/>
        <v>8.8999999999999996E-2</v>
      </c>
      <c r="AE69" s="12">
        <f t="shared" si="38"/>
        <v>7.4999999999999997E-2</v>
      </c>
      <c r="AF69" s="12">
        <f t="shared" si="38"/>
        <v>4.9000000000000002E-2</v>
      </c>
      <c r="AG69" s="12">
        <f t="shared" si="38"/>
        <v>2.8999999999999998E-2</v>
      </c>
      <c r="AH69" s="12">
        <f t="shared" si="38"/>
        <v>5.1000000000000004E-2</v>
      </c>
      <c r="AI69" s="12">
        <f t="shared" si="38"/>
        <v>7.6999999999999999E-2</v>
      </c>
      <c r="AJ69" s="12">
        <f t="shared" si="38"/>
        <v>6.9000000000000006E-2</v>
      </c>
      <c r="AK69" s="12">
        <f t="shared" si="38"/>
        <v>7.5999999999999998E-2</v>
      </c>
      <c r="AL69" s="12">
        <f t="shared" si="38"/>
        <v>4.5999999999999999E-2</v>
      </c>
      <c r="AM69" s="12">
        <f t="shared" si="38"/>
        <v>1.2E-2</v>
      </c>
      <c r="AN69" s="12">
        <f t="shared" si="38"/>
        <v>6.9999999999999993E-2</v>
      </c>
      <c r="AO69" s="12">
        <f t="shared" si="38"/>
        <v>6.2E-2</v>
      </c>
      <c r="AP69" s="12">
        <f t="shared" si="38"/>
        <v>6.1000000000000006E-2</v>
      </c>
      <c r="AQ69" s="12">
        <f t="shared" si="38"/>
        <v>3.2000000000000001E-2</v>
      </c>
      <c r="AR69" s="12">
        <f t="shared" si="38"/>
        <v>6.2E-2</v>
      </c>
      <c r="AS69" s="12">
        <f t="shared" si="38"/>
        <v>0.09</v>
      </c>
      <c r="AT69" s="12">
        <f t="shared" si="38"/>
        <v>7.1000000000000008E-2</v>
      </c>
      <c r="AU69" s="12">
        <f t="shared" si="38"/>
        <v>0</v>
      </c>
      <c r="AV69" s="12">
        <f t="shared" si="38"/>
        <v>118357.3</v>
      </c>
      <c r="AW69" s="12">
        <f t="shared" si="38"/>
        <v>1148.5999999999999</v>
      </c>
      <c r="AX69" s="12">
        <f t="shared" si="38"/>
        <v>6148.3</v>
      </c>
      <c r="AY69" s="12">
        <f t="shared" si="38"/>
        <v>158286.19999999998</v>
      </c>
      <c r="AZ69" s="12">
        <f t="shared" si="38"/>
        <v>6519.7</v>
      </c>
      <c r="BA69" s="12">
        <f t="shared" si="38"/>
        <v>506.9</v>
      </c>
      <c r="BB69" s="12">
        <f t="shared" si="38"/>
        <v>2280.5</v>
      </c>
      <c r="BC69" s="12">
        <f t="shared" si="38"/>
        <v>219815.80000000002</v>
      </c>
      <c r="BD69" s="12">
        <f t="shared" si="38"/>
        <v>-167594.6</v>
      </c>
      <c r="BE69">
        <f t="shared" si="24"/>
        <v>0.11599999999999999</v>
      </c>
      <c r="BF69">
        <f t="shared" si="25"/>
        <v>0.13100000000000001</v>
      </c>
      <c r="BG69">
        <f t="shared" si="26"/>
        <v>1.06</v>
      </c>
      <c r="BH69">
        <f t="shared" si="27"/>
        <v>4.4999999999999998E-2</v>
      </c>
      <c r="BI69">
        <f t="shared" si="27"/>
        <v>7.3999999999999996E-2</v>
      </c>
      <c r="BJ69">
        <f t="shared" si="27"/>
        <v>6.0000000000000005E-2</v>
      </c>
      <c r="BK69">
        <f t="shared" si="27"/>
        <v>4.9000000000000002E-2</v>
      </c>
      <c r="BL69">
        <f t="shared" si="27"/>
        <v>8.8999999999999996E-2</v>
      </c>
      <c r="BM69">
        <f t="shared" si="28"/>
        <v>0.184</v>
      </c>
      <c r="BN69">
        <f t="shared" si="29"/>
        <v>4.7E-2</v>
      </c>
      <c r="BO69">
        <f t="shared" si="30"/>
        <v>9.7000000000000003E-2</v>
      </c>
      <c r="BP69">
        <f t="shared" si="31"/>
        <v>3.5939999999999999</v>
      </c>
      <c r="BQ69">
        <f t="shared" si="32"/>
        <v>0.1</v>
      </c>
      <c r="BR69">
        <f t="shared" si="33"/>
        <v>0.21200000000000002</v>
      </c>
      <c r="BS69">
        <f t="shared" si="34"/>
        <v>0.10600000000000001</v>
      </c>
      <c r="BT69">
        <f t="shared" si="34"/>
        <v>2.7E-2</v>
      </c>
      <c r="BU69">
        <f t="shared" si="34"/>
        <v>8.5999999999999993E-2</v>
      </c>
      <c r="BV69">
        <f t="shared" si="35"/>
        <v>4.3999999999999997E-2</v>
      </c>
      <c r="BW69">
        <f t="shared" si="36"/>
        <v>0.16399999999999998</v>
      </c>
      <c r="BX69">
        <f t="shared" si="37"/>
        <v>6.1000000000000006E-2</v>
      </c>
    </row>
    <row r="70" spans="1:76" ht="13.7" customHeight="1" x14ac:dyDescent="0.4">
      <c r="A70" s="7" t="s">
        <v>70</v>
      </c>
      <c r="B70" s="5" t="s">
        <v>57</v>
      </c>
      <c r="C70" s="9">
        <f t="shared" ref="C70:BD70" si="39">C21</f>
        <v>8.0000000000000002E-3</v>
      </c>
      <c r="D70" s="9">
        <f t="shared" si="39"/>
        <v>1.0999999999999999E-2</v>
      </c>
      <c r="E70" s="9">
        <f t="shared" si="39"/>
        <v>6.0000000000000001E-3</v>
      </c>
      <c r="F70" s="9">
        <f t="shared" si="39"/>
        <v>1.2E-2</v>
      </c>
      <c r="G70" s="9">
        <f t="shared" si="39"/>
        <v>2.1000000000000001E-2</v>
      </c>
      <c r="H70" s="9">
        <f t="shared" si="39"/>
        <v>8.9999999999999993E-3</v>
      </c>
      <c r="I70" s="9">
        <f t="shared" si="39"/>
        <v>1.2E-2</v>
      </c>
      <c r="J70" s="9">
        <f t="shared" si="39"/>
        <v>0.01</v>
      </c>
      <c r="K70" s="9">
        <f t="shared" si="39"/>
        <v>8.9999999999999993E-3</v>
      </c>
      <c r="L70" s="9">
        <f t="shared" si="39"/>
        <v>1.4E-2</v>
      </c>
      <c r="M70" s="9">
        <f t="shared" si="39"/>
        <v>1.2E-2</v>
      </c>
      <c r="N70" s="9">
        <f t="shared" si="39"/>
        <v>0.01</v>
      </c>
      <c r="O70" s="9">
        <f t="shared" si="39"/>
        <v>1.4999999999999999E-2</v>
      </c>
      <c r="P70" s="9">
        <f t="shared" si="39"/>
        <v>7.0000000000000001E-3</v>
      </c>
      <c r="Q70" s="9">
        <f t="shared" si="39"/>
        <v>1.2E-2</v>
      </c>
      <c r="R70" s="9">
        <f t="shared" si="39"/>
        <v>1.2E-2</v>
      </c>
      <c r="S70" s="9">
        <f t="shared" si="39"/>
        <v>0.17399999999999999</v>
      </c>
      <c r="T70" s="9">
        <f t="shared" si="39"/>
        <v>1.1839999999999999</v>
      </c>
      <c r="U70" s="9">
        <f t="shared" si="39"/>
        <v>4.5999999999999999E-2</v>
      </c>
      <c r="V70" s="9">
        <f t="shared" si="39"/>
        <v>6.9000000000000006E-2</v>
      </c>
      <c r="W70" s="9">
        <f t="shared" si="39"/>
        <v>3.4000000000000002E-2</v>
      </c>
      <c r="X70" s="9">
        <f t="shared" si="39"/>
        <v>5.3999999999999999E-2</v>
      </c>
      <c r="Y70" s="9">
        <f t="shared" si="39"/>
        <v>1.4999999999999999E-2</v>
      </c>
      <c r="Z70" s="9">
        <f t="shared" si="39"/>
        <v>3.0000000000000001E-3</v>
      </c>
      <c r="AA70" s="9">
        <f t="shared" si="39"/>
        <v>1.7000000000000001E-2</v>
      </c>
      <c r="AB70" s="9">
        <f t="shared" si="39"/>
        <v>2.3E-2</v>
      </c>
      <c r="AC70" s="9">
        <f t="shared" si="39"/>
        <v>6.0000000000000001E-3</v>
      </c>
      <c r="AD70" s="9">
        <f t="shared" si="39"/>
        <v>1.4999999999999999E-2</v>
      </c>
      <c r="AE70" s="9">
        <f t="shared" si="39"/>
        <v>1.4E-2</v>
      </c>
      <c r="AF70" s="9">
        <f t="shared" si="39"/>
        <v>8.9999999999999993E-3</v>
      </c>
      <c r="AG70" s="9">
        <f t="shared" si="39"/>
        <v>5.0000000000000001E-3</v>
      </c>
      <c r="AH70" s="9">
        <f t="shared" si="39"/>
        <v>8.0000000000000002E-3</v>
      </c>
      <c r="AI70" s="9">
        <f t="shared" si="39"/>
        <v>1.9E-2</v>
      </c>
      <c r="AJ70" s="9">
        <f t="shared" si="39"/>
        <v>1.4E-2</v>
      </c>
      <c r="AK70" s="9">
        <f t="shared" si="39"/>
        <v>1.2999999999999999E-2</v>
      </c>
      <c r="AL70" s="9">
        <f t="shared" si="39"/>
        <v>8.0000000000000002E-3</v>
      </c>
      <c r="AM70" s="9">
        <f t="shared" si="39"/>
        <v>2E-3</v>
      </c>
      <c r="AN70" s="9">
        <f t="shared" si="39"/>
        <v>0.01</v>
      </c>
      <c r="AO70" s="9">
        <f t="shared" si="39"/>
        <v>8.0000000000000002E-3</v>
      </c>
      <c r="AP70" s="9">
        <f t="shared" si="39"/>
        <v>1.2E-2</v>
      </c>
      <c r="AQ70" s="9">
        <f t="shared" si="39"/>
        <v>4.0000000000000001E-3</v>
      </c>
      <c r="AR70" s="9">
        <f t="shared" si="39"/>
        <v>8.0000000000000002E-3</v>
      </c>
      <c r="AS70" s="9">
        <f t="shared" si="39"/>
        <v>1.0999999999999999E-2</v>
      </c>
      <c r="AT70" s="9">
        <f t="shared" si="39"/>
        <v>0.01</v>
      </c>
      <c r="AU70" s="9">
        <f t="shared" si="39"/>
        <v>0</v>
      </c>
      <c r="AV70" s="9">
        <f t="shared" si="39"/>
        <v>27558.2</v>
      </c>
      <c r="AW70" s="9">
        <f t="shared" si="39"/>
        <v>261.89999999999998</v>
      </c>
      <c r="AX70" s="9">
        <f t="shared" si="39"/>
        <v>1306.5999999999999</v>
      </c>
      <c r="AY70" s="9">
        <f t="shared" si="39"/>
        <v>13609</v>
      </c>
      <c r="AZ70" s="9">
        <f t="shared" si="39"/>
        <v>2461.8000000000002</v>
      </c>
      <c r="BA70" s="9">
        <f t="shared" si="39"/>
        <v>52.9</v>
      </c>
      <c r="BB70" s="9">
        <f t="shared" si="39"/>
        <v>67.2</v>
      </c>
      <c r="BC70" s="9">
        <f t="shared" si="39"/>
        <v>44674.7</v>
      </c>
      <c r="BD70" s="9">
        <f t="shared" si="39"/>
        <v>-35815.300000000003</v>
      </c>
      <c r="BE70">
        <f t="shared" si="24"/>
        <v>1.9E-2</v>
      </c>
      <c r="BF70">
        <f t="shared" si="25"/>
        <v>1.8000000000000002E-2</v>
      </c>
      <c r="BG70">
        <f t="shared" si="26"/>
        <v>0.17300000000000004</v>
      </c>
      <c r="BH70">
        <f t="shared" si="27"/>
        <v>8.9999999999999993E-3</v>
      </c>
      <c r="BI70">
        <f t="shared" si="27"/>
        <v>1.2E-2</v>
      </c>
      <c r="BJ70">
        <f t="shared" si="27"/>
        <v>0.01</v>
      </c>
      <c r="BK70">
        <f t="shared" si="27"/>
        <v>8.9999999999999993E-3</v>
      </c>
      <c r="BL70">
        <f t="shared" si="27"/>
        <v>1.4E-2</v>
      </c>
      <c r="BM70">
        <f t="shared" si="28"/>
        <v>3.6999999999999998E-2</v>
      </c>
      <c r="BN70">
        <f t="shared" si="29"/>
        <v>7.0000000000000001E-3</v>
      </c>
      <c r="BO70">
        <f t="shared" si="30"/>
        <v>2.4E-2</v>
      </c>
      <c r="BP70">
        <f t="shared" si="31"/>
        <v>0.27399999999999997</v>
      </c>
      <c r="BQ70">
        <f t="shared" si="32"/>
        <v>1.1839999999999999</v>
      </c>
      <c r="BR70">
        <f t="shared" si="33"/>
        <v>0.10300000000000001</v>
      </c>
      <c r="BS70">
        <f t="shared" si="34"/>
        <v>1.4999999999999999E-2</v>
      </c>
      <c r="BT70">
        <f t="shared" si="34"/>
        <v>3.0000000000000001E-3</v>
      </c>
      <c r="BU70">
        <f t="shared" si="34"/>
        <v>1.7000000000000001E-2</v>
      </c>
      <c r="BV70">
        <f t="shared" si="35"/>
        <v>6.0000000000000001E-3</v>
      </c>
      <c r="BW70">
        <f t="shared" si="36"/>
        <v>2.8999999999999998E-2</v>
      </c>
      <c r="BX70">
        <f t="shared" si="37"/>
        <v>1.2E-2</v>
      </c>
    </row>
    <row r="71" spans="1:76" ht="52.7" customHeight="1" x14ac:dyDescent="0.35">
      <c r="A71" s="6" t="s">
        <v>71</v>
      </c>
      <c r="B71" s="11"/>
      <c r="C71" s="12">
        <f t="shared" ref="C71:BD71" si="40">SUM(C23,C24)</f>
        <v>1.7000000000000001E-2</v>
      </c>
      <c r="D71" s="12">
        <f t="shared" si="40"/>
        <v>5.9000000000000004E-2</v>
      </c>
      <c r="E71" s="12">
        <f t="shared" si="40"/>
        <v>9.9999999999999985E-3</v>
      </c>
      <c r="F71" s="12">
        <f t="shared" si="40"/>
        <v>1.9E-2</v>
      </c>
      <c r="G71" s="12">
        <f t="shared" si="40"/>
        <v>3.2000000000000001E-2</v>
      </c>
      <c r="H71" s="12">
        <f t="shared" si="40"/>
        <v>1.9E-2</v>
      </c>
      <c r="I71" s="12">
        <f t="shared" si="40"/>
        <v>2.5000000000000001E-2</v>
      </c>
      <c r="J71" s="12">
        <f t="shared" si="40"/>
        <v>1.9000000000000003E-2</v>
      </c>
      <c r="K71" s="12">
        <f t="shared" si="40"/>
        <v>1.7000000000000001E-2</v>
      </c>
      <c r="L71" s="12">
        <f t="shared" si="40"/>
        <v>2.8000000000000001E-2</v>
      </c>
      <c r="M71" s="12">
        <f t="shared" si="40"/>
        <v>2.1999999999999999E-2</v>
      </c>
      <c r="N71" s="12">
        <f t="shared" si="40"/>
        <v>1.7000000000000001E-2</v>
      </c>
      <c r="O71" s="12">
        <f t="shared" si="40"/>
        <v>2.1999999999999999E-2</v>
      </c>
      <c r="P71" s="12">
        <f t="shared" si="40"/>
        <v>1.2E-2</v>
      </c>
      <c r="Q71" s="12">
        <f t="shared" si="40"/>
        <v>1.7000000000000001E-2</v>
      </c>
      <c r="R71" s="12">
        <f t="shared" si="40"/>
        <v>1.8000000000000002E-2</v>
      </c>
      <c r="S71" s="12">
        <f t="shared" si="40"/>
        <v>7.2000000000000008E-2</v>
      </c>
      <c r="T71" s="12">
        <f t="shared" si="40"/>
        <v>4.2000000000000003E-2</v>
      </c>
      <c r="U71" s="12">
        <f t="shared" si="40"/>
        <v>3.6000000000000004E-2</v>
      </c>
      <c r="V71" s="12">
        <f t="shared" si="40"/>
        <v>1.6849999999999998</v>
      </c>
      <c r="W71" s="12">
        <f t="shared" si="40"/>
        <v>1.2709999999999999</v>
      </c>
      <c r="X71" s="12">
        <f t="shared" si="40"/>
        <v>9.0999999999999998E-2</v>
      </c>
      <c r="Y71" s="12">
        <f t="shared" si="40"/>
        <v>2.5999999999999999E-2</v>
      </c>
      <c r="Z71" s="12">
        <f t="shared" si="40"/>
        <v>6.0000000000000001E-3</v>
      </c>
      <c r="AA71" s="12">
        <f t="shared" si="40"/>
        <v>1.9999999999999997E-2</v>
      </c>
      <c r="AB71" s="12">
        <f t="shared" si="40"/>
        <v>5.3999999999999999E-2</v>
      </c>
      <c r="AC71" s="12">
        <f t="shared" si="40"/>
        <v>2.5000000000000001E-2</v>
      </c>
      <c r="AD71" s="12">
        <f t="shared" si="40"/>
        <v>8.6999999999999994E-2</v>
      </c>
      <c r="AE71" s="12">
        <f t="shared" si="40"/>
        <v>0.153</v>
      </c>
      <c r="AF71" s="12">
        <f t="shared" si="40"/>
        <v>1.4999999999999999E-2</v>
      </c>
      <c r="AG71" s="12">
        <f t="shared" si="40"/>
        <v>9.0000000000000011E-3</v>
      </c>
      <c r="AH71" s="12">
        <f t="shared" si="40"/>
        <v>1.7000000000000001E-2</v>
      </c>
      <c r="AI71" s="12">
        <f t="shared" si="40"/>
        <v>1.9999999999999997E-2</v>
      </c>
      <c r="AJ71" s="12">
        <f t="shared" si="40"/>
        <v>1.9999999999999997E-2</v>
      </c>
      <c r="AK71" s="12">
        <f t="shared" si="40"/>
        <v>2.3E-2</v>
      </c>
      <c r="AL71" s="12">
        <f t="shared" si="40"/>
        <v>1.3000000000000001E-2</v>
      </c>
      <c r="AM71" s="12">
        <f t="shared" si="40"/>
        <v>4.0000000000000001E-3</v>
      </c>
      <c r="AN71" s="12">
        <f t="shared" si="40"/>
        <v>1.6E-2</v>
      </c>
      <c r="AO71" s="12">
        <f t="shared" si="40"/>
        <v>1.4E-2</v>
      </c>
      <c r="AP71" s="12">
        <f t="shared" si="40"/>
        <v>1.6E-2</v>
      </c>
      <c r="AQ71" s="12">
        <f t="shared" si="40"/>
        <v>7.0000000000000001E-3</v>
      </c>
      <c r="AR71" s="12">
        <f t="shared" si="40"/>
        <v>1.2E-2</v>
      </c>
      <c r="AS71" s="12">
        <f t="shared" si="40"/>
        <v>1.7000000000000001E-2</v>
      </c>
      <c r="AT71" s="12">
        <f t="shared" si="40"/>
        <v>1.6E-2</v>
      </c>
      <c r="AU71" s="12">
        <f t="shared" si="40"/>
        <v>0</v>
      </c>
      <c r="AV71" s="12">
        <f t="shared" si="40"/>
        <v>77763.399999999994</v>
      </c>
      <c r="AW71" s="12">
        <f t="shared" si="40"/>
        <v>442.3</v>
      </c>
      <c r="AX71" s="12">
        <f t="shared" si="40"/>
        <v>2201.1</v>
      </c>
      <c r="AY71" s="12">
        <f t="shared" si="40"/>
        <v>39936.699999999997</v>
      </c>
      <c r="AZ71" s="12">
        <f t="shared" si="40"/>
        <v>44.900000000000034</v>
      </c>
      <c r="BA71" s="12">
        <f t="shared" si="40"/>
        <v>67.3</v>
      </c>
      <c r="BB71" s="12">
        <f t="shared" si="40"/>
        <v>46.4</v>
      </c>
      <c r="BC71" s="12">
        <f t="shared" si="40"/>
        <v>184810.59999999998</v>
      </c>
      <c r="BD71" s="12">
        <f t="shared" si="40"/>
        <v>-47430.3</v>
      </c>
      <c r="BE71">
        <f t="shared" si="24"/>
        <v>7.6000000000000012E-2</v>
      </c>
      <c r="BF71">
        <f t="shared" si="25"/>
        <v>2.8999999999999998E-2</v>
      </c>
      <c r="BG71">
        <f t="shared" si="26"/>
        <v>0.28900000000000003</v>
      </c>
      <c r="BH71">
        <f t="shared" si="27"/>
        <v>1.9E-2</v>
      </c>
      <c r="BI71">
        <f t="shared" si="27"/>
        <v>2.5000000000000001E-2</v>
      </c>
      <c r="BJ71">
        <f t="shared" si="27"/>
        <v>1.9000000000000003E-2</v>
      </c>
      <c r="BK71">
        <f t="shared" si="27"/>
        <v>1.7000000000000001E-2</v>
      </c>
      <c r="BL71">
        <f t="shared" si="27"/>
        <v>2.8000000000000001E-2</v>
      </c>
      <c r="BM71">
        <f t="shared" si="28"/>
        <v>6.0999999999999999E-2</v>
      </c>
      <c r="BN71">
        <f t="shared" si="29"/>
        <v>1.2E-2</v>
      </c>
      <c r="BO71">
        <f t="shared" si="30"/>
        <v>3.5000000000000003E-2</v>
      </c>
      <c r="BP71">
        <f t="shared" si="31"/>
        <v>0.19900000000000001</v>
      </c>
      <c r="BQ71">
        <f t="shared" si="32"/>
        <v>4.2000000000000003E-2</v>
      </c>
      <c r="BR71">
        <f t="shared" si="33"/>
        <v>2.9559999999999995</v>
      </c>
      <c r="BS71">
        <f t="shared" si="34"/>
        <v>2.5999999999999999E-2</v>
      </c>
      <c r="BT71">
        <f t="shared" si="34"/>
        <v>6.0000000000000001E-3</v>
      </c>
      <c r="BU71">
        <f t="shared" si="34"/>
        <v>1.9999999999999997E-2</v>
      </c>
      <c r="BV71">
        <f t="shared" si="35"/>
        <v>2.5000000000000001E-2</v>
      </c>
      <c r="BW71">
        <f t="shared" si="36"/>
        <v>0.24</v>
      </c>
      <c r="BX71">
        <f t="shared" si="37"/>
        <v>1.6E-2</v>
      </c>
    </row>
    <row r="72" spans="1:76" ht="20.45" customHeight="1" x14ac:dyDescent="0.4">
      <c r="A72" s="7" t="s">
        <v>72</v>
      </c>
      <c r="B72" s="5" t="s">
        <v>57</v>
      </c>
      <c r="C72" s="8">
        <f t="shared" ref="C72:BD74" si="41">C26</f>
        <v>2.8000000000000001E-2</v>
      </c>
      <c r="D72" s="8">
        <f t="shared" si="41"/>
        <v>2.4E-2</v>
      </c>
      <c r="E72" s="8">
        <f t="shared" si="41"/>
        <v>4.4999999999999998E-2</v>
      </c>
      <c r="F72" s="8">
        <f t="shared" si="41"/>
        <v>6.0999999999999999E-2</v>
      </c>
      <c r="G72" s="8">
        <f t="shared" si="41"/>
        <v>3.5999999999999997E-2</v>
      </c>
      <c r="H72" s="8">
        <f t="shared" si="41"/>
        <v>2.9000000000000001E-2</v>
      </c>
      <c r="I72" s="8">
        <f t="shared" si="41"/>
        <v>0.04</v>
      </c>
      <c r="J72" s="8">
        <f t="shared" si="41"/>
        <v>3.7999999999999999E-2</v>
      </c>
      <c r="K72" s="8">
        <f t="shared" si="41"/>
        <v>6.2E-2</v>
      </c>
      <c r="L72" s="8">
        <f t="shared" si="41"/>
        <v>0.10100000000000001</v>
      </c>
      <c r="M72" s="8">
        <f t="shared" si="41"/>
        <v>6.3E-2</v>
      </c>
      <c r="N72" s="8">
        <f t="shared" si="41"/>
        <v>3.3000000000000002E-2</v>
      </c>
      <c r="O72" s="8">
        <f t="shared" si="41"/>
        <v>5.3999999999999999E-2</v>
      </c>
      <c r="P72" s="8">
        <f t="shared" si="41"/>
        <v>3.7999999999999999E-2</v>
      </c>
      <c r="Q72" s="8">
        <f t="shared" si="41"/>
        <v>4.5999999999999999E-2</v>
      </c>
      <c r="R72" s="8">
        <f t="shared" si="41"/>
        <v>3.3000000000000002E-2</v>
      </c>
      <c r="S72" s="8">
        <f t="shared" si="41"/>
        <v>2.1999999999999999E-2</v>
      </c>
      <c r="T72" s="8">
        <f t="shared" si="41"/>
        <v>0.03</v>
      </c>
      <c r="U72" s="8">
        <f t="shared" si="41"/>
        <v>0.02</v>
      </c>
      <c r="V72" s="8">
        <f t="shared" si="41"/>
        <v>2.5999999999999999E-2</v>
      </c>
      <c r="W72" s="8">
        <f t="shared" si="41"/>
        <v>3.5000000000000003E-2</v>
      </c>
      <c r="X72" s="8">
        <f t="shared" si="41"/>
        <v>2.1000000000000001E-2</v>
      </c>
      <c r="Y72" s="8">
        <f t="shared" si="41"/>
        <v>1.258</v>
      </c>
      <c r="Z72" s="8">
        <f t="shared" si="41"/>
        <v>2.5999999999999999E-2</v>
      </c>
      <c r="AA72" s="8">
        <f t="shared" si="41"/>
        <v>0.02</v>
      </c>
      <c r="AB72" s="8">
        <f t="shared" si="41"/>
        <v>2.5999999999999999E-2</v>
      </c>
      <c r="AC72" s="8">
        <f t="shared" si="41"/>
        <v>0.03</v>
      </c>
      <c r="AD72" s="8">
        <f t="shared" si="41"/>
        <v>3.4000000000000002E-2</v>
      </c>
      <c r="AE72" s="8">
        <f t="shared" si="41"/>
        <v>3.9E-2</v>
      </c>
      <c r="AF72" s="8">
        <f t="shared" si="41"/>
        <v>2.4E-2</v>
      </c>
      <c r="AG72" s="8">
        <f t="shared" si="41"/>
        <v>1.4999999999999999E-2</v>
      </c>
      <c r="AH72" s="8">
        <f t="shared" si="41"/>
        <v>5.0999999999999997E-2</v>
      </c>
      <c r="AI72" s="8">
        <f t="shared" si="41"/>
        <v>2.1000000000000001E-2</v>
      </c>
      <c r="AJ72" s="8">
        <f t="shared" si="41"/>
        <v>0.02</v>
      </c>
      <c r="AK72" s="8">
        <f t="shared" si="41"/>
        <v>1.0999999999999999E-2</v>
      </c>
      <c r="AL72" s="8">
        <f t="shared" si="41"/>
        <v>1.2999999999999999E-2</v>
      </c>
      <c r="AM72" s="8">
        <f t="shared" si="41"/>
        <v>6.0000000000000001E-3</v>
      </c>
      <c r="AN72" s="8">
        <f t="shared" si="41"/>
        <v>0.02</v>
      </c>
      <c r="AO72" s="8">
        <f t="shared" si="41"/>
        <v>1.7000000000000001E-2</v>
      </c>
      <c r="AP72" s="8">
        <f t="shared" si="41"/>
        <v>0.02</v>
      </c>
      <c r="AQ72" s="8">
        <f t="shared" si="41"/>
        <v>1.9E-2</v>
      </c>
      <c r="AR72" s="8">
        <f t="shared" si="41"/>
        <v>0.02</v>
      </c>
      <c r="AS72" s="8">
        <f t="shared" si="41"/>
        <v>4.9000000000000002E-2</v>
      </c>
      <c r="AT72" s="8">
        <f t="shared" si="41"/>
        <v>3.1E-2</v>
      </c>
      <c r="AU72" s="8">
        <f t="shared" si="41"/>
        <v>0</v>
      </c>
      <c r="AV72" s="8">
        <f t="shared" si="41"/>
        <v>72915.100000000006</v>
      </c>
      <c r="AW72" s="8">
        <f t="shared" si="41"/>
        <v>15.7</v>
      </c>
      <c r="AX72" s="8">
        <f t="shared" si="41"/>
        <v>27296.400000000001</v>
      </c>
      <c r="AY72" s="8">
        <f t="shared" si="41"/>
        <v>128</v>
      </c>
      <c r="AZ72" s="8">
        <f t="shared" si="41"/>
        <v>4.3</v>
      </c>
      <c r="BA72" s="8">
        <f t="shared" si="41"/>
        <v>4.5</v>
      </c>
      <c r="BB72" s="8">
        <f t="shared" si="41"/>
        <v>1.1000000000000001</v>
      </c>
      <c r="BC72" s="8">
        <f t="shared" si="41"/>
        <v>76.2</v>
      </c>
      <c r="BD72" s="8">
        <f t="shared" si="41"/>
        <v>-233.7</v>
      </c>
      <c r="BE72">
        <f t="shared" si="24"/>
        <v>5.2000000000000005E-2</v>
      </c>
      <c r="BF72">
        <f t="shared" si="25"/>
        <v>0.106</v>
      </c>
      <c r="BG72">
        <f t="shared" si="26"/>
        <v>0.379</v>
      </c>
      <c r="BH72">
        <f t="shared" si="27"/>
        <v>2.9000000000000001E-2</v>
      </c>
      <c r="BI72">
        <f t="shared" si="27"/>
        <v>0.04</v>
      </c>
      <c r="BJ72">
        <f t="shared" si="27"/>
        <v>3.7999999999999999E-2</v>
      </c>
      <c r="BK72">
        <f t="shared" si="27"/>
        <v>6.2E-2</v>
      </c>
      <c r="BL72">
        <f t="shared" si="27"/>
        <v>0.10100000000000001</v>
      </c>
      <c r="BM72">
        <f t="shared" si="28"/>
        <v>0.15</v>
      </c>
      <c r="BN72">
        <f t="shared" si="29"/>
        <v>3.7999999999999999E-2</v>
      </c>
      <c r="BO72">
        <f t="shared" si="30"/>
        <v>7.9000000000000001E-2</v>
      </c>
      <c r="BP72">
        <f t="shared" si="31"/>
        <v>6.3E-2</v>
      </c>
      <c r="BQ72">
        <f t="shared" si="32"/>
        <v>0.03</v>
      </c>
      <c r="BR72">
        <f t="shared" si="33"/>
        <v>6.0999999999999999E-2</v>
      </c>
      <c r="BS72">
        <f t="shared" si="34"/>
        <v>1.258</v>
      </c>
      <c r="BT72">
        <f t="shared" si="34"/>
        <v>2.5999999999999999E-2</v>
      </c>
      <c r="BU72">
        <f t="shared" si="34"/>
        <v>0.02</v>
      </c>
      <c r="BV72">
        <f t="shared" si="35"/>
        <v>0.03</v>
      </c>
      <c r="BW72">
        <f t="shared" si="36"/>
        <v>7.3000000000000009E-2</v>
      </c>
      <c r="BX72">
        <f t="shared" si="37"/>
        <v>0.02</v>
      </c>
    </row>
    <row r="73" spans="1:76" ht="30.6" customHeight="1" x14ac:dyDescent="0.4">
      <c r="A73" s="7" t="s">
        <v>73</v>
      </c>
      <c r="B73" s="5" t="s">
        <v>57</v>
      </c>
      <c r="C73" s="8">
        <f t="shared" si="41"/>
        <v>5.0000000000000001E-3</v>
      </c>
      <c r="D73" s="8">
        <f t="shared" si="41"/>
        <v>4.0000000000000001E-3</v>
      </c>
      <c r="E73" s="8">
        <f t="shared" si="41"/>
        <v>7.0000000000000001E-3</v>
      </c>
      <c r="F73" s="8">
        <f t="shared" si="41"/>
        <v>8.9999999999999993E-3</v>
      </c>
      <c r="G73" s="8">
        <f t="shared" si="41"/>
        <v>6.0000000000000001E-3</v>
      </c>
      <c r="H73" s="8">
        <f t="shared" si="41"/>
        <v>6.0000000000000001E-3</v>
      </c>
      <c r="I73" s="8">
        <f t="shared" si="41"/>
        <v>6.0000000000000001E-3</v>
      </c>
      <c r="J73" s="8">
        <f t="shared" si="41"/>
        <v>5.0000000000000001E-3</v>
      </c>
      <c r="K73" s="8">
        <f t="shared" si="41"/>
        <v>8.0000000000000002E-3</v>
      </c>
      <c r="L73" s="8">
        <f t="shared" si="41"/>
        <v>1.4E-2</v>
      </c>
      <c r="M73" s="8">
        <f t="shared" si="41"/>
        <v>0.01</v>
      </c>
      <c r="N73" s="8">
        <f t="shared" si="41"/>
        <v>7.0000000000000001E-3</v>
      </c>
      <c r="O73" s="8">
        <f t="shared" si="41"/>
        <v>6.0000000000000001E-3</v>
      </c>
      <c r="P73" s="8">
        <f t="shared" si="41"/>
        <v>5.0000000000000001E-3</v>
      </c>
      <c r="Q73" s="8">
        <f t="shared" si="41"/>
        <v>5.0000000000000001E-3</v>
      </c>
      <c r="R73" s="8">
        <f t="shared" si="41"/>
        <v>4.0000000000000001E-3</v>
      </c>
      <c r="S73" s="8">
        <f t="shared" si="41"/>
        <v>4.0000000000000001E-3</v>
      </c>
      <c r="T73" s="8">
        <f t="shared" si="41"/>
        <v>5.0000000000000001E-3</v>
      </c>
      <c r="U73" s="8">
        <f t="shared" si="41"/>
        <v>3.0000000000000001E-3</v>
      </c>
      <c r="V73" s="8">
        <f t="shared" si="41"/>
        <v>3.0000000000000001E-3</v>
      </c>
      <c r="W73" s="8">
        <f t="shared" si="41"/>
        <v>6.0000000000000001E-3</v>
      </c>
      <c r="X73" s="8">
        <f t="shared" si="41"/>
        <v>4.0000000000000001E-3</v>
      </c>
      <c r="Y73" s="8">
        <f t="shared" si="41"/>
        <v>2.1000000000000001E-2</v>
      </c>
      <c r="Z73" s="8">
        <f t="shared" si="41"/>
        <v>1.0249999999999999</v>
      </c>
      <c r="AA73" s="8">
        <f t="shared" si="41"/>
        <v>4.0000000000000001E-3</v>
      </c>
      <c r="AB73" s="8">
        <f t="shared" si="41"/>
        <v>4.0000000000000001E-3</v>
      </c>
      <c r="AC73" s="8">
        <f t="shared" si="41"/>
        <v>0.01</v>
      </c>
      <c r="AD73" s="8">
        <f t="shared" si="41"/>
        <v>7.0000000000000001E-3</v>
      </c>
      <c r="AE73" s="8">
        <f t="shared" si="41"/>
        <v>7.0000000000000001E-3</v>
      </c>
      <c r="AF73" s="8">
        <f t="shared" si="41"/>
        <v>8.0000000000000002E-3</v>
      </c>
      <c r="AG73" s="8">
        <f t="shared" si="41"/>
        <v>4.0000000000000001E-3</v>
      </c>
      <c r="AH73" s="8">
        <f t="shared" si="41"/>
        <v>2.4E-2</v>
      </c>
      <c r="AI73" s="8">
        <f t="shared" si="41"/>
        <v>7.0000000000000001E-3</v>
      </c>
      <c r="AJ73" s="8">
        <f t="shared" si="41"/>
        <v>1.2E-2</v>
      </c>
      <c r="AK73" s="8">
        <f t="shared" si="41"/>
        <v>3.0000000000000001E-3</v>
      </c>
      <c r="AL73" s="8">
        <f t="shared" si="41"/>
        <v>5.0000000000000001E-3</v>
      </c>
      <c r="AM73" s="8">
        <f t="shared" si="41"/>
        <v>1E-3</v>
      </c>
      <c r="AN73" s="8">
        <f t="shared" si="41"/>
        <v>4.0000000000000001E-3</v>
      </c>
      <c r="AO73" s="8">
        <f t="shared" si="41"/>
        <v>3.0000000000000001E-3</v>
      </c>
      <c r="AP73" s="8">
        <f t="shared" si="41"/>
        <v>1.9E-2</v>
      </c>
      <c r="AQ73" s="8">
        <f t="shared" si="41"/>
        <v>8.9999999999999993E-3</v>
      </c>
      <c r="AR73" s="8">
        <f t="shared" si="41"/>
        <v>8.9999999999999993E-3</v>
      </c>
      <c r="AS73" s="8">
        <f t="shared" si="41"/>
        <v>1.7000000000000001E-2</v>
      </c>
      <c r="AT73" s="8">
        <f t="shared" si="41"/>
        <v>1.4999999999999999E-2</v>
      </c>
      <c r="AU73" s="8">
        <f t="shared" si="41"/>
        <v>0</v>
      </c>
      <c r="AV73" s="8">
        <f t="shared" si="41"/>
        <v>23587.8</v>
      </c>
      <c r="AW73" s="8">
        <f t="shared" si="41"/>
        <v>5805.7</v>
      </c>
      <c r="AX73" s="8">
        <f t="shared" si="41"/>
        <v>19734.2</v>
      </c>
      <c r="AY73" s="8">
        <f t="shared" si="41"/>
        <v>199.9</v>
      </c>
      <c r="AZ73" s="8">
        <f t="shared" si="41"/>
        <v>2.2000000000000002</v>
      </c>
      <c r="BA73" s="8">
        <f t="shared" si="41"/>
        <v>1.1000000000000001</v>
      </c>
      <c r="BB73" s="8">
        <f t="shared" si="41"/>
        <v>10.8</v>
      </c>
      <c r="BC73" s="8">
        <f t="shared" si="41"/>
        <v>93.7</v>
      </c>
      <c r="BD73" s="8">
        <f t="shared" si="41"/>
        <v>-131.80000000000001</v>
      </c>
      <c r="BE73">
        <f t="shared" si="24"/>
        <v>9.0000000000000011E-3</v>
      </c>
      <c r="BF73">
        <f t="shared" si="25"/>
        <v>1.6E-2</v>
      </c>
      <c r="BG73">
        <f t="shared" si="26"/>
        <v>0.13100000000000001</v>
      </c>
      <c r="BH73">
        <f t="shared" si="27"/>
        <v>6.0000000000000001E-3</v>
      </c>
      <c r="BI73">
        <f t="shared" si="27"/>
        <v>6.0000000000000001E-3</v>
      </c>
      <c r="BJ73">
        <f t="shared" si="27"/>
        <v>5.0000000000000001E-3</v>
      </c>
      <c r="BK73">
        <f t="shared" si="27"/>
        <v>8.0000000000000002E-3</v>
      </c>
      <c r="BL73">
        <f t="shared" si="27"/>
        <v>1.4E-2</v>
      </c>
      <c r="BM73">
        <f t="shared" si="28"/>
        <v>2.3E-2</v>
      </c>
      <c r="BN73">
        <f t="shared" si="29"/>
        <v>5.0000000000000001E-3</v>
      </c>
      <c r="BO73">
        <f t="shared" si="30"/>
        <v>9.0000000000000011E-3</v>
      </c>
      <c r="BP73">
        <f t="shared" si="31"/>
        <v>1.0999999999999999E-2</v>
      </c>
      <c r="BQ73">
        <f t="shared" si="32"/>
        <v>5.0000000000000001E-3</v>
      </c>
      <c r="BR73">
        <f t="shared" si="33"/>
        <v>9.0000000000000011E-3</v>
      </c>
      <c r="BS73">
        <f t="shared" si="34"/>
        <v>2.1000000000000001E-2</v>
      </c>
      <c r="BT73">
        <f t="shared" si="34"/>
        <v>1.0249999999999999</v>
      </c>
      <c r="BU73">
        <f t="shared" si="34"/>
        <v>4.0000000000000001E-3</v>
      </c>
      <c r="BV73">
        <f t="shared" si="35"/>
        <v>0.01</v>
      </c>
      <c r="BW73">
        <f t="shared" si="36"/>
        <v>1.4E-2</v>
      </c>
      <c r="BX73">
        <f t="shared" si="37"/>
        <v>1.9E-2</v>
      </c>
    </row>
    <row r="74" spans="1:76" ht="13.7" customHeight="1" x14ac:dyDescent="0.4">
      <c r="A74" s="7" t="s">
        <v>74</v>
      </c>
      <c r="B74" s="5" t="s">
        <v>57</v>
      </c>
      <c r="C74" s="8">
        <f t="shared" si="41"/>
        <v>3.0000000000000001E-3</v>
      </c>
      <c r="D74" s="8">
        <f t="shared" si="41"/>
        <v>2E-3</v>
      </c>
      <c r="E74" s="8">
        <f t="shared" si="41"/>
        <v>2E-3</v>
      </c>
      <c r="F74" s="8">
        <f t="shared" si="41"/>
        <v>4.0000000000000001E-3</v>
      </c>
      <c r="G74" s="8">
        <f t="shared" si="41"/>
        <v>8.0000000000000002E-3</v>
      </c>
      <c r="H74" s="8">
        <f t="shared" si="41"/>
        <v>2E-3</v>
      </c>
      <c r="I74" s="8">
        <f t="shared" si="41"/>
        <v>3.0000000000000001E-3</v>
      </c>
      <c r="J74" s="8">
        <f t="shared" si="41"/>
        <v>3.0000000000000001E-3</v>
      </c>
      <c r="K74" s="8">
        <f t="shared" si="41"/>
        <v>4.0000000000000001E-3</v>
      </c>
      <c r="L74" s="8">
        <f t="shared" si="41"/>
        <v>7.0000000000000001E-3</v>
      </c>
      <c r="M74" s="8">
        <f t="shared" si="41"/>
        <v>4.0000000000000001E-3</v>
      </c>
      <c r="N74" s="8">
        <f t="shared" si="41"/>
        <v>3.0000000000000001E-3</v>
      </c>
      <c r="O74" s="8">
        <f t="shared" si="41"/>
        <v>4.0000000000000001E-3</v>
      </c>
      <c r="P74" s="8">
        <f t="shared" si="41"/>
        <v>4.0000000000000001E-3</v>
      </c>
      <c r="Q74" s="8">
        <f t="shared" si="41"/>
        <v>3.0000000000000001E-3</v>
      </c>
      <c r="R74" s="8">
        <f t="shared" si="41"/>
        <v>3.0000000000000001E-3</v>
      </c>
      <c r="S74" s="8">
        <f t="shared" si="41"/>
        <v>2E-3</v>
      </c>
      <c r="T74" s="8">
        <f t="shared" si="41"/>
        <v>3.0000000000000001E-3</v>
      </c>
      <c r="U74" s="8">
        <f t="shared" si="41"/>
        <v>2E-3</v>
      </c>
      <c r="V74" s="8">
        <f t="shared" si="41"/>
        <v>2E-3</v>
      </c>
      <c r="W74" s="8">
        <f t="shared" si="41"/>
        <v>3.0000000000000001E-3</v>
      </c>
      <c r="X74" s="8">
        <f t="shared" si="41"/>
        <v>2E-3</v>
      </c>
      <c r="Y74" s="8">
        <f t="shared" si="41"/>
        <v>1.7000000000000001E-2</v>
      </c>
      <c r="Z74" s="8">
        <f t="shared" si="41"/>
        <v>3.0000000000000001E-3</v>
      </c>
      <c r="AA74" s="8">
        <f t="shared" si="41"/>
        <v>1.0029999999999999</v>
      </c>
      <c r="AB74" s="8">
        <f t="shared" si="41"/>
        <v>2E-3</v>
      </c>
      <c r="AC74" s="8">
        <f t="shared" si="41"/>
        <v>4.0000000000000001E-3</v>
      </c>
      <c r="AD74" s="8">
        <f t="shared" si="41"/>
        <v>3.0000000000000001E-3</v>
      </c>
      <c r="AE74" s="8">
        <f t="shared" si="41"/>
        <v>4.0000000000000001E-3</v>
      </c>
      <c r="AF74" s="8">
        <f t="shared" si="41"/>
        <v>5.0000000000000001E-3</v>
      </c>
      <c r="AG74" s="8">
        <f t="shared" si="41"/>
        <v>2E-3</v>
      </c>
      <c r="AH74" s="8">
        <f t="shared" si="41"/>
        <v>2E-3</v>
      </c>
      <c r="AI74" s="8">
        <f t="shared" si="41"/>
        <v>5.0000000000000001E-3</v>
      </c>
      <c r="AJ74" s="8">
        <f t="shared" si="41"/>
        <v>4.0000000000000001E-3</v>
      </c>
      <c r="AK74" s="8">
        <f t="shared" si="41"/>
        <v>2E-3</v>
      </c>
      <c r="AL74" s="8">
        <f t="shared" si="41"/>
        <v>2E-3</v>
      </c>
      <c r="AM74" s="8">
        <f t="shared" si="41"/>
        <v>4.0000000000000001E-3</v>
      </c>
      <c r="AN74" s="8">
        <f t="shared" si="41"/>
        <v>2E-3</v>
      </c>
      <c r="AO74" s="8">
        <f t="shared" si="41"/>
        <v>2E-3</v>
      </c>
      <c r="AP74" s="8">
        <f t="shared" si="41"/>
        <v>4.0000000000000001E-3</v>
      </c>
      <c r="AQ74" s="8">
        <f t="shared" si="41"/>
        <v>2E-3</v>
      </c>
      <c r="AR74" s="8">
        <f t="shared" si="41"/>
        <v>2E-3</v>
      </c>
      <c r="AS74" s="8">
        <f t="shared" si="41"/>
        <v>4.0000000000000001E-3</v>
      </c>
      <c r="AT74" s="8">
        <f t="shared" si="41"/>
        <v>3.0000000000000001E-3</v>
      </c>
      <c r="AU74" s="8">
        <f t="shared" si="41"/>
        <v>0</v>
      </c>
      <c r="AV74" s="8">
        <f t="shared" si="41"/>
        <v>218.9</v>
      </c>
      <c r="AW74" s="8">
        <f t="shared" si="41"/>
        <v>29.5</v>
      </c>
      <c r="AX74" s="8">
        <f t="shared" si="41"/>
        <v>150.80000000000001</v>
      </c>
      <c r="AY74" s="8">
        <f t="shared" si="41"/>
        <v>545732.1</v>
      </c>
      <c r="AZ74" s="8">
        <f t="shared" si="41"/>
        <v>6.3</v>
      </c>
      <c r="BA74" s="8">
        <f t="shared" si="41"/>
        <v>9.8000000000000007</v>
      </c>
      <c r="BB74" s="8">
        <f t="shared" si="41"/>
        <v>0.9</v>
      </c>
      <c r="BC74" s="8">
        <f t="shared" si="41"/>
        <v>129.5</v>
      </c>
      <c r="BD74" s="8">
        <f t="shared" si="41"/>
        <v>-1142.9000000000001</v>
      </c>
      <c r="BE74">
        <f t="shared" si="24"/>
        <v>5.0000000000000001E-3</v>
      </c>
      <c r="BF74">
        <f t="shared" si="25"/>
        <v>6.0000000000000001E-3</v>
      </c>
      <c r="BG74">
        <f t="shared" si="26"/>
        <v>5.1000000000000018E-2</v>
      </c>
      <c r="BH74">
        <f t="shared" si="27"/>
        <v>2E-3</v>
      </c>
      <c r="BI74">
        <f t="shared" si="27"/>
        <v>3.0000000000000001E-3</v>
      </c>
      <c r="BJ74">
        <f t="shared" si="27"/>
        <v>3.0000000000000001E-3</v>
      </c>
      <c r="BK74">
        <f t="shared" si="27"/>
        <v>4.0000000000000001E-3</v>
      </c>
      <c r="BL74">
        <f t="shared" si="27"/>
        <v>7.0000000000000001E-3</v>
      </c>
      <c r="BM74">
        <f t="shared" si="28"/>
        <v>1.0999999999999999E-2</v>
      </c>
      <c r="BN74">
        <f t="shared" si="29"/>
        <v>4.0000000000000001E-3</v>
      </c>
      <c r="BO74">
        <f t="shared" si="30"/>
        <v>6.0000000000000001E-3</v>
      </c>
      <c r="BP74">
        <f t="shared" si="31"/>
        <v>6.0000000000000001E-3</v>
      </c>
      <c r="BQ74">
        <f t="shared" si="32"/>
        <v>3.0000000000000001E-3</v>
      </c>
      <c r="BR74">
        <f t="shared" si="33"/>
        <v>5.0000000000000001E-3</v>
      </c>
      <c r="BS74">
        <f t="shared" si="34"/>
        <v>1.7000000000000001E-2</v>
      </c>
      <c r="BT74">
        <f t="shared" si="34"/>
        <v>3.0000000000000001E-3</v>
      </c>
      <c r="BU74">
        <f t="shared" si="34"/>
        <v>1.0029999999999999</v>
      </c>
      <c r="BV74">
        <f t="shared" si="35"/>
        <v>4.0000000000000001E-3</v>
      </c>
      <c r="BW74">
        <f t="shared" si="36"/>
        <v>7.0000000000000001E-3</v>
      </c>
      <c r="BX74">
        <f t="shared" si="37"/>
        <v>4.0000000000000001E-3</v>
      </c>
    </row>
    <row r="75" spans="1:76" ht="20.45" customHeight="1" x14ac:dyDescent="0.4">
      <c r="A75" s="7" t="s">
        <v>75</v>
      </c>
      <c r="B75" s="5" t="s">
        <v>57</v>
      </c>
      <c r="C75" s="8">
        <f t="shared" ref="C75:BD75" si="42">C30</f>
        <v>4.8000000000000001E-2</v>
      </c>
      <c r="D75" s="8">
        <f t="shared" si="42"/>
        <v>3.4000000000000002E-2</v>
      </c>
      <c r="E75" s="8">
        <f t="shared" si="42"/>
        <v>1.6E-2</v>
      </c>
      <c r="F75" s="8">
        <f t="shared" si="42"/>
        <v>4.7E-2</v>
      </c>
      <c r="G75" s="8">
        <f t="shared" si="42"/>
        <v>6.0999999999999999E-2</v>
      </c>
      <c r="H75" s="8">
        <f t="shared" si="42"/>
        <v>4.8000000000000001E-2</v>
      </c>
      <c r="I75" s="8">
        <f t="shared" si="42"/>
        <v>3.5000000000000003E-2</v>
      </c>
      <c r="J75" s="8">
        <f t="shared" si="42"/>
        <v>5.1999999999999998E-2</v>
      </c>
      <c r="K75" s="8">
        <f t="shared" si="42"/>
        <v>0.05</v>
      </c>
      <c r="L75" s="8">
        <f t="shared" si="42"/>
        <v>8.5000000000000006E-2</v>
      </c>
      <c r="M75" s="8">
        <f t="shared" si="42"/>
        <v>5.1999999999999998E-2</v>
      </c>
      <c r="N75" s="8">
        <f t="shared" si="42"/>
        <v>0.03</v>
      </c>
      <c r="O75" s="8">
        <f t="shared" si="42"/>
        <v>0.04</v>
      </c>
      <c r="P75" s="8">
        <f t="shared" si="42"/>
        <v>4.5999999999999999E-2</v>
      </c>
      <c r="Q75" s="8">
        <f t="shared" si="42"/>
        <v>5.5E-2</v>
      </c>
      <c r="R75" s="8">
        <f t="shared" si="42"/>
        <v>3.9E-2</v>
      </c>
      <c r="S75" s="8">
        <f t="shared" si="42"/>
        <v>3.4000000000000002E-2</v>
      </c>
      <c r="T75" s="8">
        <f t="shared" si="42"/>
        <v>3.6999999999999998E-2</v>
      </c>
      <c r="U75" s="8">
        <f t="shared" si="42"/>
        <v>3.2000000000000001E-2</v>
      </c>
      <c r="V75" s="8">
        <f t="shared" si="42"/>
        <v>3.5000000000000003E-2</v>
      </c>
      <c r="W75" s="8">
        <f t="shared" si="42"/>
        <v>4.2999999999999997E-2</v>
      </c>
      <c r="X75" s="8">
        <f t="shared" si="42"/>
        <v>3.4000000000000002E-2</v>
      </c>
      <c r="Y75" s="8">
        <f t="shared" si="42"/>
        <v>5.7000000000000002E-2</v>
      </c>
      <c r="Z75" s="8">
        <f t="shared" si="42"/>
        <v>1.0999999999999999E-2</v>
      </c>
      <c r="AA75" s="8">
        <f t="shared" si="42"/>
        <v>4.1000000000000002E-2</v>
      </c>
      <c r="AB75" s="8">
        <f t="shared" si="42"/>
        <v>2.1000000000000001E-2</v>
      </c>
      <c r="AC75" s="8">
        <f t="shared" si="42"/>
        <v>1.0149999999999999</v>
      </c>
      <c r="AD75" s="8">
        <f t="shared" si="42"/>
        <v>4.2000000000000003E-2</v>
      </c>
      <c r="AE75" s="8">
        <f t="shared" si="42"/>
        <v>4.2999999999999997E-2</v>
      </c>
      <c r="AF75" s="8">
        <f t="shared" si="42"/>
        <v>1.6E-2</v>
      </c>
      <c r="AG75" s="8">
        <f t="shared" si="42"/>
        <v>5.8000000000000003E-2</v>
      </c>
      <c r="AH75" s="8">
        <f t="shared" si="42"/>
        <v>3.5999999999999997E-2</v>
      </c>
      <c r="AI75" s="8">
        <f t="shared" si="42"/>
        <v>2.3E-2</v>
      </c>
      <c r="AJ75" s="8">
        <f t="shared" si="42"/>
        <v>0.02</v>
      </c>
      <c r="AK75" s="8">
        <f t="shared" si="42"/>
        <v>1.4999999999999999E-2</v>
      </c>
      <c r="AL75" s="8">
        <f t="shared" si="42"/>
        <v>2.3E-2</v>
      </c>
      <c r="AM75" s="8">
        <f t="shared" si="42"/>
        <v>4.0000000000000001E-3</v>
      </c>
      <c r="AN75" s="8">
        <f t="shared" si="42"/>
        <v>1.4999999999999999E-2</v>
      </c>
      <c r="AO75" s="8">
        <f t="shared" si="42"/>
        <v>1.4999999999999999E-2</v>
      </c>
      <c r="AP75" s="8">
        <f t="shared" si="42"/>
        <v>1.7999999999999999E-2</v>
      </c>
      <c r="AQ75" s="8">
        <f t="shared" si="42"/>
        <v>1.2E-2</v>
      </c>
      <c r="AR75" s="8">
        <f t="shared" si="42"/>
        <v>1.7000000000000001E-2</v>
      </c>
      <c r="AS75" s="8">
        <f t="shared" si="42"/>
        <v>0.02</v>
      </c>
      <c r="AT75" s="8">
        <f t="shared" si="42"/>
        <v>2.7E-2</v>
      </c>
      <c r="AU75" s="8">
        <f t="shared" si="42"/>
        <v>0</v>
      </c>
      <c r="AV75" s="8">
        <f t="shared" si="42"/>
        <v>92465.2</v>
      </c>
      <c r="AW75" s="8">
        <f t="shared" si="42"/>
        <v>26.7</v>
      </c>
      <c r="AX75" s="8">
        <f t="shared" si="42"/>
        <v>497.4</v>
      </c>
      <c r="AY75" s="8">
        <f t="shared" si="42"/>
        <v>7842</v>
      </c>
      <c r="AZ75" s="8">
        <f t="shared" si="42"/>
        <v>118.6</v>
      </c>
      <c r="BA75" s="8">
        <f t="shared" si="42"/>
        <v>1590.2</v>
      </c>
      <c r="BB75" s="8">
        <f t="shared" si="42"/>
        <v>4573.7</v>
      </c>
      <c r="BC75" s="8">
        <f t="shared" si="42"/>
        <v>12978.6</v>
      </c>
      <c r="BD75" s="8">
        <f t="shared" si="42"/>
        <v>-18509.400000000001</v>
      </c>
      <c r="BE75">
        <f t="shared" si="24"/>
        <v>8.2000000000000003E-2</v>
      </c>
      <c r="BF75">
        <f t="shared" si="25"/>
        <v>6.3E-2</v>
      </c>
      <c r="BG75">
        <f t="shared" si="26"/>
        <v>0.38300000000000012</v>
      </c>
      <c r="BH75">
        <f t="shared" si="27"/>
        <v>4.8000000000000001E-2</v>
      </c>
      <c r="BI75">
        <f t="shared" si="27"/>
        <v>3.5000000000000003E-2</v>
      </c>
      <c r="BJ75">
        <f t="shared" si="27"/>
        <v>5.1999999999999998E-2</v>
      </c>
      <c r="BK75">
        <f t="shared" si="27"/>
        <v>0.05</v>
      </c>
      <c r="BL75">
        <f t="shared" si="27"/>
        <v>8.5000000000000006E-2</v>
      </c>
      <c r="BM75">
        <f t="shared" si="28"/>
        <v>0.122</v>
      </c>
      <c r="BN75">
        <f t="shared" si="29"/>
        <v>4.5999999999999999E-2</v>
      </c>
      <c r="BO75">
        <f t="shared" si="30"/>
        <v>9.4E-2</v>
      </c>
      <c r="BP75">
        <f t="shared" si="31"/>
        <v>0.1</v>
      </c>
      <c r="BQ75">
        <f t="shared" si="32"/>
        <v>3.6999999999999998E-2</v>
      </c>
      <c r="BR75">
        <f t="shared" si="33"/>
        <v>7.8E-2</v>
      </c>
      <c r="BS75">
        <f t="shared" si="34"/>
        <v>5.7000000000000002E-2</v>
      </c>
      <c r="BT75">
        <f t="shared" si="34"/>
        <v>1.0999999999999999E-2</v>
      </c>
      <c r="BU75">
        <f t="shared" si="34"/>
        <v>4.1000000000000002E-2</v>
      </c>
      <c r="BV75">
        <f t="shared" si="35"/>
        <v>1.0149999999999999</v>
      </c>
      <c r="BW75">
        <f t="shared" si="36"/>
        <v>8.4999999999999992E-2</v>
      </c>
      <c r="BX75">
        <f t="shared" si="37"/>
        <v>1.7999999999999999E-2</v>
      </c>
    </row>
    <row r="76" spans="1:76" ht="26.45" customHeight="1" x14ac:dyDescent="0.35">
      <c r="A76" s="6" t="s">
        <v>76</v>
      </c>
      <c r="B76" s="11"/>
      <c r="C76" s="12">
        <f t="shared" ref="C76:BD76" si="43">SUM(C31,C32)</f>
        <v>1.0999999999999999E-2</v>
      </c>
      <c r="D76" s="12">
        <f t="shared" si="43"/>
        <v>0.01</v>
      </c>
      <c r="E76" s="12">
        <f t="shared" si="43"/>
        <v>6.0000000000000001E-3</v>
      </c>
      <c r="F76" s="12">
        <f t="shared" si="43"/>
        <v>1.6E-2</v>
      </c>
      <c r="G76" s="12">
        <f t="shared" si="43"/>
        <v>1.6E-2</v>
      </c>
      <c r="H76" s="12">
        <f t="shared" si="43"/>
        <v>1.0999999999999999E-2</v>
      </c>
      <c r="I76" s="12">
        <f t="shared" si="43"/>
        <v>1.0999999999999999E-2</v>
      </c>
      <c r="J76" s="12">
        <f t="shared" si="43"/>
        <v>1.2999999999999999E-2</v>
      </c>
      <c r="K76" s="12">
        <f t="shared" si="43"/>
        <v>1.2E-2</v>
      </c>
      <c r="L76" s="12">
        <f t="shared" si="43"/>
        <v>4.4999999999999998E-2</v>
      </c>
      <c r="M76" s="12">
        <f t="shared" si="43"/>
        <v>1.6E-2</v>
      </c>
      <c r="N76" s="12">
        <f t="shared" si="43"/>
        <v>0.01</v>
      </c>
      <c r="O76" s="12">
        <f t="shared" si="43"/>
        <v>1.0999999999999999E-2</v>
      </c>
      <c r="P76" s="12">
        <f t="shared" si="43"/>
        <v>1.2E-2</v>
      </c>
      <c r="Q76" s="12">
        <f t="shared" si="43"/>
        <v>1.7000000000000001E-2</v>
      </c>
      <c r="R76" s="12">
        <f t="shared" si="43"/>
        <v>1.2E-2</v>
      </c>
      <c r="S76" s="12">
        <f t="shared" si="43"/>
        <v>9.0000000000000011E-3</v>
      </c>
      <c r="T76" s="12">
        <f t="shared" si="43"/>
        <v>1.0999999999999999E-2</v>
      </c>
      <c r="U76" s="12">
        <f t="shared" si="43"/>
        <v>9.0000000000000011E-3</v>
      </c>
      <c r="V76" s="12">
        <f t="shared" si="43"/>
        <v>0.01</v>
      </c>
      <c r="W76" s="12">
        <f t="shared" si="43"/>
        <v>1.2E-2</v>
      </c>
      <c r="X76" s="12">
        <f t="shared" si="43"/>
        <v>9.0000000000000011E-3</v>
      </c>
      <c r="Y76" s="12">
        <f t="shared" si="43"/>
        <v>1.7000000000000001E-2</v>
      </c>
      <c r="Z76" s="12">
        <f t="shared" si="43"/>
        <v>2E-3</v>
      </c>
      <c r="AA76" s="12">
        <f t="shared" si="43"/>
        <v>0.01</v>
      </c>
      <c r="AB76" s="12">
        <f t="shared" si="43"/>
        <v>7.0000000000000001E-3</v>
      </c>
      <c r="AC76" s="12">
        <f t="shared" si="43"/>
        <v>5.0000000000000001E-3</v>
      </c>
      <c r="AD76" s="12">
        <f t="shared" si="43"/>
        <v>1.244</v>
      </c>
      <c r="AE76" s="12">
        <f t="shared" si="43"/>
        <v>1.02</v>
      </c>
      <c r="AF76" s="12">
        <f t="shared" si="43"/>
        <v>7.0000000000000001E-3</v>
      </c>
      <c r="AG76" s="12">
        <f t="shared" si="43"/>
        <v>2.1000000000000001E-2</v>
      </c>
      <c r="AH76" s="12">
        <f t="shared" si="43"/>
        <v>9.0000000000000011E-3</v>
      </c>
      <c r="AI76" s="12">
        <f t="shared" si="43"/>
        <v>0.01</v>
      </c>
      <c r="AJ76" s="12">
        <f t="shared" si="43"/>
        <v>5.0000000000000001E-3</v>
      </c>
      <c r="AK76" s="12">
        <f t="shared" si="43"/>
        <v>6.0000000000000001E-3</v>
      </c>
      <c r="AL76" s="12">
        <f t="shared" si="43"/>
        <v>4.0000000000000001E-3</v>
      </c>
      <c r="AM76" s="12">
        <f t="shared" si="43"/>
        <v>0</v>
      </c>
      <c r="AN76" s="12">
        <f t="shared" si="43"/>
        <v>5.0000000000000001E-3</v>
      </c>
      <c r="AO76" s="12">
        <f t="shared" si="43"/>
        <v>6.0000000000000001E-3</v>
      </c>
      <c r="AP76" s="12">
        <f t="shared" si="43"/>
        <v>4.0000000000000001E-3</v>
      </c>
      <c r="AQ76" s="12">
        <f t="shared" si="43"/>
        <v>4.0000000000000001E-3</v>
      </c>
      <c r="AR76" s="12">
        <f t="shared" si="43"/>
        <v>5.0000000000000001E-3</v>
      </c>
      <c r="AS76" s="12">
        <f t="shared" si="43"/>
        <v>7.0000000000000001E-3</v>
      </c>
      <c r="AT76" s="12">
        <f t="shared" si="43"/>
        <v>6.0000000000000001E-3</v>
      </c>
      <c r="AU76" s="12">
        <f t="shared" si="43"/>
        <v>0</v>
      </c>
      <c r="AV76" s="12">
        <f t="shared" si="43"/>
        <v>20104.3</v>
      </c>
      <c r="AW76" s="12">
        <f t="shared" si="43"/>
        <v>10.3</v>
      </c>
      <c r="AX76" s="12">
        <f t="shared" si="43"/>
        <v>161.1</v>
      </c>
      <c r="AY76" s="12">
        <f t="shared" si="43"/>
        <v>1838.9</v>
      </c>
      <c r="AZ76" s="12">
        <f t="shared" si="43"/>
        <v>1245.6000000000001</v>
      </c>
      <c r="BA76" s="12">
        <f t="shared" si="43"/>
        <v>1199.5999999999999</v>
      </c>
      <c r="BB76" s="12">
        <f t="shared" si="43"/>
        <v>427.1</v>
      </c>
      <c r="BC76" s="12">
        <f t="shared" si="43"/>
        <v>13880.7</v>
      </c>
      <c r="BD76" s="12">
        <f t="shared" si="43"/>
        <v>-5130.8999999999996</v>
      </c>
      <c r="BE76">
        <f t="shared" si="24"/>
        <v>2.0999999999999998E-2</v>
      </c>
      <c r="BF76">
        <f t="shared" si="25"/>
        <v>2.1999999999999999E-2</v>
      </c>
      <c r="BG76">
        <f t="shared" si="26"/>
        <v>0.11800000000000005</v>
      </c>
      <c r="BH76">
        <f t="shared" si="27"/>
        <v>1.0999999999999999E-2</v>
      </c>
      <c r="BI76">
        <f t="shared" si="27"/>
        <v>1.0999999999999999E-2</v>
      </c>
      <c r="BJ76">
        <f t="shared" si="27"/>
        <v>1.2999999999999999E-2</v>
      </c>
      <c r="BK76">
        <f t="shared" si="27"/>
        <v>1.2E-2</v>
      </c>
      <c r="BL76">
        <f t="shared" si="27"/>
        <v>4.4999999999999998E-2</v>
      </c>
      <c r="BM76">
        <f t="shared" si="28"/>
        <v>3.7000000000000005E-2</v>
      </c>
      <c r="BN76">
        <f t="shared" si="29"/>
        <v>1.2E-2</v>
      </c>
      <c r="BO76">
        <f t="shared" si="30"/>
        <v>2.9000000000000001E-2</v>
      </c>
      <c r="BP76">
        <f t="shared" si="31"/>
        <v>2.7000000000000003E-2</v>
      </c>
      <c r="BQ76">
        <f t="shared" si="32"/>
        <v>1.0999999999999999E-2</v>
      </c>
      <c r="BR76">
        <f t="shared" si="33"/>
        <v>2.1999999999999999E-2</v>
      </c>
      <c r="BS76">
        <f t="shared" si="34"/>
        <v>1.7000000000000001E-2</v>
      </c>
      <c r="BT76">
        <f t="shared" si="34"/>
        <v>2E-3</v>
      </c>
      <c r="BU76">
        <f t="shared" si="34"/>
        <v>0.01</v>
      </c>
      <c r="BV76">
        <f t="shared" si="35"/>
        <v>5.0000000000000001E-3</v>
      </c>
      <c r="BW76">
        <f t="shared" si="36"/>
        <v>2.2640000000000002</v>
      </c>
      <c r="BX76">
        <f t="shared" si="37"/>
        <v>4.0000000000000001E-3</v>
      </c>
    </row>
    <row r="77" spans="1:76" ht="20.45" customHeight="1" x14ac:dyDescent="0.4">
      <c r="A77" s="7" t="s">
        <v>77</v>
      </c>
      <c r="B77" s="5" t="s">
        <v>57</v>
      </c>
      <c r="C77" s="9">
        <f t="shared" ref="C77:BD77" si="44">C43</f>
        <v>2E-3</v>
      </c>
      <c r="D77" s="9">
        <f t="shared" si="44"/>
        <v>1E-3</v>
      </c>
      <c r="E77" s="9">
        <f t="shared" si="44"/>
        <v>0</v>
      </c>
      <c r="F77" s="9">
        <f t="shared" si="44"/>
        <v>2E-3</v>
      </c>
      <c r="G77" s="9">
        <f t="shared" si="44"/>
        <v>2E-3</v>
      </c>
      <c r="H77" s="9">
        <f t="shared" si="44"/>
        <v>3.0000000000000001E-3</v>
      </c>
      <c r="I77" s="9">
        <f t="shared" si="44"/>
        <v>0</v>
      </c>
      <c r="J77" s="9">
        <f t="shared" si="44"/>
        <v>2E-3</v>
      </c>
      <c r="K77" s="9">
        <f t="shared" si="44"/>
        <v>1E-3</v>
      </c>
      <c r="L77" s="9">
        <f t="shared" si="44"/>
        <v>1E-3</v>
      </c>
      <c r="M77" s="9">
        <f t="shared" si="44"/>
        <v>1E-3</v>
      </c>
      <c r="N77" s="9">
        <f t="shared" si="44"/>
        <v>1E-3</v>
      </c>
      <c r="O77" s="9">
        <f t="shared" si="44"/>
        <v>1E-3</v>
      </c>
      <c r="P77" s="9">
        <f t="shared" si="44"/>
        <v>2E-3</v>
      </c>
      <c r="Q77" s="9">
        <f t="shared" si="44"/>
        <v>4.0000000000000001E-3</v>
      </c>
      <c r="R77" s="9">
        <f t="shared" si="44"/>
        <v>2E-3</v>
      </c>
      <c r="S77" s="9">
        <f t="shared" si="44"/>
        <v>1E-3</v>
      </c>
      <c r="T77" s="9">
        <f t="shared" si="44"/>
        <v>1E-3</v>
      </c>
      <c r="U77" s="9">
        <f t="shared" si="44"/>
        <v>1E-3</v>
      </c>
      <c r="V77" s="9">
        <f t="shared" si="44"/>
        <v>1E-3</v>
      </c>
      <c r="W77" s="9">
        <f t="shared" si="44"/>
        <v>1E-3</v>
      </c>
      <c r="X77" s="9">
        <f t="shared" si="44"/>
        <v>1E-3</v>
      </c>
      <c r="Y77" s="9">
        <f t="shared" si="44"/>
        <v>1E-3</v>
      </c>
      <c r="Z77" s="9">
        <f t="shared" si="44"/>
        <v>0</v>
      </c>
      <c r="AA77" s="9">
        <f t="shared" si="44"/>
        <v>1E-3</v>
      </c>
      <c r="AB77" s="9">
        <f t="shared" si="44"/>
        <v>0</v>
      </c>
      <c r="AC77" s="9">
        <f t="shared" si="44"/>
        <v>0</v>
      </c>
      <c r="AD77" s="9">
        <f t="shared" si="44"/>
        <v>1E-3</v>
      </c>
      <c r="AE77" s="9">
        <f t="shared" si="44"/>
        <v>1E-3</v>
      </c>
      <c r="AF77" s="9">
        <f t="shared" si="44"/>
        <v>0</v>
      </c>
      <c r="AG77" s="9">
        <f t="shared" si="44"/>
        <v>0</v>
      </c>
      <c r="AH77" s="9">
        <f t="shared" si="44"/>
        <v>1E-3</v>
      </c>
      <c r="AI77" s="9">
        <f t="shared" si="44"/>
        <v>2E-3</v>
      </c>
      <c r="AJ77" s="9">
        <f t="shared" si="44"/>
        <v>6.0000000000000001E-3</v>
      </c>
      <c r="AK77" s="9">
        <f t="shared" si="44"/>
        <v>1E-3</v>
      </c>
      <c r="AL77" s="9">
        <f t="shared" si="44"/>
        <v>0</v>
      </c>
      <c r="AM77" s="9">
        <f t="shared" si="44"/>
        <v>0</v>
      </c>
      <c r="AN77" s="9">
        <f t="shared" si="44"/>
        <v>1E-3</v>
      </c>
      <c r="AO77" s="9">
        <f t="shared" si="44"/>
        <v>0</v>
      </c>
      <c r="AP77" s="9">
        <f t="shared" si="44"/>
        <v>1</v>
      </c>
      <c r="AQ77" s="9">
        <f t="shared" si="44"/>
        <v>0</v>
      </c>
      <c r="AR77" s="9">
        <f t="shared" si="44"/>
        <v>0</v>
      </c>
      <c r="AS77" s="9">
        <f t="shared" si="44"/>
        <v>1E-3</v>
      </c>
      <c r="AT77" s="9">
        <f t="shared" si="44"/>
        <v>0</v>
      </c>
      <c r="AU77" s="9">
        <f t="shared" si="44"/>
        <v>0</v>
      </c>
      <c r="AV77" s="9">
        <f t="shared" si="44"/>
        <v>11743.3</v>
      </c>
      <c r="AW77" s="9">
        <f t="shared" si="44"/>
        <v>23.8</v>
      </c>
      <c r="AX77" s="9">
        <f t="shared" si="44"/>
        <v>327281.3</v>
      </c>
      <c r="AY77" s="9">
        <f t="shared" si="44"/>
        <v>264</v>
      </c>
      <c r="AZ77" s="9">
        <f t="shared" si="44"/>
        <v>7</v>
      </c>
      <c r="BA77" s="9">
        <f t="shared" si="44"/>
        <v>84.9</v>
      </c>
      <c r="BB77" s="9">
        <f t="shared" si="44"/>
        <v>0</v>
      </c>
      <c r="BC77" s="9">
        <f t="shared" si="44"/>
        <v>4.0999999999999996</v>
      </c>
      <c r="BD77" s="9">
        <f t="shared" si="44"/>
        <v>-2484.1999999999998</v>
      </c>
      <c r="BE77">
        <f t="shared" si="24"/>
        <v>3.0000000000000001E-3</v>
      </c>
      <c r="BF77">
        <f t="shared" si="25"/>
        <v>2E-3</v>
      </c>
      <c r="BG77">
        <f t="shared" si="26"/>
        <v>1.4000000000000002E-2</v>
      </c>
      <c r="BH77">
        <f t="shared" si="27"/>
        <v>3.0000000000000001E-3</v>
      </c>
      <c r="BI77">
        <f t="shared" si="27"/>
        <v>0</v>
      </c>
      <c r="BJ77">
        <f t="shared" si="27"/>
        <v>2E-3</v>
      </c>
      <c r="BK77">
        <f t="shared" si="27"/>
        <v>1E-3</v>
      </c>
      <c r="BL77">
        <f t="shared" si="27"/>
        <v>1E-3</v>
      </c>
      <c r="BM77">
        <f t="shared" si="28"/>
        <v>3.0000000000000001E-3</v>
      </c>
      <c r="BN77">
        <f t="shared" si="29"/>
        <v>2E-3</v>
      </c>
      <c r="BO77">
        <f t="shared" si="30"/>
        <v>6.0000000000000001E-3</v>
      </c>
      <c r="BP77">
        <f t="shared" si="31"/>
        <v>3.0000000000000001E-3</v>
      </c>
      <c r="BQ77">
        <f t="shared" si="32"/>
        <v>1E-3</v>
      </c>
      <c r="BR77">
        <f t="shared" si="33"/>
        <v>2E-3</v>
      </c>
      <c r="BS77">
        <f t="shared" si="34"/>
        <v>1E-3</v>
      </c>
      <c r="BT77">
        <f t="shared" si="34"/>
        <v>0</v>
      </c>
      <c r="BU77">
        <f t="shared" si="34"/>
        <v>1E-3</v>
      </c>
      <c r="BV77">
        <f t="shared" si="35"/>
        <v>0</v>
      </c>
      <c r="BW77">
        <f t="shared" si="36"/>
        <v>2E-3</v>
      </c>
      <c r="BX77">
        <f t="shared" si="37"/>
        <v>1</v>
      </c>
    </row>
    <row r="78" spans="1:76" ht="13.35" customHeight="1" x14ac:dyDescent="0.4">
      <c r="A78" s="7" t="s">
        <v>115</v>
      </c>
      <c r="B78" s="5" t="s">
        <v>57</v>
      </c>
      <c r="C78" s="9">
        <v>98186.1</v>
      </c>
      <c r="D78" s="9">
        <v>13222.3</v>
      </c>
      <c r="E78" s="9">
        <v>1205.7</v>
      </c>
      <c r="F78" s="9">
        <v>4285.2</v>
      </c>
      <c r="G78" s="9">
        <v>1621.7</v>
      </c>
      <c r="H78" s="9">
        <v>307157.09999999998</v>
      </c>
      <c r="I78" s="9">
        <v>34151.599999999999</v>
      </c>
      <c r="J78" s="9">
        <v>21113.4</v>
      </c>
      <c r="K78" s="9">
        <v>107964.6</v>
      </c>
      <c r="L78" s="9">
        <v>162735.79999999999</v>
      </c>
      <c r="M78" s="9">
        <v>194212.9</v>
      </c>
      <c r="N78" s="9">
        <v>77244.2</v>
      </c>
      <c r="O78" s="9">
        <v>126263.5</v>
      </c>
      <c r="P78" s="9">
        <v>55687.1</v>
      </c>
      <c r="Q78" s="9">
        <v>343425.6</v>
      </c>
      <c r="R78" s="9">
        <v>110336</v>
      </c>
      <c r="S78" s="9">
        <v>187484.1</v>
      </c>
      <c r="T78" s="9">
        <v>162791</v>
      </c>
      <c r="U78" s="9">
        <v>336238</v>
      </c>
      <c r="V78" s="9">
        <v>463707.7</v>
      </c>
      <c r="W78" s="9">
        <v>61333.5</v>
      </c>
      <c r="X78" s="9">
        <v>161232.70000000001</v>
      </c>
      <c r="Y78" s="9">
        <v>233615.5</v>
      </c>
      <c r="Z78" s="9">
        <v>87333.2</v>
      </c>
      <c r="AA78" s="9">
        <v>560316.4</v>
      </c>
      <c r="AB78" s="9">
        <v>1013196</v>
      </c>
      <c r="AC78" s="9">
        <v>223002.4</v>
      </c>
      <c r="AD78" s="9">
        <v>41620.400000000001</v>
      </c>
      <c r="AE78" s="9">
        <v>29433.3</v>
      </c>
      <c r="AF78" s="9">
        <v>104356.6</v>
      </c>
      <c r="AG78" s="9">
        <v>13744.3</v>
      </c>
      <c r="AH78" s="9">
        <v>273871</v>
      </c>
      <c r="AI78" s="9">
        <v>105110.1</v>
      </c>
      <c r="AJ78" s="9">
        <v>188239.4</v>
      </c>
      <c r="AK78" s="9">
        <v>182168.2</v>
      </c>
      <c r="AL78" s="9">
        <v>308183.8</v>
      </c>
      <c r="AM78" s="9">
        <v>678198.2</v>
      </c>
      <c r="AN78" s="9">
        <v>346301.7</v>
      </c>
      <c r="AO78" s="9">
        <v>240624.4</v>
      </c>
      <c r="AP78" s="9">
        <v>340930.5</v>
      </c>
      <c r="AQ78" s="9">
        <v>197179.3</v>
      </c>
      <c r="AR78" s="9">
        <v>547739.4</v>
      </c>
      <c r="AS78" s="9">
        <v>74916.899999999994</v>
      </c>
      <c r="AT78" s="9">
        <v>107585.3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>
        <f t="shared" si="24"/>
        <v>111408.40000000001</v>
      </c>
      <c r="BF78">
        <f t="shared" si="25"/>
        <v>5490.9</v>
      </c>
      <c r="BG78">
        <f t="shared" si="26"/>
        <v>4383036.3</v>
      </c>
      <c r="BH78">
        <f t="shared" si="27"/>
        <v>307157.09999999998</v>
      </c>
      <c r="BI78">
        <f t="shared" si="27"/>
        <v>34151.599999999999</v>
      </c>
      <c r="BJ78">
        <f t="shared" si="27"/>
        <v>21113.4</v>
      </c>
      <c r="BK78">
        <f t="shared" si="27"/>
        <v>107964.6</v>
      </c>
      <c r="BL78">
        <f t="shared" si="27"/>
        <v>162735.79999999999</v>
      </c>
      <c r="BM78">
        <f t="shared" si="28"/>
        <v>397720.6</v>
      </c>
      <c r="BN78">
        <f t="shared" si="29"/>
        <v>55687.1</v>
      </c>
      <c r="BO78">
        <f t="shared" si="30"/>
        <v>453761.6</v>
      </c>
      <c r="BP78">
        <f t="shared" si="31"/>
        <v>684954.8</v>
      </c>
      <c r="BQ78">
        <f t="shared" si="32"/>
        <v>162791</v>
      </c>
      <c r="BR78">
        <f t="shared" si="33"/>
        <v>525041.19999999995</v>
      </c>
      <c r="BS78">
        <f t="shared" si="34"/>
        <v>233615.5</v>
      </c>
      <c r="BT78">
        <f t="shared" si="34"/>
        <v>87333.2</v>
      </c>
      <c r="BU78">
        <f t="shared" si="34"/>
        <v>560316.4</v>
      </c>
      <c r="BV78">
        <f t="shared" si="35"/>
        <v>223002.4</v>
      </c>
      <c r="BW78">
        <f t="shared" si="36"/>
        <v>71053.7</v>
      </c>
      <c r="BX78">
        <f t="shared" si="37"/>
        <v>340930.5</v>
      </c>
    </row>
    <row r="79" spans="1:76" ht="13.35" customHeight="1" x14ac:dyDescent="0.35">
      <c r="BE79">
        <f t="shared" si="24"/>
        <v>0</v>
      </c>
      <c r="BF79">
        <f t="shared" si="25"/>
        <v>0</v>
      </c>
      <c r="BG79">
        <f t="shared" si="26"/>
        <v>0</v>
      </c>
      <c r="BH79">
        <f t="shared" si="27"/>
        <v>0</v>
      </c>
      <c r="BI79">
        <f t="shared" si="27"/>
        <v>0</v>
      </c>
      <c r="BJ79">
        <f t="shared" si="27"/>
        <v>0</v>
      </c>
      <c r="BK79">
        <f t="shared" si="27"/>
        <v>0</v>
      </c>
      <c r="BL79">
        <f t="shared" si="27"/>
        <v>0</v>
      </c>
      <c r="BM79">
        <f t="shared" si="28"/>
        <v>0</v>
      </c>
      <c r="BN79">
        <f t="shared" si="29"/>
        <v>0</v>
      </c>
      <c r="BO79">
        <f t="shared" si="30"/>
        <v>0</v>
      </c>
      <c r="BP79">
        <f t="shared" si="31"/>
        <v>0</v>
      </c>
      <c r="BQ79">
        <f t="shared" si="32"/>
        <v>0</v>
      </c>
      <c r="BR79">
        <f t="shared" si="33"/>
        <v>0</v>
      </c>
      <c r="BS79">
        <f t="shared" si="34"/>
        <v>0</v>
      </c>
      <c r="BT79">
        <f t="shared" si="34"/>
        <v>0</v>
      </c>
      <c r="BU79">
        <f t="shared" si="34"/>
        <v>0</v>
      </c>
      <c r="BV79">
        <f t="shared" si="35"/>
        <v>0</v>
      </c>
      <c r="BW79">
        <f t="shared" si="36"/>
        <v>0</v>
      </c>
      <c r="BX79">
        <f t="shared" si="37"/>
        <v>0</v>
      </c>
    </row>
    <row r="80" spans="1:76" ht="13.35" customHeight="1" x14ac:dyDescent="0.35">
      <c r="BE80">
        <f t="shared" si="24"/>
        <v>0</v>
      </c>
      <c r="BF80">
        <f t="shared" si="25"/>
        <v>0</v>
      </c>
      <c r="BG80">
        <f t="shared" si="26"/>
        <v>0</v>
      </c>
      <c r="BH80">
        <f t="shared" si="27"/>
        <v>0</v>
      </c>
      <c r="BI80">
        <f t="shared" si="27"/>
        <v>0</v>
      </c>
      <c r="BJ80">
        <f t="shared" si="27"/>
        <v>0</v>
      </c>
      <c r="BK80">
        <f t="shared" si="27"/>
        <v>0</v>
      </c>
      <c r="BL80">
        <f t="shared" si="27"/>
        <v>0</v>
      </c>
      <c r="BM80">
        <f t="shared" si="28"/>
        <v>0</v>
      </c>
      <c r="BN80">
        <f t="shared" si="29"/>
        <v>0</v>
      </c>
      <c r="BO80">
        <f t="shared" si="30"/>
        <v>0</v>
      </c>
      <c r="BP80">
        <f t="shared" si="31"/>
        <v>0</v>
      </c>
      <c r="BQ80">
        <f t="shared" si="32"/>
        <v>0</v>
      </c>
      <c r="BR80">
        <f t="shared" si="33"/>
        <v>0</v>
      </c>
      <c r="BS80">
        <f t="shared" si="34"/>
        <v>0</v>
      </c>
      <c r="BT80">
        <f t="shared" si="34"/>
        <v>0</v>
      </c>
      <c r="BU80">
        <f t="shared" si="34"/>
        <v>0</v>
      </c>
      <c r="BV80">
        <f t="shared" si="35"/>
        <v>0</v>
      </c>
      <c r="BW80">
        <f t="shared" si="36"/>
        <v>0</v>
      </c>
      <c r="BX80">
        <f t="shared" si="37"/>
        <v>0</v>
      </c>
    </row>
    <row r="81" spans="57:76" ht="13.35" customHeight="1" x14ac:dyDescent="0.35">
      <c r="BE81">
        <f t="shared" si="24"/>
        <v>0</v>
      </c>
      <c r="BF81">
        <f t="shared" si="25"/>
        <v>0</v>
      </c>
      <c r="BG81">
        <f t="shared" si="26"/>
        <v>0</v>
      </c>
      <c r="BH81">
        <f t="shared" si="27"/>
        <v>0</v>
      </c>
      <c r="BI81">
        <f t="shared" si="27"/>
        <v>0</v>
      </c>
      <c r="BJ81">
        <f t="shared" si="27"/>
        <v>0</v>
      </c>
      <c r="BK81">
        <f t="shared" si="27"/>
        <v>0</v>
      </c>
      <c r="BL81">
        <f t="shared" si="27"/>
        <v>0</v>
      </c>
      <c r="BM81">
        <f t="shared" si="28"/>
        <v>0</v>
      </c>
      <c r="BN81">
        <f t="shared" si="29"/>
        <v>0</v>
      </c>
      <c r="BO81">
        <f t="shared" si="30"/>
        <v>0</v>
      </c>
      <c r="BP81">
        <f t="shared" si="31"/>
        <v>0</v>
      </c>
      <c r="BQ81">
        <f t="shared" si="32"/>
        <v>0</v>
      </c>
      <c r="BR81">
        <f t="shared" si="33"/>
        <v>0</v>
      </c>
      <c r="BS81">
        <f t="shared" si="34"/>
        <v>0</v>
      </c>
      <c r="BT81">
        <f t="shared" si="34"/>
        <v>0</v>
      </c>
      <c r="BU81">
        <f t="shared" si="34"/>
        <v>0</v>
      </c>
      <c r="BV81">
        <f t="shared" si="35"/>
        <v>0</v>
      </c>
      <c r="BW81">
        <f t="shared" si="36"/>
        <v>0</v>
      </c>
      <c r="BX81">
        <f t="shared" si="37"/>
        <v>0</v>
      </c>
    </row>
    <row r="82" spans="57:76" ht="13.35" customHeight="1" x14ac:dyDescent="0.35">
      <c r="BE82">
        <f t="shared" si="24"/>
        <v>0</v>
      </c>
      <c r="BF82">
        <f t="shared" si="25"/>
        <v>0</v>
      </c>
      <c r="BG82">
        <f t="shared" si="26"/>
        <v>0</v>
      </c>
      <c r="BH82">
        <f t="shared" si="27"/>
        <v>0</v>
      </c>
      <c r="BI82">
        <f t="shared" si="27"/>
        <v>0</v>
      </c>
      <c r="BJ82">
        <f t="shared" si="27"/>
        <v>0</v>
      </c>
      <c r="BK82">
        <f t="shared" si="27"/>
        <v>0</v>
      </c>
      <c r="BL82">
        <f t="shared" si="27"/>
        <v>0</v>
      </c>
      <c r="BM82">
        <f t="shared" si="28"/>
        <v>0</v>
      </c>
      <c r="BN82">
        <f t="shared" si="29"/>
        <v>0</v>
      </c>
      <c r="BO82">
        <f t="shared" si="30"/>
        <v>0</v>
      </c>
      <c r="BP82">
        <f t="shared" si="31"/>
        <v>0</v>
      </c>
      <c r="BQ82">
        <f t="shared" si="32"/>
        <v>0</v>
      </c>
      <c r="BR82">
        <f t="shared" si="33"/>
        <v>0</v>
      </c>
      <c r="BS82">
        <f t="shared" si="34"/>
        <v>0</v>
      </c>
      <c r="BT82">
        <f t="shared" si="34"/>
        <v>0</v>
      </c>
      <c r="BU82">
        <f t="shared" si="34"/>
        <v>0</v>
      </c>
      <c r="BV82">
        <f t="shared" si="35"/>
        <v>0</v>
      </c>
      <c r="BW82">
        <f t="shared" si="36"/>
        <v>0</v>
      </c>
      <c r="BX82">
        <f t="shared" si="37"/>
        <v>0</v>
      </c>
    </row>
    <row r="83" spans="57:76" ht="13.35" customHeight="1" x14ac:dyDescent="0.35">
      <c r="BE83">
        <f t="shared" si="24"/>
        <v>0</v>
      </c>
      <c r="BF83">
        <f t="shared" si="25"/>
        <v>0</v>
      </c>
      <c r="BG83">
        <f t="shared" si="26"/>
        <v>0</v>
      </c>
      <c r="BH83">
        <f t="shared" si="27"/>
        <v>0</v>
      </c>
      <c r="BI83">
        <f t="shared" si="27"/>
        <v>0</v>
      </c>
      <c r="BJ83">
        <f t="shared" si="27"/>
        <v>0</v>
      </c>
      <c r="BK83">
        <f t="shared" si="27"/>
        <v>0</v>
      </c>
      <c r="BL83">
        <f t="shared" si="27"/>
        <v>0</v>
      </c>
      <c r="BM83">
        <f t="shared" si="28"/>
        <v>0</v>
      </c>
      <c r="BN83">
        <f t="shared" si="29"/>
        <v>0</v>
      </c>
      <c r="BO83">
        <f t="shared" si="30"/>
        <v>0</v>
      </c>
      <c r="BP83">
        <f t="shared" si="31"/>
        <v>0</v>
      </c>
      <c r="BQ83">
        <f t="shared" si="32"/>
        <v>0</v>
      </c>
      <c r="BR83">
        <f t="shared" si="33"/>
        <v>0</v>
      </c>
      <c r="BS83">
        <f t="shared" si="34"/>
        <v>0</v>
      </c>
      <c r="BT83">
        <f t="shared" si="34"/>
        <v>0</v>
      </c>
      <c r="BU83">
        <f t="shared" si="34"/>
        <v>0</v>
      </c>
      <c r="BV83">
        <f t="shared" si="35"/>
        <v>0</v>
      </c>
      <c r="BW83">
        <f t="shared" si="36"/>
        <v>0</v>
      </c>
      <c r="BX83">
        <f t="shared" si="37"/>
        <v>0</v>
      </c>
    </row>
    <row r="84" spans="57:76" ht="13.35" customHeight="1" x14ac:dyDescent="0.35">
      <c r="BE84">
        <f t="shared" si="24"/>
        <v>0</v>
      </c>
      <c r="BF84">
        <f t="shared" si="25"/>
        <v>0</v>
      </c>
      <c r="BG84">
        <f t="shared" si="26"/>
        <v>0</v>
      </c>
      <c r="BH84">
        <f t="shared" si="27"/>
        <v>0</v>
      </c>
      <c r="BI84">
        <f t="shared" si="27"/>
        <v>0</v>
      </c>
      <c r="BJ84">
        <f t="shared" si="27"/>
        <v>0</v>
      </c>
      <c r="BK84">
        <f t="shared" si="27"/>
        <v>0</v>
      </c>
      <c r="BL84">
        <f t="shared" si="27"/>
        <v>0</v>
      </c>
      <c r="BM84">
        <f t="shared" si="28"/>
        <v>0</v>
      </c>
      <c r="BN84">
        <f t="shared" si="29"/>
        <v>0</v>
      </c>
      <c r="BO84">
        <f t="shared" si="30"/>
        <v>0</v>
      </c>
      <c r="BP84">
        <f t="shared" si="31"/>
        <v>0</v>
      </c>
      <c r="BQ84">
        <f t="shared" si="32"/>
        <v>0</v>
      </c>
      <c r="BR84">
        <f t="shared" si="33"/>
        <v>0</v>
      </c>
      <c r="BS84">
        <f t="shared" si="34"/>
        <v>0</v>
      </c>
      <c r="BT84">
        <f t="shared" si="34"/>
        <v>0</v>
      </c>
      <c r="BU84">
        <f t="shared" si="34"/>
        <v>0</v>
      </c>
      <c r="BV84">
        <f t="shared" si="35"/>
        <v>0</v>
      </c>
      <c r="BW84">
        <f t="shared" si="36"/>
        <v>0</v>
      </c>
      <c r="BX84">
        <f t="shared" si="37"/>
        <v>0</v>
      </c>
    </row>
    <row r="85" spans="57:76" ht="13.35" customHeight="1" x14ac:dyDescent="0.35">
      <c r="BE85">
        <f t="shared" si="24"/>
        <v>0</v>
      </c>
      <c r="BF85">
        <f t="shared" si="25"/>
        <v>0</v>
      </c>
      <c r="BG85">
        <f t="shared" si="26"/>
        <v>0</v>
      </c>
      <c r="BH85">
        <f t="shared" si="27"/>
        <v>0</v>
      </c>
      <c r="BI85">
        <f t="shared" si="27"/>
        <v>0</v>
      </c>
      <c r="BJ85">
        <f t="shared" si="27"/>
        <v>0</v>
      </c>
      <c r="BK85">
        <f t="shared" si="27"/>
        <v>0</v>
      </c>
      <c r="BL85">
        <f t="shared" si="27"/>
        <v>0</v>
      </c>
      <c r="BM85">
        <f t="shared" si="28"/>
        <v>0</v>
      </c>
      <c r="BN85">
        <f t="shared" si="29"/>
        <v>0</v>
      </c>
      <c r="BO85">
        <f t="shared" si="30"/>
        <v>0</v>
      </c>
      <c r="BP85">
        <f t="shared" si="31"/>
        <v>0</v>
      </c>
      <c r="BQ85">
        <f t="shared" si="32"/>
        <v>0</v>
      </c>
      <c r="BR85">
        <f t="shared" si="33"/>
        <v>0</v>
      </c>
      <c r="BS85">
        <f t="shared" si="34"/>
        <v>0</v>
      </c>
      <c r="BT85">
        <f t="shared" si="34"/>
        <v>0</v>
      </c>
      <c r="BU85">
        <f t="shared" si="34"/>
        <v>0</v>
      </c>
      <c r="BV85">
        <f t="shared" si="35"/>
        <v>0</v>
      </c>
      <c r="BW85">
        <f t="shared" si="36"/>
        <v>0</v>
      </c>
      <c r="BX85">
        <f t="shared" si="37"/>
        <v>0</v>
      </c>
    </row>
    <row r="86" spans="57:76" ht="13.35" customHeight="1" x14ac:dyDescent="0.35">
      <c r="BE86">
        <f t="shared" si="24"/>
        <v>0</v>
      </c>
      <c r="BF86">
        <f t="shared" si="25"/>
        <v>0</v>
      </c>
      <c r="BG86">
        <f t="shared" si="26"/>
        <v>0</v>
      </c>
      <c r="BH86">
        <f t="shared" si="27"/>
        <v>0</v>
      </c>
      <c r="BI86">
        <f t="shared" si="27"/>
        <v>0</v>
      </c>
      <c r="BJ86">
        <f t="shared" si="27"/>
        <v>0</v>
      </c>
      <c r="BK86">
        <f t="shared" si="27"/>
        <v>0</v>
      </c>
      <c r="BL86">
        <f t="shared" si="27"/>
        <v>0</v>
      </c>
      <c r="BM86">
        <f t="shared" si="28"/>
        <v>0</v>
      </c>
      <c r="BN86">
        <f t="shared" si="29"/>
        <v>0</v>
      </c>
      <c r="BO86">
        <f t="shared" si="30"/>
        <v>0</v>
      </c>
      <c r="BP86">
        <f t="shared" si="31"/>
        <v>0</v>
      </c>
      <c r="BQ86">
        <f t="shared" si="32"/>
        <v>0</v>
      </c>
      <c r="BR86">
        <f t="shared" si="33"/>
        <v>0</v>
      </c>
      <c r="BS86">
        <f t="shared" si="34"/>
        <v>0</v>
      </c>
      <c r="BT86">
        <f t="shared" si="34"/>
        <v>0</v>
      </c>
      <c r="BU86">
        <f t="shared" si="34"/>
        <v>0</v>
      </c>
      <c r="BV86">
        <f t="shared" si="35"/>
        <v>0</v>
      </c>
      <c r="BW86">
        <f t="shared" si="36"/>
        <v>0</v>
      </c>
      <c r="BX86">
        <f t="shared" si="37"/>
        <v>0</v>
      </c>
    </row>
    <row r="87" spans="57:76" ht="13.35" customHeight="1" x14ac:dyDescent="0.35">
      <c r="BE87">
        <f t="shared" si="24"/>
        <v>0</v>
      </c>
      <c r="BF87">
        <f t="shared" si="25"/>
        <v>0</v>
      </c>
      <c r="BG87">
        <f t="shared" si="26"/>
        <v>0</v>
      </c>
      <c r="BH87">
        <f t="shared" si="27"/>
        <v>0</v>
      </c>
      <c r="BI87">
        <f t="shared" si="27"/>
        <v>0</v>
      </c>
      <c r="BJ87">
        <f t="shared" si="27"/>
        <v>0</v>
      </c>
      <c r="BK87">
        <f t="shared" si="27"/>
        <v>0</v>
      </c>
      <c r="BL87">
        <f t="shared" si="27"/>
        <v>0</v>
      </c>
      <c r="BM87">
        <f t="shared" si="28"/>
        <v>0</v>
      </c>
      <c r="BN87">
        <f t="shared" si="29"/>
        <v>0</v>
      </c>
      <c r="BO87">
        <f t="shared" si="30"/>
        <v>0</v>
      </c>
      <c r="BP87">
        <f t="shared" si="31"/>
        <v>0</v>
      </c>
      <c r="BQ87">
        <f t="shared" si="32"/>
        <v>0</v>
      </c>
      <c r="BR87">
        <f t="shared" si="33"/>
        <v>0</v>
      </c>
      <c r="BS87">
        <f t="shared" si="34"/>
        <v>0</v>
      </c>
      <c r="BT87">
        <f t="shared" si="34"/>
        <v>0</v>
      </c>
      <c r="BU87">
        <f t="shared" si="34"/>
        <v>0</v>
      </c>
      <c r="BV87">
        <f t="shared" si="35"/>
        <v>0</v>
      </c>
      <c r="BW87">
        <f t="shared" si="36"/>
        <v>0</v>
      </c>
      <c r="BX87">
        <f t="shared" si="37"/>
        <v>0</v>
      </c>
    </row>
    <row r="88" spans="57:76" ht="13.35" customHeight="1" x14ac:dyDescent="0.35">
      <c r="BE88">
        <f t="shared" si="24"/>
        <v>0</v>
      </c>
      <c r="BF88">
        <f t="shared" si="25"/>
        <v>0</v>
      </c>
      <c r="BG88">
        <f t="shared" si="26"/>
        <v>0</v>
      </c>
      <c r="BH88">
        <f t="shared" si="27"/>
        <v>0</v>
      </c>
      <c r="BI88">
        <f t="shared" si="27"/>
        <v>0</v>
      </c>
      <c r="BJ88">
        <f t="shared" si="27"/>
        <v>0</v>
      </c>
      <c r="BK88">
        <f t="shared" si="27"/>
        <v>0</v>
      </c>
      <c r="BL88">
        <f t="shared" si="27"/>
        <v>0</v>
      </c>
      <c r="BM88">
        <f t="shared" si="28"/>
        <v>0</v>
      </c>
      <c r="BN88">
        <f t="shared" si="29"/>
        <v>0</v>
      </c>
      <c r="BO88">
        <f t="shared" si="30"/>
        <v>0</v>
      </c>
      <c r="BP88">
        <f t="shared" si="31"/>
        <v>0</v>
      </c>
      <c r="BQ88">
        <f t="shared" si="32"/>
        <v>0</v>
      </c>
      <c r="BR88">
        <f t="shared" si="33"/>
        <v>0</v>
      </c>
      <c r="BS88">
        <f t="shared" si="34"/>
        <v>0</v>
      </c>
      <c r="BT88">
        <f t="shared" si="34"/>
        <v>0</v>
      </c>
      <c r="BU88">
        <f t="shared" si="34"/>
        <v>0</v>
      </c>
      <c r="BV88">
        <f t="shared" si="35"/>
        <v>0</v>
      </c>
      <c r="BW88">
        <f t="shared" si="36"/>
        <v>0</v>
      </c>
      <c r="BX88">
        <f t="shared" si="37"/>
        <v>0</v>
      </c>
    </row>
    <row r="89" spans="57:76" ht="13.35" customHeight="1" x14ac:dyDescent="0.35">
      <c r="BE89">
        <f t="shared" si="24"/>
        <v>0</v>
      </c>
      <c r="BF89">
        <f t="shared" si="25"/>
        <v>0</v>
      </c>
      <c r="BG89">
        <f t="shared" si="26"/>
        <v>0</v>
      </c>
      <c r="BH89">
        <f t="shared" si="27"/>
        <v>0</v>
      </c>
      <c r="BI89">
        <f t="shared" si="27"/>
        <v>0</v>
      </c>
      <c r="BJ89">
        <f t="shared" si="27"/>
        <v>0</v>
      </c>
      <c r="BK89">
        <f t="shared" si="27"/>
        <v>0</v>
      </c>
      <c r="BL89">
        <f t="shared" si="27"/>
        <v>0</v>
      </c>
      <c r="BM89">
        <f t="shared" si="28"/>
        <v>0</v>
      </c>
      <c r="BN89">
        <f t="shared" si="29"/>
        <v>0</v>
      </c>
      <c r="BO89">
        <f t="shared" si="30"/>
        <v>0</v>
      </c>
      <c r="BP89">
        <f t="shared" si="31"/>
        <v>0</v>
      </c>
      <c r="BQ89">
        <f t="shared" si="32"/>
        <v>0</v>
      </c>
      <c r="BR89">
        <f t="shared" si="33"/>
        <v>0</v>
      </c>
      <c r="BS89">
        <f t="shared" si="34"/>
        <v>0</v>
      </c>
      <c r="BT89">
        <f t="shared" si="34"/>
        <v>0</v>
      </c>
      <c r="BU89">
        <f t="shared" si="34"/>
        <v>0</v>
      </c>
      <c r="BV89">
        <f t="shared" si="35"/>
        <v>0</v>
      </c>
      <c r="BW89">
        <f t="shared" si="36"/>
        <v>0</v>
      </c>
      <c r="BX89">
        <f t="shared" si="37"/>
        <v>0</v>
      </c>
    </row>
    <row r="90" spans="57:76" ht="13.35" customHeight="1" x14ac:dyDescent="0.35">
      <c r="BE90">
        <f t="shared" si="24"/>
        <v>0</v>
      </c>
      <c r="BF90">
        <f t="shared" si="25"/>
        <v>0</v>
      </c>
      <c r="BG90">
        <f t="shared" si="26"/>
        <v>0</v>
      </c>
      <c r="BH90">
        <f t="shared" si="27"/>
        <v>0</v>
      </c>
      <c r="BI90">
        <f t="shared" si="27"/>
        <v>0</v>
      </c>
      <c r="BJ90">
        <f t="shared" si="27"/>
        <v>0</v>
      </c>
      <c r="BK90">
        <f t="shared" si="27"/>
        <v>0</v>
      </c>
      <c r="BL90">
        <f t="shared" si="27"/>
        <v>0</v>
      </c>
      <c r="BM90">
        <f t="shared" si="28"/>
        <v>0</v>
      </c>
      <c r="BN90">
        <f t="shared" si="29"/>
        <v>0</v>
      </c>
      <c r="BO90">
        <f t="shared" si="30"/>
        <v>0</v>
      </c>
      <c r="BP90">
        <f t="shared" si="31"/>
        <v>0</v>
      </c>
      <c r="BQ90">
        <f t="shared" si="32"/>
        <v>0</v>
      </c>
      <c r="BR90">
        <f t="shared" si="33"/>
        <v>0</v>
      </c>
      <c r="BS90">
        <f t="shared" si="34"/>
        <v>0</v>
      </c>
      <c r="BT90">
        <f t="shared" si="34"/>
        <v>0</v>
      </c>
      <c r="BU90">
        <f t="shared" si="34"/>
        <v>0</v>
      </c>
      <c r="BV90">
        <f t="shared" si="35"/>
        <v>0</v>
      </c>
      <c r="BW90">
        <f t="shared" si="36"/>
        <v>0</v>
      </c>
      <c r="BX90">
        <f t="shared" si="37"/>
        <v>0</v>
      </c>
    </row>
    <row r="91" spans="57:76" ht="13.35" customHeight="1" x14ac:dyDescent="0.35">
      <c r="BE91">
        <f t="shared" si="24"/>
        <v>0</v>
      </c>
      <c r="BF91">
        <f t="shared" si="25"/>
        <v>0</v>
      </c>
      <c r="BG91">
        <f t="shared" si="26"/>
        <v>0</v>
      </c>
      <c r="BH91">
        <f t="shared" si="27"/>
        <v>0</v>
      </c>
      <c r="BI91">
        <f t="shared" si="27"/>
        <v>0</v>
      </c>
      <c r="BJ91">
        <f t="shared" si="27"/>
        <v>0</v>
      </c>
      <c r="BK91">
        <f t="shared" si="27"/>
        <v>0</v>
      </c>
      <c r="BL91">
        <f t="shared" si="27"/>
        <v>0</v>
      </c>
      <c r="BM91">
        <f t="shared" si="28"/>
        <v>0</v>
      </c>
      <c r="BN91">
        <f t="shared" si="29"/>
        <v>0</v>
      </c>
      <c r="BO91">
        <f t="shared" si="30"/>
        <v>0</v>
      </c>
      <c r="BP91">
        <f t="shared" si="31"/>
        <v>0</v>
      </c>
      <c r="BQ91">
        <f t="shared" si="32"/>
        <v>0</v>
      </c>
      <c r="BR91">
        <f t="shared" si="33"/>
        <v>0</v>
      </c>
      <c r="BS91">
        <f t="shared" si="34"/>
        <v>0</v>
      </c>
      <c r="BT91">
        <f t="shared" si="34"/>
        <v>0</v>
      </c>
      <c r="BU91">
        <f t="shared" si="34"/>
        <v>0</v>
      </c>
      <c r="BV91">
        <f t="shared" si="35"/>
        <v>0</v>
      </c>
      <c r="BW91">
        <f t="shared" si="36"/>
        <v>0</v>
      </c>
      <c r="BX91">
        <f t="shared" si="37"/>
        <v>0</v>
      </c>
    </row>
    <row r="92" spans="57:76" ht="13.35" customHeight="1" x14ac:dyDescent="0.35">
      <c r="BE92">
        <f t="shared" si="24"/>
        <v>0</v>
      </c>
      <c r="BF92">
        <f t="shared" si="25"/>
        <v>0</v>
      </c>
      <c r="BG92">
        <f t="shared" si="26"/>
        <v>0</v>
      </c>
      <c r="BH92">
        <f t="shared" si="27"/>
        <v>0</v>
      </c>
      <c r="BI92">
        <f t="shared" si="27"/>
        <v>0</v>
      </c>
      <c r="BJ92">
        <f t="shared" si="27"/>
        <v>0</v>
      </c>
      <c r="BK92">
        <f t="shared" si="27"/>
        <v>0</v>
      </c>
      <c r="BL92">
        <f t="shared" si="27"/>
        <v>0</v>
      </c>
      <c r="BM92">
        <f t="shared" si="28"/>
        <v>0</v>
      </c>
      <c r="BN92">
        <f t="shared" si="29"/>
        <v>0</v>
      </c>
      <c r="BO92">
        <f t="shared" si="30"/>
        <v>0</v>
      </c>
      <c r="BP92">
        <f t="shared" si="31"/>
        <v>0</v>
      </c>
      <c r="BQ92">
        <f t="shared" si="32"/>
        <v>0</v>
      </c>
      <c r="BR92">
        <f t="shared" si="33"/>
        <v>0</v>
      </c>
      <c r="BS92">
        <f t="shared" si="34"/>
        <v>0</v>
      </c>
      <c r="BT92">
        <f t="shared" si="34"/>
        <v>0</v>
      </c>
      <c r="BU92">
        <f t="shared" si="34"/>
        <v>0</v>
      </c>
      <c r="BV92">
        <f t="shared" si="35"/>
        <v>0</v>
      </c>
      <c r="BW92">
        <f t="shared" si="36"/>
        <v>0</v>
      </c>
      <c r="BX92">
        <f t="shared" si="37"/>
        <v>0</v>
      </c>
    </row>
    <row r="93" spans="57:76" ht="13.35" customHeight="1" x14ac:dyDescent="0.35">
      <c r="BE93">
        <f t="shared" si="24"/>
        <v>0</v>
      </c>
      <c r="BF93">
        <f t="shared" si="25"/>
        <v>0</v>
      </c>
      <c r="BG93">
        <f t="shared" si="26"/>
        <v>0</v>
      </c>
      <c r="BH93">
        <f t="shared" si="27"/>
        <v>0</v>
      </c>
      <c r="BI93">
        <f t="shared" si="27"/>
        <v>0</v>
      </c>
      <c r="BJ93">
        <f t="shared" si="27"/>
        <v>0</v>
      </c>
      <c r="BK93">
        <f t="shared" si="27"/>
        <v>0</v>
      </c>
      <c r="BL93">
        <f t="shared" si="27"/>
        <v>0</v>
      </c>
      <c r="BM93">
        <f t="shared" si="28"/>
        <v>0</v>
      </c>
      <c r="BN93">
        <f t="shared" si="29"/>
        <v>0</v>
      </c>
      <c r="BO93">
        <f t="shared" si="30"/>
        <v>0</v>
      </c>
      <c r="BP93">
        <f t="shared" si="31"/>
        <v>0</v>
      </c>
      <c r="BQ93">
        <f t="shared" si="32"/>
        <v>0</v>
      </c>
      <c r="BR93">
        <f t="shared" si="33"/>
        <v>0</v>
      </c>
      <c r="BS93">
        <f t="shared" si="34"/>
        <v>0</v>
      </c>
      <c r="BT93">
        <f t="shared" si="34"/>
        <v>0</v>
      </c>
      <c r="BU93">
        <f t="shared" si="34"/>
        <v>0</v>
      </c>
      <c r="BV93">
        <f t="shared" si="35"/>
        <v>0</v>
      </c>
      <c r="BW93">
        <f t="shared" si="36"/>
        <v>0</v>
      </c>
      <c r="BX93">
        <f t="shared" si="37"/>
        <v>0</v>
      </c>
    </row>
    <row r="94" spans="57:76" ht="13.35" customHeight="1" x14ac:dyDescent="0.35">
      <c r="BE94">
        <f t="shared" si="24"/>
        <v>0</v>
      </c>
      <c r="BF94">
        <f t="shared" si="25"/>
        <v>0</v>
      </c>
      <c r="BG94">
        <f t="shared" si="26"/>
        <v>0</v>
      </c>
      <c r="BH94">
        <f t="shared" si="27"/>
        <v>0</v>
      </c>
      <c r="BI94">
        <f t="shared" si="27"/>
        <v>0</v>
      </c>
      <c r="BJ94">
        <f t="shared" si="27"/>
        <v>0</v>
      </c>
      <c r="BK94">
        <f t="shared" si="27"/>
        <v>0</v>
      </c>
      <c r="BL94">
        <f t="shared" si="27"/>
        <v>0</v>
      </c>
      <c r="BM94">
        <f t="shared" si="28"/>
        <v>0</v>
      </c>
      <c r="BN94">
        <f t="shared" si="29"/>
        <v>0</v>
      </c>
      <c r="BO94">
        <f t="shared" si="30"/>
        <v>0</v>
      </c>
      <c r="BP94">
        <f t="shared" si="31"/>
        <v>0</v>
      </c>
      <c r="BQ94">
        <f t="shared" si="32"/>
        <v>0</v>
      </c>
      <c r="BR94">
        <f t="shared" si="33"/>
        <v>0</v>
      </c>
      <c r="BS94">
        <f t="shared" si="34"/>
        <v>0</v>
      </c>
      <c r="BT94">
        <f t="shared" si="34"/>
        <v>0</v>
      </c>
      <c r="BU94">
        <f t="shared" si="34"/>
        <v>0</v>
      </c>
      <c r="BV94">
        <f t="shared" si="35"/>
        <v>0</v>
      </c>
      <c r="BW94">
        <f t="shared" si="36"/>
        <v>0</v>
      </c>
      <c r="BX94">
        <f t="shared" si="37"/>
        <v>0</v>
      </c>
    </row>
    <row r="95" spans="57:76" ht="13.35" customHeight="1" x14ac:dyDescent="0.35">
      <c r="BE95">
        <f t="shared" si="24"/>
        <v>0</v>
      </c>
      <c r="BF95">
        <f t="shared" si="25"/>
        <v>0</v>
      </c>
      <c r="BG95">
        <f t="shared" si="26"/>
        <v>0</v>
      </c>
      <c r="BH95">
        <f t="shared" si="27"/>
        <v>0</v>
      </c>
      <c r="BI95">
        <f t="shared" si="27"/>
        <v>0</v>
      </c>
      <c r="BJ95">
        <f t="shared" si="27"/>
        <v>0</v>
      </c>
      <c r="BK95">
        <f t="shared" si="27"/>
        <v>0</v>
      </c>
      <c r="BL95">
        <f t="shared" si="27"/>
        <v>0</v>
      </c>
      <c r="BM95">
        <f t="shared" si="28"/>
        <v>0</v>
      </c>
      <c r="BN95">
        <f t="shared" si="29"/>
        <v>0</v>
      </c>
      <c r="BO95">
        <f t="shared" si="30"/>
        <v>0</v>
      </c>
      <c r="BP95">
        <f t="shared" si="31"/>
        <v>0</v>
      </c>
      <c r="BQ95">
        <f t="shared" si="32"/>
        <v>0</v>
      </c>
      <c r="BR95">
        <f t="shared" si="33"/>
        <v>0</v>
      </c>
      <c r="BS95">
        <f t="shared" si="34"/>
        <v>0</v>
      </c>
      <c r="BT95">
        <f t="shared" si="34"/>
        <v>0</v>
      </c>
      <c r="BU95">
        <f t="shared" si="34"/>
        <v>0</v>
      </c>
      <c r="BV95">
        <f t="shared" si="35"/>
        <v>0</v>
      </c>
      <c r="BW95">
        <f t="shared" si="36"/>
        <v>0</v>
      </c>
      <c r="BX95">
        <f t="shared" si="37"/>
        <v>0</v>
      </c>
    </row>
    <row r="96" spans="57:76" ht="13.35" customHeight="1" x14ac:dyDescent="0.35">
      <c r="BE96">
        <f t="shared" si="24"/>
        <v>0</v>
      </c>
      <c r="BF96">
        <f t="shared" si="25"/>
        <v>0</v>
      </c>
      <c r="BG96">
        <f t="shared" si="26"/>
        <v>0</v>
      </c>
      <c r="BH96">
        <f t="shared" si="27"/>
        <v>0</v>
      </c>
      <c r="BI96">
        <f t="shared" si="27"/>
        <v>0</v>
      </c>
      <c r="BJ96">
        <f t="shared" si="27"/>
        <v>0</v>
      </c>
      <c r="BK96">
        <f t="shared" si="27"/>
        <v>0</v>
      </c>
      <c r="BL96">
        <f t="shared" si="27"/>
        <v>0</v>
      </c>
      <c r="BM96">
        <f t="shared" si="28"/>
        <v>0</v>
      </c>
      <c r="BN96">
        <f t="shared" si="29"/>
        <v>0</v>
      </c>
      <c r="BO96">
        <f t="shared" si="30"/>
        <v>0</v>
      </c>
      <c r="BP96">
        <f t="shared" si="31"/>
        <v>0</v>
      </c>
      <c r="BQ96">
        <f t="shared" si="32"/>
        <v>0</v>
      </c>
      <c r="BR96">
        <f t="shared" si="33"/>
        <v>0</v>
      </c>
      <c r="BS96">
        <f t="shared" si="34"/>
        <v>0</v>
      </c>
      <c r="BT96">
        <f t="shared" si="34"/>
        <v>0</v>
      </c>
      <c r="BU96">
        <f t="shared" si="34"/>
        <v>0</v>
      </c>
      <c r="BV96">
        <f t="shared" si="35"/>
        <v>0</v>
      </c>
      <c r="BW96">
        <f t="shared" si="36"/>
        <v>0</v>
      </c>
      <c r="BX96">
        <f t="shared" si="37"/>
        <v>0</v>
      </c>
    </row>
    <row r="97" spans="57:76" ht="13.35" customHeight="1" x14ac:dyDescent="0.35">
      <c r="BE97">
        <f t="shared" si="24"/>
        <v>0</v>
      </c>
      <c r="BF97">
        <f t="shared" si="25"/>
        <v>0</v>
      </c>
      <c r="BG97">
        <f t="shared" si="26"/>
        <v>0</v>
      </c>
      <c r="BH97">
        <f t="shared" si="27"/>
        <v>0</v>
      </c>
      <c r="BI97">
        <f t="shared" si="27"/>
        <v>0</v>
      </c>
      <c r="BJ97">
        <f t="shared" si="27"/>
        <v>0</v>
      </c>
      <c r="BK97">
        <f t="shared" si="27"/>
        <v>0</v>
      </c>
      <c r="BL97">
        <f t="shared" si="27"/>
        <v>0</v>
      </c>
      <c r="BM97">
        <f t="shared" si="28"/>
        <v>0</v>
      </c>
      <c r="BN97">
        <f t="shared" si="29"/>
        <v>0</v>
      </c>
      <c r="BO97">
        <f t="shared" si="30"/>
        <v>0</v>
      </c>
      <c r="BP97">
        <f t="shared" si="31"/>
        <v>0</v>
      </c>
      <c r="BQ97">
        <f t="shared" si="32"/>
        <v>0</v>
      </c>
      <c r="BR97">
        <f t="shared" si="33"/>
        <v>0</v>
      </c>
      <c r="BS97">
        <f t="shared" si="34"/>
        <v>0</v>
      </c>
      <c r="BT97">
        <f t="shared" si="34"/>
        <v>0</v>
      </c>
      <c r="BU97">
        <f t="shared" si="34"/>
        <v>0</v>
      </c>
      <c r="BV97">
        <f t="shared" si="35"/>
        <v>0</v>
      </c>
      <c r="BW97">
        <f t="shared" si="36"/>
        <v>0</v>
      </c>
      <c r="BX97">
        <f t="shared" si="37"/>
        <v>0</v>
      </c>
    </row>
    <row r="98" spans="57:76" ht="13.35" customHeight="1" x14ac:dyDescent="0.35">
      <c r="BE98">
        <f t="shared" si="24"/>
        <v>0</v>
      </c>
      <c r="BF98">
        <f t="shared" si="25"/>
        <v>0</v>
      </c>
      <c r="BG98">
        <f t="shared" si="26"/>
        <v>0</v>
      </c>
      <c r="BH98">
        <f t="shared" si="27"/>
        <v>0</v>
      </c>
      <c r="BI98">
        <f t="shared" si="27"/>
        <v>0</v>
      </c>
      <c r="BJ98">
        <f t="shared" si="27"/>
        <v>0</v>
      </c>
      <c r="BK98">
        <f t="shared" si="27"/>
        <v>0</v>
      </c>
      <c r="BL98">
        <f t="shared" si="27"/>
        <v>0</v>
      </c>
      <c r="BM98">
        <f t="shared" si="28"/>
        <v>0</v>
      </c>
      <c r="BN98">
        <f t="shared" si="29"/>
        <v>0</v>
      </c>
      <c r="BO98">
        <f t="shared" si="30"/>
        <v>0</v>
      </c>
      <c r="BP98">
        <f t="shared" si="31"/>
        <v>0</v>
      </c>
      <c r="BQ98">
        <f t="shared" si="32"/>
        <v>0</v>
      </c>
      <c r="BR98">
        <f t="shared" si="33"/>
        <v>0</v>
      </c>
      <c r="BS98">
        <f t="shared" si="34"/>
        <v>0</v>
      </c>
      <c r="BT98">
        <f t="shared" si="34"/>
        <v>0</v>
      </c>
      <c r="BU98">
        <f t="shared" si="34"/>
        <v>0</v>
      </c>
      <c r="BV98">
        <f t="shared" si="35"/>
        <v>0</v>
      </c>
      <c r="BW98">
        <f t="shared" si="36"/>
        <v>0</v>
      </c>
      <c r="BX98">
        <f t="shared" si="37"/>
        <v>0</v>
      </c>
    </row>
    <row r="99" spans="57:76" ht="13.35" customHeight="1" x14ac:dyDescent="0.35">
      <c r="BE99">
        <f t="shared" si="24"/>
        <v>0</v>
      </c>
      <c r="BF99">
        <f t="shared" si="25"/>
        <v>0</v>
      </c>
      <c r="BG99">
        <f t="shared" si="26"/>
        <v>0</v>
      </c>
      <c r="BH99">
        <f t="shared" si="27"/>
        <v>0</v>
      </c>
      <c r="BI99">
        <f t="shared" si="27"/>
        <v>0</v>
      </c>
      <c r="BJ99">
        <f t="shared" si="27"/>
        <v>0</v>
      </c>
      <c r="BK99">
        <f t="shared" si="27"/>
        <v>0</v>
      </c>
      <c r="BL99">
        <f t="shared" si="27"/>
        <v>0</v>
      </c>
      <c r="BM99">
        <f t="shared" si="28"/>
        <v>0</v>
      </c>
      <c r="BN99">
        <f t="shared" si="29"/>
        <v>0</v>
      </c>
      <c r="BO99">
        <f t="shared" si="30"/>
        <v>0</v>
      </c>
      <c r="BP99">
        <f t="shared" si="31"/>
        <v>0</v>
      </c>
      <c r="BQ99">
        <f t="shared" si="32"/>
        <v>0</v>
      </c>
      <c r="BR99">
        <f t="shared" si="33"/>
        <v>0</v>
      </c>
      <c r="BS99">
        <f t="shared" si="34"/>
        <v>0</v>
      </c>
      <c r="BT99">
        <f t="shared" si="34"/>
        <v>0</v>
      </c>
      <c r="BU99">
        <f t="shared" si="34"/>
        <v>0</v>
      </c>
      <c r="BV99">
        <f t="shared" si="35"/>
        <v>0</v>
      </c>
      <c r="BW99">
        <f t="shared" si="36"/>
        <v>0</v>
      </c>
      <c r="BX99">
        <f t="shared" si="37"/>
        <v>0</v>
      </c>
    </row>
    <row r="100" spans="57:76" ht="13.35" customHeight="1" x14ac:dyDescent="0.35">
      <c r="BE100">
        <f t="shared" si="24"/>
        <v>0</v>
      </c>
      <c r="BF100">
        <f t="shared" si="25"/>
        <v>0</v>
      </c>
      <c r="BG100">
        <f t="shared" si="26"/>
        <v>0</v>
      </c>
      <c r="BH100">
        <f t="shared" ref="BH100:BL111" si="45">H100</f>
        <v>0</v>
      </c>
      <c r="BI100">
        <f t="shared" si="45"/>
        <v>0</v>
      </c>
      <c r="BJ100">
        <f t="shared" si="45"/>
        <v>0</v>
      </c>
      <c r="BK100">
        <f t="shared" si="45"/>
        <v>0</v>
      </c>
      <c r="BL100">
        <f t="shared" si="45"/>
        <v>0</v>
      </c>
      <c r="BM100">
        <f t="shared" si="28"/>
        <v>0</v>
      </c>
      <c r="BN100">
        <f t="shared" si="29"/>
        <v>0</v>
      </c>
      <c r="BO100">
        <f t="shared" si="30"/>
        <v>0</v>
      </c>
      <c r="BP100">
        <f t="shared" si="31"/>
        <v>0</v>
      </c>
      <c r="BQ100">
        <f t="shared" si="32"/>
        <v>0</v>
      </c>
      <c r="BR100">
        <f t="shared" si="33"/>
        <v>0</v>
      </c>
      <c r="BS100">
        <f t="shared" ref="BS100:BU111" si="46">Y100</f>
        <v>0</v>
      </c>
      <c r="BT100">
        <f t="shared" si="46"/>
        <v>0</v>
      </c>
      <c r="BU100">
        <f t="shared" si="46"/>
        <v>0</v>
      </c>
      <c r="BV100">
        <f t="shared" si="35"/>
        <v>0</v>
      </c>
      <c r="BW100">
        <f t="shared" si="36"/>
        <v>0</v>
      </c>
      <c r="BX100">
        <f t="shared" si="37"/>
        <v>0</v>
      </c>
    </row>
    <row r="101" spans="57:76" ht="13.35" customHeight="1" x14ac:dyDescent="0.35">
      <c r="BE101">
        <f t="shared" si="24"/>
        <v>0</v>
      </c>
      <c r="BF101">
        <f t="shared" si="25"/>
        <v>0</v>
      </c>
      <c r="BG101">
        <f t="shared" si="26"/>
        <v>0</v>
      </c>
      <c r="BH101">
        <f t="shared" si="45"/>
        <v>0</v>
      </c>
      <c r="BI101">
        <f t="shared" si="45"/>
        <v>0</v>
      </c>
      <c r="BJ101">
        <f t="shared" si="45"/>
        <v>0</v>
      </c>
      <c r="BK101">
        <f t="shared" si="45"/>
        <v>0</v>
      </c>
      <c r="BL101">
        <f t="shared" si="45"/>
        <v>0</v>
      </c>
      <c r="BM101">
        <f t="shared" si="28"/>
        <v>0</v>
      </c>
      <c r="BN101">
        <f t="shared" si="29"/>
        <v>0</v>
      </c>
      <c r="BO101">
        <f t="shared" si="30"/>
        <v>0</v>
      </c>
      <c r="BP101">
        <f t="shared" si="31"/>
        <v>0</v>
      </c>
      <c r="BQ101">
        <f t="shared" si="32"/>
        <v>0</v>
      </c>
      <c r="BR101">
        <f t="shared" si="33"/>
        <v>0</v>
      </c>
      <c r="BS101">
        <f t="shared" si="46"/>
        <v>0</v>
      </c>
      <c r="BT101">
        <f t="shared" si="46"/>
        <v>0</v>
      </c>
      <c r="BU101">
        <f t="shared" si="46"/>
        <v>0</v>
      </c>
      <c r="BV101">
        <f t="shared" si="35"/>
        <v>0</v>
      </c>
      <c r="BW101">
        <f t="shared" si="36"/>
        <v>0</v>
      </c>
      <c r="BX101">
        <f t="shared" si="37"/>
        <v>0</v>
      </c>
    </row>
    <row r="102" spans="57:76" ht="13.35" customHeight="1" x14ac:dyDescent="0.35">
      <c r="BE102">
        <f t="shared" si="24"/>
        <v>0</v>
      </c>
      <c r="BF102">
        <f t="shared" si="25"/>
        <v>0</v>
      </c>
      <c r="BG102">
        <f t="shared" si="26"/>
        <v>0</v>
      </c>
      <c r="BH102">
        <f t="shared" si="45"/>
        <v>0</v>
      </c>
      <c r="BI102">
        <f t="shared" si="45"/>
        <v>0</v>
      </c>
      <c r="BJ102">
        <f t="shared" si="45"/>
        <v>0</v>
      </c>
      <c r="BK102">
        <f t="shared" si="45"/>
        <v>0</v>
      </c>
      <c r="BL102">
        <f t="shared" si="45"/>
        <v>0</v>
      </c>
      <c r="BM102">
        <f t="shared" si="28"/>
        <v>0</v>
      </c>
      <c r="BN102">
        <f t="shared" si="29"/>
        <v>0</v>
      </c>
      <c r="BO102">
        <f t="shared" si="30"/>
        <v>0</v>
      </c>
      <c r="BP102">
        <f t="shared" si="31"/>
        <v>0</v>
      </c>
      <c r="BQ102">
        <f t="shared" si="32"/>
        <v>0</v>
      </c>
      <c r="BR102">
        <f t="shared" si="33"/>
        <v>0</v>
      </c>
      <c r="BS102">
        <f t="shared" si="46"/>
        <v>0</v>
      </c>
      <c r="BT102">
        <f t="shared" si="46"/>
        <v>0</v>
      </c>
      <c r="BU102">
        <f t="shared" si="46"/>
        <v>0</v>
      </c>
      <c r="BV102">
        <f t="shared" si="35"/>
        <v>0</v>
      </c>
      <c r="BW102">
        <f t="shared" si="36"/>
        <v>0</v>
      </c>
      <c r="BX102">
        <f t="shared" si="37"/>
        <v>0</v>
      </c>
    </row>
    <row r="103" spans="57:76" ht="13.35" customHeight="1" x14ac:dyDescent="0.35">
      <c r="BE103">
        <f t="shared" si="24"/>
        <v>0</v>
      </c>
      <c r="BF103">
        <f t="shared" si="25"/>
        <v>0</v>
      </c>
      <c r="BG103">
        <f t="shared" si="26"/>
        <v>0</v>
      </c>
      <c r="BH103">
        <f t="shared" si="45"/>
        <v>0</v>
      </c>
      <c r="BI103">
        <f t="shared" si="45"/>
        <v>0</v>
      </c>
      <c r="BJ103">
        <f t="shared" si="45"/>
        <v>0</v>
      </c>
      <c r="BK103">
        <f t="shared" si="45"/>
        <v>0</v>
      </c>
      <c r="BL103">
        <f t="shared" si="45"/>
        <v>0</v>
      </c>
      <c r="BM103">
        <f t="shared" si="28"/>
        <v>0</v>
      </c>
      <c r="BN103">
        <f t="shared" si="29"/>
        <v>0</v>
      </c>
      <c r="BO103">
        <f t="shared" si="30"/>
        <v>0</v>
      </c>
      <c r="BP103">
        <f t="shared" si="31"/>
        <v>0</v>
      </c>
      <c r="BQ103">
        <f t="shared" si="32"/>
        <v>0</v>
      </c>
      <c r="BR103">
        <f t="shared" si="33"/>
        <v>0</v>
      </c>
      <c r="BS103">
        <f t="shared" si="46"/>
        <v>0</v>
      </c>
      <c r="BT103">
        <f t="shared" si="46"/>
        <v>0</v>
      </c>
      <c r="BU103">
        <f t="shared" si="46"/>
        <v>0</v>
      </c>
      <c r="BV103">
        <f t="shared" si="35"/>
        <v>0</v>
      </c>
      <c r="BW103">
        <f t="shared" si="36"/>
        <v>0</v>
      </c>
      <c r="BX103">
        <f t="shared" si="37"/>
        <v>0</v>
      </c>
    </row>
    <row r="104" spans="57:76" ht="13.35" customHeight="1" x14ac:dyDescent="0.35">
      <c r="BE104">
        <f t="shared" si="24"/>
        <v>0</v>
      </c>
      <c r="BF104">
        <f t="shared" si="25"/>
        <v>0</v>
      </c>
      <c r="BG104">
        <f t="shared" si="26"/>
        <v>0</v>
      </c>
      <c r="BH104">
        <f t="shared" si="45"/>
        <v>0</v>
      </c>
      <c r="BI104">
        <f t="shared" si="45"/>
        <v>0</v>
      </c>
      <c r="BJ104">
        <f t="shared" si="45"/>
        <v>0</v>
      </c>
      <c r="BK104">
        <f t="shared" si="45"/>
        <v>0</v>
      </c>
      <c r="BL104">
        <f t="shared" si="45"/>
        <v>0</v>
      </c>
      <c r="BM104">
        <f t="shared" si="28"/>
        <v>0</v>
      </c>
      <c r="BN104">
        <f t="shared" si="29"/>
        <v>0</v>
      </c>
      <c r="BO104">
        <f t="shared" si="30"/>
        <v>0</v>
      </c>
      <c r="BP104">
        <f t="shared" si="31"/>
        <v>0</v>
      </c>
      <c r="BQ104">
        <f t="shared" si="32"/>
        <v>0</v>
      </c>
      <c r="BR104">
        <f t="shared" si="33"/>
        <v>0</v>
      </c>
      <c r="BS104">
        <f t="shared" si="46"/>
        <v>0</v>
      </c>
      <c r="BT104">
        <f t="shared" si="46"/>
        <v>0</v>
      </c>
      <c r="BU104">
        <f t="shared" si="46"/>
        <v>0</v>
      </c>
      <c r="BV104">
        <f t="shared" si="35"/>
        <v>0</v>
      </c>
      <c r="BW104">
        <f t="shared" si="36"/>
        <v>0</v>
      </c>
      <c r="BX104">
        <f t="shared" si="37"/>
        <v>0</v>
      </c>
    </row>
    <row r="105" spans="57:76" ht="13.35" customHeight="1" x14ac:dyDescent="0.35">
      <c r="BE105">
        <f t="shared" si="24"/>
        <v>0</v>
      </c>
      <c r="BF105">
        <f t="shared" si="25"/>
        <v>0</v>
      </c>
      <c r="BG105">
        <f t="shared" si="26"/>
        <v>0</v>
      </c>
      <c r="BH105">
        <f t="shared" si="45"/>
        <v>0</v>
      </c>
      <c r="BI105">
        <f t="shared" si="45"/>
        <v>0</v>
      </c>
      <c r="BJ105">
        <f t="shared" si="45"/>
        <v>0</v>
      </c>
      <c r="BK105">
        <f t="shared" si="45"/>
        <v>0</v>
      </c>
      <c r="BL105">
        <f t="shared" si="45"/>
        <v>0</v>
      </c>
      <c r="BM105">
        <f t="shared" si="28"/>
        <v>0</v>
      </c>
      <c r="BN105">
        <f t="shared" si="29"/>
        <v>0</v>
      </c>
      <c r="BO105">
        <f t="shared" si="30"/>
        <v>0</v>
      </c>
      <c r="BP105">
        <f t="shared" si="31"/>
        <v>0</v>
      </c>
      <c r="BQ105">
        <f t="shared" si="32"/>
        <v>0</v>
      </c>
      <c r="BR105">
        <f t="shared" si="33"/>
        <v>0</v>
      </c>
      <c r="BS105">
        <f t="shared" si="46"/>
        <v>0</v>
      </c>
      <c r="BT105">
        <f t="shared" si="46"/>
        <v>0</v>
      </c>
      <c r="BU105">
        <f t="shared" si="46"/>
        <v>0</v>
      </c>
      <c r="BV105">
        <f t="shared" si="35"/>
        <v>0</v>
      </c>
      <c r="BW105">
        <f t="shared" si="36"/>
        <v>0</v>
      </c>
      <c r="BX105">
        <f t="shared" si="37"/>
        <v>0</v>
      </c>
    </row>
    <row r="106" spans="57:76" ht="13.35" customHeight="1" x14ac:dyDescent="0.35">
      <c r="BE106">
        <f t="shared" si="24"/>
        <v>0</v>
      </c>
      <c r="BF106">
        <f t="shared" si="25"/>
        <v>0</v>
      </c>
      <c r="BG106">
        <f t="shared" si="26"/>
        <v>0</v>
      </c>
      <c r="BH106">
        <f t="shared" si="45"/>
        <v>0</v>
      </c>
      <c r="BI106">
        <f t="shared" si="45"/>
        <v>0</v>
      </c>
      <c r="BJ106">
        <f t="shared" si="45"/>
        <v>0</v>
      </c>
      <c r="BK106">
        <f t="shared" si="45"/>
        <v>0</v>
      </c>
      <c r="BL106">
        <f t="shared" si="45"/>
        <v>0</v>
      </c>
      <c r="BM106">
        <f t="shared" si="28"/>
        <v>0</v>
      </c>
      <c r="BN106">
        <f t="shared" si="29"/>
        <v>0</v>
      </c>
      <c r="BO106">
        <f t="shared" si="30"/>
        <v>0</v>
      </c>
      <c r="BP106">
        <f t="shared" si="31"/>
        <v>0</v>
      </c>
      <c r="BQ106">
        <f t="shared" si="32"/>
        <v>0</v>
      </c>
      <c r="BR106">
        <f t="shared" si="33"/>
        <v>0</v>
      </c>
      <c r="BS106">
        <f t="shared" si="46"/>
        <v>0</v>
      </c>
      <c r="BT106">
        <f t="shared" si="46"/>
        <v>0</v>
      </c>
      <c r="BU106">
        <f t="shared" si="46"/>
        <v>0</v>
      </c>
      <c r="BV106">
        <f t="shared" si="35"/>
        <v>0</v>
      </c>
      <c r="BW106">
        <f t="shared" si="36"/>
        <v>0</v>
      </c>
      <c r="BX106">
        <f t="shared" si="37"/>
        <v>0</v>
      </c>
    </row>
    <row r="107" spans="57:76" ht="13.35" customHeight="1" x14ac:dyDescent="0.35">
      <c r="BE107">
        <f t="shared" si="24"/>
        <v>0</v>
      </c>
      <c r="BF107">
        <f t="shared" si="25"/>
        <v>0</v>
      </c>
      <c r="BG107">
        <f t="shared" si="26"/>
        <v>0</v>
      </c>
      <c r="BH107">
        <f t="shared" si="45"/>
        <v>0</v>
      </c>
      <c r="BI107">
        <f t="shared" si="45"/>
        <v>0</v>
      </c>
      <c r="BJ107">
        <f t="shared" si="45"/>
        <v>0</v>
      </c>
      <c r="BK107">
        <f t="shared" si="45"/>
        <v>0</v>
      </c>
      <c r="BL107">
        <f t="shared" si="45"/>
        <v>0</v>
      </c>
      <c r="BM107">
        <f t="shared" si="28"/>
        <v>0</v>
      </c>
      <c r="BN107">
        <f t="shared" si="29"/>
        <v>0</v>
      </c>
      <c r="BO107">
        <f t="shared" si="30"/>
        <v>0</v>
      </c>
      <c r="BP107">
        <f t="shared" si="31"/>
        <v>0</v>
      </c>
      <c r="BQ107">
        <f t="shared" si="32"/>
        <v>0</v>
      </c>
      <c r="BR107">
        <f t="shared" si="33"/>
        <v>0</v>
      </c>
      <c r="BS107">
        <f t="shared" si="46"/>
        <v>0</v>
      </c>
      <c r="BT107">
        <f t="shared" si="46"/>
        <v>0</v>
      </c>
      <c r="BU107">
        <f t="shared" si="46"/>
        <v>0</v>
      </c>
      <c r="BV107">
        <f t="shared" si="35"/>
        <v>0</v>
      </c>
      <c r="BW107">
        <f t="shared" si="36"/>
        <v>0</v>
      </c>
      <c r="BX107">
        <f t="shared" si="37"/>
        <v>0</v>
      </c>
    </row>
    <row r="108" spans="57:76" ht="13.35" customHeight="1" x14ac:dyDescent="0.35">
      <c r="BE108">
        <f t="shared" si="24"/>
        <v>0</v>
      </c>
      <c r="BF108">
        <f t="shared" si="25"/>
        <v>0</v>
      </c>
      <c r="BG108">
        <f t="shared" si="26"/>
        <v>0</v>
      </c>
      <c r="BH108">
        <f t="shared" si="45"/>
        <v>0</v>
      </c>
      <c r="BI108">
        <f t="shared" si="45"/>
        <v>0</v>
      </c>
      <c r="BJ108">
        <f t="shared" si="45"/>
        <v>0</v>
      </c>
      <c r="BK108">
        <f t="shared" si="45"/>
        <v>0</v>
      </c>
      <c r="BL108">
        <f t="shared" si="45"/>
        <v>0</v>
      </c>
      <c r="BM108">
        <f t="shared" si="28"/>
        <v>0</v>
      </c>
      <c r="BN108">
        <f t="shared" si="29"/>
        <v>0</v>
      </c>
      <c r="BO108">
        <f t="shared" si="30"/>
        <v>0</v>
      </c>
      <c r="BP108">
        <f t="shared" si="31"/>
        <v>0</v>
      </c>
      <c r="BQ108">
        <f t="shared" si="32"/>
        <v>0</v>
      </c>
      <c r="BR108">
        <f t="shared" si="33"/>
        <v>0</v>
      </c>
      <c r="BS108">
        <f t="shared" si="46"/>
        <v>0</v>
      </c>
      <c r="BT108">
        <f t="shared" si="46"/>
        <v>0</v>
      </c>
      <c r="BU108">
        <f t="shared" si="46"/>
        <v>0</v>
      </c>
      <c r="BV108">
        <f t="shared" si="35"/>
        <v>0</v>
      </c>
      <c r="BW108">
        <f t="shared" si="36"/>
        <v>0</v>
      </c>
      <c r="BX108">
        <f t="shared" si="37"/>
        <v>0</v>
      </c>
    </row>
    <row r="109" spans="57:76" ht="13.35" customHeight="1" x14ac:dyDescent="0.35">
      <c r="BE109">
        <f t="shared" si="24"/>
        <v>0</v>
      </c>
      <c r="BF109">
        <f t="shared" si="25"/>
        <v>0</v>
      </c>
      <c r="BG109">
        <f t="shared" si="26"/>
        <v>0</v>
      </c>
      <c r="BH109">
        <f t="shared" si="45"/>
        <v>0</v>
      </c>
      <c r="BI109">
        <f t="shared" si="45"/>
        <v>0</v>
      </c>
      <c r="BJ109">
        <f t="shared" si="45"/>
        <v>0</v>
      </c>
      <c r="BK109">
        <f t="shared" si="45"/>
        <v>0</v>
      </c>
      <c r="BL109">
        <f t="shared" si="45"/>
        <v>0</v>
      </c>
      <c r="BM109">
        <f t="shared" si="28"/>
        <v>0</v>
      </c>
      <c r="BN109">
        <f t="shared" si="29"/>
        <v>0</v>
      </c>
      <c r="BO109">
        <f t="shared" si="30"/>
        <v>0</v>
      </c>
      <c r="BP109">
        <f t="shared" si="31"/>
        <v>0</v>
      </c>
      <c r="BQ109">
        <f t="shared" si="32"/>
        <v>0</v>
      </c>
      <c r="BR109">
        <f t="shared" si="33"/>
        <v>0</v>
      </c>
      <c r="BS109">
        <f t="shared" si="46"/>
        <v>0</v>
      </c>
      <c r="BT109">
        <f t="shared" si="46"/>
        <v>0</v>
      </c>
      <c r="BU109">
        <f t="shared" si="46"/>
        <v>0</v>
      </c>
      <c r="BV109">
        <f t="shared" si="35"/>
        <v>0</v>
      </c>
      <c r="BW109">
        <f t="shared" si="36"/>
        <v>0</v>
      </c>
      <c r="BX109">
        <f t="shared" si="37"/>
        <v>0</v>
      </c>
    </row>
    <row r="110" spans="57:76" ht="13.35" customHeight="1" x14ac:dyDescent="0.35">
      <c r="BE110">
        <f t="shared" si="24"/>
        <v>0</v>
      </c>
      <c r="BF110">
        <f t="shared" si="25"/>
        <v>0</v>
      </c>
      <c r="BG110">
        <f t="shared" si="26"/>
        <v>0</v>
      </c>
      <c r="BH110">
        <f t="shared" si="45"/>
        <v>0</v>
      </c>
      <c r="BI110">
        <f t="shared" si="45"/>
        <v>0</v>
      </c>
      <c r="BJ110">
        <f t="shared" si="45"/>
        <v>0</v>
      </c>
      <c r="BK110">
        <f t="shared" si="45"/>
        <v>0</v>
      </c>
      <c r="BL110">
        <f t="shared" si="45"/>
        <v>0</v>
      </c>
      <c r="BM110">
        <f t="shared" si="28"/>
        <v>0</v>
      </c>
      <c r="BN110">
        <f t="shared" si="29"/>
        <v>0</v>
      </c>
      <c r="BO110">
        <f t="shared" si="30"/>
        <v>0</v>
      </c>
      <c r="BP110">
        <f t="shared" si="31"/>
        <v>0</v>
      </c>
      <c r="BQ110">
        <f t="shared" si="32"/>
        <v>0</v>
      </c>
      <c r="BR110">
        <f t="shared" si="33"/>
        <v>0</v>
      </c>
      <c r="BS110">
        <f t="shared" si="46"/>
        <v>0</v>
      </c>
      <c r="BT110">
        <f t="shared" si="46"/>
        <v>0</v>
      </c>
      <c r="BU110">
        <f t="shared" si="46"/>
        <v>0</v>
      </c>
      <c r="BV110">
        <f t="shared" si="35"/>
        <v>0</v>
      </c>
      <c r="BW110">
        <f t="shared" si="36"/>
        <v>0</v>
      </c>
      <c r="BX110">
        <f t="shared" si="37"/>
        <v>0</v>
      </c>
    </row>
    <row r="111" spans="57:76" ht="13.35" customHeight="1" x14ac:dyDescent="0.35">
      <c r="BE111">
        <f t="shared" si="24"/>
        <v>0</v>
      </c>
      <c r="BF111">
        <f t="shared" si="25"/>
        <v>0</v>
      </c>
      <c r="BG111">
        <f t="shared" si="26"/>
        <v>0</v>
      </c>
      <c r="BH111">
        <f t="shared" si="45"/>
        <v>0</v>
      </c>
      <c r="BI111">
        <f t="shared" si="45"/>
        <v>0</v>
      </c>
      <c r="BJ111">
        <f t="shared" si="45"/>
        <v>0</v>
      </c>
      <c r="BK111">
        <f t="shared" si="45"/>
        <v>0</v>
      </c>
      <c r="BL111">
        <f t="shared" si="45"/>
        <v>0</v>
      </c>
      <c r="BM111">
        <f t="shared" si="28"/>
        <v>0</v>
      </c>
      <c r="BN111">
        <f t="shared" si="29"/>
        <v>0</v>
      </c>
      <c r="BO111">
        <f t="shared" si="30"/>
        <v>0</v>
      </c>
      <c r="BP111">
        <f t="shared" si="31"/>
        <v>0</v>
      </c>
      <c r="BQ111">
        <f t="shared" si="32"/>
        <v>0</v>
      </c>
      <c r="BR111">
        <f t="shared" si="33"/>
        <v>0</v>
      </c>
      <c r="BS111">
        <f t="shared" si="46"/>
        <v>0</v>
      </c>
      <c r="BT111">
        <f t="shared" si="46"/>
        <v>0</v>
      </c>
      <c r="BU111">
        <f t="shared" si="46"/>
        <v>0</v>
      </c>
      <c r="BV111">
        <f t="shared" si="35"/>
        <v>0</v>
      </c>
      <c r="BW111">
        <f t="shared" si="36"/>
        <v>0</v>
      </c>
      <c r="BX111">
        <f t="shared" si="37"/>
        <v>0</v>
      </c>
    </row>
  </sheetData>
  <mergeCells count="1">
    <mergeCell ref="A2:B2"/>
  </mergeCells>
  <hyperlinks>
    <hyperlink ref="BB2" r:id="rId1" display="http://stats.oecd.org/OECDStat_Metadata/ShowMetadata.ashx?Dataset=IOTS_2021&amp;Coords=[COL].[CONS_NONRES]&amp;ShowOnWeb=true&amp;Lang=en" xr:uid="{7C54A944-F5C3-4D11-88A3-CEA45CF57A8A}"/>
    <hyperlink ref="A54" r:id="rId2" display="https://stats-2.oecd.org/index.aspx?DatasetCode=IOTS_2021" xr:uid="{4CC0E888-8236-4ED6-9A59-FD922489DD7C}"/>
  </hyperlinks>
  <pageMargins left="0.75" right="0.75" top="1" bottom="1" header="0.5" footer="0.5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8169-6B7B-44BB-A530-C9E448804E23}">
  <dimension ref="A1:CX115"/>
  <sheetViews>
    <sheetView showGridLines="0" topLeftCell="AT50" zoomScale="90" zoomScaleNormal="90" workbookViewId="0">
      <selection activeCell="BD62" sqref="BD62:BW62"/>
    </sheetView>
  </sheetViews>
  <sheetFormatPr defaultColWidth="9.73046875" defaultRowHeight="13.35" customHeight="1" x14ac:dyDescent="0.35"/>
  <cols>
    <col min="1" max="1" width="28.59765625" customWidth="1"/>
    <col min="2" max="2" width="11" bestFit="1" customWidth="1"/>
    <col min="3" max="3" width="10.73046875" customWidth="1"/>
    <col min="4" max="6" width="9.265625" bestFit="1" customWidth="1"/>
    <col min="7" max="7" width="13.59765625" customWidth="1"/>
    <col min="8" max="8" width="12" customWidth="1"/>
    <col min="9" max="10" width="12.265625" customWidth="1"/>
    <col min="11" max="11" width="12" customWidth="1"/>
    <col min="12" max="12" width="11.1328125" customWidth="1"/>
    <col min="13" max="13" width="11.265625" customWidth="1"/>
    <col min="14" max="14" width="11.86328125" customWidth="1"/>
    <col min="15" max="15" width="10.86328125" customWidth="1"/>
    <col min="16" max="16" width="13" customWidth="1"/>
    <col min="17" max="17" width="12.1328125" customWidth="1"/>
    <col min="18" max="18" width="10.86328125" customWidth="1"/>
    <col min="19" max="19" width="11.265625" customWidth="1"/>
    <col min="20" max="20" width="11.73046875" customWidth="1"/>
    <col min="21" max="21" width="14.59765625" customWidth="1"/>
    <col min="22" max="22" width="11.1328125" customWidth="1"/>
    <col min="23" max="23" width="12.86328125" customWidth="1"/>
    <col min="24" max="24" width="11.3984375" customWidth="1"/>
    <col min="25" max="25" width="10.73046875" customWidth="1"/>
    <col min="26" max="26" width="11.86328125" customWidth="1"/>
    <col min="27" max="27" width="13" customWidth="1"/>
    <col min="28" max="28" width="12.3984375" customWidth="1"/>
    <col min="29" max="29" width="11.3984375" customWidth="1"/>
    <col min="30" max="30" width="11.86328125" customWidth="1"/>
    <col min="31" max="31" width="11.59765625" customWidth="1"/>
    <col min="32" max="32" width="12.1328125" customWidth="1"/>
    <col min="33" max="34" width="11.86328125" customWidth="1"/>
    <col min="35" max="35" width="11" customWidth="1"/>
    <col min="36" max="36" width="11.1328125" customWidth="1"/>
    <col min="37" max="37" width="11.265625" customWidth="1"/>
    <col min="38" max="39" width="12.3984375" customWidth="1"/>
    <col min="40" max="40" width="13" customWidth="1"/>
    <col min="41" max="41" width="11.86328125" customWidth="1"/>
    <col min="42" max="42" width="11.3984375" customWidth="1"/>
    <col min="43" max="43" width="11.265625" customWidth="1"/>
    <col min="44" max="44" width="11.1328125" customWidth="1"/>
    <col min="45" max="45" width="12" customWidth="1"/>
    <col min="46" max="46" width="9.265625" bestFit="1" customWidth="1"/>
    <col min="47" max="47" width="14.1328125" customWidth="1"/>
    <col min="48" max="48" width="12.3984375" customWidth="1"/>
    <col min="49" max="49" width="13.73046875" customWidth="1"/>
    <col min="50" max="50" width="12.3984375" customWidth="1"/>
    <col min="51" max="52" width="10.73046875" customWidth="1"/>
    <col min="53" max="53" width="11.86328125" customWidth="1"/>
    <col min="54" max="54" width="12.73046875" customWidth="1"/>
    <col min="55" max="55" width="14.3984375" customWidth="1"/>
    <col min="86" max="86" width="15.1328125" customWidth="1"/>
    <col min="91" max="91" width="13.59765625" customWidth="1"/>
    <col min="92" max="92" width="18" customWidth="1"/>
  </cols>
  <sheetData>
    <row r="1" spans="1:102" ht="13.35" hidden="1" customHeight="1" x14ac:dyDescent="0.35">
      <c r="A1" s="1" t="e">
        <f ca="1">DotStatQuery(#REF!)</f>
        <v>#NAME?</v>
      </c>
    </row>
    <row r="2" spans="1:102" ht="13.35" customHeight="1" x14ac:dyDescent="0.35">
      <c r="A2" s="78"/>
      <c r="B2" s="93" t="s">
        <v>323</v>
      </c>
      <c r="C2" s="89"/>
      <c r="D2" s="93" t="s">
        <v>324</v>
      </c>
      <c r="E2" s="88"/>
      <c r="F2" s="89"/>
      <c r="G2" s="93" t="s">
        <v>325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9"/>
      <c r="X2" s="93" t="s">
        <v>326</v>
      </c>
      <c r="Y2" s="89"/>
      <c r="Z2" s="90" t="s">
        <v>327</v>
      </c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O2" s="88"/>
      <c r="AP2" s="88"/>
      <c r="AQ2" s="88"/>
      <c r="AR2" s="88"/>
      <c r="AS2" s="88"/>
      <c r="AT2" s="89"/>
      <c r="AU2" s="90" t="s">
        <v>328</v>
      </c>
      <c r="AV2" s="90" t="s">
        <v>329</v>
      </c>
      <c r="AW2" s="90" t="s">
        <v>330</v>
      </c>
      <c r="AX2" s="90" t="s">
        <v>331</v>
      </c>
      <c r="AY2" s="90" t="s">
        <v>332</v>
      </c>
      <c r="AZ2" s="90" t="s">
        <v>333</v>
      </c>
      <c r="BA2" s="90" t="s">
        <v>332</v>
      </c>
      <c r="BB2" s="90" t="s">
        <v>333</v>
      </c>
      <c r="BC2" s="90" t="s">
        <v>332</v>
      </c>
      <c r="BD2" s="90" t="s">
        <v>333</v>
      </c>
      <c r="BE2" s="90" t="s">
        <v>333</v>
      </c>
      <c r="BF2" s="90" t="s">
        <v>333</v>
      </c>
      <c r="BG2" s="90" t="s">
        <v>332</v>
      </c>
      <c r="BH2" s="90" t="s">
        <v>333</v>
      </c>
    </row>
    <row r="3" spans="1:102" ht="13.35" customHeight="1" x14ac:dyDescent="0.35">
      <c r="A3" s="78"/>
      <c r="B3" s="90" t="s">
        <v>334</v>
      </c>
      <c r="C3" s="90" t="s">
        <v>335</v>
      </c>
      <c r="D3" s="90" t="s">
        <v>336</v>
      </c>
      <c r="E3" s="90" t="s">
        <v>337</v>
      </c>
      <c r="F3" s="90" t="s">
        <v>338</v>
      </c>
      <c r="G3" s="90" t="s">
        <v>339</v>
      </c>
      <c r="H3" s="90" t="s">
        <v>340</v>
      </c>
      <c r="I3" s="93" t="s">
        <v>341</v>
      </c>
      <c r="J3" s="89"/>
      <c r="K3" s="93" t="s">
        <v>342</v>
      </c>
      <c r="L3" s="88"/>
      <c r="M3" s="88"/>
      <c r="N3" s="88"/>
      <c r="O3" s="89"/>
      <c r="P3" s="93" t="s">
        <v>343</v>
      </c>
      <c r="Q3" s="89"/>
      <c r="R3" s="93" t="s">
        <v>344</v>
      </c>
      <c r="S3" s="89"/>
      <c r="T3" s="90" t="s">
        <v>345</v>
      </c>
      <c r="U3" s="93" t="s">
        <v>346</v>
      </c>
      <c r="V3" s="89"/>
      <c r="W3" s="90" t="s">
        <v>347</v>
      </c>
      <c r="X3" s="90" t="s">
        <v>348</v>
      </c>
      <c r="Y3" s="90" t="s">
        <v>349</v>
      </c>
      <c r="Z3" s="91"/>
      <c r="AA3" s="93" t="s">
        <v>350</v>
      </c>
      <c r="AB3" s="88"/>
      <c r="AC3" s="88"/>
      <c r="AD3" s="88"/>
      <c r="AE3" s="88"/>
      <c r="AF3" s="88"/>
      <c r="AG3" s="89"/>
      <c r="AH3" s="93" t="s">
        <v>351</v>
      </c>
      <c r="AI3" s="88"/>
      <c r="AJ3" s="89"/>
      <c r="AK3" s="90" t="s">
        <v>352</v>
      </c>
      <c r="AL3" s="90" t="s">
        <v>353</v>
      </c>
      <c r="AM3" s="93" t="s">
        <v>354</v>
      </c>
      <c r="AN3" s="89"/>
      <c r="AO3" s="93" t="s">
        <v>355</v>
      </c>
      <c r="AP3" s="88"/>
      <c r="AQ3" s="89"/>
      <c r="AR3" s="88"/>
      <c r="AS3" s="88"/>
      <c r="AT3" s="89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</row>
    <row r="4" spans="1:102" ht="13.35" customHeight="1" x14ac:dyDescent="0.35">
      <c r="A4" s="78"/>
      <c r="B4" s="91"/>
      <c r="C4" s="91"/>
      <c r="D4" s="91"/>
      <c r="E4" s="91"/>
      <c r="F4" s="91"/>
      <c r="G4" s="91"/>
      <c r="H4" s="91"/>
      <c r="I4" s="90" t="s">
        <v>356</v>
      </c>
      <c r="J4" s="90" t="s">
        <v>357</v>
      </c>
      <c r="K4" s="90" t="s">
        <v>358</v>
      </c>
      <c r="L4" s="93" t="s">
        <v>359</v>
      </c>
      <c r="M4" s="89"/>
      <c r="N4" s="90" t="s">
        <v>360</v>
      </c>
      <c r="O4" s="90" t="s">
        <v>361</v>
      </c>
      <c r="P4" s="90" t="s">
        <v>362</v>
      </c>
      <c r="Q4" s="90" t="s">
        <v>363</v>
      </c>
      <c r="R4" s="90" t="s">
        <v>364</v>
      </c>
      <c r="S4" s="90" t="s">
        <v>365</v>
      </c>
      <c r="T4" s="91"/>
      <c r="U4" s="90" t="s">
        <v>366</v>
      </c>
      <c r="V4" s="90" t="s">
        <v>367</v>
      </c>
      <c r="W4" s="91"/>
      <c r="X4" s="91"/>
      <c r="Y4" s="91"/>
      <c r="Z4" s="91"/>
      <c r="AA4" s="90" t="s">
        <v>368</v>
      </c>
      <c r="AB4" s="93" t="s">
        <v>369</v>
      </c>
      <c r="AC4" s="88"/>
      <c r="AD4" s="88"/>
      <c r="AE4" s="88"/>
      <c r="AF4" s="89"/>
      <c r="AG4" s="90" t="s">
        <v>370</v>
      </c>
      <c r="AH4" s="90" t="s">
        <v>371</v>
      </c>
      <c r="AI4" s="90" t="s">
        <v>372</v>
      </c>
      <c r="AJ4" s="90" t="s">
        <v>373</v>
      </c>
      <c r="AK4" s="91"/>
      <c r="AL4" s="91"/>
      <c r="AM4" s="90" t="s">
        <v>374</v>
      </c>
      <c r="AN4" s="90" t="s">
        <v>375</v>
      </c>
      <c r="AO4" s="90" t="s">
        <v>376</v>
      </c>
      <c r="AP4" s="90" t="s">
        <v>377</v>
      </c>
      <c r="AQ4" s="90" t="s">
        <v>378</v>
      </c>
      <c r="AR4" s="90" t="s">
        <v>379</v>
      </c>
      <c r="AS4" s="90" t="s">
        <v>380</v>
      </c>
      <c r="AT4" s="90" t="s">
        <v>381</v>
      </c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</row>
    <row r="5" spans="1:102" ht="13.35" customHeight="1" x14ac:dyDescent="0.35">
      <c r="A5" s="78"/>
      <c r="B5" s="92"/>
      <c r="C5" s="92"/>
      <c r="D5" s="92"/>
      <c r="E5" s="92"/>
      <c r="F5" s="92"/>
      <c r="G5" s="92"/>
      <c r="H5" s="92"/>
      <c r="I5" s="92"/>
      <c r="J5" s="92"/>
      <c r="K5" s="92"/>
      <c r="L5" s="65" t="s">
        <v>382</v>
      </c>
      <c r="M5" s="65" t="s">
        <v>383</v>
      </c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65" t="s">
        <v>384</v>
      </c>
      <c r="AC5" s="65" t="s">
        <v>385</v>
      </c>
      <c r="AD5" s="65" t="s">
        <v>386</v>
      </c>
      <c r="AE5" s="65" t="s">
        <v>387</v>
      </c>
      <c r="AF5" s="65" t="s">
        <v>388</v>
      </c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</row>
    <row r="6" spans="1:102" ht="173.45" customHeight="1" x14ac:dyDescent="0.35">
      <c r="A6" s="55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3" t="s">
        <v>53</v>
      </c>
      <c r="BB6" s="2" t="s">
        <v>54</v>
      </c>
      <c r="BC6" s="2" t="s">
        <v>55</v>
      </c>
    </row>
    <row r="7" spans="1:102" ht="13.7" customHeight="1" x14ac:dyDescent="0.4">
      <c r="A7" s="4" t="s">
        <v>56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G7" s="5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5" t="s">
        <v>57</v>
      </c>
      <c r="AH7" s="5" t="s">
        <v>57</v>
      </c>
      <c r="AI7" s="5" t="s">
        <v>57</v>
      </c>
      <c r="AJ7" s="5" t="s">
        <v>57</v>
      </c>
      <c r="AK7" s="5" t="s">
        <v>57</v>
      </c>
      <c r="AL7" s="5" t="s">
        <v>57</v>
      </c>
      <c r="AM7" s="5" t="s">
        <v>57</v>
      </c>
      <c r="AN7" s="5" t="s">
        <v>57</v>
      </c>
      <c r="AO7" s="5" t="s">
        <v>57</v>
      </c>
      <c r="AP7" s="5" t="s">
        <v>57</v>
      </c>
      <c r="AQ7" s="5" t="s">
        <v>57</v>
      </c>
      <c r="AR7" s="5" t="s">
        <v>57</v>
      </c>
      <c r="AS7" s="5" t="s">
        <v>57</v>
      </c>
      <c r="AT7" s="5" t="s">
        <v>57</v>
      </c>
      <c r="AU7" s="5" t="s">
        <v>57</v>
      </c>
      <c r="AV7" s="5" t="s">
        <v>57</v>
      </c>
      <c r="AW7" s="5" t="s">
        <v>57</v>
      </c>
      <c r="AX7" s="5" t="s">
        <v>57</v>
      </c>
      <c r="AY7" s="5" t="s">
        <v>57</v>
      </c>
      <c r="AZ7" s="5" t="s">
        <v>57</v>
      </c>
      <c r="BA7" s="5" t="s">
        <v>57</v>
      </c>
      <c r="BB7" s="5" t="s">
        <v>57</v>
      </c>
      <c r="BC7" s="5" t="s">
        <v>57</v>
      </c>
      <c r="BD7" s="6" t="s">
        <v>58</v>
      </c>
      <c r="BE7" s="6" t="s">
        <v>59</v>
      </c>
      <c r="BF7" s="6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7" t="s">
        <v>65</v>
      </c>
      <c r="BL7" s="6" t="s">
        <v>66</v>
      </c>
      <c r="BM7" s="7" t="s">
        <v>67</v>
      </c>
      <c r="BN7" s="6" t="s">
        <v>68</v>
      </c>
      <c r="BO7" s="6" t="s">
        <v>69</v>
      </c>
      <c r="BP7" s="7" t="s">
        <v>70</v>
      </c>
      <c r="BQ7" s="6" t="s">
        <v>71</v>
      </c>
      <c r="BR7" s="7" t="s">
        <v>72</v>
      </c>
      <c r="BS7" s="7" t="s">
        <v>73</v>
      </c>
      <c r="BT7" s="7" t="s">
        <v>74</v>
      </c>
      <c r="BU7" s="7" t="s">
        <v>75</v>
      </c>
      <c r="BV7" s="6" t="s">
        <v>76</v>
      </c>
      <c r="BW7" s="7" t="s">
        <v>77</v>
      </c>
      <c r="BX7" s="7" t="s">
        <v>77</v>
      </c>
      <c r="BY7" s="7" t="s">
        <v>77</v>
      </c>
      <c r="BZ7" s="7" t="s">
        <v>77</v>
      </c>
      <c r="CA7" s="7" t="s">
        <v>77</v>
      </c>
      <c r="CB7" s="7" t="s">
        <v>77</v>
      </c>
      <c r="CC7" s="7" t="s">
        <v>77</v>
      </c>
      <c r="CD7" s="7" t="s">
        <v>77</v>
      </c>
      <c r="CE7" s="7" t="s">
        <v>77</v>
      </c>
      <c r="CF7" s="7" t="s">
        <v>77</v>
      </c>
      <c r="CG7" s="7" t="s">
        <v>77</v>
      </c>
      <c r="CH7" s="30" t="s">
        <v>209</v>
      </c>
      <c r="CI7" s="7" t="s">
        <v>77</v>
      </c>
      <c r="CJ7" s="7" t="s">
        <v>77</v>
      </c>
      <c r="CK7" s="7" t="s">
        <v>77</v>
      </c>
      <c r="CL7" s="7" t="s">
        <v>77</v>
      </c>
      <c r="CM7" s="30" t="s">
        <v>223</v>
      </c>
      <c r="CN7" s="7" t="s">
        <v>77</v>
      </c>
      <c r="CO7" s="7" t="s">
        <v>77</v>
      </c>
      <c r="CP7" s="7" t="s">
        <v>77</v>
      </c>
      <c r="CQ7" s="7" t="s">
        <v>77</v>
      </c>
      <c r="CR7" s="7" t="s">
        <v>77</v>
      </c>
      <c r="CS7" s="7" t="s">
        <v>77</v>
      </c>
      <c r="CT7" s="7" t="s">
        <v>77</v>
      </c>
      <c r="CU7" s="7" t="s">
        <v>77</v>
      </c>
      <c r="CV7" s="7" t="s">
        <v>77</v>
      </c>
      <c r="CW7" s="7" t="s">
        <v>77</v>
      </c>
      <c r="CX7" s="7" t="s">
        <v>77</v>
      </c>
    </row>
    <row r="8" spans="1:102" ht="20.45" customHeight="1" x14ac:dyDescent="0.35">
      <c r="A8" s="7" t="s">
        <v>78</v>
      </c>
      <c r="B8" s="8">
        <v>13609.6</v>
      </c>
      <c r="C8" s="8">
        <v>14.4</v>
      </c>
      <c r="D8" s="8">
        <v>0.4</v>
      </c>
      <c r="E8" s="8">
        <v>2.2999999999999998</v>
      </c>
      <c r="F8" s="8">
        <v>0.2</v>
      </c>
      <c r="G8" s="8">
        <v>42446.2</v>
      </c>
      <c r="H8" s="8">
        <v>163.30000000000001</v>
      </c>
      <c r="I8" s="8">
        <v>2353</v>
      </c>
      <c r="J8" s="8">
        <v>49.8</v>
      </c>
      <c r="K8" s="8">
        <v>64.099999999999994</v>
      </c>
      <c r="L8" s="8">
        <v>326.8</v>
      </c>
      <c r="M8" s="8">
        <v>146.80000000000001</v>
      </c>
      <c r="N8" s="8">
        <v>893.5</v>
      </c>
      <c r="O8" s="8">
        <v>7.2</v>
      </c>
      <c r="P8" s="8">
        <v>13.5</v>
      </c>
      <c r="Q8" s="8">
        <v>22.3</v>
      </c>
      <c r="R8" s="8">
        <v>47.2</v>
      </c>
      <c r="S8" s="8">
        <v>32.6</v>
      </c>
      <c r="T8" s="8">
        <v>34.299999999999997</v>
      </c>
      <c r="U8" s="8">
        <v>21.8</v>
      </c>
      <c r="V8" s="8">
        <v>13.8</v>
      </c>
      <c r="W8" s="8">
        <v>178.6</v>
      </c>
      <c r="X8" s="8">
        <v>52.3</v>
      </c>
      <c r="Y8" s="8">
        <v>6.4</v>
      </c>
      <c r="Z8" s="8">
        <v>374.2</v>
      </c>
      <c r="AA8" s="8">
        <v>3125.6</v>
      </c>
      <c r="AB8" s="8">
        <v>27.4</v>
      </c>
      <c r="AC8" s="8">
        <v>32.6</v>
      </c>
      <c r="AD8" s="8">
        <v>4.5</v>
      </c>
      <c r="AE8" s="8">
        <v>43.6</v>
      </c>
      <c r="AF8" s="8">
        <v>8.6999999999999993</v>
      </c>
      <c r="AG8" s="8">
        <v>7256.6</v>
      </c>
      <c r="AH8" s="8">
        <v>28.4</v>
      </c>
      <c r="AI8" s="8">
        <v>21.5</v>
      </c>
      <c r="AJ8" s="8">
        <v>17.8</v>
      </c>
      <c r="AK8" s="8">
        <v>90.1</v>
      </c>
      <c r="AL8" s="8">
        <v>17.899999999999999</v>
      </c>
      <c r="AM8" s="8">
        <v>132.19999999999999</v>
      </c>
      <c r="AN8" s="8">
        <v>80.400000000000006</v>
      </c>
      <c r="AO8" s="8">
        <v>54.6</v>
      </c>
      <c r="AP8" s="8">
        <v>324</v>
      </c>
      <c r="AQ8" s="8">
        <v>1373.9</v>
      </c>
      <c r="AR8" s="8">
        <v>239.4</v>
      </c>
      <c r="AS8" s="8">
        <v>225</v>
      </c>
      <c r="AT8" s="8">
        <v>0</v>
      </c>
      <c r="AU8" s="8">
        <v>37089.800000000003</v>
      </c>
      <c r="AV8" s="8">
        <v>3.4</v>
      </c>
      <c r="AW8" s="8">
        <v>17.100000000000001</v>
      </c>
      <c r="AX8" s="8">
        <v>2817.4</v>
      </c>
      <c r="AY8" s="8">
        <v>184</v>
      </c>
      <c r="AZ8" s="8">
        <v>164</v>
      </c>
      <c r="BA8" s="8">
        <v>41.5</v>
      </c>
      <c r="BB8" s="8">
        <v>515.4</v>
      </c>
      <c r="BC8" s="8">
        <v>-16625.599999999999</v>
      </c>
      <c r="BD8">
        <f t="shared" ref="BD8:BD71" si="0">SUM(B8,C8)</f>
        <v>13624</v>
      </c>
      <c r="BE8">
        <f t="shared" ref="BE8:BE71" si="1">SUM(D8,E8)</f>
        <v>2.6999999999999997</v>
      </c>
      <c r="BF8">
        <f t="shared" ref="BF8:BF71" si="2">SUM(F8,AA8,AE8,AF8,AG8,AH8,AI8,AJ8,AK8,AL8,AM8,AN8,AP8,AQ8,AR8,AS8)</f>
        <v>12985.3</v>
      </c>
      <c r="BG8">
        <f t="shared" ref="BG8:BK39" si="3">G8</f>
        <v>42446.2</v>
      </c>
      <c r="BH8">
        <f t="shared" si="3"/>
        <v>163.30000000000001</v>
      </c>
      <c r="BI8">
        <f t="shared" si="3"/>
        <v>2353</v>
      </c>
      <c r="BJ8">
        <f t="shared" si="3"/>
        <v>49.8</v>
      </c>
      <c r="BK8">
        <f t="shared" si="3"/>
        <v>64.099999999999994</v>
      </c>
      <c r="BL8">
        <f t="shared" ref="BL8:BL71" si="4">SUM(L8,M8,N8)</f>
        <v>1367.1</v>
      </c>
      <c r="BM8">
        <f t="shared" ref="BM8:BM71" si="5">O8</f>
        <v>7.2</v>
      </c>
      <c r="BN8">
        <f t="shared" ref="BN8:BN71" si="6">SUM(P8,Q8)</f>
        <v>35.799999999999997</v>
      </c>
      <c r="BO8">
        <f t="shared" ref="BO8:BO71" si="7">SUM(R8,T8,W8)</f>
        <v>260.10000000000002</v>
      </c>
      <c r="BP8">
        <f t="shared" ref="BP8:BP71" si="8">S8</f>
        <v>32.6</v>
      </c>
      <c r="BQ8">
        <f t="shared" ref="BQ8:BQ71" si="9">SUM(U8,V8)</f>
        <v>35.6</v>
      </c>
      <c r="BR8">
        <f t="shared" ref="BR8:BT39" si="10">X8</f>
        <v>52.3</v>
      </c>
      <c r="BS8">
        <f t="shared" si="10"/>
        <v>6.4</v>
      </c>
      <c r="BT8">
        <f t="shared" si="10"/>
        <v>374.2</v>
      </c>
      <c r="BU8">
        <f t="shared" ref="BU8:BU71" si="11">AB8</f>
        <v>27.4</v>
      </c>
      <c r="BV8">
        <f t="shared" ref="BV8:BV71" si="12">SUM(AC8,AD8)</f>
        <v>37.1</v>
      </c>
      <c r="BW8">
        <f t="shared" ref="BW8:CG31" si="13">AO8</f>
        <v>54.6</v>
      </c>
      <c r="BX8">
        <f t="shared" si="13"/>
        <v>324</v>
      </c>
      <c r="BY8">
        <f t="shared" si="13"/>
        <v>1373.9</v>
      </c>
      <c r="BZ8">
        <f t="shared" si="13"/>
        <v>239.4</v>
      </c>
      <c r="CA8">
        <f t="shared" si="13"/>
        <v>225</v>
      </c>
      <c r="CB8">
        <f t="shared" si="13"/>
        <v>0</v>
      </c>
      <c r="CC8" s="27">
        <f t="shared" si="13"/>
        <v>37089.800000000003</v>
      </c>
      <c r="CD8" s="27">
        <f t="shared" si="13"/>
        <v>3.4</v>
      </c>
      <c r="CE8" s="27">
        <f t="shared" si="13"/>
        <v>17.100000000000001</v>
      </c>
      <c r="CF8" s="27">
        <f t="shared" si="13"/>
        <v>2817.4</v>
      </c>
      <c r="CG8" s="29">
        <f>AY8</f>
        <v>184</v>
      </c>
      <c r="CH8" s="27">
        <f>SUM(CC8:CG8)</f>
        <v>40111.700000000004</v>
      </c>
      <c r="CI8">
        <f t="shared" ref="CI8:CL57" si="14">AZ8</f>
        <v>164</v>
      </c>
      <c r="CJ8">
        <f t="shared" si="14"/>
        <v>41.5</v>
      </c>
      <c r="CK8">
        <f t="shared" si="14"/>
        <v>515.4</v>
      </c>
      <c r="CL8">
        <f t="shared" si="14"/>
        <v>-16625.599999999999</v>
      </c>
      <c r="CM8" s="27">
        <f>CK8+CL8</f>
        <v>-16110.199999999999</v>
      </c>
      <c r="CN8">
        <f t="shared" ref="CN8:CX31" si="15">BD8</f>
        <v>13624</v>
      </c>
      <c r="CO8">
        <f t="shared" si="15"/>
        <v>2.6999999999999997</v>
      </c>
      <c r="CP8">
        <f t="shared" si="15"/>
        <v>12985.3</v>
      </c>
      <c r="CQ8">
        <f t="shared" si="15"/>
        <v>42446.2</v>
      </c>
      <c r="CR8">
        <f t="shared" si="15"/>
        <v>163.30000000000001</v>
      </c>
      <c r="CS8">
        <f t="shared" si="15"/>
        <v>2353</v>
      </c>
      <c r="CT8">
        <f t="shared" si="15"/>
        <v>49.8</v>
      </c>
      <c r="CU8">
        <f t="shared" si="15"/>
        <v>64.099999999999994</v>
      </c>
      <c r="CV8">
        <f t="shared" si="15"/>
        <v>1367.1</v>
      </c>
      <c r="CW8">
        <f t="shared" si="15"/>
        <v>7.2</v>
      </c>
      <c r="CX8">
        <f t="shared" si="15"/>
        <v>35.799999999999997</v>
      </c>
    </row>
    <row r="9" spans="1:102" ht="13.7" customHeight="1" x14ac:dyDescent="0.35">
      <c r="A9" s="7" t="s">
        <v>79</v>
      </c>
      <c r="B9" s="9">
        <v>17</v>
      </c>
      <c r="C9" s="9">
        <v>572.70000000000005</v>
      </c>
      <c r="D9" s="9">
        <v>0</v>
      </c>
      <c r="E9" s="9">
        <v>0.4</v>
      </c>
      <c r="F9" s="9">
        <v>0</v>
      </c>
      <c r="G9" s="9">
        <v>6828.8</v>
      </c>
      <c r="H9" s="9">
        <v>1.6</v>
      </c>
      <c r="I9" s="9">
        <v>0.3</v>
      </c>
      <c r="J9" s="9">
        <v>2.6</v>
      </c>
      <c r="K9" s="9">
        <v>9.6</v>
      </c>
      <c r="L9" s="9">
        <v>10.8</v>
      </c>
      <c r="M9" s="9">
        <v>7.6</v>
      </c>
      <c r="N9" s="9">
        <v>12.3</v>
      </c>
      <c r="O9" s="9">
        <v>0.6</v>
      </c>
      <c r="P9" s="9">
        <v>1.9</v>
      </c>
      <c r="Q9" s="9">
        <v>1.1000000000000001</v>
      </c>
      <c r="R9" s="9">
        <v>12.9</v>
      </c>
      <c r="S9" s="9">
        <v>7.9</v>
      </c>
      <c r="T9" s="9">
        <v>4.3</v>
      </c>
      <c r="U9" s="9">
        <v>5.4</v>
      </c>
      <c r="V9" s="9">
        <v>1.3</v>
      </c>
      <c r="W9" s="9">
        <v>530.5</v>
      </c>
      <c r="X9" s="9">
        <v>10.5</v>
      </c>
      <c r="Y9" s="9">
        <v>1</v>
      </c>
      <c r="Z9" s="9">
        <v>13.6</v>
      </c>
      <c r="AA9" s="9">
        <v>96.6</v>
      </c>
      <c r="AB9" s="9">
        <v>9.8000000000000007</v>
      </c>
      <c r="AC9" s="9">
        <v>12.7</v>
      </c>
      <c r="AD9" s="9">
        <v>0.9</v>
      </c>
      <c r="AE9" s="9">
        <v>7.4</v>
      </c>
      <c r="AF9" s="9">
        <v>2</v>
      </c>
      <c r="AG9" s="9">
        <v>1666</v>
      </c>
      <c r="AH9" s="9">
        <v>5.9</v>
      </c>
      <c r="AI9" s="9">
        <v>3.6</v>
      </c>
      <c r="AJ9" s="9">
        <v>6.6</v>
      </c>
      <c r="AK9" s="9">
        <v>19.899999999999999</v>
      </c>
      <c r="AL9" s="9">
        <v>3.7</v>
      </c>
      <c r="AM9" s="9">
        <v>6.9</v>
      </c>
      <c r="AN9" s="9">
        <v>3.6</v>
      </c>
      <c r="AO9" s="9">
        <v>7.5</v>
      </c>
      <c r="AP9" s="9">
        <v>13.6</v>
      </c>
      <c r="AQ9" s="9">
        <v>313.2</v>
      </c>
      <c r="AR9" s="9">
        <v>7.7</v>
      </c>
      <c r="AS9" s="9">
        <v>28.1</v>
      </c>
      <c r="AT9" s="9">
        <v>0</v>
      </c>
      <c r="AU9" s="9">
        <v>4229.8</v>
      </c>
      <c r="AV9" s="9">
        <v>0.4</v>
      </c>
      <c r="AW9" s="9">
        <v>2.1</v>
      </c>
      <c r="AX9" s="9">
        <v>4.0999999999999996</v>
      </c>
      <c r="AY9" s="9">
        <v>1.2</v>
      </c>
      <c r="AZ9" s="9">
        <v>10.9</v>
      </c>
      <c r="BA9" s="9">
        <v>9.8000000000000007</v>
      </c>
      <c r="BB9" s="9">
        <v>548.6</v>
      </c>
      <c r="BC9" s="9">
        <v>-1855.1</v>
      </c>
      <c r="BD9">
        <f t="shared" si="0"/>
        <v>589.70000000000005</v>
      </c>
      <c r="BE9">
        <f t="shared" si="1"/>
        <v>0.4</v>
      </c>
      <c r="BF9">
        <f t="shared" si="2"/>
        <v>2184.7999999999997</v>
      </c>
      <c r="BG9">
        <f t="shared" si="3"/>
        <v>6828.8</v>
      </c>
      <c r="BH9">
        <f t="shared" si="3"/>
        <v>1.6</v>
      </c>
      <c r="BI9">
        <f t="shared" si="3"/>
        <v>0.3</v>
      </c>
      <c r="BJ9">
        <f t="shared" si="3"/>
        <v>2.6</v>
      </c>
      <c r="BK9">
        <f t="shared" si="3"/>
        <v>9.6</v>
      </c>
      <c r="BL9">
        <f t="shared" si="4"/>
        <v>30.7</v>
      </c>
      <c r="BM9">
        <f t="shared" si="5"/>
        <v>0.6</v>
      </c>
      <c r="BN9">
        <f t="shared" si="6"/>
        <v>3</v>
      </c>
      <c r="BO9">
        <f t="shared" si="7"/>
        <v>547.70000000000005</v>
      </c>
      <c r="BP9">
        <f t="shared" si="8"/>
        <v>7.9</v>
      </c>
      <c r="BQ9">
        <f t="shared" si="9"/>
        <v>6.7</v>
      </c>
      <c r="BR9">
        <f t="shared" si="10"/>
        <v>10.5</v>
      </c>
      <c r="BS9">
        <f t="shared" si="10"/>
        <v>1</v>
      </c>
      <c r="BT9">
        <f t="shared" si="10"/>
        <v>13.6</v>
      </c>
      <c r="BU9">
        <f t="shared" si="11"/>
        <v>9.8000000000000007</v>
      </c>
      <c r="BV9">
        <f t="shared" si="12"/>
        <v>13.6</v>
      </c>
      <c r="BW9">
        <f t="shared" si="13"/>
        <v>7.5</v>
      </c>
      <c r="BX9">
        <f t="shared" si="13"/>
        <v>13.6</v>
      </c>
      <c r="BY9">
        <f t="shared" si="13"/>
        <v>313.2</v>
      </c>
      <c r="BZ9">
        <f t="shared" si="13"/>
        <v>7.7</v>
      </c>
      <c r="CA9">
        <f t="shared" si="13"/>
        <v>28.1</v>
      </c>
      <c r="CB9">
        <f t="shared" si="13"/>
        <v>0</v>
      </c>
      <c r="CC9" s="27">
        <f t="shared" si="13"/>
        <v>4229.8</v>
      </c>
      <c r="CD9" s="27">
        <f t="shared" si="13"/>
        <v>0.4</v>
      </c>
      <c r="CE9" s="27">
        <f t="shared" si="13"/>
        <v>2.1</v>
      </c>
      <c r="CF9" s="27">
        <f t="shared" si="13"/>
        <v>4.0999999999999996</v>
      </c>
      <c r="CG9" s="27">
        <f t="shared" si="13"/>
        <v>1.2</v>
      </c>
      <c r="CH9" s="27">
        <f t="shared" ref="CH9:CH57" si="16">SUM(CC9:CG9)</f>
        <v>4237.6000000000004</v>
      </c>
      <c r="CI9">
        <f t="shared" si="14"/>
        <v>10.9</v>
      </c>
      <c r="CJ9">
        <f t="shared" si="14"/>
        <v>9.8000000000000007</v>
      </c>
      <c r="CK9">
        <f t="shared" si="14"/>
        <v>548.6</v>
      </c>
      <c r="CL9">
        <f t="shared" si="14"/>
        <v>-1855.1</v>
      </c>
      <c r="CM9" s="27">
        <f t="shared" ref="CM9:CM57" si="17">CK9+CL9</f>
        <v>-1306.5</v>
      </c>
      <c r="CN9">
        <f t="shared" si="15"/>
        <v>589.70000000000005</v>
      </c>
      <c r="CO9">
        <f t="shared" si="15"/>
        <v>0.4</v>
      </c>
      <c r="CP9">
        <f t="shared" si="15"/>
        <v>2184.7999999999997</v>
      </c>
      <c r="CQ9">
        <f t="shared" si="15"/>
        <v>6828.8</v>
      </c>
      <c r="CR9">
        <f t="shared" si="15"/>
        <v>1.6</v>
      </c>
      <c r="CS9">
        <f t="shared" si="15"/>
        <v>0.3</v>
      </c>
      <c r="CT9">
        <f t="shared" si="15"/>
        <v>2.6</v>
      </c>
      <c r="CU9">
        <f t="shared" si="15"/>
        <v>9.6</v>
      </c>
      <c r="CV9">
        <f t="shared" si="15"/>
        <v>30.7</v>
      </c>
      <c r="CW9">
        <f t="shared" si="15"/>
        <v>0.6</v>
      </c>
      <c r="CX9">
        <f t="shared" si="15"/>
        <v>3</v>
      </c>
    </row>
    <row r="10" spans="1:102" ht="20.45" customHeight="1" x14ac:dyDescent="0.35">
      <c r="A10" s="7" t="s">
        <v>80</v>
      </c>
      <c r="B10" s="8">
        <v>7.4</v>
      </c>
      <c r="C10" s="8">
        <v>1.5</v>
      </c>
      <c r="D10" s="8">
        <v>0.2</v>
      </c>
      <c r="E10" s="8">
        <v>2.1</v>
      </c>
      <c r="F10" s="8">
        <v>1.8</v>
      </c>
      <c r="G10" s="8">
        <v>11.7</v>
      </c>
      <c r="H10" s="8">
        <v>1.5</v>
      </c>
      <c r="I10" s="8">
        <v>0.8</v>
      </c>
      <c r="J10" s="8">
        <v>6.6</v>
      </c>
      <c r="K10" s="8">
        <v>1958</v>
      </c>
      <c r="L10" s="8">
        <v>64.3</v>
      </c>
      <c r="M10" s="8">
        <v>9.6999999999999993</v>
      </c>
      <c r="N10" s="8">
        <v>8.4</v>
      </c>
      <c r="O10" s="8">
        <v>63.3</v>
      </c>
      <c r="P10" s="8">
        <v>132.9</v>
      </c>
      <c r="Q10" s="8">
        <v>6.9</v>
      </c>
      <c r="R10" s="8">
        <v>12.8</v>
      </c>
      <c r="S10" s="8">
        <v>19.8</v>
      </c>
      <c r="T10" s="8">
        <v>14</v>
      </c>
      <c r="U10" s="8">
        <v>16.3</v>
      </c>
      <c r="V10" s="8">
        <v>4.0999999999999996</v>
      </c>
      <c r="W10" s="8">
        <v>11.8</v>
      </c>
      <c r="X10" s="8">
        <v>491.7</v>
      </c>
      <c r="Y10" s="8">
        <v>2.9</v>
      </c>
      <c r="Z10" s="8">
        <v>353.1</v>
      </c>
      <c r="AA10" s="8">
        <v>53.2</v>
      </c>
      <c r="AB10" s="8">
        <v>26.6</v>
      </c>
      <c r="AC10" s="8">
        <v>21.3</v>
      </c>
      <c r="AD10" s="8">
        <v>18</v>
      </c>
      <c r="AE10" s="8">
        <v>5</v>
      </c>
      <c r="AF10" s="8">
        <v>0.7</v>
      </c>
      <c r="AG10" s="8">
        <v>11.3</v>
      </c>
      <c r="AH10" s="8">
        <v>5.2</v>
      </c>
      <c r="AI10" s="8">
        <v>10.4</v>
      </c>
      <c r="AJ10" s="8">
        <v>11.8</v>
      </c>
      <c r="AK10" s="8">
        <v>12.2</v>
      </c>
      <c r="AL10" s="8">
        <v>6.3</v>
      </c>
      <c r="AM10" s="8">
        <v>28.3</v>
      </c>
      <c r="AN10" s="8">
        <v>12.4</v>
      </c>
      <c r="AO10" s="8">
        <v>19.600000000000001</v>
      </c>
      <c r="AP10" s="8">
        <v>7.2</v>
      </c>
      <c r="AQ10" s="8">
        <v>17.399999999999999</v>
      </c>
      <c r="AR10" s="8">
        <v>6.1</v>
      </c>
      <c r="AS10" s="8">
        <v>7.5</v>
      </c>
      <c r="AT10" s="8">
        <v>0</v>
      </c>
      <c r="AU10" s="8">
        <v>196.3</v>
      </c>
      <c r="AV10" s="8">
        <v>3</v>
      </c>
      <c r="AW10" s="8">
        <v>18.8</v>
      </c>
      <c r="AX10" s="8">
        <v>26.9</v>
      </c>
      <c r="AY10" s="8">
        <v>1.4</v>
      </c>
      <c r="AZ10" s="8">
        <v>6.7</v>
      </c>
      <c r="BA10" s="8">
        <v>0.1</v>
      </c>
      <c r="BB10" s="8">
        <v>58.8</v>
      </c>
      <c r="BC10" s="8">
        <v>-2590.3000000000002</v>
      </c>
      <c r="BD10">
        <f t="shared" si="0"/>
        <v>8.9</v>
      </c>
      <c r="BE10">
        <f t="shared" si="1"/>
        <v>2.3000000000000003</v>
      </c>
      <c r="BF10">
        <f t="shared" si="2"/>
        <v>196.8</v>
      </c>
      <c r="BG10">
        <f t="shared" si="3"/>
        <v>11.7</v>
      </c>
      <c r="BH10">
        <f t="shared" si="3"/>
        <v>1.5</v>
      </c>
      <c r="BI10">
        <f t="shared" si="3"/>
        <v>0.8</v>
      </c>
      <c r="BJ10">
        <f t="shared" si="3"/>
        <v>6.6</v>
      </c>
      <c r="BK10">
        <f t="shared" si="3"/>
        <v>1958</v>
      </c>
      <c r="BL10">
        <f t="shared" si="4"/>
        <v>82.4</v>
      </c>
      <c r="BM10">
        <f t="shared" si="5"/>
        <v>63.3</v>
      </c>
      <c r="BN10">
        <f t="shared" si="6"/>
        <v>139.80000000000001</v>
      </c>
      <c r="BO10">
        <f t="shared" si="7"/>
        <v>38.6</v>
      </c>
      <c r="BP10">
        <f t="shared" si="8"/>
        <v>19.8</v>
      </c>
      <c r="BQ10">
        <f t="shared" si="9"/>
        <v>20.399999999999999</v>
      </c>
      <c r="BR10">
        <f t="shared" si="10"/>
        <v>491.7</v>
      </c>
      <c r="BS10">
        <f t="shared" si="10"/>
        <v>2.9</v>
      </c>
      <c r="BT10">
        <f t="shared" si="10"/>
        <v>353.1</v>
      </c>
      <c r="BU10">
        <f t="shared" si="11"/>
        <v>26.6</v>
      </c>
      <c r="BV10">
        <f t="shared" si="12"/>
        <v>39.299999999999997</v>
      </c>
      <c r="BW10">
        <f t="shared" si="13"/>
        <v>19.600000000000001</v>
      </c>
      <c r="BX10">
        <f t="shared" si="13"/>
        <v>7.2</v>
      </c>
      <c r="BY10">
        <f t="shared" si="13"/>
        <v>17.399999999999999</v>
      </c>
      <c r="BZ10">
        <f t="shared" si="13"/>
        <v>6.1</v>
      </c>
      <c r="CA10">
        <f t="shared" si="13"/>
        <v>7.5</v>
      </c>
      <c r="CB10">
        <f t="shared" si="13"/>
        <v>0</v>
      </c>
      <c r="CC10" s="27">
        <f t="shared" si="13"/>
        <v>196.3</v>
      </c>
      <c r="CD10" s="27">
        <f t="shared" si="13"/>
        <v>3</v>
      </c>
      <c r="CE10" s="27">
        <f t="shared" si="13"/>
        <v>18.8</v>
      </c>
      <c r="CF10" s="27">
        <f t="shared" si="13"/>
        <v>26.9</v>
      </c>
      <c r="CG10" s="27">
        <f t="shared" si="13"/>
        <v>1.4</v>
      </c>
      <c r="CH10" s="27">
        <f t="shared" si="16"/>
        <v>246.40000000000003</v>
      </c>
      <c r="CI10">
        <f t="shared" si="14"/>
        <v>6.7</v>
      </c>
      <c r="CJ10">
        <f t="shared" si="14"/>
        <v>0.1</v>
      </c>
      <c r="CK10">
        <f t="shared" si="14"/>
        <v>58.8</v>
      </c>
      <c r="CL10">
        <f t="shared" si="14"/>
        <v>-2590.3000000000002</v>
      </c>
      <c r="CM10" s="27">
        <f t="shared" si="17"/>
        <v>-2531.5</v>
      </c>
      <c r="CN10">
        <f t="shared" si="15"/>
        <v>8.9</v>
      </c>
      <c r="CO10">
        <f t="shared" si="15"/>
        <v>2.3000000000000003</v>
      </c>
      <c r="CP10">
        <f t="shared" si="15"/>
        <v>196.8</v>
      </c>
      <c r="CQ10">
        <f t="shared" si="15"/>
        <v>11.7</v>
      </c>
      <c r="CR10">
        <f t="shared" si="15"/>
        <v>1.5</v>
      </c>
      <c r="CS10">
        <f t="shared" si="15"/>
        <v>0.8</v>
      </c>
      <c r="CT10">
        <f t="shared" si="15"/>
        <v>6.6</v>
      </c>
      <c r="CU10">
        <f t="shared" si="15"/>
        <v>1958</v>
      </c>
      <c r="CV10">
        <f t="shared" si="15"/>
        <v>82.4</v>
      </c>
      <c r="CW10">
        <f t="shared" si="15"/>
        <v>63.3</v>
      </c>
      <c r="CX10">
        <f t="shared" si="15"/>
        <v>139.80000000000001</v>
      </c>
    </row>
    <row r="11" spans="1:102" ht="20.45" customHeight="1" x14ac:dyDescent="0.35">
      <c r="A11" s="7" t="s">
        <v>81</v>
      </c>
      <c r="B11" s="9">
        <v>20.3</v>
      </c>
      <c r="C11" s="9">
        <v>0.2</v>
      </c>
      <c r="D11" s="9">
        <v>0</v>
      </c>
      <c r="E11" s="9">
        <v>505</v>
      </c>
      <c r="F11" s="9">
        <v>131.19999999999999</v>
      </c>
      <c r="G11" s="9">
        <v>73.2</v>
      </c>
      <c r="H11" s="9">
        <v>61.1</v>
      </c>
      <c r="I11" s="9">
        <v>17.7</v>
      </c>
      <c r="J11" s="9">
        <v>1033.9000000000001</v>
      </c>
      <c r="K11" s="9">
        <v>10955.4</v>
      </c>
      <c r="L11" s="9">
        <v>4994.6000000000004</v>
      </c>
      <c r="M11" s="9">
        <v>961.9</v>
      </c>
      <c r="N11" s="9">
        <v>718.6</v>
      </c>
      <c r="O11" s="9">
        <v>12168.3</v>
      </c>
      <c r="P11" s="9">
        <v>69736.800000000003</v>
      </c>
      <c r="Q11" s="9">
        <v>1503.1</v>
      </c>
      <c r="R11" s="9">
        <v>2636.6</v>
      </c>
      <c r="S11" s="9">
        <v>960.7</v>
      </c>
      <c r="T11" s="9">
        <v>252.9</v>
      </c>
      <c r="U11" s="9">
        <v>239.9</v>
      </c>
      <c r="V11" s="9">
        <v>46.7</v>
      </c>
      <c r="W11" s="9">
        <v>672.3</v>
      </c>
      <c r="X11" s="9">
        <v>17.399999999999999</v>
      </c>
      <c r="Y11" s="9">
        <v>1.2</v>
      </c>
      <c r="Z11" s="9">
        <v>17427</v>
      </c>
      <c r="AA11" s="9">
        <v>63.5</v>
      </c>
      <c r="AB11" s="9">
        <v>32.700000000000003</v>
      </c>
      <c r="AC11" s="9">
        <v>1.4</v>
      </c>
      <c r="AD11" s="9">
        <v>1.3</v>
      </c>
      <c r="AE11" s="9">
        <v>3.1</v>
      </c>
      <c r="AF11" s="9">
        <v>0.1</v>
      </c>
      <c r="AG11" s="9">
        <v>81.599999999999994</v>
      </c>
      <c r="AH11" s="9">
        <v>22.8</v>
      </c>
      <c r="AI11" s="9">
        <v>16.5</v>
      </c>
      <c r="AJ11" s="9">
        <v>8.3000000000000007</v>
      </c>
      <c r="AK11" s="9">
        <v>8</v>
      </c>
      <c r="AL11" s="9">
        <v>13.5</v>
      </c>
      <c r="AM11" s="9">
        <v>4154.8</v>
      </c>
      <c r="AN11" s="9">
        <v>5.3</v>
      </c>
      <c r="AO11" s="9">
        <v>41.3</v>
      </c>
      <c r="AP11" s="9">
        <v>170.7</v>
      </c>
      <c r="AQ11" s="9">
        <v>110.7</v>
      </c>
      <c r="AR11" s="9">
        <v>92.8</v>
      </c>
      <c r="AS11" s="9">
        <v>530.29999999999995</v>
      </c>
      <c r="AT11" s="9">
        <v>0</v>
      </c>
      <c r="AU11" s="9">
        <v>41.6</v>
      </c>
      <c r="AV11" s="9">
        <v>1.9</v>
      </c>
      <c r="AW11" s="9">
        <v>11.9</v>
      </c>
      <c r="AX11" s="9">
        <v>11.7</v>
      </c>
      <c r="AY11" s="9">
        <v>3788</v>
      </c>
      <c r="AZ11" s="9">
        <v>2</v>
      </c>
      <c r="BA11" s="9">
        <v>0.2</v>
      </c>
      <c r="BB11" s="9">
        <v>278.2</v>
      </c>
      <c r="BC11" s="9">
        <v>-130344.7</v>
      </c>
      <c r="BD11">
        <f t="shared" si="0"/>
        <v>20.5</v>
      </c>
      <c r="BE11">
        <f t="shared" si="1"/>
        <v>505</v>
      </c>
      <c r="BF11">
        <f t="shared" si="2"/>
        <v>5413.2000000000007</v>
      </c>
      <c r="BG11">
        <f t="shared" si="3"/>
        <v>73.2</v>
      </c>
      <c r="BH11">
        <f t="shared" si="3"/>
        <v>61.1</v>
      </c>
      <c r="BI11">
        <f t="shared" si="3"/>
        <v>17.7</v>
      </c>
      <c r="BJ11">
        <f t="shared" si="3"/>
        <v>1033.9000000000001</v>
      </c>
      <c r="BK11">
        <f t="shared" si="3"/>
        <v>10955.4</v>
      </c>
      <c r="BL11">
        <f t="shared" si="4"/>
        <v>6675.1</v>
      </c>
      <c r="BM11">
        <f t="shared" si="5"/>
        <v>12168.3</v>
      </c>
      <c r="BN11">
        <f t="shared" si="6"/>
        <v>71239.900000000009</v>
      </c>
      <c r="BO11">
        <f t="shared" si="7"/>
        <v>3561.8</v>
      </c>
      <c r="BP11">
        <f t="shared" si="8"/>
        <v>960.7</v>
      </c>
      <c r="BQ11">
        <f t="shared" si="9"/>
        <v>286.60000000000002</v>
      </c>
      <c r="BR11">
        <f t="shared" si="10"/>
        <v>17.399999999999999</v>
      </c>
      <c r="BS11">
        <f t="shared" si="10"/>
        <v>1.2</v>
      </c>
      <c r="BT11">
        <f t="shared" si="10"/>
        <v>17427</v>
      </c>
      <c r="BU11">
        <f t="shared" si="11"/>
        <v>32.700000000000003</v>
      </c>
      <c r="BV11">
        <f t="shared" si="12"/>
        <v>2.7</v>
      </c>
      <c r="BW11">
        <f t="shared" si="13"/>
        <v>41.3</v>
      </c>
      <c r="BX11">
        <f t="shared" si="13"/>
        <v>170.7</v>
      </c>
      <c r="BY11">
        <f t="shared" si="13"/>
        <v>110.7</v>
      </c>
      <c r="BZ11">
        <f t="shared" si="13"/>
        <v>92.8</v>
      </c>
      <c r="CA11">
        <f t="shared" si="13"/>
        <v>530.29999999999995</v>
      </c>
      <c r="CB11">
        <f t="shared" si="13"/>
        <v>0</v>
      </c>
      <c r="CC11" s="27">
        <f t="shared" si="13"/>
        <v>41.6</v>
      </c>
      <c r="CD11" s="27">
        <f t="shared" si="13"/>
        <v>1.9</v>
      </c>
      <c r="CE11" s="27">
        <f t="shared" si="13"/>
        <v>11.9</v>
      </c>
      <c r="CF11" s="27">
        <f t="shared" si="13"/>
        <v>11.7</v>
      </c>
      <c r="CG11" s="27">
        <f t="shared" si="13"/>
        <v>3788</v>
      </c>
      <c r="CH11" s="27">
        <f t="shared" si="16"/>
        <v>3855.1</v>
      </c>
      <c r="CI11">
        <f t="shared" si="14"/>
        <v>2</v>
      </c>
      <c r="CJ11">
        <f t="shared" si="14"/>
        <v>0.2</v>
      </c>
      <c r="CK11">
        <f t="shared" si="14"/>
        <v>278.2</v>
      </c>
      <c r="CL11">
        <f t="shared" si="14"/>
        <v>-130344.7</v>
      </c>
      <c r="CM11" s="27">
        <f t="shared" si="17"/>
        <v>-130066.5</v>
      </c>
      <c r="CN11">
        <f t="shared" si="15"/>
        <v>20.5</v>
      </c>
      <c r="CO11">
        <f t="shared" si="15"/>
        <v>505</v>
      </c>
      <c r="CP11">
        <f t="shared" si="15"/>
        <v>5413.2000000000007</v>
      </c>
      <c r="CQ11">
        <f t="shared" si="15"/>
        <v>73.2</v>
      </c>
      <c r="CR11">
        <f t="shared" si="15"/>
        <v>61.1</v>
      </c>
      <c r="CS11">
        <f t="shared" si="15"/>
        <v>17.7</v>
      </c>
      <c r="CT11">
        <f t="shared" si="15"/>
        <v>1033.9000000000001</v>
      </c>
      <c r="CU11">
        <f t="shared" si="15"/>
        <v>10955.4</v>
      </c>
      <c r="CV11">
        <f t="shared" si="15"/>
        <v>6675.1</v>
      </c>
      <c r="CW11">
        <f t="shared" si="15"/>
        <v>12168.3</v>
      </c>
      <c r="CX11">
        <f t="shared" si="15"/>
        <v>71239.900000000009</v>
      </c>
    </row>
    <row r="12" spans="1:102" ht="20.45" customHeight="1" x14ac:dyDescent="0.35">
      <c r="A12" s="7" t="s">
        <v>82</v>
      </c>
      <c r="B12" s="8">
        <v>2</v>
      </c>
      <c r="C12" s="8">
        <v>0.9</v>
      </c>
      <c r="D12" s="8">
        <v>5.5</v>
      </c>
      <c r="E12" s="8">
        <v>18</v>
      </c>
      <c r="F12" s="8">
        <v>21.3</v>
      </c>
      <c r="G12" s="8">
        <v>4.2</v>
      </c>
      <c r="H12" s="8">
        <v>0.1</v>
      </c>
      <c r="I12" s="8">
        <v>0.1</v>
      </c>
      <c r="J12" s="8">
        <v>9.4</v>
      </c>
      <c r="K12" s="8">
        <v>1085.4000000000001</v>
      </c>
      <c r="L12" s="8">
        <v>15.9</v>
      </c>
      <c r="M12" s="8">
        <v>0.4</v>
      </c>
      <c r="N12" s="8">
        <v>3.5</v>
      </c>
      <c r="O12" s="8">
        <v>15.1</v>
      </c>
      <c r="P12" s="8">
        <v>39.9</v>
      </c>
      <c r="Q12" s="8">
        <v>0.6</v>
      </c>
      <c r="R12" s="8">
        <v>0.8</v>
      </c>
      <c r="S12" s="8">
        <v>0.7</v>
      </c>
      <c r="T12" s="8">
        <v>2.1</v>
      </c>
      <c r="U12" s="8">
        <v>0.5</v>
      </c>
      <c r="V12" s="8">
        <v>0.4</v>
      </c>
      <c r="W12" s="8">
        <v>0.5</v>
      </c>
      <c r="X12" s="8">
        <v>130.4</v>
      </c>
      <c r="Y12" s="8">
        <v>2.2000000000000002</v>
      </c>
      <c r="Z12" s="8">
        <v>236.7</v>
      </c>
      <c r="AA12" s="8">
        <v>2.4</v>
      </c>
      <c r="AB12" s="8">
        <v>11.4</v>
      </c>
      <c r="AC12" s="8">
        <v>0.1</v>
      </c>
      <c r="AD12" s="8">
        <v>0.1</v>
      </c>
      <c r="AE12" s="8">
        <v>1.1000000000000001</v>
      </c>
      <c r="AF12" s="8">
        <v>0</v>
      </c>
      <c r="AG12" s="8">
        <v>0.6</v>
      </c>
      <c r="AH12" s="8">
        <v>0.3</v>
      </c>
      <c r="AI12" s="8">
        <v>0.6</v>
      </c>
      <c r="AJ12" s="8">
        <v>0.5</v>
      </c>
      <c r="AK12" s="8">
        <v>0.5</v>
      </c>
      <c r="AL12" s="8">
        <v>4.8</v>
      </c>
      <c r="AM12" s="8">
        <v>6.8</v>
      </c>
      <c r="AN12" s="8">
        <v>1</v>
      </c>
      <c r="AO12" s="8">
        <v>3</v>
      </c>
      <c r="AP12" s="8">
        <v>0.3</v>
      </c>
      <c r="AQ12" s="8">
        <v>1</v>
      </c>
      <c r="AR12" s="8">
        <v>0.4</v>
      </c>
      <c r="AS12" s="8">
        <v>0.3</v>
      </c>
      <c r="AT12" s="8">
        <v>0</v>
      </c>
      <c r="AU12" s="8">
        <v>2.8</v>
      </c>
      <c r="AV12" s="8">
        <v>0.2</v>
      </c>
      <c r="AW12" s="8">
        <v>1.3</v>
      </c>
      <c r="AX12" s="8">
        <v>3</v>
      </c>
      <c r="AY12" s="8">
        <v>7.7</v>
      </c>
      <c r="AZ12" s="8">
        <v>0.3</v>
      </c>
      <c r="BA12" s="8">
        <v>0</v>
      </c>
      <c r="BB12" s="8">
        <v>310.7</v>
      </c>
      <c r="BC12" s="8">
        <v>-335.7</v>
      </c>
      <c r="BD12">
        <f t="shared" si="0"/>
        <v>2.9</v>
      </c>
      <c r="BE12">
        <f t="shared" si="1"/>
        <v>23.5</v>
      </c>
      <c r="BF12">
        <f t="shared" si="2"/>
        <v>41.899999999999991</v>
      </c>
      <c r="BG12">
        <f t="shared" si="3"/>
        <v>4.2</v>
      </c>
      <c r="BH12">
        <f t="shared" si="3"/>
        <v>0.1</v>
      </c>
      <c r="BI12">
        <f t="shared" si="3"/>
        <v>0.1</v>
      </c>
      <c r="BJ12">
        <f t="shared" si="3"/>
        <v>9.4</v>
      </c>
      <c r="BK12">
        <f t="shared" si="3"/>
        <v>1085.4000000000001</v>
      </c>
      <c r="BL12">
        <f t="shared" si="4"/>
        <v>19.8</v>
      </c>
      <c r="BM12">
        <f t="shared" si="5"/>
        <v>15.1</v>
      </c>
      <c r="BN12">
        <f t="shared" si="6"/>
        <v>40.5</v>
      </c>
      <c r="BO12">
        <f t="shared" si="7"/>
        <v>3.4000000000000004</v>
      </c>
      <c r="BP12">
        <f t="shared" si="8"/>
        <v>0.7</v>
      </c>
      <c r="BQ12">
        <f t="shared" si="9"/>
        <v>0.9</v>
      </c>
      <c r="BR12">
        <f t="shared" si="10"/>
        <v>130.4</v>
      </c>
      <c r="BS12">
        <f t="shared" si="10"/>
        <v>2.2000000000000002</v>
      </c>
      <c r="BT12">
        <f t="shared" si="10"/>
        <v>236.7</v>
      </c>
      <c r="BU12">
        <f t="shared" si="11"/>
        <v>11.4</v>
      </c>
      <c r="BV12">
        <f t="shared" si="12"/>
        <v>0.2</v>
      </c>
      <c r="BW12">
        <f t="shared" si="13"/>
        <v>3</v>
      </c>
      <c r="BX12">
        <f t="shared" si="13"/>
        <v>0.3</v>
      </c>
      <c r="BY12">
        <f t="shared" si="13"/>
        <v>1</v>
      </c>
      <c r="BZ12">
        <f t="shared" si="13"/>
        <v>0.4</v>
      </c>
      <c r="CA12">
        <f t="shared" si="13"/>
        <v>0.3</v>
      </c>
      <c r="CB12">
        <f t="shared" si="13"/>
        <v>0</v>
      </c>
      <c r="CC12" s="27">
        <f t="shared" si="13"/>
        <v>2.8</v>
      </c>
      <c r="CD12" s="27">
        <f t="shared" si="13"/>
        <v>0.2</v>
      </c>
      <c r="CE12" s="27">
        <f t="shared" si="13"/>
        <v>1.3</v>
      </c>
      <c r="CF12" s="27">
        <f t="shared" si="13"/>
        <v>3</v>
      </c>
      <c r="CG12" s="27">
        <f t="shared" si="13"/>
        <v>7.7</v>
      </c>
      <c r="CH12" s="27">
        <f t="shared" si="16"/>
        <v>15</v>
      </c>
      <c r="CI12">
        <f t="shared" si="14"/>
        <v>0.3</v>
      </c>
      <c r="CJ12">
        <f t="shared" si="14"/>
        <v>0</v>
      </c>
      <c r="CK12">
        <f t="shared" si="14"/>
        <v>310.7</v>
      </c>
      <c r="CL12">
        <f t="shared" si="14"/>
        <v>-335.7</v>
      </c>
      <c r="CM12" s="27">
        <f t="shared" si="17"/>
        <v>-25</v>
      </c>
      <c r="CN12">
        <f t="shared" si="15"/>
        <v>2.9</v>
      </c>
      <c r="CO12">
        <f t="shared" si="15"/>
        <v>23.5</v>
      </c>
      <c r="CP12">
        <f t="shared" si="15"/>
        <v>41.899999999999991</v>
      </c>
      <c r="CQ12">
        <f t="shared" si="15"/>
        <v>4.2</v>
      </c>
      <c r="CR12">
        <f t="shared" si="15"/>
        <v>0.1</v>
      </c>
      <c r="CS12">
        <f t="shared" si="15"/>
        <v>0.1</v>
      </c>
      <c r="CT12">
        <f t="shared" si="15"/>
        <v>9.4</v>
      </c>
      <c r="CU12">
        <f t="shared" si="15"/>
        <v>1085.4000000000001</v>
      </c>
      <c r="CV12">
        <f t="shared" si="15"/>
        <v>19.8</v>
      </c>
      <c r="CW12">
        <f t="shared" si="15"/>
        <v>15.1</v>
      </c>
      <c r="CX12">
        <f t="shared" si="15"/>
        <v>40.5</v>
      </c>
    </row>
    <row r="13" spans="1:102" ht="20.45" customHeight="1" x14ac:dyDescent="0.35">
      <c r="A13" s="7" t="s">
        <v>61</v>
      </c>
      <c r="B13" s="9">
        <v>7170.3</v>
      </c>
      <c r="C13" s="9">
        <v>823</v>
      </c>
      <c r="D13" s="9">
        <v>1.4</v>
      </c>
      <c r="E13" s="9">
        <v>12.7</v>
      </c>
      <c r="F13" s="9">
        <v>1.9</v>
      </c>
      <c r="G13" s="9">
        <v>35437.199999999997</v>
      </c>
      <c r="H13" s="9">
        <v>184.4</v>
      </c>
      <c r="I13" s="9">
        <v>36.299999999999997</v>
      </c>
      <c r="J13" s="9">
        <v>213.7</v>
      </c>
      <c r="K13" s="9">
        <v>445.7</v>
      </c>
      <c r="L13" s="9">
        <v>1283.3</v>
      </c>
      <c r="M13" s="9">
        <v>411.3</v>
      </c>
      <c r="N13" s="9">
        <v>209.8</v>
      </c>
      <c r="O13" s="9">
        <v>39.1</v>
      </c>
      <c r="P13" s="9">
        <v>77.599999999999994</v>
      </c>
      <c r="Q13" s="9">
        <v>65.2</v>
      </c>
      <c r="R13" s="9">
        <v>180.9</v>
      </c>
      <c r="S13" s="9">
        <v>143.19999999999999</v>
      </c>
      <c r="T13" s="9">
        <v>190.6</v>
      </c>
      <c r="U13" s="9">
        <v>141.5</v>
      </c>
      <c r="V13" s="9">
        <v>50.4</v>
      </c>
      <c r="W13" s="9">
        <v>208.1</v>
      </c>
      <c r="X13" s="9">
        <v>404.5</v>
      </c>
      <c r="Y13" s="9">
        <v>52.9</v>
      </c>
      <c r="Z13" s="9">
        <v>563.5</v>
      </c>
      <c r="AA13" s="9">
        <v>5086.8999999999996</v>
      </c>
      <c r="AB13" s="9">
        <v>229</v>
      </c>
      <c r="AC13" s="9">
        <v>295.2</v>
      </c>
      <c r="AD13" s="9">
        <v>30.6</v>
      </c>
      <c r="AE13" s="9">
        <v>300.2</v>
      </c>
      <c r="AF13" s="9">
        <v>51.9</v>
      </c>
      <c r="AG13" s="9">
        <v>40867.300000000003</v>
      </c>
      <c r="AH13" s="9">
        <v>155.69999999999999</v>
      </c>
      <c r="AI13" s="9">
        <v>496</v>
      </c>
      <c r="AJ13" s="9">
        <v>308.39999999999998</v>
      </c>
      <c r="AK13" s="9">
        <v>569.1</v>
      </c>
      <c r="AL13" s="9">
        <v>213.5</v>
      </c>
      <c r="AM13" s="9">
        <v>495.3</v>
      </c>
      <c r="AN13" s="9">
        <v>257.2</v>
      </c>
      <c r="AO13" s="9">
        <v>417</v>
      </c>
      <c r="AP13" s="9">
        <v>757.1</v>
      </c>
      <c r="AQ13" s="9">
        <v>4139.7</v>
      </c>
      <c r="AR13" s="9">
        <v>215.8</v>
      </c>
      <c r="AS13" s="9">
        <v>458.5</v>
      </c>
      <c r="AT13" s="9">
        <v>0</v>
      </c>
      <c r="AU13" s="9">
        <v>239020.9</v>
      </c>
      <c r="AV13" s="9">
        <v>61.1</v>
      </c>
      <c r="AW13" s="9">
        <v>369.3</v>
      </c>
      <c r="AX13" s="9">
        <v>483</v>
      </c>
      <c r="AY13" s="9">
        <v>260.5</v>
      </c>
      <c r="AZ13" s="9">
        <v>660.1</v>
      </c>
      <c r="BA13" s="9">
        <v>1518.4</v>
      </c>
      <c r="BB13" s="9">
        <v>4898.3999999999996</v>
      </c>
      <c r="BC13" s="9">
        <v>-43807.6</v>
      </c>
      <c r="BD13">
        <f t="shared" si="0"/>
        <v>7993.3</v>
      </c>
      <c r="BE13">
        <f t="shared" si="1"/>
        <v>14.1</v>
      </c>
      <c r="BF13">
        <f t="shared" si="2"/>
        <v>54374.5</v>
      </c>
      <c r="BG13">
        <f t="shared" si="3"/>
        <v>35437.199999999997</v>
      </c>
      <c r="BH13">
        <f t="shared" si="3"/>
        <v>184.4</v>
      </c>
      <c r="BI13">
        <f t="shared" si="3"/>
        <v>36.299999999999997</v>
      </c>
      <c r="BJ13">
        <f t="shared" si="3"/>
        <v>213.7</v>
      </c>
      <c r="BK13">
        <f t="shared" si="3"/>
        <v>445.7</v>
      </c>
      <c r="BL13">
        <f t="shared" si="4"/>
        <v>1904.3999999999999</v>
      </c>
      <c r="BM13">
        <f t="shared" si="5"/>
        <v>39.1</v>
      </c>
      <c r="BN13">
        <f t="shared" si="6"/>
        <v>142.80000000000001</v>
      </c>
      <c r="BO13">
        <f t="shared" si="7"/>
        <v>579.6</v>
      </c>
      <c r="BP13">
        <f t="shared" si="8"/>
        <v>143.19999999999999</v>
      </c>
      <c r="BQ13">
        <f t="shared" si="9"/>
        <v>191.9</v>
      </c>
      <c r="BR13">
        <f t="shared" si="10"/>
        <v>404.5</v>
      </c>
      <c r="BS13">
        <f t="shared" si="10"/>
        <v>52.9</v>
      </c>
      <c r="BT13">
        <f t="shared" si="10"/>
        <v>563.5</v>
      </c>
      <c r="BU13">
        <f t="shared" si="11"/>
        <v>229</v>
      </c>
      <c r="BV13">
        <f t="shared" si="12"/>
        <v>325.8</v>
      </c>
      <c r="BW13">
        <f t="shared" si="13"/>
        <v>417</v>
      </c>
      <c r="BX13">
        <f t="shared" si="13"/>
        <v>757.1</v>
      </c>
      <c r="BY13">
        <f t="shared" si="13"/>
        <v>4139.7</v>
      </c>
      <c r="BZ13">
        <f t="shared" si="13"/>
        <v>215.8</v>
      </c>
      <c r="CA13">
        <f t="shared" si="13"/>
        <v>458.5</v>
      </c>
      <c r="CB13">
        <f t="shared" si="13"/>
        <v>0</v>
      </c>
      <c r="CC13" s="27">
        <f t="shared" si="13"/>
        <v>239020.9</v>
      </c>
      <c r="CD13" s="27">
        <f t="shared" si="13"/>
        <v>61.1</v>
      </c>
      <c r="CE13" s="27">
        <f t="shared" si="13"/>
        <v>369.3</v>
      </c>
      <c r="CF13" s="27">
        <f t="shared" si="13"/>
        <v>483</v>
      </c>
      <c r="CG13" s="27">
        <f t="shared" si="13"/>
        <v>260.5</v>
      </c>
      <c r="CH13" s="27">
        <f t="shared" si="16"/>
        <v>240194.8</v>
      </c>
      <c r="CI13">
        <f t="shared" si="14"/>
        <v>660.1</v>
      </c>
      <c r="CJ13">
        <f t="shared" si="14"/>
        <v>1518.4</v>
      </c>
      <c r="CK13">
        <f t="shared" si="14"/>
        <v>4898.3999999999996</v>
      </c>
      <c r="CL13">
        <f t="shared" si="14"/>
        <v>-43807.6</v>
      </c>
      <c r="CM13" s="27">
        <f t="shared" si="17"/>
        <v>-38909.199999999997</v>
      </c>
      <c r="CN13">
        <f t="shared" si="15"/>
        <v>7993.3</v>
      </c>
      <c r="CO13">
        <f t="shared" si="15"/>
        <v>14.1</v>
      </c>
      <c r="CP13">
        <f t="shared" si="15"/>
        <v>54374.5</v>
      </c>
      <c r="CQ13">
        <f t="shared" si="15"/>
        <v>35437.199999999997</v>
      </c>
      <c r="CR13">
        <f t="shared" si="15"/>
        <v>184.4</v>
      </c>
      <c r="CS13">
        <f t="shared" si="15"/>
        <v>36.299999999999997</v>
      </c>
      <c r="CT13">
        <f t="shared" si="15"/>
        <v>213.7</v>
      </c>
      <c r="CU13">
        <f t="shared" si="15"/>
        <v>445.7</v>
      </c>
      <c r="CV13">
        <f t="shared" si="15"/>
        <v>1904.3999999999999</v>
      </c>
      <c r="CW13">
        <f t="shared" si="15"/>
        <v>39.1</v>
      </c>
      <c r="CX13">
        <f t="shared" si="15"/>
        <v>142.80000000000001</v>
      </c>
    </row>
    <row r="14" spans="1:102" ht="20.45" customHeight="1" x14ac:dyDescent="0.35">
      <c r="A14" s="7" t="s">
        <v>62</v>
      </c>
      <c r="B14" s="8">
        <v>291.7</v>
      </c>
      <c r="C14" s="8">
        <v>288.39999999999998</v>
      </c>
      <c r="D14" s="8">
        <v>2.6</v>
      </c>
      <c r="E14" s="8">
        <v>9.9</v>
      </c>
      <c r="F14" s="8">
        <v>2.1</v>
      </c>
      <c r="G14" s="8">
        <v>400.1</v>
      </c>
      <c r="H14" s="8">
        <v>5891.6</v>
      </c>
      <c r="I14" s="8">
        <v>41.4</v>
      </c>
      <c r="J14" s="8">
        <v>513.1</v>
      </c>
      <c r="K14" s="8">
        <v>177.2</v>
      </c>
      <c r="L14" s="8">
        <v>257.89999999999998</v>
      </c>
      <c r="M14" s="8">
        <v>85.1</v>
      </c>
      <c r="N14" s="8">
        <v>761.1</v>
      </c>
      <c r="O14" s="8">
        <v>128.19999999999999</v>
      </c>
      <c r="P14" s="8">
        <v>69.8</v>
      </c>
      <c r="Q14" s="8">
        <v>78.8</v>
      </c>
      <c r="R14" s="8">
        <v>236</v>
      </c>
      <c r="S14" s="8">
        <v>311.89999999999998</v>
      </c>
      <c r="T14" s="8">
        <v>316.89999999999998</v>
      </c>
      <c r="U14" s="8">
        <v>423.2</v>
      </c>
      <c r="V14" s="8">
        <v>93.1</v>
      </c>
      <c r="W14" s="8">
        <v>1126</v>
      </c>
      <c r="X14" s="8">
        <v>402.7</v>
      </c>
      <c r="Y14" s="8">
        <v>61.7</v>
      </c>
      <c r="Z14" s="8">
        <v>1333</v>
      </c>
      <c r="AA14" s="8">
        <v>2881.6</v>
      </c>
      <c r="AB14" s="8">
        <v>434.7</v>
      </c>
      <c r="AC14" s="8">
        <v>700.8</v>
      </c>
      <c r="AD14" s="8">
        <v>63</v>
      </c>
      <c r="AE14" s="8">
        <v>290.39999999999998</v>
      </c>
      <c r="AF14" s="8">
        <v>69.900000000000006</v>
      </c>
      <c r="AG14" s="8">
        <v>517.20000000000005</v>
      </c>
      <c r="AH14" s="8">
        <v>204.1</v>
      </c>
      <c r="AI14" s="8">
        <v>683.7</v>
      </c>
      <c r="AJ14" s="8">
        <v>315.89999999999998</v>
      </c>
      <c r="AK14" s="8">
        <v>639.1</v>
      </c>
      <c r="AL14" s="8">
        <v>112.8</v>
      </c>
      <c r="AM14" s="8">
        <v>667.1</v>
      </c>
      <c r="AN14" s="8">
        <v>494.7</v>
      </c>
      <c r="AO14" s="8">
        <v>936.3</v>
      </c>
      <c r="AP14" s="8">
        <v>224.5</v>
      </c>
      <c r="AQ14" s="8">
        <v>1330.9</v>
      </c>
      <c r="AR14" s="8">
        <v>484.4</v>
      </c>
      <c r="AS14" s="8">
        <v>787.1</v>
      </c>
      <c r="AT14" s="8">
        <v>0</v>
      </c>
      <c r="AU14" s="8">
        <v>37086</v>
      </c>
      <c r="AV14" s="8">
        <v>46.6</v>
      </c>
      <c r="AW14" s="8">
        <v>273.39999999999998</v>
      </c>
      <c r="AX14" s="8">
        <v>428.6</v>
      </c>
      <c r="AY14" s="8">
        <v>-970.5</v>
      </c>
      <c r="AZ14" s="8">
        <v>428.4</v>
      </c>
      <c r="BA14" s="8">
        <v>1028.4000000000001</v>
      </c>
      <c r="BB14" s="8">
        <v>4792.8</v>
      </c>
      <c r="BC14" s="8">
        <v>-34104.1</v>
      </c>
      <c r="BD14">
        <f t="shared" si="0"/>
        <v>580.09999999999991</v>
      </c>
      <c r="BE14">
        <f t="shared" si="1"/>
        <v>12.5</v>
      </c>
      <c r="BF14">
        <f t="shared" si="2"/>
        <v>9705.5</v>
      </c>
      <c r="BG14">
        <f t="shared" si="3"/>
        <v>400.1</v>
      </c>
      <c r="BH14">
        <f t="shared" si="3"/>
        <v>5891.6</v>
      </c>
      <c r="BI14">
        <f t="shared" si="3"/>
        <v>41.4</v>
      </c>
      <c r="BJ14">
        <f t="shared" si="3"/>
        <v>513.1</v>
      </c>
      <c r="BK14">
        <f t="shared" si="3"/>
        <v>177.2</v>
      </c>
      <c r="BL14">
        <f t="shared" si="4"/>
        <v>1104.0999999999999</v>
      </c>
      <c r="BM14">
        <f t="shared" si="5"/>
        <v>128.19999999999999</v>
      </c>
      <c r="BN14">
        <f t="shared" si="6"/>
        <v>148.6</v>
      </c>
      <c r="BO14">
        <f t="shared" si="7"/>
        <v>1678.9</v>
      </c>
      <c r="BP14">
        <f t="shared" si="8"/>
        <v>311.89999999999998</v>
      </c>
      <c r="BQ14">
        <f t="shared" si="9"/>
        <v>516.29999999999995</v>
      </c>
      <c r="BR14">
        <f t="shared" si="10"/>
        <v>402.7</v>
      </c>
      <c r="BS14">
        <f t="shared" si="10"/>
        <v>61.7</v>
      </c>
      <c r="BT14">
        <f t="shared" si="10"/>
        <v>1333</v>
      </c>
      <c r="BU14">
        <f t="shared" si="11"/>
        <v>434.7</v>
      </c>
      <c r="BV14">
        <f t="shared" si="12"/>
        <v>763.8</v>
      </c>
      <c r="BW14">
        <f t="shared" si="13"/>
        <v>936.3</v>
      </c>
      <c r="BX14">
        <f t="shared" si="13"/>
        <v>224.5</v>
      </c>
      <c r="BY14">
        <f t="shared" si="13"/>
        <v>1330.9</v>
      </c>
      <c r="BZ14">
        <f t="shared" si="13"/>
        <v>484.4</v>
      </c>
      <c r="CA14">
        <f t="shared" si="13"/>
        <v>787.1</v>
      </c>
      <c r="CB14">
        <f t="shared" si="13"/>
        <v>0</v>
      </c>
      <c r="CC14" s="27">
        <f t="shared" si="13"/>
        <v>37086</v>
      </c>
      <c r="CD14" s="27">
        <f t="shared" si="13"/>
        <v>46.6</v>
      </c>
      <c r="CE14" s="27">
        <f t="shared" si="13"/>
        <v>273.39999999999998</v>
      </c>
      <c r="CF14" s="27">
        <f t="shared" si="13"/>
        <v>428.6</v>
      </c>
      <c r="CG14" s="27">
        <f t="shared" si="13"/>
        <v>-970.5</v>
      </c>
      <c r="CH14" s="27">
        <f t="shared" si="16"/>
        <v>36864.1</v>
      </c>
      <c r="CI14">
        <f t="shared" si="14"/>
        <v>428.4</v>
      </c>
      <c r="CJ14">
        <f t="shared" si="14"/>
        <v>1028.4000000000001</v>
      </c>
      <c r="CK14">
        <f t="shared" si="14"/>
        <v>4792.8</v>
      </c>
      <c r="CL14">
        <f t="shared" si="14"/>
        <v>-34104.1</v>
      </c>
      <c r="CM14" s="27">
        <f t="shared" si="17"/>
        <v>-29311.3</v>
      </c>
      <c r="CN14">
        <f t="shared" si="15"/>
        <v>580.09999999999991</v>
      </c>
      <c r="CO14">
        <f t="shared" si="15"/>
        <v>12.5</v>
      </c>
      <c r="CP14">
        <f t="shared" si="15"/>
        <v>9705.5</v>
      </c>
      <c r="CQ14">
        <f t="shared" si="15"/>
        <v>400.1</v>
      </c>
      <c r="CR14">
        <f t="shared" si="15"/>
        <v>5891.6</v>
      </c>
      <c r="CS14">
        <f t="shared" si="15"/>
        <v>41.4</v>
      </c>
      <c r="CT14">
        <f t="shared" si="15"/>
        <v>513.1</v>
      </c>
      <c r="CU14">
        <f t="shared" si="15"/>
        <v>177.2</v>
      </c>
      <c r="CV14">
        <f t="shared" si="15"/>
        <v>1104.0999999999999</v>
      </c>
      <c r="CW14">
        <f t="shared" si="15"/>
        <v>128.19999999999999</v>
      </c>
      <c r="CX14">
        <f t="shared" si="15"/>
        <v>148.6</v>
      </c>
    </row>
    <row r="15" spans="1:102" ht="20.45" customHeight="1" x14ac:dyDescent="0.35">
      <c r="A15" s="7" t="s">
        <v>63</v>
      </c>
      <c r="B15" s="9">
        <v>194.9</v>
      </c>
      <c r="C15" s="9">
        <v>22.9</v>
      </c>
      <c r="D15" s="9">
        <v>0.5</v>
      </c>
      <c r="E15" s="9">
        <v>0.6</v>
      </c>
      <c r="F15" s="9">
        <v>2.6</v>
      </c>
      <c r="G15" s="9">
        <v>154</v>
      </c>
      <c r="H15" s="9">
        <v>26.7</v>
      </c>
      <c r="I15" s="9">
        <v>3497.2</v>
      </c>
      <c r="J15" s="9">
        <v>2453.9</v>
      </c>
      <c r="K15" s="9">
        <v>32.200000000000003</v>
      </c>
      <c r="L15" s="9">
        <v>91.5</v>
      </c>
      <c r="M15" s="9">
        <v>23.5</v>
      </c>
      <c r="N15" s="9">
        <v>108.6</v>
      </c>
      <c r="O15" s="9">
        <v>83</v>
      </c>
      <c r="P15" s="9">
        <v>36.1</v>
      </c>
      <c r="Q15" s="9">
        <v>44.8</v>
      </c>
      <c r="R15" s="9">
        <v>77.2</v>
      </c>
      <c r="S15" s="9">
        <v>65.2</v>
      </c>
      <c r="T15" s="9">
        <v>109.9</v>
      </c>
      <c r="U15" s="9">
        <v>105.9</v>
      </c>
      <c r="V15" s="9">
        <v>80.7</v>
      </c>
      <c r="W15" s="9">
        <v>3414.2</v>
      </c>
      <c r="X15" s="9">
        <v>861.3</v>
      </c>
      <c r="Y15" s="9">
        <v>3.8</v>
      </c>
      <c r="Z15" s="9">
        <v>13155.5</v>
      </c>
      <c r="AA15" s="9">
        <v>780.5</v>
      </c>
      <c r="AB15" s="9">
        <v>18</v>
      </c>
      <c r="AC15" s="9">
        <v>19.7</v>
      </c>
      <c r="AD15" s="9">
        <v>2.5</v>
      </c>
      <c r="AE15" s="9">
        <v>703</v>
      </c>
      <c r="AF15" s="9">
        <v>2.6</v>
      </c>
      <c r="AG15" s="9">
        <v>206.3</v>
      </c>
      <c r="AH15" s="9">
        <v>34.200000000000003</v>
      </c>
      <c r="AI15" s="9">
        <v>41.7</v>
      </c>
      <c r="AJ15" s="9">
        <v>40.200000000000003</v>
      </c>
      <c r="AK15" s="9">
        <v>71</v>
      </c>
      <c r="AL15" s="9">
        <v>17.7</v>
      </c>
      <c r="AM15" s="9">
        <v>84.9</v>
      </c>
      <c r="AN15" s="9">
        <v>57.3</v>
      </c>
      <c r="AO15" s="9">
        <v>44.6</v>
      </c>
      <c r="AP15" s="9">
        <v>19.2</v>
      </c>
      <c r="AQ15" s="9">
        <v>72.900000000000006</v>
      </c>
      <c r="AR15" s="9">
        <v>60.2</v>
      </c>
      <c r="AS15" s="9">
        <v>50.7</v>
      </c>
      <c r="AT15" s="9">
        <v>0</v>
      </c>
      <c r="AU15" s="9">
        <v>750.4</v>
      </c>
      <c r="AV15" s="9">
        <v>11.7</v>
      </c>
      <c r="AW15" s="9">
        <v>64.5</v>
      </c>
      <c r="AX15" s="9">
        <v>177.9</v>
      </c>
      <c r="AY15" s="9">
        <v>125</v>
      </c>
      <c r="AZ15" s="9">
        <v>29.2</v>
      </c>
      <c r="BA15" s="9">
        <v>257.60000000000002</v>
      </c>
      <c r="BB15" s="9">
        <v>413.4</v>
      </c>
      <c r="BC15" s="9">
        <v>-7690.5</v>
      </c>
      <c r="BD15">
        <f t="shared" si="0"/>
        <v>217.8</v>
      </c>
      <c r="BE15">
        <f t="shared" si="1"/>
        <v>1.1000000000000001</v>
      </c>
      <c r="BF15">
        <f t="shared" si="2"/>
        <v>2244.9999999999995</v>
      </c>
      <c r="BG15">
        <f t="shared" si="3"/>
        <v>154</v>
      </c>
      <c r="BH15">
        <f t="shared" si="3"/>
        <v>26.7</v>
      </c>
      <c r="BI15">
        <f t="shared" si="3"/>
        <v>3497.2</v>
      </c>
      <c r="BJ15">
        <f t="shared" si="3"/>
        <v>2453.9</v>
      </c>
      <c r="BK15">
        <f t="shared" si="3"/>
        <v>32.200000000000003</v>
      </c>
      <c r="BL15">
        <f t="shared" si="4"/>
        <v>223.6</v>
      </c>
      <c r="BM15">
        <f t="shared" si="5"/>
        <v>83</v>
      </c>
      <c r="BN15">
        <f t="shared" si="6"/>
        <v>80.900000000000006</v>
      </c>
      <c r="BO15">
        <f t="shared" si="7"/>
        <v>3601.2999999999997</v>
      </c>
      <c r="BP15">
        <f t="shared" si="8"/>
        <v>65.2</v>
      </c>
      <c r="BQ15">
        <f t="shared" si="9"/>
        <v>186.60000000000002</v>
      </c>
      <c r="BR15">
        <f t="shared" si="10"/>
        <v>861.3</v>
      </c>
      <c r="BS15">
        <f t="shared" si="10"/>
        <v>3.8</v>
      </c>
      <c r="BT15">
        <f t="shared" si="10"/>
        <v>13155.5</v>
      </c>
      <c r="BU15">
        <f t="shared" si="11"/>
        <v>18</v>
      </c>
      <c r="BV15">
        <f t="shared" si="12"/>
        <v>22.2</v>
      </c>
      <c r="BW15">
        <f t="shared" si="13"/>
        <v>44.6</v>
      </c>
      <c r="BX15">
        <f t="shared" si="13"/>
        <v>19.2</v>
      </c>
      <c r="BY15">
        <f t="shared" si="13"/>
        <v>72.900000000000006</v>
      </c>
      <c r="BZ15">
        <f t="shared" si="13"/>
        <v>60.2</v>
      </c>
      <c r="CA15">
        <f t="shared" si="13"/>
        <v>50.7</v>
      </c>
      <c r="CB15">
        <f t="shared" si="13"/>
        <v>0</v>
      </c>
      <c r="CC15" s="27">
        <f t="shared" si="13"/>
        <v>750.4</v>
      </c>
      <c r="CD15" s="27">
        <f t="shared" si="13"/>
        <v>11.7</v>
      </c>
      <c r="CE15" s="27">
        <f t="shared" si="13"/>
        <v>64.5</v>
      </c>
      <c r="CF15" s="27">
        <f t="shared" si="13"/>
        <v>177.9</v>
      </c>
      <c r="CG15" s="27">
        <f t="shared" si="13"/>
        <v>125</v>
      </c>
      <c r="CH15" s="27">
        <f t="shared" si="16"/>
        <v>1129.5</v>
      </c>
      <c r="CI15">
        <f t="shared" si="14"/>
        <v>29.2</v>
      </c>
      <c r="CJ15">
        <f t="shared" si="14"/>
        <v>257.60000000000002</v>
      </c>
      <c r="CK15">
        <f t="shared" si="14"/>
        <v>413.4</v>
      </c>
      <c r="CL15">
        <f t="shared" si="14"/>
        <v>-7690.5</v>
      </c>
      <c r="CM15" s="27">
        <f t="shared" si="17"/>
        <v>-7277.1</v>
      </c>
      <c r="CN15">
        <f t="shared" si="15"/>
        <v>217.8</v>
      </c>
      <c r="CO15">
        <f t="shared" si="15"/>
        <v>1.1000000000000001</v>
      </c>
      <c r="CP15">
        <f t="shared" si="15"/>
        <v>2244.9999999999995</v>
      </c>
      <c r="CQ15">
        <f t="shared" si="15"/>
        <v>154</v>
      </c>
      <c r="CR15">
        <f t="shared" si="15"/>
        <v>26.7</v>
      </c>
      <c r="CS15">
        <f t="shared" si="15"/>
        <v>3497.2</v>
      </c>
      <c r="CT15">
        <f t="shared" si="15"/>
        <v>2453.9</v>
      </c>
      <c r="CU15">
        <f t="shared" si="15"/>
        <v>32.200000000000003</v>
      </c>
      <c r="CV15">
        <f t="shared" si="15"/>
        <v>223.6</v>
      </c>
      <c r="CW15">
        <f t="shared" si="15"/>
        <v>83</v>
      </c>
      <c r="CX15">
        <f t="shared" si="15"/>
        <v>80.900000000000006</v>
      </c>
    </row>
    <row r="16" spans="1:102" ht="20.45" customHeight="1" x14ac:dyDescent="0.35">
      <c r="A16" s="7" t="s">
        <v>64</v>
      </c>
      <c r="B16" s="8">
        <v>2543.4</v>
      </c>
      <c r="C16" s="8">
        <v>46.2</v>
      </c>
      <c r="D16" s="8">
        <v>1.8</v>
      </c>
      <c r="E16" s="8">
        <v>11.8</v>
      </c>
      <c r="F16" s="8">
        <v>2.1</v>
      </c>
      <c r="G16" s="8">
        <v>6443.8</v>
      </c>
      <c r="H16" s="8">
        <v>296.5</v>
      </c>
      <c r="I16" s="8">
        <v>267.60000000000002</v>
      </c>
      <c r="J16" s="8">
        <v>26655.599999999999</v>
      </c>
      <c r="K16" s="8">
        <v>602.5</v>
      </c>
      <c r="L16" s="8">
        <v>2361.6</v>
      </c>
      <c r="M16" s="8">
        <v>1241.2</v>
      </c>
      <c r="N16" s="8">
        <v>1273.3</v>
      </c>
      <c r="O16" s="8">
        <v>367.1</v>
      </c>
      <c r="P16" s="8">
        <v>181</v>
      </c>
      <c r="Q16" s="8">
        <v>372</v>
      </c>
      <c r="R16" s="8">
        <v>1361.5</v>
      </c>
      <c r="S16" s="8">
        <v>1314.8</v>
      </c>
      <c r="T16" s="8">
        <v>797.1</v>
      </c>
      <c r="U16" s="8">
        <v>447.4</v>
      </c>
      <c r="V16" s="8">
        <v>241.4</v>
      </c>
      <c r="W16" s="8">
        <v>1714.2</v>
      </c>
      <c r="X16" s="8">
        <v>1862.7</v>
      </c>
      <c r="Y16" s="8">
        <v>213.8</v>
      </c>
      <c r="Z16" s="8">
        <v>1730.5</v>
      </c>
      <c r="AA16" s="8">
        <v>11571.2</v>
      </c>
      <c r="AB16" s="8">
        <v>1115.8</v>
      </c>
      <c r="AC16" s="8">
        <v>614.5</v>
      </c>
      <c r="AD16" s="8">
        <v>102.2</v>
      </c>
      <c r="AE16" s="8">
        <v>2397.1</v>
      </c>
      <c r="AF16" s="8">
        <v>355.9</v>
      </c>
      <c r="AG16" s="8">
        <v>1295.7</v>
      </c>
      <c r="AH16" s="8">
        <v>4475.3</v>
      </c>
      <c r="AI16" s="8">
        <v>2306.5</v>
      </c>
      <c r="AJ16" s="8">
        <v>2255.9</v>
      </c>
      <c r="AK16" s="8">
        <v>6544.6</v>
      </c>
      <c r="AL16" s="8">
        <v>286.39999999999998</v>
      </c>
      <c r="AM16" s="8">
        <v>3585.4</v>
      </c>
      <c r="AN16" s="8">
        <v>1640.3</v>
      </c>
      <c r="AO16" s="8">
        <v>3271.2</v>
      </c>
      <c r="AP16" s="8">
        <v>2484.5</v>
      </c>
      <c r="AQ16" s="8">
        <v>4160.3</v>
      </c>
      <c r="AR16" s="8">
        <v>553.79999999999995</v>
      </c>
      <c r="AS16" s="8">
        <v>816.5</v>
      </c>
      <c r="AT16" s="8">
        <v>0</v>
      </c>
      <c r="AU16" s="8">
        <v>4620.2</v>
      </c>
      <c r="AV16" s="8">
        <v>16</v>
      </c>
      <c r="AW16" s="8">
        <v>586.1</v>
      </c>
      <c r="AX16" s="8">
        <v>246.1</v>
      </c>
      <c r="AY16" s="8">
        <v>77.900000000000006</v>
      </c>
      <c r="AZ16" s="8">
        <v>79.3</v>
      </c>
      <c r="BA16" s="8">
        <v>21.8</v>
      </c>
      <c r="BB16" s="8">
        <v>4405.5</v>
      </c>
      <c r="BC16" s="8">
        <v>-4272.7</v>
      </c>
      <c r="BD16">
        <f t="shared" si="0"/>
        <v>2589.6</v>
      </c>
      <c r="BE16">
        <f t="shared" si="1"/>
        <v>13.600000000000001</v>
      </c>
      <c r="BF16">
        <f t="shared" si="2"/>
        <v>44731.500000000015</v>
      </c>
      <c r="BG16">
        <f t="shared" si="3"/>
        <v>6443.8</v>
      </c>
      <c r="BH16">
        <f t="shared" si="3"/>
        <v>296.5</v>
      </c>
      <c r="BI16">
        <f t="shared" si="3"/>
        <v>267.60000000000002</v>
      </c>
      <c r="BJ16">
        <f t="shared" si="3"/>
        <v>26655.599999999999</v>
      </c>
      <c r="BK16">
        <f t="shared" si="3"/>
        <v>602.5</v>
      </c>
      <c r="BL16">
        <f t="shared" si="4"/>
        <v>4876.1000000000004</v>
      </c>
      <c r="BM16">
        <f t="shared" si="5"/>
        <v>367.1</v>
      </c>
      <c r="BN16">
        <f t="shared" si="6"/>
        <v>553</v>
      </c>
      <c r="BO16">
        <f t="shared" si="7"/>
        <v>3872.8</v>
      </c>
      <c r="BP16">
        <f t="shared" si="8"/>
        <v>1314.8</v>
      </c>
      <c r="BQ16">
        <f t="shared" si="9"/>
        <v>688.8</v>
      </c>
      <c r="BR16">
        <f t="shared" si="10"/>
        <v>1862.7</v>
      </c>
      <c r="BS16">
        <f t="shared" si="10"/>
        <v>213.8</v>
      </c>
      <c r="BT16">
        <f t="shared" si="10"/>
        <v>1730.5</v>
      </c>
      <c r="BU16">
        <f t="shared" si="11"/>
        <v>1115.8</v>
      </c>
      <c r="BV16">
        <f t="shared" si="12"/>
        <v>716.7</v>
      </c>
      <c r="BW16">
        <f t="shared" si="13"/>
        <v>3271.2</v>
      </c>
      <c r="BX16">
        <f t="shared" si="13"/>
        <v>2484.5</v>
      </c>
      <c r="BY16">
        <f t="shared" si="13"/>
        <v>4160.3</v>
      </c>
      <c r="BZ16">
        <f t="shared" si="13"/>
        <v>553.79999999999995</v>
      </c>
      <c r="CA16">
        <f t="shared" si="13"/>
        <v>816.5</v>
      </c>
      <c r="CB16">
        <f t="shared" si="13"/>
        <v>0</v>
      </c>
      <c r="CC16" s="27">
        <f t="shared" si="13"/>
        <v>4620.2</v>
      </c>
      <c r="CD16" s="27">
        <f t="shared" si="13"/>
        <v>16</v>
      </c>
      <c r="CE16" s="27">
        <f t="shared" si="13"/>
        <v>586.1</v>
      </c>
      <c r="CF16" s="27">
        <f t="shared" si="13"/>
        <v>246.1</v>
      </c>
      <c r="CG16" s="27">
        <f t="shared" si="13"/>
        <v>77.900000000000006</v>
      </c>
      <c r="CH16" s="27">
        <f t="shared" si="16"/>
        <v>5546.3</v>
      </c>
      <c r="CI16">
        <f t="shared" si="14"/>
        <v>79.3</v>
      </c>
      <c r="CJ16">
        <f t="shared" si="14"/>
        <v>21.8</v>
      </c>
      <c r="CK16">
        <f t="shared" si="14"/>
        <v>4405.5</v>
      </c>
      <c r="CL16">
        <f t="shared" si="14"/>
        <v>-4272.7</v>
      </c>
      <c r="CM16" s="27">
        <f t="shared" si="17"/>
        <v>132.80000000000018</v>
      </c>
      <c r="CN16">
        <f t="shared" si="15"/>
        <v>2589.6</v>
      </c>
      <c r="CO16">
        <f t="shared" si="15"/>
        <v>13.600000000000001</v>
      </c>
      <c r="CP16">
        <f t="shared" si="15"/>
        <v>44731.500000000015</v>
      </c>
      <c r="CQ16">
        <f t="shared" si="15"/>
        <v>6443.8</v>
      </c>
      <c r="CR16">
        <f t="shared" si="15"/>
        <v>296.5</v>
      </c>
      <c r="CS16">
        <f t="shared" si="15"/>
        <v>267.60000000000002</v>
      </c>
      <c r="CT16">
        <f t="shared" si="15"/>
        <v>26655.599999999999</v>
      </c>
      <c r="CU16">
        <f t="shared" si="15"/>
        <v>602.5</v>
      </c>
      <c r="CV16">
        <f t="shared" si="15"/>
        <v>4876.1000000000004</v>
      </c>
      <c r="CW16">
        <f t="shared" si="15"/>
        <v>367.1</v>
      </c>
      <c r="CX16">
        <f t="shared" si="15"/>
        <v>553</v>
      </c>
    </row>
    <row r="17" spans="1:102" ht="20.45" customHeight="1" x14ac:dyDescent="0.35">
      <c r="A17" s="7" t="s">
        <v>65</v>
      </c>
      <c r="B17" s="9">
        <v>1426.1</v>
      </c>
      <c r="C17" s="9">
        <v>456.6</v>
      </c>
      <c r="D17" s="9">
        <v>8.4</v>
      </c>
      <c r="E17" s="9">
        <v>182.7</v>
      </c>
      <c r="F17" s="9">
        <v>26.7</v>
      </c>
      <c r="G17" s="9">
        <v>911.8</v>
      </c>
      <c r="H17" s="9">
        <v>221.7</v>
      </c>
      <c r="I17" s="9">
        <v>95</v>
      </c>
      <c r="J17" s="9">
        <v>432</v>
      </c>
      <c r="K17" s="9">
        <v>36505.199999999997</v>
      </c>
      <c r="L17" s="9">
        <v>13180.4</v>
      </c>
      <c r="M17" s="9">
        <v>1487.9</v>
      </c>
      <c r="N17" s="9">
        <v>795.9</v>
      </c>
      <c r="O17" s="9">
        <v>311.2</v>
      </c>
      <c r="P17" s="9">
        <v>1340.5</v>
      </c>
      <c r="Q17" s="9">
        <v>225.6</v>
      </c>
      <c r="R17" s="9">
        <v>162.4</v>
      </c>
      <c r="S17" s="9">
        <v>237.4</v>
      </c>
      <c r="T17" s="9">
        <v>257.60000000000002</v>
      </c>
      <c r="U17" s="9">
        <v>108.6</v>
      </c>
      <c r="V17" s="9">
        <v>148.69999999999999</v>
      </c>
      <c r="W17" s="9">
        <v>465.4</v>
      </c>
      <c r="X17" s="9">
        <v>13469.4</v>
      </c>
      <c r="Y17" s="9">
        <v>411.2</v>
      </c>
      <c r="Z17" s="9">
        <v>5025.8999999999996</v>
      </c>
      <c r="AA17" s="9">
        <v>8887.7000000000007</v>
      </c>
      <c r="AB17" s="9">
        <v>7544.5</v>
      </c>
      <c r="AC17" s="9">
        <v>6914.7</v>
      </c>
      <c r="AD17" s="9">
        <v>6012.9</v>
      </c>
      <c r="AE17" s="9">
        <v>390.2</v>
      </c>
      <c r="AF17" s="9">
        <v>225.3</v>
      </c>
      <c r="AG17" s="9">
        <v>1022.5</v>
      </c>
      <c r="AH17" s="9">
        <v>266.5</v>
      </c>
      <c r="AI17" s="9">
        <v>371.1</v>
      </c>
      <c r="AJ17" s="9">
        <v>434.2</v>
      </c>
      <c r="AK17" s="9">
        <v>729.3</v>
      </c>
      <c r="AL17" s="9">
        <v>454.3</v>
      </c>
      <c r="AM17" s="9">
        <v>1436.1</v>
      </c>
      <c r="AN17" s="9">
        <v>1919.1</v>
      </c>
      <c r="AO17" s="9">
        <v>3313.4</v>
      </c>
      <c r="AP17" s="9">
        <v>507.3</v>
      </c>
      <c r="AQ17" s="9">
        <v>2015.5</v>
      </c>
      <c r="AR17" s="9">
        <v>893.6</v>
      </c>
      <c r="AS17" s="9">
        <v>725</v>
      </c>
      <c r="AT17" s="9">
        <v>0</v>
      </c>
      <c r="AU17" s="9">
        <v>54655.7</v>
      </c>
      <c r="AV17" s="9">
        <v>14.3</v>
      </c>
      <c r="AW17" s="9">
        <v>329.6</v>
      </c>
      <c r="AX17" s="9">
        <v>167.1</v>
      </c>
      <c r="AY17" s="9">
        <v>887</v>
      </c>
      <c r="AZ17" s="9">
        <v>299.3</v>
      </c>
      <c r="BA17" s="9">
        <v>207</v>
      </c>
      <c r="BB17" s="9">
        <v>14307.4</v>
      </c>
      <c r="BC17" s="9">
        <v>-30089.1</v>
      </c>
      <c r="BD17">
        <f t="shared" si="0"/>
        <v>1882.6999999999998</v>
      </c>
      <c r="BE17">
        <f t="shared" si="1"/>
        <v>191.1</v>
      </c>
      <c r="BF17">
        <f t="shared" si="2"/>
        <v>20304.400000000001</v>
      </c>
      <c r="BG17">
        <f t="shared" si="3"/>
        <v>911.8</v>
      </c>
      <c r="BH17">
        <f t="shared" si="3"/>
        <v>221.7</v>
      </c>
      <c r="BI17">
        <f t="shared" si="3"/>
        <v>95</v>
      </c>
      <c r="BJ17">
        <f t="shared" si="3"/>
        <v>432</v>
      </c>
      <c r="BK17">
        <f t="shared" si="3"/>
        <v>36505.199999999997</v>
      </c>
      <c r="BL17">
        <f t="shared" si="4"/>
        <v>15464.199999999999</v>
      </c>
      <c r="BM17">
        <f t="shared" si="5"/>
        <v>311.2</v>
      </c>
      <c r="BN17">
        <f t="shared" si="6"/>
        <v>1566.1</v>
      </c>
      <c r="BO17">
        <f t="shared" si="7"/>
        <v>885.4</v>
      </c>
      <c r="BP17">
        <f t="shared" si="8"/>
        <v>237.4</v>
      </c>
      <c r="BQ17">
        <f t="shared" si="9"/>
        <v>257.29999999999995</v>
      </c>
      <c r="BR17">
        <f t="shared" si="10"/>
        <v>13469.4</v>
      </c>
      <c r="BS17">
        <f t="shared" si="10"/>
        <v>411.2</v>
      </c>
      <c r="BT17">
        <f t="shared" si="10"/>
        <v>5025.8999999999996</v>
      </c>
      <c r="BU17">
        <f t="shared" si="11"/>
        <v>7544.5</v>
      </c>
      <c r="BV17">
        <f t="shared" si="12"/>
        <v>12927.599999999999</v>
      </c>
      <c r="BW17">
        <f t="shared" si="13"/>
        <v>3313.4</v>
      </c>
      <c r="BX17">
        <f t="shared" si="13"/>
        <v>507.3</v>
      </c>
      <c r="BY17">
        <f t="shared" si="13"/>
        <v>2015.5</v>
      </c>
      <c r="BZ17">
        <f t="shared" si="13"/>
        <v>893.6</v>
      </c>
      <c r="CA17">
        <f t="shared" si="13"/>
        <v>725</v>
      </c>
      <c r="CB17">
        <f t="shared" si="13"/>
        <v>0</v>
      </c>
      <c r="CC17" s="27">
        <f t="shared" si="13"/>
        <v>54655.7</v>
      </c>
      <c r="CD17" s="27">
        <f t="shared" si="13"/>
        <v>14.3</v>
      </c>
      <c r="CE17" s="27">
        <f t="shared" si="13"/>
        <v>329.6</v>
      </c>
      <c r="CF17" s="27">
        <f t="shared" si="13"/>
        <v>167.1</v>
      </c>
      <c r="CG17" s="27">
        <f t="shared" si="13"/>
        <v>887</v>
      </c>
      <c r="CH17" s="27">
        <f t="shared" si="16"/>
        <v>56053.7</v>
      </c>
      <c r="CI17">
        <f t="shared" si="14"/>
        <v>299.3</v>
      </c>
      <c r="CJ17">
        <f t="shared" si="14"/>
        <v>207</v>
      </c>
      <c r="CK17">
        <f t="shared" si="14"/>
        <v>14307.4</v>
      </c>
      <c r="CL17">
        <f t="shared" si="14"/>
        <v>-30089.1</v>
      </c>
      <c r="CM17" s="27">
        <f t="shared" si="17"/>
        <v>-15781.699999999999</v>
      </c>
      <c r="CN17">
        <f t="shared" si="15"/>
        <v>1882.6999999999998</v>
      </c>
      <c r="CO17">
        <f t="shared" si="15"/>
        <v>191.1</v>
      </c>
      <c r="CP17">
        <f t="shared" si="15"/>
        <v>20304.400000000001</v>
      </c>
      <c r="CQ17">
        <f t="shared" si="15"/>
        <v>911.8</v>
      </c>
      <c r="CR17">
        <f t="shared" si="15"/>
        <v>221.7</v>
      </c>
      <c r="CS17">
        <f t="shared" si="15"/>
        <v>95</v>
      </c>
      <c r="CT17">
        <f t="shared" si="15"/>
        <v>432</v>
      </c>
      <c r="CU17">
        <f t="shared" si="15"/>
        <v>36505.199999999997</v>
      </c>
      <c r="CV17">
        <f t="shared" si="15"/>
        <v>15464.199999999999</v>
      </c>
      <c r="CW17">
        <f t="shared" si="15"/>
        <v>311.2</v>
      </c>
      <c r="CX17">
        <f t="shared" si="15"/>
        <v>1566.1</v>
      </c>
    </row>
    <row r="18" spans="1:102" ht="20.45" customHeight="1" x14ac:dyDescent="0.35">
      <c r="A18" s="7" t="s">
        <v>83</v>
      </c>
      <c r="B18" s="8">
        <v>3210.4</v>
      </c>
      <c r="C18" s="8">
        <v>113.2</v>
      </c>
      <c r="D18" s="8">
        <v>3.8</v>
      </c>
      <c r="E18" s="8">
        <v>73.5</v>
      </c>
      <c r="F18" s="8">
        <v>25.6</v>
      </c>
      <c r="G18" s="8">
        <v>2094.5</v>
      </c>
      <c r="H18" s="8">
        <v>958.5</v>
      </c>
      <c r="I18" s="8">
        <v>475.5</v>
      </c>
      <c r="J18" s="8">
        <v>2346.1999999999998</v>
      </c>
      <c r="K18" s="8">
        <v>14951.2</v>
      </c>
      <c r="L18" s="8">
        <v>43433.599999999999</v>
      </c>
      <c r="M18" s="8">
        <v>6025.1</v>
      </c>
      <c r="N18" s="8">
        <v>13015.2</v>
      </c>
      <c r="O18" s="8">
        <v>553</v>
      </c>
      <c r="P18" s="8">
        <v>860.5</v>
      </c>
      <c r="Q18" s="8">
        <v>500.6</v>
      </c>
      <c r="R18" s="8">
        <v>1365.8</v>
      </c>
      <c r="S18" s="8">
        <v>1495.7</v>
      </c>
      <c r="T18" s="8">
        <v>1290.9000000000001</v>
      </c>
      <c r="U18" s="8">
        <v>2328.6999999999998</v>
      </c>
      <c r="V18" s="8">
        <v>448.6</v>
      </c>
      <c r="W18" s="8">
        <v>1681.1</v>
      </c>
      <c r="X18" s="8">
        <v>2081.9</v>
      </c>
      <c r="Y18" s="8">
        <v>403.8</v>
      </c>
      <c r="Z18" s="8">
        <v>3737.5</v>
      </c>
      <c r="AA18" s="8">
        <v>18875.599999999999</v>
      </c>
      <c r="AB18" s="8">
        <v>654.20000000000005</v>
      </c>
      <c r="AC18" s="8">
        <v>320.89999999999998</v>
      </c>
      <c r="AD18" s="8">
        <v>216.9</v>
      </c>
      <c r="AE18" s="8">
        <v>653.20000000000005</v>
      </c>
      <c r="AF18" s="8">
        <v>43.6</v>
      </c>
      <c r="AG18" s="8">
        <v>1086.5</v>
      </c>
      <c r="AH18" s="8">
        <v>789.3</v>
      </c>
      <c r="AI18" s="8">
        <v>1217.0999999999999</v>
      </c>
      <c r="AJ18" s="8">
        <v>1624.8</v>
      </c>
      <c r="AK18" s="8">
        <v>1478.2</v>
      </c>
      <c r="AL18" s="8">
        <v>751.3</v>
      </c>
      <c r="AM18" s="8">
        <v>2366.9</v>
      </c>
      <c r="AN18" s="8">
        <v>1228.5999999999999</v>
      </c>
      <c r="AO18" s="8">
        <v>1369.7</v>
      </c>
      <c r="AP18" s="8">
        <v>429.9</v>
      </c>
      <c r="AQ18" s="8">
        <v>9262.9</v>
      </c>
      <c r="AR18" s="8">
        <v>500.2</v>
      </c>
      <c r="AS18" s="8">
        <v>1271</v>
      </c>
      <c r="AT18" s="8">
        <v>0</v>
      </c>
      <c r="AU18" s="8">
        <v>19995.2</v>
      </c>
      <c r="AV18" s="8">
        <v>398.4</v>
      </c>
      <c r="AW18" s="8">
        <v>2237.6999999999998</v>
      </c>
      <c r="AX18" s="8">
        <v>2415.6</v>
      </c>
      <c r="AY18" s="8">
        <v>869.9</v>
      </c>
      <c r="AZ18" s="8">
        <v>105.1</v>
      </c>
      <c r="BA18" s="8">
        <v>152</v>
      </c>
      <c r="BB18" s="8">
        <v>51782.400000000001</v>
      </c>
      <c r="BC18" s="8">
        <v>-31358.7</v>
      </c>
      <c r="BD18">
        <f t="shared" si="0"/>
        <v>3323.6</v>
      </c>
      <c r="BE18">
        <f t="shared" si="1"/>
        <v>77.3</v>
      </c>
      <c r="BF18">
        <f t="shared" si="2"/>
        <v>41604.69999999999</v>
      </c>
      <c r="BG18">
        <f t="shared" si="3"/>
        <v>2094.5</v>
      </c>
      <c r="BH18">
        <f t="shared" si="3"/>
        <v>958.5</v>
      </c>
      <c r="BI18">
        <f t="shared" si="3"/>
        <v>475.5</v>
      </c>
      <c r="BJ18">
        <f t="shared" si="3"/>
        <v>2346.1999999999998</v>
      </c>
      <c r="BK18">
        <f t="shared" si="3"/>
        <v>14951.2</v>
      </c>
      <c r="BL18">
        <f t="shared" si="4"/>
        <v>62473.899999999994</v>
      </c>
      <c r="BM18">
        <f t="shared" si="5"/>
        <v>553</v>
      </c>
      <c r="BN18">
        <f t="shared" si="6"/>
        <v>1361.1</v>
      </c>
      <c r="BO18">
        <f t="shared" si="7"/>
        <v>4337.7999999999993</v>
      </c>
      <c r="BP18">
        <f t="shared" si="8"/>
        <v>1495.7</v>
      </c>
      <c r="BQ18">
        <f t="shared" si="9"/>
        <v>2777.2999999999997</v>
      </c>
      <c r="BR18">
        <f t="shared" si="10"/>
        <v>2081.9</v>
      </c>
      <c r="BS18">
        <f t="shared" si="10"/>
        <v>403.8</v>
      </c>
      <c r="BT18">
        <f t="shared" si="10"/>
        <v>3737.5</v>
      </c>
      <c r="BU18">
        <f t="shared" si="11"/>
        <v>654.20000000000005</v>
      </c>
      <c r="BV18">
        <f t="shared" si="12"/>
        <v>537.79999999999995</v>
      </c>
      <c r="BW18">
        <f t="shared" si="13"/>
        <v>1369.7</v>
      </c>
      <c r="BX18">
        <f t="shared" si="13"/>
        <v>429.9</v>
      </c>
      <c r="BY18">
        <f t="shared" si="13"/>
        <v>9262.9</v>
      </c>
      <c r="BZ18">
        <f t="shared" si="13"/>
        <v>500.2</v>
      </c>
      <c r="CA18">
        <f t="shared" si="13"/>
        <v>1271</v>
      </c>
      <c r="CB18">
        <f t="shared" si="13"/>
        <v>0</v>
      </c>
      <c r="CC18" s="27">
        <f t="shared" si="13"/>
        <v>19995.2</v>
      </c>
      <c r="CD18" s="27">
        <f t="shared" si="13"/>
        <v>398.4</v>
      </c>
      <c r="CE18" s="27">
        <f t="shared" si="13"/>
        <v>2237.6999999999998</v>
      </c>
      <c r="CF18" s="27">
        <f t="shared" si="13"/>
        <v>2415.6</v>
      </c>
      <c r="CG18" s="27">
        <f t="shared" si="13"/>
        <v>869.9</v>
      </c>
      <c r="CH18" s="27">
        <f t="shared" si="16"/>
        <v>25916.800000000003</v>
      </c>
      <c r="CI18">
        <f t="shared" si="14"/>
        <v>105.1</v>
      </c>
      <c r="CJ18">
        <f t="shared" si="14"/>
        <v>152</v>
      </c>
      <c r="CK18">
        <f t="shared" si="14"/>
        <v>51782.400000000001</v>
      </c>
      <c r="CL18">
        <f t="shared" si="14"/>
        <v>-31358.7</v>
      </c>
      <c r="CM18" s="27">
        <f t="shared" si="17"/>
        <v>20423.7</v>
      </c>
      <c r="CN18">
        <f t="shared" si="15"/>
        <v>3323.6</v>
      </c>
      <c r="CO18">
        <f t="shared" si="15"/>
        <v>77.3</v>
      </c>
      <c r="CP18">
        <f t="shared" si="15"/>
        <v>41604.69999999999</v>
      </c>
      <c r="CQ18">
        <f t="shared" si="15"/>
        <v>2094.5</v>
      </c>
      <c r="CR18">
        <f t="shared" si="15"/>
        <v>958.5</v>
      </c>
      <c r="CS18">
        <f t="shared" si="15"/>
        <v>475.5</v>
      </c>
      <c r="CT18">
        <f t="shared" si="15"/>
        <v>2346.1999999999998</v>
      </c>
      <c r="CU18">
        <f t="shared" si="15"/>
        <v>14951.2</v>
      </c>
      <c r="CV18">
        <f t="shared" si="15"/>
        <v>62473.899999999994</v>
      </c>
      <c r="CW18">
        <f t="shared" si="15"/>
        <v>553</v>
      </c>
      <c r="CX18">
        <f t="shared" si="15"/>
        <v>1361.1</v>
      </c>
    </row>
    <row r="19" spans="1:102" ht="20.45" customHeight="1" x14ac:dyDescent="0.35">
      <c r="A19" s="7" t="s">
        <v>84</v>
      </c>
      <c r="B19" s="9">
        <v>262.10000000000002</v>
      </c>
      <c r="C19" s="9">
        <v>32.4</v>
      </c>
      <c r="D19" s="9">
        <v>1.1000000000000001</v>
      </c>
      <c r="E19" s="9">
        <v>5.6</v>
      </c>
      <c r="F19" s="9">
        <v>3</v>
      </c>
      <c r="G19" s="9">
        <v>477.1</v>
      </c>
      <c r="H19" s="9">
        <v>60.7</v>
      </c>
      <c r="I19" s="9">
        <v>37.6</v>
      </c>
      <c r="J19" s="9">
        <v>160.5</v>
      </c>
      <c r="K19" s="9">
        <v>941.1</v>
      </c>
      <c r="L19" s="9">
        <v>1850.7</v>
      </c>
      <c r="M19" s="9">
        <v>7398.6</v>
      </c>
      <c r="N19" s="9">
        <v>412.1</v>
      </c>
      <c r="O19" s="9">
        <v>43.7</v>
      </c>
      <c r="P19" s="9">
        <v>67.099999999999994</v>
      </c>
      <c r="Q19" s="9">
        <v>58.5</v>
      </c>
      <c r="R19" s="9">
        <v>242.8</v>
      </c>
      <c r="S19" s="9">
        <v>177.8</v>
      </c>
      <c r="T19" s="9">
        <v>196.4</v>
      </c>
      <c r="U19" s="9">
        <v>255.7</v>
      </c>
      <c r="V19" s="9">
        <v>53.4</v>
      </c>
      <c r="W19" s="9">
        <v>214.3</v>
      </c>
      <c r="X19" s="9">
        <v>750.9</v>
      </c>
      <c r="Y19" s="9">
        <v>60.7</v>
      </c>
      <c r="Z19" s="9">
        <v>799.2</v>
      </c>
      <c r="AA19" s="9">
        <v>3134.4</v>
      </c>
      <c r="AB19" s="9">
        <v>179.6</v>
      </c>
      <c r="AC19" s="9">
        <v>54</v>
      </c>
      <c r="AD19" s="9">
        <v>51.4</v>
      </c>
      <c r="AE19" s="9">
        <v>227.7</v>
      </c>
      <c r="AF19" s="9">
        <v>9.1</v>
      </c>
      <c r="AG19" s="9">
        <v>308.7</v>
      </c>
      <c r="AH19" s="9">
        <v>248.4</v>
      </c>
      <c r="AI19" s="9">
        <v>627.9</v>
      </c>
      <c r="AJ19" s="9">
        <v>678.5</v>
      </c>
      <c r="AK19" s="9">
        <v>624.79999999999995</v>
      </c>
      <c r="AL19" s="9">
        <v>331.3</v>
      </c>
      <c r="AM19" s="9">
        <v>876.7</v>
      </c>
      <c r="AN19" s="9">
        <v>406.4</v>
      </c>
      <c r="AO19" s="9">
        <v>579.70000000000005</v>
      </c>
      <c r="AP19" s="9">
        <v>169.8</v>
      </c>
      <c r="AQ19" s="9">
        <v>28562.7</v>
      </c>
      <c r="AR19" s="9">
        <v>127.4</v>
      </c>
      <c r="AS19" s="9">
        <v>190.6</v>
      </c>
      <c r="AT19" s="9">
        <v>0</v>
      </c>
      <c r="AU19" s="9">
        <v>17519.400000000001</v>
      </c>
      <c r="AV19" s="9">
        <v>327.3</v>
      </c>
      <c r="AW19" s="9">
        <v>13053.2</v>
      </c>
      <c r="AX19" s="9">
        <v>2263.3000000000002</v>
      </c>
      <c r="AY19" s="9">
        <v>2774.7</v>
      </c>
      <c r="AZ19" s="9">
        <v>82.8</v>
      </c>
      <c r="BA19" s="9">
        <v>753.8</v>
      </c>
      <c r="BB19" s="9">
        <v>5160</v>
      </c>
      <c r="BC19" s="9">
        <v>-16642.5</v>
      </c>
      <c r="BD19">
        <f t="shared" si="0"/>
        <v>294.5</v>
      </c>
      <c r="BE19">
        <f t="shared" si="1"/>
        <v>6.6999999999999993</v>
      </c>
      <c r="BF19">
        <f t="shared" si="2"/>
        <v>36527.4</v>
      </c>
      <c r="BG19">
        <f t="shared" si="3"/>
        <v>477.1</v>
      </c>
      <c r="BH19">
        <f t="shared" si="3"/>
        <v>60.7</v>
      </c>
      <c r="BI19">
        <f t="shared" si="3"/>
        <v>37.6</v>
      </c>
      <c r="BJ19">
        <f t="shared" si="3"/>
        <v>160.5</v>
      </c>
      <c r="BK19">
        <f t="shared" si="3"/>
        <v>941.1</v>
      </c>
      <c r="BL19">
        <f t="shared" si="4"/>
        <v>9661.4000000000015</v>
      </c>
      <c r="BM19">
        <f t="shared" si="5"/>
        <v>43.7</v>
      </c>
      <c r="BN19">
        <f t="shared" si="6"/>
        <v>125.6</v>
      </c>
      <c r="BO19">
        <f t="shared" si="7"/>
        <v>653.5</v>
      </c>
      <c r="BP19">
        <f t="shared" si="8"/>
        <v>177.8</v>
      </c>
      <c r="BQ19">
        <f t="shared" si="9"/>
        <v>309.09999999999997</v>
      </c>
      <c r="BR19">
        <f t="shared" si="10"/>
        <v>750.9</v>
      </c>
      <c r="BS19">
        <f t="shared" si="10"/>
        <v>60.7</v>
      </c>
      <c r="BT19">
        <f t="shared" si="10"/>
        <v>799.2</v>
      </c>
      <c r="BU19">
        <f t="shared" si="11"/>
        <v>179.6</v>
      </c>
      <c r="BV19">
        <f t="shared" si="12"/>
        <v>105.4</v>
      </c>
      <c r="BW19">
        <f t="shared" si="13"/>
        <v>579.70000000000005</v>
      </c>
      <c r="BX19">
        <f t="shared" si="13"/>
        <v>169.8</v>
      </c>
      <c r="BY19">
        <f t="shared" si="13"/>
        <v>28562.7</v>
      </c>
      <c r="BZ19">
        <f t="shared" si="13"/>
        <v>127.4</v>
      </c>
      <c r="CA19">
        <f t="shared" si="13"/>
        <v>190.6</v>
      </c>
      <c r="CB19">
        <f t="shared" si="13"/>
        <v>0</v>
      </c>
      <c r="CC19" s="27">
        <f t="shared" si="13"/>
        <v>17519.400000000001</v>
      </c>
      <c r="CD19" s="27">
        <f t="shared" si="13"/>
        <v>327.3</v>
      </c>
      <c r="CE19" s="27">
        <f t="shared" si="13"/>
        <v>13053.2</v>
      </c>
      <c r="CF19" s="27">
        <f t="shared" si="13"/>
        <v>2263.3000000000002</v>
      </c>
      <c r="CG19" s="27">
        <f t="shared" si="13"/>
        <v>2774.7</v>
      </c>
      <c r="CH19" s="27">
        <f t="shared" si="16"/>
        <v>35937.9</v>
      </c>
      <c r="CI19">
        <f t="shared" si="14"/>
        <v>82.8</v>
      </c>
      <c r="CJ19">
        <f t="shared" si="14"/>
        <v>753.8</v>
      </c>
      <c r="CK19">
        <f t="shared" si="14"/>
        <v>5160</v>
      </c>
      <c r="CL19">
        <f t="shared" si="14"/>
        <v>-16642.5</v>
      </c>
      <c r="CM19" s="27">
        <f t="shared" si="17"/>
        <v>-11482.5</v>
      </c>
      <c r="CN19">
        <f t="shared" si="15"/>
        <v>294.5</v>
      </c>
      <c r="CO19">
        <f t="shared" si="15"/>
        <v>6.6999999999999993</v>
      </c>
      <c r="CP19">
        <f t="shared" si="15"/>
        <v>36527.4</v>
      </c>
      <c r="CQ19">
        <f t="shared" si="15"/>
        <v>477.1</v>
      </c>
      <c r="CR19">
        <f t="shared" si="15"/>
        <v>60.7</v>
      </c>
      <c r="CS19">
        <f t="shared" si="15"/>
        <v>37.6</v>
      </c>
      <c r="CT19">
        <f t="shared" si="15"/>
        <v>160.5</v>
      </c>
      <c r="CU19">
        <f t="shared" si="15"/>
        <v>941.1</v>
      </c>
      <c r="CV19">
        <f t="shared" si="15"/>
        <v>9661.4000000000015</v>
      </c>
      <c r="CW19">
        <f t="shared" si="15"/>
        <v>43.7</v>
      </c>
      <c r="CX19">
        <f t="shared" si="15"/>
        <v>125.6</v>
      </c>
    </row>
    <row r="20" spans="1:102" ht="20.45" customHeight="1" x14ac:dyDescent="0.35">
      <c r="A20" s="7" t="s">
        <v>85</v>
      </c>
      <c r="B20" s="8">
        <v>776.7</v>
      </c>
      <c r="C20" s="8">
        <v>209</v>
      </c>
      <c r="D20" s="8">
        <v>4.8</v>
      </c>
      <c r="E20" s="8">
        <v>24.1</v>
      </c>
      <c r="F20" s="8">
        <v>5.3</v>
      </c>
      <c r="G20" s="8">
        <v>4458.5</v>
      </c>
      <c r="H20" s="8">
        <v>471.5</v>
      </c>
      <c r="I20" s="8">
        <v>169.6</v>
      </c>
      <c r="J20" s="8">
        <v>2935.2</v>
      </c>
      <c r="K20" s="8">
        <v>417.6</v>
      </c>
      <c r="L20" s="8">
        <v>2599.6</v>
      </c>
      <c r="M20" s="8">
        <v>963.7</v>
      </c>
      <c r="N20" s="8">
        <v>20732.3</v>
      </c>
      <c r="O20" s="8">
        <v>159.1</v>
      </c>
      <c r="P20" s="8">
        <v>263.39999999999998</v>
      </c>
      <c r="Q20" s="8">
        <v>282.7</v>
      </c>
      <c r="R20" s="8">
        <v>3752.2</v>
      </c>
      <c r="S20" s="8">
        <v>2892.8</v>
      </c>
      <c r="T20" s="8">
        <v>2984.1</v>
      </c>
      <c r="U20" s="8">
        <v>9519.7999999999993</v>
      </c>
      <c r="V20" s="8">
        <v>788.8</v>
      </c>
      <c r="W20" s="8">
        <v>4619.8999999999996</v>
      </c>
      <c r="X20" s="8">
        <v>218.6</v>
      </c>
      <c r="Y20" s="8">
        <v>698.1</v>
      </c>
      <c r="Z20" s="8">
        <v>5124.8</v>
      </c>
      <c r="AA20" s="8">
        <v>7806.3</v>
      </c>
      <c r="AB20" s="8">
        <v>500.6</v>
      </c>
      <c r="AC20" s="8">
        <v>322</v>
      </c>
      <c r="AD20" s="8">
        <v>50</v>
      </c>
      <c r="AE20" s="8">
        <v>563.9</v>
      </c>
      <c r="AF20" s="8">
        <v>20</v>
      </c>
      <c r="AG20" s="8">
        <v>486.2</v>
      </c>
      <c r="AH20" s="8">
        <v>270.3</v>
      </c>
      <c r="AI20" s="8">
        <v>303.3</v>
      </c>
      <c r="AJ20" s="8">
        <v>1548.4</v>
      </c>
      <c r="AK20" s="8">
        <v>1300.2</v>
      </c>
      <c r="AL20" s="8">
        <v>514.4</v>
      </c>
      <c r="AM20" s="8">
        <v>1417.3</v>
      </c>
      <c r="AN20" s="8">
        <v>975.1</v>
      </c>
      <c r="AO20" s="8">
        <v>769.4</v>
      </c>
      <c r="AP20" s="8">
        <v>204.3</v>
      </c>
      <c r="AQ20" s="8">
        <v>1295.9000000000001</v>
      </c>
      <c r="AR20" s="8">
        <v>607.79999999999995</v>
      </c>
      <c r="AS20" s="8">
        <v>1094.3</v>
      </c>
      <c r="AT20" s="8">
        <v>0</v>
      </c>
      <c r="AU20" s="8">
        <v>8363.7000000000007</v>
      </c>
      <c r="AV20" s="8">
        <v>81.599999999999994</v>
      </c>
      <c r="AW20" s="8">
        <v>1687.6</v>
      </c>
      <c r="AX20" s="8">
        <v>20714.900000000001</v>
      </c>
      <c r="AY20" s="8">
        <v>83</v>
      </c>
      <c r="AZ20" s="8">
        <v>4.0999999999999996</v>
      </c>
      <c r="BA20" s="8">
        <v>28.3</v>
      </c>
      <c r="BB20" s="8">
        <v>21127.5</v>
      </c>
      <c r="BC20" s="8">
        <v>-10949.2</v>
      </c>
      <c r="BD20">
        <f t="shared" si="0"/>
        <v>985.7</v>
      </c>
      <c r="BE20">
        <f t="shared" si="1"/>
        <v>28.900000000000002</v>
      </c>
      <c r="BF20">
        <f t="shared" si="2"/>
        <v>18412.999999999996</v>
      </c>
      <c r="BG20">
        <f t="shared" si="3"/>
        <v>4458.5</v>
      </c>
      <c r="BH20">
        <f t="shared" si="3"/>
        <v>471.5</v>
      </c>
      <c r="BI20">
        <f t="shared" si="3"/>
        <v>169.6</v>
      </c>
      <c r="BJ20">
        <f t="shared" si="3"/>
        <v>2935.2</v>
      </c>
      <c r="BK20">
        <f t="shared" si="3"/>
        <v>417.6</v>
      </c>
      <c r="BL20">
        <f t="shared" si="4"/>
        <v>24295.599999999999</v>
      </c>
      <c r="BM20">
        <f t="shared" si="5"/>
        <v>159.1</v>
      </c>
      <c r="BN20">
        <f t="shared" si="6"/>
        <v>546.09999999999991</v>
      </c>
      <c r="BO20">
        <f t="shared" si="7"/>
        <v>11356.199999999999</v>
      </c>
      <c r="BP20">
        <f t="shared" si="8"/>
        <v>2892.8</v>
      </c>
      <c r="BQ20">
        <f t="shared" si="9"/>
        <v>10308.599999999999</v>
      </c>
      <c r="BR20">
        <f t="shared" si="10"/>
        <v>218.6</v>
      </c>
      <c r="BS20">
        <f t="shared" si="10"/>
        <v>698.1</v>
      </c>
      <c r="BT20">
        <f t="shared" si="10"/>
        <v>5124.8</v>
      </c>
      <c r="BU20">
        <f t="shared" si="11"/>
        <v>500.6</v>
      </c>
      <c r="BV20">
        <f t="shared" si="12"/>
        <v>372</v>
      </c>
      <c r="BW20">
        <f t="shared" si="13"/>
        <v>769.4</v>
      </c>
      <c r="BX20">
        <f t="shared" si="13"/>
        <v>204.3</v>
      </c>
      <c r="BY20">
        <f t="shared" si="13"/>
        <v>1295.9000000000001</v>
      </c>
      <c r="BZ20">
        <f t="shared" si="13"/>
        <v>607.79999999999995</v>
      </c>
      <c r="CA20">
        <f t="shared" si="13"/>
        <v>1094.3</v>
      </c>
      <c r="CB20">
        <f t="shared" si="13"/>
        <v>0</v>
      </c>
      <c r="CC20" s="27">
        <f t="shared" si="13"/>
        <v>8363.7000000000007</v>
      </c>
      <c r="CD20" s="27">
        <f t="shared" si="13"/>
        <v>81.599999999999994</v>
      </c>
      <c r="CE20" s="27">
        <f t="shared" si="13"/>
        <v>1687.6</v>
      </c>
      <c r="CF20" s="27">
        <f t="shared" si="13"/>
        <v>20714.900000000001</v>
      </c>
      <c r="CG20" s="27">
        <f t="shared" si="13"/>
        <v>83</v>
      </c>
      <c r="CH20" s="27">
        <f t="shared" si="16"/>
        <v>30930.800000000003</v>
      </c>
      <c r="CI20">
        <f t="shared" si="14"/>
        <v>4.0999999999999996</v>
      </c>
      <c r="CJ20">
        <f t="shared" si="14"/>
        <v>28.3</v>
      </c>
      <c r="CK20">
        <f t="shared" si="14"/>
        <v>21127.5</v>
      </c>
      <c r="CL20">
        <f t="shared" si="14"/>
        <v>-10949.2</v>
      </c>
      <c r="CM20" s="27">
        <f t="shared" si="17"/>
        <v>10178.299999999999</v>
      </c>
      <c r="CN20">
        <f t="shared" si="15"/>
        <v>985.7</v>
      </c>
      <c r="CO20">
        <f t="shared" si="15"/>
        <v>28.900000000000002</v>
      </c>
      <c r="CP20">
        <f t="shared" si="15"/>
        <v>18412.999999999996</v>
      </c>
      <c r="CQ20">
        <f t="shared" si="15"/>
        <v>4458.5</v>
      </c>
      <c r="CR20">
        <f t="shared" si="15"/>
        <v>471.5</v>
      </c>
      <c r="CS20">
        <f t="shared" si="15"/>
        <v>169.6</v>
      </c>
      <c r="CT20">
        <f t="shared" si="15"/>
        <v>2935.2</v>
      </c>
      <c r="CU20">
        <f t="shared" si="15"/>
        <v>417.6</v>
      </c>
      <c r="CV20">
        <f t="shared" si="15"/>
        <v>24295.599999999999</v>
      </c>
      <c r="CW20">
        <f t="shared" si="15"/>
        <v>159.1</v>
      </c>
      <c r="CX20">
        <f t="shared" si="15"/>
        <v>546.09999999999991</v>
      </c>
    </row>
    <row r="21" spans="1:102" ht="20.45" customHeight="1" x14ac:dyDescent="0.35">
      <c r="A21" s="7" t="s">
        <v>67</v>
      </c>
      <c r="B21" s="9">
        <v>361</v>
      </c>
      <c r="C21" s="9">
        <v>4.2</v>
      </c>
      <c r="D21" s="9">
        <v>2.5</v>
      </c>
      <c r="E21" s="9">
        <v>4.2</v>
      </c>
      <c r="F21" s="9">
        <v>13.5</v>
      </c>
      <c r="G21" s="9">
        <v>1013.8</v>
      </c>
      <c r="H21" s="9">
        <v>39.799999999999997</v>
      </c>
      <c r="I21" s="9">
        <v>10.4</v>
      </c>
      <c r="J21" s="9">
        <v>98.6</v>
      </c>
      <c r="K21" s="9">
        <v>838.6</v>
      </c>
      <c r="L21" s="9">
        <v>1298.3</v>
      </c>
      <c r="M21" s="9">
        <v>541.5</v>
      </c>
      <c r="N21" s="9">
        <v>664.6</v>
      </c>
      <c r="O21" s="9">
        <v>2389</v>
      </c>
      <c r="P21" s="9">
        <v>1085</v>
      </c>
      <c r="Q21" s="9">
        <v>336</v>
      </c>
      <c r="R21" s="9">
        <v>842.4</v>
      </c>
      <c r="S21" s="9">
        <v>2871</v>
      </c>
      <c r="T21" s="9">
        <v>1725.9</v>
      </c>
      <c r="U21" s="9">
        <v>2459.1</v>
      </c>
      <c r="V21" s="9">
        <v>405.8</v>
      </c>
      <c r="W21" s="9">
        <v>1408.3</v>
      </c>
      <c r="X21" s="9">
        <v>236.5</v>
      </c>
      <c r="Y21" s="9">
        <v>101.1</v>
      </c>
      <c r="Z21" s="9">
        <v>28438.799999999999</v>
      </c>
      <c r="AA21" s="9">
        <v>1227.0999999999999</v>
      </c>
      <c r="AB21" s="9">
        <v>76.7</v>
      </c>
      <c r="AC21" s="9">
        <v>71.599999999999994</v>
      </c>
      <c r="AD21" s="9">
        <v>10.4</v>
      </c>
      <c r="AE21" s="9">
        <v>54.7</v>
      </c>
      <c r="AF21" s="9">
        <v>5.9</v>
      </c>
      <c r="AG21" s="9">
        <v>686.9</v>
      </c>
      <c r="AH21" s="9">
        <v>62.2</v>
      </c>
      <c r="AI21" s="9">
        <v>111.6</v>
      </c>
      <c r="AJ21" s="9">
        <v>126.3</v>
      </c>
      <c r="AK21" s="9">
        <v>160.1</v>
      </c>
      <c r="AL21" s="9">
        <v>136.9</v>
      </c>
      <c r="AM21" s="9">
        <v>209</v>
      </c>
      <c r="AN21" s="9">
        <v>94.3</v>
      </c>
      <c r="AO21" s="9">
        <v>197.4</v>
      </c>
      <c r="AP21" s="9">
        <v>385.1</v>
      </c>
      <c r="AQ21" s="9">
        <v>828.1</v>
      </c>
      <c r="AR21" s="9">
        <v>185.9</v>
      </c>
      <c r="AS21" s="9">
        <v>292</v>
      </c>
      <c r="AT21" s="9">
        <v>0</v>
      </c>
      <c r="AU21" s="9">
        <v>1819.6</v>
      </c>
      <c r="AV21" s="9">
        <v>35.5</v>
      </c>
      <c r="AW21" s="9">
        <v>239.6</v>
      </c>
      <c r="AX21" s="9">
        <v>393.2</v>
      </c>
      <c r="AY21" s="9">
        <v>4.4000000000000004</v>
      </c>
      <c r="AZ21" s="9">
        <v>2.4</v>
      </c>
      <c r="BA21" s="9">
        <v>5.5</v>
      </c>
      <c r="BB21" s="9">
        <v>7816.6</v>
      </c>
      <c r="BC21" s="9">
        <v>-6741.8</v>
      </c>
      <c r="BD21">
        <f t="shared" si="0"/>
        <v>365.2</v>
      </c>
      <c r="BE21">
        <f t="shared" si="1"/>
        <v>6.7</v>
      </c>
      <c r="BF21">
        <f t="shared" si="2"/>
        <v>4579.5999999999995</v>
      </c>
      <c r="BG21">
        <f t="shared" si="3"/>
        <v>1013.8</v>
      </c>
      <c r="BH21">
        <f t="shared" si="3"/>
        <v>39.799999999999997</v>
      </c>
      <c r="BI21">
        <f t="shared" si="3"/>
        <v>10.4</v>
      </c>
      <c r="BJ21">
        <f t="shared" si="3"/>
        <v>98.6</v>
      </c>
      <c r="BK21">
        <f t="shared" si="3"/>
        <v>838.6</v>
      </c>
      <c r="BL21">
        <f t="shared" si="4"/>
        <v>2504.4</v>
      </c>
      <c r="BM21">
        <f t="shared" si="5"/>
        <v>2389</v>
      </c>
      <c r="BN21">
        <f t="shared" si="6"/>
        <v>1421</v>
      </c>
      <c r="BO21">
        <f t="shared" si="7"/>
        <v>3976.6000000000004</v>
      </c>
      <c r="BP21">
        <f t="shared" si="8"/>
        <v>2871</v>
      </c>
      <c r="BQ21">
        <f t="shared" si="9"/>
        <v>2864.9</v>
      </c>
      <c r="BR21">
        <f t="shared" si="10"/>
        <v>236.5</v>
      </c>
      <c r="BS21">
        <f t="shared" si="10"/>
        <v>101.1</v>
      </c>
      <c r="BT21">
        <f t="shared" si="10"/>
        <v>28438.799999999999</v>
      </c>
      <c r="BU21">
        <f t="shared" si="11"/>
        <v>76.7</v>
      </c>
      <c r="BV21">
        <f t="shared" si="12"/>
        <v>82</v>
      </c>
      <c r="BW21">
        <f t="shared" si="13"/>
        <v>197.4</v>
      </c>
      <c r="BX21">
        <f t="shared" si="13"/>
        <v>385.1</v>
      </c>
      <c r="BY21">
        <f t="shared" si="13"/>
        <v>828.1</v>
      </c>
      <c r="BZ21">
        <f t="shared" si="13"/>
        <v>185.9</v>
      </c>
      <c r="CA21">
        <f t="shared" si="13"/>
        <v>292</v>
      </c>
      <c r="CB21">
        <f t="shared" si="13"/>
        <v>0</v>
      </c>
      <c r="CC21" s="27">
        <f t="shared" si="13"/>
        <v>1819.6</v>
      </c>
      <c r="CD21" s="27">
        <f t="shared" si="13"/>
        <v>35.5</v>
      </c>
      <c r="CE21" s="27">
        <f t="shared" si="13"/>
        <v>239.6</v>
      </c>
      <c r="CF21" s="27">
        <f t="shared" si="13"/>
        <v>393.2</v>
      </c>
      <c r="CG21" s="27">
        <f t="shared" si="13"/>
        <v>4.4000000000000004</v>
      </c>
      <c r="CH21" s="27">
        <f t="shared" si="16"/>
        <v>2492.2999999999997</v>
      </c>
      <c r="CI21">
        <f t="shared" si="14"/>
        <v>2.4</v>
      </c>
      <c r="CJ21">
        <f t="shared" si="14"/>
        <v>5.5</v>
      </c>
      <c r="CK21">
        <f t="shared" si="14"/>
        <v>7816.6</v>
      </c>
      <c r="CL21">
        <f t="shared" si="14"/>
        <v>-6741.8</v>
      </c>
      <c r="CM21" s="27">
        <f t="shared" si="17"/>
        <v>1074.8000000000002</v>
      </c>
      <c r="CN21">
        <f t="shared" si="15"/>
        <v>365.2</v>
      </c>
      <c r="CO21">
        <f t="shared" si="15"/>
        <v>6.7</v>
      </c>
      <c r="CP21">
        <f t="shared" si="15"/>
        <v>4579.5999999999995</v>
      </c>
      <c r="CQ21">
        <f t="shared" si="15"/>
        <v>1013.8</v>
      </c>
      <c r="CR21">
        <f t="shared" si="15"/>
        <v>39.799999999999997</v>
      </c>
      <c r="CS21">
        <f t="shared" si="15"/>
        <v>10.4</v>
      </c>
      <c r="CT21">
        <f t="shared" si="15"/>
        <v>98.6</v>
      </c>
      <c r="CU21">
        <f t="shared" si="15"/>
        <v>838.6</v>
      </c>
      <c r="CV21">
        <f t="shared" si="15"/>
        <v>2504.4</v>
      </c>
      <c r="CW21">
        <f t="shared" si="15"/>
        <v>2389</v>
      </c>
      <c r="CX21">
        <f t="shared" si="15"/>
        <v>1421</v>
      </c>
    </row>
    <row r="22" spans="1:102" ht="13.7" customHeight="1" x14ac:dyDescent="0.35">
      <c r="A22" s="7" t="s">
        <v>86</v>
      </c>
      <c r="B22" s="8">
        <v>81</v>
      </c>
      <c r="C22" s="8">
        <v>21.7</v>
      </c>
      <c r="D22" s="8">
        <v>17.899999999999999</v>
      </c>
      <c r="E22" s="8">
        <v>28.9</v>
      </c>
      <c r="F22" s="8">
        <v>35.4</v>
      </c>
      <c r="G22" s="8">
        <v>1026.5999999999999</v>
      </c>
      <c r="H22" s="8">
        <v>97.8</v>
      </c>
      <c r="I22" s="8">
        <v>135.80000000000001</v>
      </c>
      <c r="J22" s="8">
        <v>284.39999999999998</v>
      </c>
      <c r="K22" s="8">
        <v>1915.7</v>
      </c>
      <c r="L22" s="8">
        <v>2531.4</v>
      </c>
      <c r="M22" s="8">
        <v>363.8</v>
      </c>
      <c r="N22" s="8">
        <v>2654.2</v>
      </c>
      <c r="O22" s="8">
        <v>744.4</v>
      </c>
      <c r="P22" s="8">
        <v>114935.3</v>
      </c>
      <c r="Q22" s="8">
        <v>33944.300000000003</v>
      </c>
      <c r="R22" s="8">
        <v>12133</v>
      </c>
      <c r="S22" s="8">
        <v>16214.1</v>
      </c>
      <c r="T22" s="8">
        <v>36831.1</v>
      </c>
      <c r="U22" s="8">
        <v>40784.699999999997</v>
      </c>
      <c r="V22" s="8">
        <v>10589.3</v>
      </c>
      <c r="W22" s="8">
        <v>6401</v>
      </c>
      <c r="X22" s="8">
        <v>1295.7</v>
      </c>
      <c r="Y22" s="8">
        <v>56</v>
      </c>
      <c r="Z22" s="8">
        <v>26961</v>
      </c>
      <c r="AA22" s="8">
        <v>1650.4</v>
      </c>
      <c r="AB22" s="8">
        <v>313.89999999999998</v>
      </c>
      <c r="AC22" s="8">
        <v>223.6</v>
      </c>
      <c r="AD22" s="8">
        <v>151.6</v>
      </c>
      <c r="AE22" s="8">
        <v>419.8</v>
      </c>
      <c r="AF22" s="8">
        <v>8.8000000000000007</v>
      </c>
      <c r="AG22" s="8">
        <v>416</v>
      </c>
      <c r="AH22" s="8">
        <v>139.4</v>
      </c>
      <c r="AI22" s="8">
        <v>212.2</v>
      </c>
      <c r="AJ22" s="8">
        <v>234.3</v>
      </c>
      <c r="AK22" s="8">
        <v>231</v>
      </c>
      <c r="AL22" s="8">
        <v>139.5</v>
      </c>
      <c r="AM22" s="8">
        <v>361.5</v>
      </c>
      <c r="AN22" s="8">
        <v>157.4</v>
      </c>
      <c r="AO22" s="8">
        <v>481.1</v>
      </c>
      <c r="AP22" s="8">
        <v>99</v>
      </c>
      <c r="AQ22" s="8">
        <v>1689.9</v>
      </c>
      <c r="AR22" s="8">
        <v>93</v>
      </c>
      <c r="AS22" s="8">
        <v>374.2</v>
      </c>
      <c r="AT22" s="8">
        <v>0</v>
      </c>
      <c r="AU22" s="8">
        <v>4498.3999999999996</v>
      </c>
      <c r="AV22" s="8">
        <v>71.099999999999994</v>
      </c>
      <c r="AW22" s="8">
        <v>701</v>
      </c>
      <c r="AX22" s="8">
        <v>1290.8</v>
      </c>
      <c r="AY22" s="8">
        <v>1617</v>
      </c>
      <c r="AZ22" s="8">
        <v>5</v>
      </c>
      <c r="BA22" s="8">
        <v>16.2</v>
      </c>
      <c r="BB22" s="8">
        <v>59409.8</v>
      </c>
      <c r="BC22" s="8">
        <v>-41665</v>
      </c>
      <c r="BD22">
        <f t="shared" si="0"/>
        <v>102.7</v>
      </c>
      <c r="BE22">
        <f t="shared" si="1"/>
        <v>46.8</v>
      </c>
      <c r="BF22">
        <f t="shared" si="2"/>
        <v>6261.8</v>
      </c>
      <c r="BG22">
        <f t="shared" si="3"/>
        <v>1026.5999999999999</v>
      </c>
      <c r="BH22">
        <f t="shared" si="3"/>
        <v>97.8</v>
      </c>
      <c r="BI22">
        <f t="shared" si="3"/>
        <v>135.80000000000001</v>
      </c>
      <c r="BJ22">
        <f t="shared" si="3"/>
        <v>284.39999999999998</v>
      </c>
      <c r="BK22">
        <f t="shared" si="3"/>
        <v>1915.7</v>
      </c>
      <c r="BL22">
        <f t="shared" si="4"/>
        <v>5549.4</v>
      </c>
      <c r="BM22">
        <f t="shared" si="5"/>
        <v>744.4</v>
      </c>
      <c r="BN22">
        <f t="shared" si="6"/>
        <v>148879.6</v>
      </c>
      <c r="BO22">
        <f t="shared" si="7"/>
        <v>55365.1</v>
      </c>
      <c r="BP22">
        <f t="shared" si="8"/>
        <v>16214.1</v>
      </c>
      <c r="BQ22">
        <f t="shared" si="9"/>
        <v>51374</v>
      </c>
      <c r="BR22">
        <f t="shared" si="10"/>
        <v>1295.7</v>
      </c>
      <c r="BS22">
        <f t="shared" si="10"/>
        <v>56</v>
      </c>
      <c r="BT22">
        <f t="shared" si="10"/>
        <v>26961</v>
      </c>
      <c r="BU22">
        <f t="shared" si="11"/>
        <v>313.89999999999998</v>
      </c>
      <c r="BV22">
        <f t="shared" si="12"/>
        <v>375.2</v>
      </c>
      <c r="BW22">
        <f t="shared" si="13"/>
        <v>481.1</v>
      </c>
      <c r="BX22">
        <f t="shared" si="13"/>
        <v>99</v>
      </c>
      <c r="BY22">
        <f t="shared" si="13"/>
        <v>1689.9</v>
      </c>
      <c r="BZ22">
        <f t="shared" si="13"/>
        <v>93</v>
      </c>
      <c r="CA22">
        <f t="shared" si="13"/>
        <v>374.2</v>
      </c>
      <c r="CB22">
        <f t="shared" si="13"/>
        <v>0</v>
      </c>
      <c r="CC22" s="27">
        <f t="shared" si="13"/>
        <v>4498.3999999999996</v>
      </c>
      <c r="CD22" s="27">
        <f t="shared" si="13"/>
        <v>71.099999999999994</v>
      </c>
      <c r="CE22" s="27">
        <f t="shared" si="13"/>
        <v>701</v>
      </c>
      <c r="CF22" s="27">
        <f t="shared" si="13"/>
        <v>1290.8</v>
      </c>
      <c r="CG22" s="27">
        <f t="shared" si="13"/>
        <v>1617</v>
      </c>
      <c r="CH22" s="27">
        <f t="shared" si="16"/>
        <v>8178.3</v>
      </c>
      <c r="CI22">
        <f t="shared" si="14"/>
        <v>5</v>
      </c>
      <c r="CJ22">
        <f t="shared" si="14"/>
        <v>16.2</v>
      </c>
      <c r="CK22">
        <f t="shared" si="14"/>
        <v>59409.8</v>
      </c>
      <c r="CL22">
        <f t="shared" si="14"/>
        <v>-41665</v>
      </c>
      <c r="CM22" s="27">
        <f t="shared" si="17"/>
        <v>17744.800000000003</v>
      </c>
      <c r="CN22">
        <f t="shared" si="15"/>
        <v>102.7</v>
      </c>
      <c r="CO22">
        <f t="shared" si="15"/>
        <v>46.8</v>
      </c>
      <c r="CP22">
        <f t="shared" si="15"/>
        <v>6261.8</v>
      </c>
      <c r="CQ22">
        <f t="shared" si="15"/>
        <v>1026.5999999999999</v>
      </c>
      <c r="CR22">
        <f t="shared" si="15"/>
        <v>97.8</v>
      </c>
      <c r="CS22">
        <f t="shared" si="15"/>
        <v>135.80000000000001</v>
      </c>
      <c r="CT22">
        <f t="shared" si="15"/>
        <v>284.39999999999998</v>
      </c>
      <c r="CU22">
        <f t="shared" si="15"/>
        <v>1915.7</v>
      </c>
      <c r="CV22">
        <f t="shared" si="15"/>
        <v>5549.4</v>
      </c>
      <c r="CW22">
        <f t="shared" si="15"/>
        <v>744.4</v>
      </c>
      <c r="CX22">
        <f t="shared" si="15"/>
        <v>148879.6</v>
      </c>
    </row>
    <row r="23" spans="1:102" ht="13.7" customHeight="1" x14ac:dyDescent="0.35">
      <c r="A23" s="7" t="s">
        <v>87</v>
      </c>
      <c r="B23" s="9">
        <v>216.8</v>
      </c>
      <c r="C23" s="9">
        <v>38.700000000000003</v>
      </c>
      <c r="D23" s="9">
        <v>26.6</v>
      </c>
      <c r="E23" s="9">
        <v>17.899999999999999</v>
      </c>
      <c r="F23" s="9">
        <v>37.6</v>
      </c>
      <c r="G23" s="9">
        <v>4577.8999999999996</v>
      </c>
      <c r="H23" s="9">
        <v>134.1</v>
      </c>
      <c r="I23" s="9">
        <v>291.39999999999998</v>
      </c>
      <c r="J23" s="9">
        <v>201.1</v>
      </c>
      <c r="K23" s="9">
        <v>788.4</v>
      </c>
      <c r="L23" s="9">
        <v>2088.1</v>
      </c>
      <c r="M23" s="9">
        <v>535.29999999999995</v>
      </c>
      <c r="N23" s="9">
        <v>1297.8</v>
      </c>
      <c r="O23" s="9">
        <v>306.8</v>
      </c>
      <c r="P23" s="9">
        <v>763.9</v>
      </c>
      <c r="Q23" s="9">
        <v>5785.5</v>
      </c>
      <c r="R23" s="9">
        <v>3831.8</v>
      </c>
      <c r="S23" s="9">
        <v>3608.1</v>
      </c>
      <c r="T23" s="9">
        <v>8269.1</v>
      </c>
      <c r="U23" s="9">
        <v>3780.4</v>
      </c>
      <c r="V23" s="9">
        <v>1387</v>
      </c>
      <c r="W23" s="9">
        <v>3868.4</v>
      </c>
      <c r="X23" s="9">
        <v>405</v>
      </c>
      <c r="Y23" s="9">
        <v>38.4</v>
      </c>
      <c r="Z23" s="9">
        <v>49881.3</v>
      </c>
      <c r="AA23" s="9">
        <v>5057.5</v>
      </c>
      <c r="AB23" s="9">
        <v>545.29999999999995</v>
      </c>
      <c r="AC23" s="9">
        <v>503.2</v>
      </c>
      <c r="AD23" s="9">
        <v>17.5</v>
      </c>
      <c r="AE23" s="9">
        <v>656.7</v>
      </c>
      <c r="AF23" s="9">
        <v>7.8</v>
      </c>
      <c r="AG23" s="9">
        <v>945.1</v>
      </c>
      <c r="AH23" s="9">
        <v>94.6</v>
      </c>
      <c r="AI23" s="9">
        <v>313.3</v>
      </c>
      <c r="AJ23" s="9">
        <v>173.1</v>
      </c>
      <c r="AK23" s="9">
        <v>220.4</v>
      </c>
      <c r="AL23" s="9">
        <v>337.7</v>
      </c>
      <c r="AM23" s="9">
        <v>301.10000000000002</v>
      </c>
      <c r="AN23" s="9">
        <v>195.6</v>
      </c>
      <c r="AO23" s="9">
        <v>2174.4</v>
      </c>
      <c r="AP23" s="9">
        <v>123.3</v>
      </c>
      <c r="AQ23" s="9">
        <v>501.7</v>
      </c>
      <c r="AR23" s="9">
        <v>82.8</v>
      </c>
      <c r="AS23" s="9">
        <v>721.3</v>
      </c>
      <c r="AT23" s="9">
        <v>0</v>
      </c>
      <c r="AU23" s="9">
        <v>4243.8</v>
      </c>
      <c r="AV23" s="9">
        <v>26.5</v>
      </c>
      <c r="AW23" s="9">
        <v>424.5</v>
      </c>
      <c r="AX23" s="9">
        <v>2002.1</v>
      </c>
      <c r="AY23" s="9">
        <v>671.5</v>
      </c>
      <c r="AZ23" s="9">
        <v>4.7</v>
      </c>
      <c r="BA23" s="9">
        <v>18.7</v>
      </c>
      <c r="BB23" s="9">
        <v>9040.2999999999993</v>
      </c>
      <c r="BC23" s="9">
        <v>-11246</v>
      </c>
      <c r="BD23">
        <f t="shared" si="0"/>
        <v>255.5</v>
      </c>
      <c r="BE23">
        <f t="shared" si="1"/>
        <v>44.5</v>
      </c>
      <c r="BF23">
        <f t="shared" si="2"/>
        <v>9769.6</v>
      </c>
      <c r="BG23">
        <f t="shared" si="3"/>
        <v>4577.8999999999996</v>
      </c>
      <c r="BH23">
        <f t="shared" si="3"/>
        <v>134.1</v>
      </c>
      <c r="BI23">
        <f t="shared" si="3"/>
        <v>291.39999999999998</v>
      </c>
      <c r="BJ23">
        <f t="shared" si="3"/>
        <v>201.1</v>
      </c>
      <c r="BK23">
        <f t="shared" si="3"/>
        <v>788.4</v>
      </c>
      <c r="BL23">
        <f t="shared" si="4"/>
        <v>3921.2</v>
      </c>
      <c r="BM23">
        <f t="shared" si="5"/>
        <v>306.8</v>
      </c>
      <c r="BN23">
        <f t="shared" si="6"/>
        <v>6549.4</v>
      </c>
      <c r="BO23">
        <f t="shared" si="7"/>
        <v>15969.300000000001</v>
      </c>
      <c r="BP23">
        <f t="shared" si="8"/>
        <v>3608.1</v>
      </c>
      <c r="BQ23">
        <f t="shared" si="9"/>
        <v>5167.3999999999996</v>
      </c>
      <c r="BR23">
        <f t="shared" si="10"/>
        <v>405</v>
      </c>
      <c r="BS23">
        <f t="shared" si="10"/>
        <v>38.4</v>
      </c>
      <c r="BT23">
        <f t="shared" si="10"/>
        <v>49881.3</v>
      </c>
      <c r="BU23">
        <f t="shared" si="11"/>
        <v>545.29999999999995</v>
      </c>
      <c r="BV23">
        <f t="shared" si="12"/>
        <v>520.70000000000005</v>
      </c>
      <c r="BW23">
        <f t="shared" si="13"/>
        <v>2174.4</v>
      </c>
      <c r="BX23">
        <f t="shared" si="13"/>
        <v>123.3</v>
      </c>
      <c r="BY23">
        <f t="shared" si="13"/>
        <v>501.7</v>
      </c>
      <c r="BZ23">
        <f t="shared" si="13"/>
        <v>82.8</v>
      </c>
      <c r="CA23">
        <f t="shared" si="13"/>
        <v>721.3</v>
      </c>
      <c r="CB23">
        <f t="shared" si="13"/>
        <v>0</v>
      </c>
      <c r="CC23" s="27">
        <f t="shared" si="13"/>
        <v>4243.8</v>
      </c>
      <c r="CD23" s="27">
        <f t="shared" si="13"/>
        <v>26.5</v>
      </c>
      <c r="CE23" s="27">
        <f t="shared" si="13"/>
        <v>424.5</v>
      </c>
      <c r="CF23" s="27">
        <f t="shared" si="13"/>
        <v>2002.1</v>
      </c>
      <c r="CG23" s="27">
        <f t="shared" si="13"/>
        <v>671.5</v>
      </c>
      <c r="CH23" s="27">
        <f t="shared" si="16"/>
        <v>7368.4</v>
      </c>
      <c r="CI23">
        <f t="shared" si="14"/>
        <v>4.7</v>
      </c>
      <c r="CJ23">
        <f t="shared" si="14"/>
        <v>18.7</v>
      </c>
      <c r="CK23">
        <f t="shared" si="14"/>
        <v>9040.2999999999993</v>
      </c>
      <c r="CL23">
        <f t="shared" si="14"/>
        <v>-11246</v>
      </c>
      <c r="CM23" s="27">
        <f t="shared" si="17"/>
        <v>-2205.7000000000007</v>
      </c>
      <c r="CN23">
        <f t="shared" si="15"/>
        <v>255.5</v>
      </c>
      <c r="CO23">
        <f t="shared" si="15"/>
        <v>44.5</v>
      </c>
      <c r="CP23">
        <f t="shared" si="15"/>
        <v>9769.6</v>
      </c>
      <c r="CQ23">
        <f t="shared" si="15"/>
        <v>4577.8999999999996</v>
      </c>
      <c r="CR23">
        <f t="shared" si="15"/>
        <v>134.1</v>
      </c>
      <c r="CS23">
        <f t="shared" si="15"/>
        <v>291.39999999999998</v>
      </c>
      <c r="CT23">
        <f t="shared" si="15"/>
        <v>201.1</v>
      </c>
      <c r="CU23">
        <f t="shared" si="15"/>
        <v>788.4</v>
      </c>
      <c r="CV23">
        <f t="shared" si="15"/>
        <v>3921.2</v>
      </c>
      <c r="CW23">
        <f t="shared" si="15"/>
        <v>306.8</v>
      </c>
      <c r="CX23">
        <f t="shared" si="15"/>
        <v>6549.4</v>
      </c>
    </row>
    <row r="24" spans="1:102" ht="20.45" customHeight="1" x14ac:dyDescent="0.35">
      <c r="A24" s="7" t="s">
        <v>88</v>
      </c>
      <c r="B24" s="8">
        <v>55.7</v>
      </c>
      <c r="C24" s="8">
        <v>15.1</v>
      </c>
      <c r="D24" s="8">
        <v>2.1</v>
      </c>
      <c r="E24" s="8">
        <v>8</v>
      </c>
      <c r="F24" s="8">
        <v>16</v>
      </c>
      <c r="G24" s="8">
        <v>342.4</v>
      </c>
      <c r="H24" s="8">
        <v>43.5</v>
      </c>
      <c r="I24" s="8">
        <v>28.8</v>
      </c>
      <c r="J24" s="8">
        <v>131.1</v>
      </c>
      <c r="K24" s="8">
        <v>269.10000000000002</v>
      </c>
      <c r="L24" s="8">
        <v>418.9</v>
      </c>
      <c r="M24" s="8">
        <v>207.5</v>
      </c>
      <c r="N24" s="8">
        <v>328.3</v>
      </c>
      <c r="O24" s="8">
        <v>59</v>
      </c>
      <c r="P24" s="8">
        <v>616.9</v>
      </c>
      <c r="Q24" s="8">
        <v>239.7</v>
      </c>
      <c r="R24" s="8">
        <v>4010</v>
      </c>
      <c r="S24" s="8">
        <v>803.7</v>
      </c>
      <c r="T24" s="8">
        <v>1183.5999999999999</v>
      </c>
      <c r="U24" s="8">
        <v>3559.1</v>
      </c>
      <c r="V24" s="8">
        <v>383.8</v>
      </c>
      <c r="W24" s="8">
        <v>730.8</v>
      </c>
      <c r="X24" s="8">
        <v>1130.5</v>
      </c>
      <c r="Y24" s="8">
        <v>96.6</v>
      </c>
      <c r="Z24" s="8">
        <v>2967.5</v>
      </c>
      <c r="AA24" s="8">
        <v>4051.6</v>
      </c>
      <c r="AB24" s="8">
        <v>387.4</v>
      </c>
      <c r="AC24" s="8">
        <v>81.8</v>
      </c>
      <c r="AD24" s="8">
        <v>58.9</v>
      </c>
      <c r="AE24" s="8">
        <v>454.9</v>
      </c>
      <c r="AF24" s="8">
        <v>13.4</v>
      </c>
      <c r="AG24" s="8">
        <v>380.9</v>
      </c>
      <c r="AH24" s="8">
        <v>594.5</v>
      </c>
      <c r="AI24" s="8">
        <v>1184.5999999999999</v>
      </c>
      <c r="AJ24" s="8">
        <v>1367.4</v>
      </c>
      <c r="AK24" s="8">
        <v>1330.8</v>
      </c>
      <c r="AL24" s="8">
        <v>688.7</v>
      </c>
      <c r="AM24" s="8">
        <v>1839.3</v>
      </c>
      <c r="AN24" s="8">
        <v>747.3</v>
      </c>
      <c r="AO24" s="8">
        <v>1842.4</v>
      </c>
      <c r="AP24" s="8">
        <v>278</v>
      </c>
      <c r="AQ24" s="8">
        <v>1176.7</v>
      </c>
      <c r="AR24" s="8">
        <v>237.7</v>
      </c>
      <c r="AS24" s="8">
        <v>381.9</v>
      </c>
      <c r="AT24" s="8">
        <v>0</v>
      </c>
      <c r="AU24" s="8">
        <v>52881.3</v>
      </c>
      <c r="AV24" s="8">
        <v>599.79999999999995</v>
      </c>
      <c r="AW24" s="8">
        <v>2928.3</v>
      </c>
      <c r="AX24" s="8">
        <v>74489.399999999994</v>
      </c>
      <c r="AY24" s="8">
        <v>642.79999999999995</v>
      </c>
      <c r="AZ24" s="8">
        <v>129.69999999999999</v>
      </c>
      <c r="BA24" s="8">
        <v>1521.9</v>
      </c>
      <c r="BB24" s="8">
        <v>92606.8</v>
      </c>
      <c r="BC24" s="8">
        <v>-73061.399999999994</v>
      </c>
      <c r="BD24">
        <f t="shared" si="0"/>
        <v>70.8</v>
      </c>
      <c r="BE24">
        <f t="shared" si="1"/>
        <v>10.1</v>
      </c>
      <c r="BF24">
        <f t="shared" si="2"/>
        <v>14743.699999999999</v>
      </c>
      <c r="BG24">
        <f t="shared" si="3"/>
        <v>342.4</v>
      </c>
      <c r="BH24">
        <f t="shared" si="3"/>
        <v>43.5</v>
      </c>
      <c r="BI24">
        <f t="shared" si="3"/>
        <v>28.8</v>
      </c>
      <c r="BJ24">
        <f t="shared" si="3"/>
        <v>131.1</v>
      </c>
      <c r="BK24">
        <f t="shared" si="3"/>
        <v>269.10000000000002</v>
      </c>
      <c r="BL24">
        <f t="shared" si="4"/>
        <v>954.7</v>
      </c>
      <c r="BM24">
        <f t="shared" si="5"/>
        <v>59</v>
      </c>
      <c r="BN24">
        <f t="shared" si="6"/>
        <v>856.59999999999991</v>
      </c>
      <c r="BO24">
        <f t="shared" si="7"/>
        <v>5924.4000000000005</v>
      </c>
      <c r="BP24">
        <f t="shared" si="8"/>
        <v>803.7</v>
      </c>
      <c r="BQ24">
        <f t="shared" si="9"/>
        <v>3942.9</v>
      </c>
      <c r="BR24">
        <f t="shared" si="10"/>
        <v>1130.5</v>
      </c>
      <c r="BS24">
        <f t="shared" si="10"/>
        <v>96.6</v>
      </c>
      <c r="BT24">
        <f t="shared" si="10"/>
        <v>2967.5</v>
      </c>
      <c r="BU24">
        <f t="shared" si="11"/>
        <v>387.4</v>
      </c>
      <c r="BV24">
        <f t="shared" si="12"/>
        <v>140.69999999999999</v>
      </c>
      <c r="BW24">
        <f t="shared" si="13"/>
        <v>1842.4</v>
      </c>
      <c r="BX24">
        <f t="shared" si="13"/>
        <v>278</v>
      </c>
      <c r="BY24">
        <f t="shared" si="13"/>
        <v>1176.7</v>
      </c>
      <c r="BZ24">
        <f t="shared" si="13"/>
        <v>237.7</v>
      </c>
      <c r="CA24">
        <f t="shared" si="13"/>
        <v>381.9</v>
      </c>
      <c r="CB24">
        <f t="shared" si="13"/>
        <v>0</v>
      </c>
      <c r="CC24" s="27">
        <f t="shared" si="13"/>
        <v>52881.3</v>
      </c>
      <c r="CD24" s="27">
        <f t="shared" si="13"/>
        <v>599.79999999999995</v>
      </c>
      <c r="CE24" s="27">
        <f t="shared" si="13"/>
        <v>2928.3</v>
      </c>
      <c r="CF24" s="27">
        <f t="shared" si="13"/>
        <v>74489.399999999994</v>
      </c>
      <c r="CG24" s="27">
        <f t="shared" si="13"/>
        <v>642.79999999999995</v>
      </c>
      <c r="CH24" s="27">
        <f t="shared" si="16"/>
        <v>131541.6</v>
      </c>
      <c r="CI24">
        <f t="shared" si="14"/>
        <v>129.69999999999999</v>
      </c>
      <c r="CJ24">
        <f t="shared" si="14"/>
        <v>1521.9</v>
      </c>
      <c r="CK24">
        <f t="shared" si="14"/>
        <v>92606.8</v>
      </c>
      <c r="CL24">
        <f t="shared" si="14"/>
        <v>-73061.399999999994</v>
      </c>
      <c r="CM24" s="27">
        <f t="shared" si="17"/>
        <v>19545.400000000009</v>
      </c>
      <c r="CN24">
        <f t="shared" si="15"/>
        <v>70.8</v>
      </c>
      <c r="CO24">
        <f t="shared" si="15"/>
        <v>10.1</v>
      </c>
      <c r="CP24">
        <f t="shared" si="15"/>
        <v>14743.699999999999</v>
      </c>
      <c r="CQ24">
        <f t="shared" si="15"/>
        <v>342.4</v>
      </c>
      <c r="CR24">
        <f t="shared" si="15"/>
        <v>43.5</v>
      </c>
      <c r="CS24">
        <f t="shared" si="15"/>
        <v>28.8</v>
      </c>
      <c r="CT24">
        <f t="shared" si="15"/>
        <v>131.1</v>
      </c>
      <c r="CU24">
        <f t="shared" si="15"/>
        <v>269.10000000000002</v>
      </c>
      <c r="CV24">
        <f t="shared" si="15"/>
        <v>954.7</v>
      </c>
      <c r="CW24">
        <f t="shared" si="15"/>
        <v>59</v>
      </c>
      <c r="CX24">
        <f t="shared" si="15"/>
        <v>856.59999999999991</v>
      </c>
    </row>
    <row r="25" spans="1:102" ht="13.7" customHeight="1" x14ac:dyDescent="0.35">
      <c r="A25" s="7" t="s">
        <v>70</v>
      </c>
      <c r="B25" s="9">
        <v>39.6</v>
      </c>
      <c r="C25" s="9">
        <v>26.1</v>
      </c>
      <c r="D25" s="9">
        <v>1.5</v>
      </c>
      <c r="E25" s="9">
        <v>11.4</v>
      </c>
      <c r="F25" s="9">
        <v>10.7</v>
      </c>
      <c r="G25" s="9">
        <v>213.9</v>
      </c>
      <c r="H25" s="9">
        <v>42.1</v>
      </c>
      <c r="I25" s="9">
        <v>25.2</v>
      </c>
      <c r="J25" s="9">
        <v>105.1</v>
      </c>
      <c r="K25" s="9">
        <v>194.7</v>
      </c>
      <c r="L25" s="9">
        <v>379.4</v>
      </c>
      <c r="M25" s="9">
        <v>158.5</v>
      </c>
      <c r="N25" s="9">
        <v>519</v>
      </c>
      <c r="O25" s="9">
        <v>42.9</v>
      </c>
      <c r="P25" s="9">
        <v>838.3</v>
      </c>
      <c r="Q25" s="9">
        <v>443.2</v>
      </c>
      <c r="R25" s="9">
        <v>25657.9</v>
      </c>
      <c r="S25" s="9">
        <v>24077</v>
      </c>
      <c r="T25" s="9">
        <v>8873.7000000000007</v>
      </c>
      <c r="U25" s="9">
        <v>13839.9</v>
      </c>
      <c r="V25" s="9">
        <v>875.5</v>
      </c>
      <c r="W25" s="9">
        <v>5278.3</v>
      </c>
      <c r="X25" s="9">
        <v>680.6</v>
      </c>
      <c r="Y25" s="9">
        <v>65.5</v>
      </c>
      <c r="Z25" s="9">
        <v>3947.3</v>
      </c>
      <c r="AA25" s="9">
        <v>12626.1</v>
      </c>
      <c r="AB25" s="9">
        <v>263.10000000000002</v>
      </c>
      <c r="AC25" s="9">
        <v>92.9</v>
      </c>
      <c r="AD25" s="9">
        <v>35.9</v>
      </c>
      <c r="AE25" s="9">
        <v>333.6</v>
      </c>
      <c r="AF25" s="9">
        <v>15.8</v>
      </c>
      <c r="AG25" s="9">
        <v>232.1</v>
      </c>
      <c r="AH25" s="9">
        <v>794</v>
      </c>
      <c r="AI25" s="9">
        <v>801.6</v>
      </c>
      <c r="AJ25" s="9">
        <v>910.1</v>
      </c>
      <c r="AK25" s="9">
        <v>811.6</v>
      </c>
      <c r="AL25" s="9">
        <v>395.7</v>
      </c>
      <c r="AM25" s="9">
        <v>923.8</v>
      </c>
      <c r="AN25" s="9">
        <v>416</v>
      </c>
      <c r="AO25" s="9">
        <v>1977.7</v>
      </c>
      <c r="AP25" s="9">
        <v>253.5</v>
      </c>
      <c r="AQ25" s="9">
        <v>924.9</v>
      </c>
      <c r="AR25" s="9">
        <v>191.5</v>
      </c>
      <c r="AS25" s="9">
        <v>266.7</v>
      </c>
      <c r="AT25" s="9">
        <v>0</v>
      </c>
      <c r="AU25" s="9">
        <v>27558.2</v>
      </c>
      <c r="AV25" s="9">
        <v>261.89999999999998</v>
      </c>
      <c r="AW25" s="9">
        <v>1306.5999999999999</v>
      </c>
      <c r="AX25" s="9">
        <v>13609</v>
      </c>
      <c r="AY25" s="9">
        <v>2461.8000000000002</v>
      </c>
      <c r="AZ25" s="9">
        <v>52.9</v>
      </c>
      <c r="BA25" s="9">
        <v>67.2</v>
      </c>
      <c r="BB25" s="9">
        <v>44674.7</v>
      </c>
      <c r="BC25" s="9">
        <v>-35815.300000000003</v>
      </c>
      <c r="BD25">
        <f t="shared" si="0"/>
        <v>65.7</v>
      </c>
      <c r="BE25">
        <f t="shared" si="1"/>
        <v>12.9</v>
      </c>
      <c r="BF25">
        <f t="shared" si="2"/>
        <v>19907.700000000004</v>
      </c>
      <c r="BG25">
        <f t="shared" si="3"/>
        <v>213.9</v>
      </c>
      <c r="BH25">
        <f t="shared" si="3"/>
        <v>42.1</v>
      </c>
      <c r="BI25">
        <f t="shared" si="3"/>
        <v>25.2</v>
      </c>
      <c r="BJ25">
        <f t="shared" si="3"/>
        <v>105.1</v>
      </c>
      <c r="BK25">
        <f t="shared" si="3"/>
        <v>194.7</v>
      </c>
      <c r="BL25">
        <f t="shared" si="4"/>
        <v>1056.9000000000001</v>
      </c>
      <c r="BM25">
        <f t="shared" si="5"/>
        <v>42.9</v>
      </c>
      <c r="BN25">
        <f t="shared" si="6"/>
        <v>1281.5</v>
      </c>
      <c r="BO25">
        <f t="shared" si="7"/>
        <v>39809.900000000009</v>
      </c>
      <c r="BP25">
        <f t="shared" si="8"/>
        <v>24077</v>
      </c>
      <c r="BQ25">
        <f t="shared" si="9"/>
        <v>14715.4</v>
      </c>
      <c r="BR25">
        <f t="shared" si="10"/>
        <v>680.6</v>
      </c>
      <c r="BS25">
        <f t="shared" si="10"/>
        <v>65.5</v>
      </c>
      <c r="BT25">
        <f t="shared" si="10"/>
        <v>3947.3</v>
      </c>
      <c r="BU25">
        <f t="shared" si="11"/>
        <v>263.10000000000002</v>
      </c>
      <c r="BV25">
        <f t="shared" si="12"/>
        <v>128.80000000000001</v>
      </c>
      <c r="BW25">
        <f t="shared" si="13"/>
        <v>1977.7</v>
      </c>
      <c r="BX25">
        <f t="shared" si="13"/>
        <v>253.5</v>
      </c>
      <c r="BY25">
        <f t="shared" si="13"/>
        <v>924.9</v>
      </c>
      <c r="BZ25">
        <f t="shared" si="13"/>
        <v>191.5</v>
      </c>
      <c r="CA25">
        <f t="shared" si="13"/>
        <v>266.7</v>
      </c>
      <c r="CB25">
        <f t="shared" si="13"/>
        <v>0</v>
      </c>
      <c r="CC25" s="27">
        <f t="shared" si="13"/>
        <v>27558.2</v>
      </c>
      <c r="CD25" s="27">
        <f t="shared" si="13"/>
        <v>261.89999999999998</v>
      </c>
      <c r="CE25" s="27">
        <f t="shared" si="13"/>
        <v>1306.5999999999999</v>
      </c>
      <c r="CF25" s="27">
        <f t="shared" si="13"/>
        <v>13609</v>
      </c>
      <c r="CG25" s="27">
        <f t="shared" si="13"/>
        <v>2461.8000000000002</v>
      </c>
      <c r="CH25" s="27">
        <f t="shared" si="16"/>
        <v>45197.5</v>
      </c>
      <c r="CI25">
        <f t="shared" si="14"/>
        <v>52.9</v>
      </c>
      <c r="CJ25">
        <f t="shared" si="14"/>
        <v>67.2</v>
      </c>
      <c r="CK25">
        <f t="shared" si="14"/>
        <v>44674.7</v>
      </c>
      <c r="CL25">
        <f t="shared" si="14"/>
        <v>-35815.300000000003</v>
      </c>
      <c r="CM25" s="27">
        <f t="shared" si="17"/>
        <v>8859.3999999999942</v>
      </c>
      <c r="CN25">
        <f t="shared" si="15"/>
        <v>65.7</v>
      </c>
      <c r="CO25">
        <f t="shared" si="15"/>
        <v>12.9</v>
      </c>
      <c r="CP25">
        <f t="shared" si="15"/>
        <v>19907.700000000004</v>
      </c>
      <c r="CQ25">
        <f t="shared" si="15"/>
        <v>213.9</v>
      </c>
      <c r="CR25">
        <f t="shared" si="15"/>
        <v>42.1</v>
      </c>
      <c r="CS25">
        <f t="shared" si="15"/>
        <v>25.2</v>
      </c>
      <c r="CT25">
        <f t="shared" si="15"/>
        <v>105.1</v>
      </c>
      <c r="CU25">
        <f t="shared" si="15"/>
        <v>194.7</v>
      </c>
      <c r="CV25">
        <f t="shared" si="15"/>
        <v>1056.9000000000001</v>
      </c>
      <c r="CW25">
        <f t="shared" si="15"/>
        <v>42.9</v>
      </c>
      <c r="CX25">
        <f t="shared" si="15"/>
        <v>1281.5</v>
      </c>
    </row>
    <row r="26" spans="1:102" ht="20.45" customHeight="1" x14ac:dyDescent="0.35">
      <c r="A26" s="7" t="s">
        <v>89</v>
      </c>
      <c r="B26" s="8">
        <v>94.5</v>
      </c>
      <c r="C26" s="8">
        <v>13.2</v>
      </c>
      <c r="D26" s="8">
        <v>8.8000000000000007</v>
      </c>
      <c r="E26" s="8">
        <v>20.399999999999999</v>
      </c>
      <c r="F26" s="8">
        <v>136.19999999999999</v>
      </c>
      <c r="G26" s="8">
        <v>409.3</v>
      </c>
      <c r="H26" s="8">
        <v>68.8</v>
      </c>
      <c r="I26" s="8">
        <v>41.3</v>
      </c>
      <c r="J26" s="8">
        <v>158.9</v>
      </c>
      <c r="K26" s="8">
        <v>358.2</v>
      </c>
      <c r="L26" s="8">
        <v>531.4</v>
      </c>
      <c r="M26" s="8">
        <v>239.1</v>
      </c>
      <c r="N26" s="8">
        <v>1499.4</v>
      </c>
      <c r="O26" s="8">
        <v>219.4</v>
      </c>
      <c r="P26" s="8">
        <v>695</v>
      </c>
      <c r="Q26" s="8">
        <v>360.4</v>
      </c>
      <c r="R26" s="8">
        <v>4240.3999999999996</v>
      </c>
      <c r="S26" s="8">
        <v>5542.6</v>
      </c>
      <c r="T26" s="8">
        <v>66360.7</v>
      </c>
      <c r="U26" s="8">
        <v>8339.5</v>
      </c>
      <c r="V26" s="8">
        <v>2805.4</v>
      </c>
      <c r="W26" s="8">
        <v>14885.2</v>
      </c>
      <c r="X26" s="8">
        <v>1183.5999999999999</v>
      </c>
      <c r="Y26" s="8">
        <v>357.1</v>
      </c>
      <c r="Z26" s="8">
        <v>9710.1</v>
      </c>
      <c r="AA26" s="8">
        <v>35190.699999999997</v>
      </c>
      <c r="AB26" s="8">
        <v>440.7</v>
      </c>
      <c r="AC26" s="8">
        <v>113</v>
      </c>
      <c r="AD26" s="8">
        <v>72.5</v>
      </c>
      <c r="AE26" s="8">
        <v>592.1</v>
      </c>
      <c r="AF26" s="8">
        <v>26.7</v>
      </c>
      <c r="AG26" s="8">
        <v>364</v>
      </c>
      <c r="AH26" s="8">
        <v>796.8</v>
      </c>
      <c r="AI26" s="8">
        <v>1190.8</v>
      </c>
      <c r="AJ26" s="8">
        <v>1414.1</v>
      </c>
      <c r="AK26" s="8">
        <v>1269.5</v>
      </c>
      <c r="AL26" s="8">
        <v>669.4</v>
      </c>
      <c r="AM26" s="8">
        <v>1769.3</v>
      </c>
      <c r="AN26" s="8">
        <v>902.5</v>
      </c>
      <c r="AO26" s="8">
        <v>5236.5</v>
      </c>
      <c r="AP26" s="8">
        <v>294.89999999999998</v>
      </c>
      <c r="AQ26" s="8">
        <v>11936.9</v>
      </c>
      <c r="AR26" s="8">
        <v>869.1</v>
      </c>
      <c r="AS26" s="8">
        <v>827.4</v>
      </c>
      <c r="AT26" s="8">
        <v>0</v>
      </c>
      <c r="AU26" s="8">
        <v>8451.4</v>
      </c>
      <c r="AV26" s="8">
        <v>472.8</v>
      </c>
      <c r="AW26" s="8">
        <v>2463.8000000000002</v>
      </c>
      <c r="AX26" s="8">
        <v>67584.7</v>
      </c>
      <c r="AY26" s="8">
        <v>5693.9</v>
      </c>
      <c r="AZ26" s="8">
        <v>6.1</v>
      </c>
      <c r="BA26" s="8">
        <v>45.3</v>
      </c>
      <c r="BB26" s="8">
        <v>116945.1</v>
      </c>
      <c r="BC26" s="8">
        <v>-47681.1</v>
      </c>
      <c r="BD26">
        <f t="shared" si="0"/>
        <v>107.7</v>
      </c>
      <c r="BE26">
        <f t="shared" si="1"/>
        <v>29.2</v>
      </c>
      <c r="BF26">
        <f t="shared" si="2"/>
        <v>58250.400000000001</v>
      </c>
      <c r="BG26">
        <f t="shared" si="3"/>
        <v>409.3</v>
      </c>
      <c r="BH26">
        <f t="shared" si="3"/>
        <v>68.8</v>
      </c>
      <c r="BI26">
        <f t="shared" si="3"/>
        <v>41.3</v>
      </c>
      <c r="BJ26">
        <f t="shared" si="3"/>
        <v>158.9</v>
      </c>
      <c r="BK26">
        <f t="shared" si="3"/>
        <v>358.2</v>
      </c>
      <c r="BL26">
        <f t="shared" si="4"/>
        <v>2269.9</v>
      </c>
      <c r="BM26">
        <f t="shared" si="5"/>
        <v>219.4</v>
      </c>
      <c r="BN26">
        <f t="shared" si="6"/>
        <v>1055.4000000000001</v>
      </c>
      <c r="BO26">
        <f t="shared" si="7"/>
        <v>85486.299999999988</v>
      </c>
      <c r="BP26">
        <f t="shared" si="8"/>
        <v>5542.6</v>
      </c>
      <c r="BQ26">
        <f t="shared" si="9"/>
        <v>11144.9</v>
      </c>
      <c r="BR26">
        <f t="shared" si="10"/>
        <v>1183.5999999999999</v>
      </c>
      <c r="BS26">
        <f t="shared" si="10"/>
        <v>357.1</v>
      </c>
      <c r="BT26">
        <f t="shared" si="10"/>
        <v>9710.1</v>
      </c>
      <c r="BU26">
        <f t="shared" si="11"/>
        <v>440.7</v>
      </c>
      <c r="BV26">
        <f t="shared" si="12"/>
        <v>185.5</v>
      </c>
      <c r="BW26">
        <f t="shared" si="13"/>
        <v>5236.5</v>
      </c>
      <c r="BX26">
        <f t="shared" si="13"/>
        <v>294.89999999999998</v>
      </c>
      <c r="BY26">
        <f t="shared" si="13"/>
        <v>11936.9</v>
      </c>
      <c r="BZ26">
        <f t="shared" si="13"/>
        <v>869.1</v>
      </c>
      <c r="CA26">
        <f t="shared" si="13"/>
        <v>827.4</v>
      </c>
      <c r="CB26">
        <f t="shared" si="13"/>
        <v>0</v>
      </c>
      <c r="CC26" s="27">
        <f t="shared" si="13"/>
        <v>8451.4</v>
      </c>
      <c r="CD26" s="27">
        <f t="shared" si="13"/>
        <v>472.8</v>
      </c>
      <c r="CE26" s="27">
        <f t="shared" si="13"/>
        <v>2463.8000000000002</v>
      </c>
      <c r="CF26" s="27">
        <f t="shared" si="13"/>
        <v>67584.7</v>
      </c>
      <c r="CG26" s="27">
        <f t="shared" si="13"/>
        <v>5693.9</v>
      </c>
      <c r="CH26" s="27">
        <f t="shared" si="16"/>
        <v>84666.599999999991</v>
      </c>
      <c r="CI26">
        <f t="shared" si="14"/>
        <v>6.1</v>
      </c>
      <c r="CJ26">
        <f t="shared" si="14"/>
        <v>45.3</v>
      </c>
      <c r="CK26">
        <f t="shared" si="14"/>
        <v>116945.1</v>
      </c>
      <c r="CL26">
        <f t="shared" si="14"/>
        <v>-47681.1</v>
      </c>
      <c r="CM26" s="27">
        <f t="shared" si="17"/>
        <v>69264</v>
      </c>
      <c r="CN26">
        <f t="shared" si="15"/>
        <v>107.7</v>
      </c>
      <c r="CO26">
        <f t="shared" si="15"/>
        <v>29.2</v>
      </c>
      <c r="CP26">
        <f t="shared" si="15"/>
        <v>58250.400000000001</v>
      </c>
      <c r="CQ26">
        <f t="shared" si="15"/>
        <v>409.3</v>
      </c>
      <c r="CR26">
        <f t="shared" si="15"/>
        <v>68.8</v>
      </c>
      <c r="CS26">
        <f t="shared" si="15"/>
        <v>41.3</v>
      </c>
      <c r="CT26">
        <f t="shared" si="15"/>
        <v>158.9</v>
      </c>
      <c r="CU26">
        <f t="shared" si="15"/>
        <v>358.2</v>
      </c>
      <c r="CV26">
        <f t="shared" si="15"/>
        <v>2269.9</v>
      </c>
      <c r="CW26">
        <f t="shared" si="15"/>
        <v>219.4</v>
      </c>
      <c r="CX26">
        <f t="shared" si="15"/>
        <v>1055.4000000000001</v>
      </c>
    </row>
    <row r="27" spans="1:102" ht="20.45" customHeight="1" x14ac:dyDescent="0.35">
      <c r="A27" s="7" t="s">
        <v>90</v>
      </c>
      <c r="B27" s="9">
        <v>28.9</v>
      </c>
      <c r="C27" s="9">
        <v>8.3000000000000007</v>
      </c>
      <c r="D27" s="9">
        <v>1.6</v>
      </c>
      <c r="E27" s="9">
        <v>4.7</v>
      </c>
      <c r="F27" s="9">
        <v>12</v>
      </c>
      <c r="G27" s="9">
        <v>217.7</v>
      </c>
      <c r="H27" s="9">
        <v>80.900000000000006</v>
      </c>
      <c r="I27" s="9">
        <v>31.6</v>
      </c>
      <c r="J27" s="9">
        <v>83.6</v>
      </c>
      <c r="K27" s="9">
        <v>152.9</v>
      </c>
      <c r="L27" s="9">
        <v>290.60000000000002</v>
      </c>
      <c r="M27" s="9">
        <v>138.80000000000001</v>
      </c>
      <c r="N27" s="9">
        <v>371.1</v>
      </c>
      <c r="O27" s="9">
        <v>36.200000000000003</v>
      </c>
      <c r="P27" s="9">
        <v>216.1</v>
      </c>
      <c r="Q27" s="9">
        <v>391.9</v>
      </c>
      <c r="R27" s="9">
        <v>5654.8</v>
      </c>
      <c r="S27" s="9">
        <v>2170.9</v>
      </c>
      <c r="T27" s="9">
        <v>3399.2</v>
      </c>
      <c r="U27" s="9">
        <v>185382.7</v>
      </c>
      <c r="V27" s="9">
        <v>1975.5</v>
      </c>
      <c r="W27" s="9">
        <v>6721.7</v>
      </c>
      <c r="X27" s="9">
        <v>800</v>
      </c>
      <c r="Y27" s="9">
        <v>66.400000000000006</v>
      </c>
      <c r="Z27" s="9">
        <v>1618.7</v>
      </c>
      <c r="AA27" s="9">
        <v>26381.7</v>
      </c>
      <c r="AB27" s="9">
        <v>240.1</v>
      </c>
      <c r="AC27" s="9">
        <v>22.9</v>
      </c>
      <c r="AD27" s="9">
        <v>36.5</v>
      </c>
      <c r="AE27" s="9">
        <v>310.7</v>
      </c>
      <c r="AF27" s="9">
        <v>5.6</v>
      </c>
      <c r="AG27" s="9">
        <v>274.8</v>
      </c>
      <c r="AH27" s="9">
        <v>342.2</v>
      </c>
      <c r="AI27" s="9">
        <v>785.2</v>
      </c>
      <c r="AJ27" s="9">
        <v>1222.5999999999999</v>
      </c>
      <c r="AK27" s="9">
        <v>813.6</v>
      </c>
      <c r="AL27" s="9">
        <v>501.2</v>
      </c>
      <c r="AM27" s="9">
        <v>975</v>
      </c>
      <c r="AN27" s="9">
        <v>412.8</v>
      </c>
      <c r="AO27" s="9">
        <v>904.8</v>
      </c>
      <c r="AP27" s="9">
        <v>195.2</v>
      </c>
      <c r="AQ27" s="9">
        <v>918.5</v>
      </c>
      <c r="AR27" s="9">
        <v>149.6</v>
      </c>
      <c r="AS27" s="9">
        <v>207.6</v>
      </c>
      <c r="AT27" s="9">
        <v>0</v>
      </c>
      <c r="AU27" s="9">
        <v>76048.899999999994</v>
      </c>
      <c r="AV27" s="9">
        <v>381.6</v>
      </c>
      <c r="AW27" s="9">
        <v>1886</v>
      </c>
      <c r="AX27" s="9">
        <v>13536.1</v>
      </c>
      <c r="AY27" s="9">
        <v>322.10000000000002</v>
      </c>
      <c r="AZ27" s="9">
        <v>65.2</v>
      </c>
      <c r="BA27" s="9">
        <v>41.5</v>
      </c>
      <c r="BB27" s="9">
        <v>156794.29999999999</v>
      </c>
      <c r="BC27" s="9">
        <v>-29925.4</v>
      </c>
      <c r="BD27">
        <f t="shared" si="0"/>
        <v>37.200000000000003</v>
      </c>
      <c r="BE27">
        <f t="shared" si="1"/>
        <v>6.3000000000000007</v>
      </c>
      <c r="BF27">
        <f t="shared" si="2"/>
        <v>33508.299999999996</v>
      </c>
      <c r="BG27">
        <f t="shared" si="3"/>
        <v>217.7</v>
      </c>
      <c r="BH27">
        <f t="shared" si="3"/>
        <v>80.900000000000006</v>
      </c>
      <c r="BI27">
        <f t="shared" si="3"/>
        <v>31.6</v>
      </c>
      <c r="BJ27">
        <f t="shared" si="3"/>
        <v>83.6</v>
      </c>
      <c r="BK27">
        <f t="shared" si="3"/>
        <v>152.9</v>
      </c>
      <c r="BL27">
        <f t="shared" si="4"/>
        <v>800.5</v>
      </c>
      <c r="BM27">
        <f t="shared" si="5"/>
        <v>36.200000000000003</v>
      </c>
      <c r="BN27">
        <f t="shared" si="6"/>
        <v>608</v>
      </c>
      <c r="BO27">
        <f t="shared" si="7"/>
        <v>15775.7</v>
      </c>
      <c r="BP27">
        <f t="shared" si="8"/>
        <v>2170.9</v>
      </c>
      <c r="BQ27">
        <f t="shared" si="9"/>
        <v>187358.2</v>
      </c>
      <c r="BR27">
        <f t="shared" si="10"/>
        <v>800</v>
      </c>
      <c r="BS27">
        <f t="shared" si="10"/>
        <v>66.400000000000006</v>
      </c>
      <c r="BT27">
        <f t="shared" si="10"/>
        <v>1618.7</v>
      </c>
      <c r="BU27">
        <f t="shared" si="11"/>
        <v>240.1</v>
      </c>
      <c r="BV27">
        <f t="shared" si="12"/>
        <v>59.4</v>
      </c>
      <c r="BW27">
        <f t="shared" si="13"/>
        <v>904.8</v>
      </c>
      <c r="BX27">
        <f t="shared" si="13"/>
        <v>195.2</v>
      </c>
      <c r="BY27">
        <f t="shared" si="13"/>
        <v>918.5</v>
      </c>
      <c r="BZ27">
        <f t="shared" si="13"/>
        <v>149.6</v>
      </c>
      <c r="CA27">
        <f t="shared" si="13"/>
        <v>207.6</v>
      </c>
      <c r="CB27">
        <f t="shared" si="13"/>
        <v>0</v>
      </c>
      <c r="CC27" s="27">
        <f t="shared" si="13"/>
        <v>76048.899999999994</v>
      </c>
      <c r="CD27" s="27">
        <f t="shared" si="13"/>
        <v>381.6</v>
      </c>
      <c r="CE27" s="27">
        <f t="shared" si="13"/>
        <v>1886</v>
      </c>
      <c r="CF27" s="27">
        <f t="shared" si="13"/>
        <v>13536.1</v>
      </c>
      <c r="CG27" s="27">
        <f t="shared" si="13"/>
        <v>322.10000000000002</v>
      </c>
      <c r="CH27" s="27">
        <f t="shared" si="16"/>
        <v>92174.700000000012</v>
      </c>
      <c r="CI27">
        <f t="shared" si="14"/>
        <v>65.2</v>
      </c>
      <c r="CJ27">
        <f t="shared" si="14"/>
        <v>41.5</v>
      </c>
      <c r="CK27">
        <f t="shared" si="14"/>
        <v>156794.29999999999</v>
      </c>
      <c r="CL27">
        <f t="shared" si="14"/>
        <v>-29925.4</v>
      </c>
      <c r="CM27" s="27">
        <f t="shared" si="17"/>
        <v>126868.9</v>
      </c>
      <c r="CN27">
        <f t="shared" si="15"/>
        <v>37.200000000000003</v>
      </c>
      <c r="CO27">
        <f t="shared" si="15"/>
        <v>6.3000000000000007</v>
      </c>
      <c r="CP27">
        <f t="shared" si="15"/>
        <v>33508.299999999996</v>
      </c>
      <c r="CQ27">
        <f t="shared" si="15"/>
        <v>217.7</v>
      </c>
      <c r="CR27">
        <f t="shared" si="15"/>
        <v>80.900000000000006</v>
      </c>
      <c r="CS27">
        <f t="shared" si="15"/>
        <v>31.6</v>
      </c>
      <c r="CT27">
        <f t="shared" si="15"/>
        <v>83.6</v>
      </c>
      <c r="CU27">
        <f t="shared" si="15"/>
        <v>152.9</v>
      </c>
      <c r="CV27">
        <f t="shared" si="15"/>
        <v>800.5</v>
      </c>
      <c r="CW27">
        <f t="shared" si="15"/>
        <v>36.200000000000003</v>
      </c>
      <c r="CX27">
        <f t="shared" si="15"/>
        <v>608</v>
      </c>
    </row>
    <row r="28" spans="1:102" ht="13.7" customHeight="1" x14ac:dyDescent="0.35">
      <c r="A28" s="7" t="s">
        <v>91</v>
      </c>
      <c r="B28" s="8">
        <v>6.6</v>
      </c>
      <c r="C28" s="8">
        <v>425.8</v>
      </c>
      <c r="D28" s="8">
        <v>0.2</v>
      </c>
      <c r="E28" s="8">
        <v>0.9</v>
      </c>
      <c r="F28" s="8">
        <v>1.1000000000000001</v>
      </c>
      <c r="G28" s="8">
        <v>32.700000000000003</v>
      </c>
      <c r="H28" s="8">
        <v>4.8</v>
      </c>
      <c r="I28" s="8">
        <v>4.9000000000000004</v>
      </c>
      <c r="J28" s="8">
        <v>13.1</v>
      </c>
      <c r="K28" s="8">
        <v>26.1</v>
      </c>
      <c r="L28" s="8">
        <v>35.299999999999997</v>
      </c>
      <c r="M28" s="8">
        <v>17.399999999999999</v>
      </c>
      <c r="N28" s="8">
        <v>37.1</v>
      </c>
      <c r="O28" s="8">
        <v>6.3</v>
      </c>
      <c r="P28" s="8">
        <v>28.3</v>
      </c>
      <c r="Q28" s="8">
        <v>47.1</v>
      </c>
      <c r="R28" s="8">
        <v>439.1</v>
      </c>
      <c r="S28" s="8">
        <v>152.6</v>
      </c>
      <c r="T28" s="8">
        <v>470.2</v>
      </c>
      <c r="U28" s="8">
        <v>170.2</v>
      </c>
      <c r="V28" s="8">
        <v>9764.7999999999993</v>
      </c>
      <c r="W28" s="8">
        <v>256.10000000000002</v>
      </c>
      <c r="X28" s="8">
        <v>120.5</v>
      </c>
      <c r="Y28" s="8">
        <v>9.4</v>
      </c>
      <c r="Z28" s="8">
        <v>228.8</v>
      </c>
      <c r="AA28" s="8">
        <v>792.2</v>
      </c>
      <c r="AB28" s="8">
        <v>2658</v>
      </c>
      <c r="AC28" s="8">
        <v>1794.7</v>
      </c>
      <c r="AD28" s="8">
        <v>3098</v>
      </c>
      <c r="AE28" s="8">
        <v>143.6</v>
      </c>
      <c r="AF28" s="8">
        <v>0.8</v>
      </c>
      <c r="AG28" s="8">
        <v>35.1</v>
      </c>
      <c r="AH28" s="8">
        <v>44.3</v>
      </c>
      <c r="AI28" s="8">
        <v>105.1</v>
      </c>
      <c r="AJ28" s="8">
        <v>98.4</v>
      </c>
      <c r="AK28" s="8">
        <v>95.7</v>
      </c>
      <c r="AL28" s="8">
        <v>58.9</v>
      </c>
      <c r="AM28" s="8">
        <v>118.1</v>
      </c>
      <c r="AN28" s="8">
        <v>62.6</v>
      </c>
      <c r="AO28" s="8">
        <v>937.3</v>
      </c>
      <c r="AP28" s="8">
        <v>35.6</v>
      </c>
      <c r="AQ28" s="8">
        <v>135.4</v>
      </c>
      <c r="AR28" s="8">
        <v>21.1</v>
      </c>
      <c r="AS28" s="8">
        <v>66.8</v>
      </c>
      <c r="AT28" s="8">
        <v>0</v>
      </c>
      <c r="AU28" s="8">
        <v>1714.5</v>
      </c>
      <c r="AV28" s="8">
        <v>60.7</v>
      </c>
      <c r="AW28" s="8">
        <v>315.10000000000002</v>
      </c>
      <c r="AX28" s="8">
        <v>26400.6</v>
      </c>
      <c r="AY28" s="8">
        <v>-277.2</v>
      </c>
      <c r="AZ28" s="8">
        <v>2.1</v>
      </c>
      <c r="BA28" s="8">
        <v>4.9000000000000004</v>
      </c>
      <c r="BB28" s="8">
        <v>28016.3</v>
      </c>
      <c r="BC28" s="8">
        <v>-17504.900000000001</v>
      </c>
      <c r="BD28">
        <f t="shared" si="0"/>
        <v>432.40000000000003</v>
      </c>
      <c r="BE28">
        <f t="shared" si="1"/>
        <v>1.1000000000000001</v>
      </c>
      <c r="BF28">
        <f t="shared" si="2"/>
        <v>1814.8</v>
      </c>
      <c r="BG28">
        <f t="shared" si="3"/>
        <v>32.700000000000003</v>
      </c>
      <c r="BH28">
        <f t="shared" si="3"/>
        <v>4.8</v>
      </c>
      <c r="BI28">
        <f t="shared" si="3"/>
        <v>4.9000000000000004</v>
      </c>
      <c r="BJ28">
        <f t="shared" si="3"/>
        <v>13.1</v>
      </c>
      <c r="BK28">
        <f t="shared" si="3"/>
        <v>26.1</v>
      </c>
      <c r="BL28">
        <f t="shared" si="4"/>
        <v>89.8</v>
      </c>
      <c r="BM28">
        <f t="shared" si="5"/>
        <v>6.3</v>
      </c>
      <c r="BN28">
        <f t="shared" si="6"/>
        <v>75.400000000000006</v>
      </c>
      <c r="BO28">
        <f t="shared" si="7"/>
        <v>1165.4000000000001</v>
      </c>
      <c r="BP28">
        <f t="shared" si="8"/>
        <v>152.6</v>
      </c>
      <c r="BQ28">
        <f t="shared" si="9"/>
        <v>9935</v>
      </c>
      <c r="BR28">
        <f t="shared" si="10"/>
        <v>120.5</v>
      </c>
      <c r="BS28">
        <f t="shared" si="10"/>
        <v>9.4</v>
      </c>
      <c r="BT28">
        <f t="shared" si="10"/>
        <v>228.8</v>
      </c>
      <c r="BU28">
        <f t="shared" si="11"/>
        <v>2658</v>
      </c>
      <c r="BV28">
        <f t="shared" si="12"/>
        <v>4892.7</v>
      </c>
      <c r="BW28">
        <f t="shared" si="13"/>
        <v>937.3</v>
      </c>
      <c r="BX28">
        <f t="shared" si="13"/>
        <v>35.6</v>
      </c>
      <c r="BY28">
        <f t="shared" si="13"/>
        <v>135.4</v>
      </c>
      <c r="BZ28">
        <f t="shared" si="13"/>
        <v>21.1</v>
      </c>
      <c r="CA28">
        <f t="shared" si="13"/>
        <v>66.8</v>
      </c>
      <c r="CB28">
        <f t="shared" si="13"/>
        <v>0</v>
      </c>
      <c r="CC28" s="27">
        <f t="shared" si="13"/>
        <v>1714.5</v>
      </c>
      <c r="CD28" s="27">
        <f t="shared" si="13"/>
        <v>60.7</v>
      </c>
      <c r="CE28" s="27">
        <f t="shared" si="13"/>
        <v>315.10000000000002</v>
      </c>
      <c r="CF28" s="27">
        <f t="shared" si="13"/>
        <v>26400.6</v>
      </c>
      <c r="CG28" s="27">
        <f t="shared" si="13"/>
        <v>-277.2</v>
      </c>
      <c r="CH28" s="27">
        <f t="shared" si="16"/>
        <v>28213.699999999997</v>
      </c>
      <c r="CI28">
        <f t="shared" si="14"/>
        <v>2.1</v>
      </c>
      <c r="CJ28">
        <f t="shared" si="14"/>
        <v>4.9000000000000004</v>
      </c>
      <c r="CK28">
        <f t="shared" si="14"/>
        <v>28016.3</v>
      </c>
      <c r="CL28">
        <f t="shared" si="14"/>
        <v>-17504.900000000001</v>
      </c>
      <c r="CM28" s="27">
        <f t="shared" si="17"/>
        <v>10511.399999999998</v>
      </c>
      <c r="CN28">
        <f t="shared" si="15"/>
        <v>432.40000000000003</v>
      </c>
      <c r="CO28">
        <f t="shared" si="15"/>
        <v>1.1000000000000001</v>
      </c>
      <c r="CP28">
        <f t="shared" si="15"/>
        <v>1814.8</v>
      </c>
      <c r="CQ28">
        <f t="shared" si="15"/>
        <v>32.700000000000003</v>
      </c>
      <c r="CR28">
        <f t="shared" si="15"/>
        <v>4.8</v>
      </c>
      <c r="CS28">
        <f t="shared" si="15"/>
        <v>4.9000000000000004</v>
      </c>
      <c r="CT28">
        <f t="shared" si="15"/>
        <v>13.1</v>
      </c>
      <c r="CU28">
        <f t="shared" si="15"/>
        <v>26.1</v>
      </c>
      <c r="CV28">
        <f t="shared" si="15"/>
        <v>89.8</v>
      </c>
      <c r="CW28">
        <f t="shared" si="15"/>
        <v>6.3</v>
      </c>
      <c r="CX28">
        <f t="shared" si="15"/>
        <v>75.400000000000006</v>
      </c>
    </row>
    <row r="29" spans="1:102" ht="30.6" customHeight="1" x14ac:dyDescent="0.35">
      <c r="A29" s="7" t="s">
        <v>92</v>
      </c>
      <c r="B29" s="9">
        <v>1451.7</v>
      </c>
      <c r="C29" s="9">
        <v>328.9</v>
      </c>
      <c r="D29" s="9">
        <v>19.5</v>
      </c>
      <c r="E29" s="9">
        <v>141.4</v>
      </c>
      <c r="F29" s="9">
        <v>41</v>
      </c>
      <c r="G29" s="9">
        <v>1644.8</v>
      </c>
      <c r="H29" s="9">
        <v>848.7</v>
      </c>
      <c r="I29" s="9">
        <v>351.3</v>
      </c>
      <c r="J29" s="9">
        <v>837</v>
      </c>
      <c r="K29" s="9">
        <v>2947.1</v>
      </c>
      <c r="L29" s="9">
        <v>2088.6999999999998</v>
      </c>
      <c r="M29" s="9">
        <v>723.1</v>
      </c>
      <c r="N29" s="9">
        <v>1331.1</v>
      </c>
      <c r="O29" s="9">
        <v>326.3</v>
      </c>
      <c r="P29" s="9">
        <v>904.6</v>
      </c>
      <c r="Q29" s="9">
        <v>535.6</v>
      </c>
      <c r="R29" s="9">
        <v>2064.5</v>
      </c>
      <c r="S29" s="9">
        <v>1562.9</v>
      </c>
      <c r="T29" s="9">
        <v>1835.4</v>
      </c>
      <c r="U29" s="9">
        <v>895.3</v>
      </c>
      <c r="V29" s="9">
        <v>451.2</v>
      </c>
      <c r="W29" s="9">
        <v>6789</v>
      </c>
      <c r="X29" s="9">
        <v>8469.7000000000007</v>
      </c>
      <c r="Y29" s="9">
        <v>864.7</v>
      </c>
      <c r="Z29" s="9">
        <v>12990</v>
      </c>
      <c r="AA29" s="9">
        <v>7914</v>
      </c>
      <c r="AB29" s="9">
        <v>3888.9</v>
      </c>
      <c r="AC29" s="9">
        <v>1018.7</v>
      </c>
      <c r="AD29" s="9">
        <v>320.8</v>
      </c>
      <c r="AE29" s="9">
        <v>1389.5</v>
      </c>
      <c r="AF29" s="9">
        <v>140.6</v>
      </c>
      <c r="AG29" s="9">
        <v>4001.8</v>
      </c>
      <c r="AH29" s="9">
        <v>1987.1</v>
      </c>
      <c r="AI29" s="9">
        <v>3110.9</v>
      </c>
      <c r="AJ29" s="9">
        <v>5406.6</v>
      </c>
      <c r="AK29" s="9">
        <v>3925.1</v>
      </c>
      <c r="AL29" s="9">
        <v>1170</v>
      </c>
      <c r="AM29" s="9">
        <v>10112.200000000001</v>
      </c>
      <c r="AN29" s="9">
        <v>7399.6</v>
      </c>
      <c r="AO29" s="9">
        <v>4959.7</v>
      </c>
      <c r="AP29" s="9">
        <v>3072.9</v>
      </c>
      <c r="AQ29" s="9">
        <v>6381.3</v>
      </c>
      <c r="AR29" s="9">
        <v>2932</v>
      </c>
      <c r="AS29" s="9">
        <v>2909.1</v>
      </c>
      <c r="AT29" s="9">
        <v>0</v>
      </c>
      <c r="AU29" s="9">
        <v>57024.6</v>
      </c>
      <c r="AV29" s="9">
        <v>76</v>
      </c>
      <c r="AW29" s="9">
        <v>756.2</v>
      </c>
      <c r="AX29" s="9">
        <v>16212.1</v>
      </c>
      <c r="AY29" s="9">
        <v>183</v>
      </c>
      <c r="AZ29" s="9">
        <v>371.1</v>
      </c>
      <c r="BA29" s="9">
        <v>713.3</v>
      </c>
      <c r="BB29" s="9">
        <v>10263.9</v>
      </c>
      <c r="BC29" s="9">
        <v>-46852.1</v>
      </c>
      <c r="BD29">
        <f t="shared" si="0"/>
        <v>1780.6</v>
      </c>
      <c r="BE29">
        <f t="shared" si="1"/>
        <v>160.9</v>
      </c>
      <c r="BF29">
        <f t="shared" si="2"/>
        <v>61893.700000000004</v>
      </c>
      <c r="BG29">
        <f t="shared" si="3"/>
        <v>1644.8</v>
      </c>
      <c r="BH29">
        <f t="shared" si="3"/>
        <v>848.7</v>
      </c>
      <c r="BI29">
        <f t="shared" si="3"/>
        <v>351.3</v>
      </c>
      <c r="BJ29">
        <f t="shared" si="3"/>
        <v>837</v>
      </c>
      <c r="BK29">
        <f t="shared" si="3"/>
        <v>2947.1</v>
      </c>
      <c r="BL29">
        <f t="shared" si="4"/>
        <v>4142.8999999999996</v>
      </c>
      <c r="BM29">
        <f t="shared" si="5"/>
        <v>326.3</v>
      </c>
      <c r="BN29">
        <f t="shared" si="6"/>
        <v>1440.2</v>
      </c>
      <c r="BO29">
        <f t="shared" si="7"/>
        <v>10688.9</v>
      </c>
      <c r="BP29">
        <f t="shared" si="8"/>
        <v>1562.9</v>
      </c>
      <c r="BQ29">
        <f t="shared" si="9"/>
        <v>1346.5</v>
      </c>
      <c r="BR29">
        <f t="shared" si="10"/>
        <v>8469.7000000000007</v>
      </c>
      <c r="BS29">
        <f t="shared" si="10"/>
        <v>864.7</v>
      </c>
      <c r="BT29">
        <f t="shared" si="10"/>
        <v>12990</v>
      </c>
      <c r="BU29">
        <f t="shared" si="11"/>
        <v>3888.9</v>
      </c>
      <c r="BV29">
        <f t="shared" si="12"/>
        <v>1339.5</v>
      </c>
      <c r="BW29">
        <f t="shared" si="13"/>
        <v>4959.7</v>
      </c>
      <c r="BX29">
        <f t="shared" si="13"/>
        <v>3072.9</v>
      </c>
      <c r="BY29">
        <f t="shared" si="13"/>
        <v>6381.3</v>
      </c>
      <c r="BZ29">
        <f t="shared" si="13"/>
        <v>2932</v>
      </c>
      <c r="CA29">
        <f t="shared" si="13"/>
        <v>2909.1</v>
      </c>
      <c r="CB29">
        <f t="shared" si="13"/>
        <v>0</v>
      </c>
      <c r="CC29" s="27">
        <f t="shared" si="13"/>
        <v>57024.6</v>
      </c>
      <c r="CD29" s="27">
        <f t="shared" si="13"/>
        <v>76</v>
      </c>
      <c r="CE29" s="27">
        <f t="shared" si="13"/>
        <v>756.2</v>
      </c>
      <c r="CF29" s="27">
        <f t="shared" si="13"/>
        <v>16212.1</v>
      </c>
      <c r="CG29" s="27">
        <f t="shared" si="13"/>
        <v>183</v>
      </c>
      <c r="CH29" s="27">
        <f t="shared" si="16"/>
        <v>74251.899999999994</v>
      </c>
      <c r="CI29">
        <f t="shared" si="14"/>
        <v>371.1</v>
      </c>
      <c r="CJ29">
        <f t="shared" si="14"/>
        <v>713.3</v>
      </c>
      <c r="CK29">
        <f t="shared" si="14"/>
        <v>10263.9</v>
      </c>
      <c r="CL29">
        <f t="shared" si="14"/>
        <v>-46852.1</v>
      </c>
      <c r="CM29" s="27">
        <f t="shared" si="17"/>
        <v>-36588.199999999997</v>
      </c>
      <c r="CN29">
        <f t="shared" si="15"/>
        <v>1780.6</v>
      </c>
      <c r="CO29">
        <f t="shared" si="15"/>
        <v>160.9</v>
      </c>
      <c r="CP29">
        <f t="shared" si="15"/>
        <v>61893.700000000004</v>
      </c>
      <c r="CQ29">
        <f t="shared" si="15"/>
        <v>1644.8</v>
      </c>
      <c r="CR29">
        <f t="shared" si="15"/>
        <v>848.7</v>
      </c>
      <c r="CS29">
        <f t="shared" si="15"/>
        <v>351.3</v>
      </c>
      <c r="CT29">
        <f t="shared" si="15"/>
        <v>837</v>
      </c>
      <c r="CU29">
        <f t="shared" si="15"/>
        <v>2947.1</v>
      </c>
      <c r="CV29">
        <f t="shared" si="15"/>
        <v>4142.8999999999996</v>
      </c>
      <c r="CW29">
        <f t="shared" si="15"/>
        <v>326.3</v>
      </c>
      <c r="CX29">
        <f t="shared" si="15"/>
        <v>1440.2</v>
      </c>
    </row>
    <row r="30" spans="1:102" ht="20.45" customHeight="1" x14ac:dyDescent="0.35">
      <c r="A30" s="7" t="s">
        <v>72</v>
      </c>
      <c r="B30" s="8">
        <v>833.3</v>
      </c>
      <c r="C30" s="8">
        <v>83.6</v>
      </c>
      <c r="D30" s="8">
        <v>36.1</v>
      </c>
      <c r="E30" s="8">
        <v>135.80000000000001</v>
      </c>
      <c r="F30" s="8">
        <v>20.7</v>
      </c>
      <c r="G30" s="8">
        <v>2664.4</v>
      </c>
      <c r="H30" s="8">
        <v>570</v>
      </c>
      <c r="I30" s="8">
        <v>317</v>
      </c>
      <c r="J30" s="8">
        <v>3047.5</v>
      </c>
      <c r="K30" s="8">
        <v>7329.8</v>
      </c>
      <c r="L30" s="8">
        <v>4832.8</v>
      </c>
      <c r="M30" s="8">
        <v>879.2</v>
      </c>
      <c r="N30" s="8">
        <v>2943.5</v>
      </c>
      <c r="O30" s="8">
        <v>722.7</v>
      </c>
      <c r="P30" s="8">
        <v>3758.9</v>
      </c>
      <c r="Q30" s="8">
        <v>1082.2</v>
      </c>
      <c r="R30" s="8">
        <v>674</v>
      </c>
      <c r="S30" s="8">
        <v>1466.6</v>
      </c>
      <c r="T30" s="8">
        <v>1226.8</v>
      </c>
      <c r="U30" s="8">
        <v>1835.2</v>
      </c>
      <c r="V30" s="8">
        <v>599.1</v>
      </c>
      <c r="W30" s="8">
        <v>540.79999999999995</v>
      </c>
      <c r="X30" s="8">
        <v>44775.8</v>
      </c>
      <c r="Y30" s="8">
        <v>1519.8</v>
      </c>
      <c r="Z30" s="8">
        <v>1114.5999999999999</v>
      </c>
      <c r="AA30" s="8">
        <v>12922.2</v>
      </c>
      <c r="AB30" s="8">
        <v>3718.8</v>
      </c>
      <c r="AC30" s="8">
        <v>7.7</v>
      </c>
      <c r="AD30" s="8">
        <v>75.8</v>
      </c>
      <c r="AE30" s="8">
        <v>1215</v>
      </c>
      <c r="AF30" s="8">
        <v>67.7</v>
      </c>
      <c r="AG30" s="8">
        <v>8149.3</v>
      </c>
      <c r="AH30" s="8">
        <v>387.6</v>
      </c>
      <c r="AI30" s="8">
        <v>1281.2</v>
      </c>
      <c r="AJ30" s="8">
        <v>196.9</v>
      </c>
      <c r="AK30" s="8">
        <v>1151.5</v>
      </c>
      <c r="AL30" s="8">
        <v>2073.1999999999998</v>
      </c>
      <c r="AM30" s="8">
        <v>2965.4</v>
      </c>
      <c r="AN30" s="8">
        <v>1748.1</v>
      </c>
      <c r="AO30" s="8">
        <v>3343.7</v>
      </c>
      <c r="AP30" s="8">
        <v>2345.3000000000002</v>
      </c>
      <c r="AQ30" s="8">
        <v>4836.1000000000004</v>
      </c>
      <c r="AR30" s="8">
        <v>2279.4</v>
      </c>
      <c r="AS30" s="8">
        <v>1633</v>
      </c>
      <c r="AT30" s="8">
        <v>0</v>
      </c>
      <c r="AU30" s="8">
        <v>72915.100000000006</v>
      </c>
      <c r="AV30" s="8">
        <v>15.7</v>
      </c>
      <c r="AW30" s="8">
        <v>27296.400000000001</v>
      </c>
      <c r="AX30" s="8">
        <v>128</v>
      </c>
      <c r="AY30" s="8">
        <v>4.3</v>
      </c>
      <c r="AZ30" s="8">
        <v>4.5</v>
      </c>
      <c r="BA30" s="8">
        <v>1.1000000000000001</v>
      </c>
      <c r="BB30" s="8">
        <v>76.2</v>
      </c>
      <c r="BC30" s="8">
        <v>-233.7</v>
      </c>
      <c r="BD30">
        <f t="shared" si="0"/>
        <v>916.9</v>
      </c>
      <c r="BE30">
        <f t="shared" si="1"/>
        <v>171.9</v>
      </c>
      <c r="BF30">
        <f t="shared" si="2"/>
        <v>43272.600000000006</v>
      </c>
      <c r="BG30">
        <f t="shared" si="3"/>
        <v>2664.4</v>
      </c>
      <c r="BH30">
        <f t="shared" si="3"/>
        <v>570</v>
      </c>
      <c r="BI30">
        <f t="shared" si="3"/>
        <v>317</v>
      </c>
      <c r="BJ30">
        <f t="shared" si="3"/>
        <v>3047.5</v>
      </c>
      <c r="BK30">
        <f t="shared" si="3"/>
        <v>7329.8</v>
      </c>
      <c r="BL30">
        <f t="shared" si="4"/>
        <v>8655.5</v>
      </c>
      <c r="BM30">
        <f t="shared" si="5"/>
        <v>722.7</v>
      </c>
      <c r="BN30">
        <f t="shared" si="6"/>
        <v>4841.1000000000004</v>
      </c>
      <c r="BO30">
        <f t="shared" si="7"/>
        <v>2441.6</v>
      </c>
      <c r="BP30">
        <f t="shared" si="8"/>
        <v>1466.6</v>
      </c>
      <c r="BQ30">
        <f t="shared" si="9"/>
        <v>2434.3000000000002</v>
      </c>
      <c r="BR30">
        <f t="shared" si="10"/>
        <v>44775.8</v>
      </c>
      <c r="BS30">
        <f t="shared" si="10"/>
        <v>1519.8</v>
      </c>
      <c r="BT30">
        <f t="shared" si="10"/>
        <v>1114.5999999999999</v>
      </c>
      <c r="BU30">
        <f t="shared" si="11"/>
        <v>3718.8</v>
      </c>
      <c r="BV30">
        <f t="shared" si="12"/>
        <v>83.5</v>
      </c>
      <c r="BW30">
        <f t="shared" si="13"/>
        <v>3343.7</v>
      </c>
      <c r="BX30">
        <f t="shared" si="13"/>
        <v>2345.3000000000002</v>
      </c>
      <c r="BY30">
        <f t="shared" si="13"/>
        <v>4836.1000000000004</v>
      </c>
      <c r="BZ30">
        <f t="shared" si="13"/>
        <v>2279.4</v>
      </c>
      <c r="CA30">
        <f t="shared" si="13"/>
        <v>1633</v>
      </c>
      <c r="CB30">
        <f t="shared" si="13"/>
        <v>0</v>
      </c>
      <c r="CC30" s="27">
        <f t="shared" si="13"/>
        <v>72915.100000000006</v>
      </c>
      <c r="CD30" s="27">
        <f t="shared" si="13"/>
        <v>15.7</v>
      </c>
      <c r="CE30" s="27">
        <f t="shared" si="13"/>
        <v>27296.400000000001</v>
      </c>
      <c r="CF30" s="27">
        <f t="shared" si="13"/>
        <v>128</v>
      </c>
      <c r="CG30" s="27">
        <f t="shared" si="13"/>
        <v>4.3</v>
      </c>
      <c r="CH30" s="27">
        <f t="shared" si="16"/>
        <v>100359.50000000001</v>
      </c>
      <c r="CI30">
        <f t="shared" si="14"/>
        <v>4.5</v>
      </c>
      <c r="CJ30">
        <f t="shared" si="14"/>
        <v>1.1000000000000001</v>
      </c>
      <c r="CK30">
        <f t="shared" si="14"/>
        <v>76.2</v>
      </c>
      <c r="CL30">
        <f t="shared" si="14"/>
        <v>-233.7</v>
      </c>
      <c r="CM30" s="27">
        <f t="shared" si="17"/>
        <v>-157.5</v>
      </c>
      <c r="CN30">
        <f t="shared" si="15"/>
        <v>916.9</v>
      </c>
      <c r="CO30">
        <f t="shared" si="15"/>
        <v>171.9</v>
      </c>
      <c r="CP30">
        <f t="shared" si="15"/>
        <v>43272.600000000006</v>
      </c>
      <c r="CQ30">
        <f t="shared" si="15"/>
        <v>2664.4</v>
      </c>
      <c r="CR30">
        <f t="shared" si="15"/>
        <v>570</v>
      </c>
      <c r="CS30">
        <f t="shared" si="15"/>
        <v>317</v>
      </c>
      <c r="CT30">
        <f t="shared" si="15"/>
        <v>3047.5</v>
      </c>
      <c r="CU30">
        <f t="shared" si="15"/>
        <v>7329.8</v>
      </c>
      <c r="CV30">
        <f t="shared" si="15"/>
        <v>8655.5</v>
      </c>
      <c r="CW30">
        <f t="shared" si="15"/>
        <v>722.7</v>
      </c>
      <c r="CX30">
        <f t="shared" si="15"/>
        <v>4841.1000000000004</v>
      </c>
    </row>
    <row r="31" spans="1:102" ht="30.6" customHeight="1" x14ac:dyDescent="0.35">
      <c r="A31" s="7" t="s">
        <v>73</v>
      </c>
      <c r="B31" s="9">
        <v>136.6</v>
      </c>
      <c r="C31" s="9">
        <v>8.8000000000000007</v>
      </c>
      <c r="D31" s="9">
        <v>5.4</v>
      </c>
      <c r="E31" s="9">
        <v>17.3</v>
      </c>
      <c r="F31" s="9">
        <v>3.4</v>
      </c>
      <c r="G31" s="9">
        <v>628.1</v>
      </c>
      <c r="H31" s="9">
        <v>70.7</v>
      </c>
      <c r="I31" s="9">
        <v>24.1</v>
      </c>
      <c r="J31" s="9">
        <v>317.8</v>
      </c>
      <c r="K31" s="9">
        <v>844.9</v>
      </c>
      <c r="L31" s="9">
        <v>898.8</v>
      </c>
      <c r="M31" s="9">
        <v>234.5</v>
      </c>
      <c r="N31" s="9">
        <v>208.1</v>
      </c>
      <c r="O31" s="9">
        <v>66.900000000000006</v>
      </c>
      <c r="P31" s="9">
        <v>202.4</v>
      </c>
      <c r="Q31" s="9">
        <v>68.3</v>
      </c>
      <c r="R31" s="9">
        <v>202.7</v>
      </c>
      <c r="S31" s="9">
        <v>247.9</v>
      </c>
      <c r="T31" s="9">
        <v>208.4</v>
      </c>
      <c r="U31" s="9">
        <v>124</v>
      </c>
      <c r="V31" s="9">
        <v>152.4</v>
      </c>
      <c r="W31" s="9">
        <v>170.9</v>
      </c>
      <c r="X31" s="9">
        <v>3128.8</v>
      </c>
      <c r="Y31" s="9">
        <v>2071.4</v>
      </c>
      <c r="Z31" s="9">
        <v>849.6</v>
      </c>
      <c r="AA31" s="9">
        <v>2086.1</v>
      </c>
      <c r="AB31" s="9">
        <v>1761.3</v>
      </c>
      <c r="AC31" s="9">
        <v>39</v>
      </c>
      <c r="AD31" s="9">
        <v>20.100000000000001</v>
      </c>
      <c r="AE31" s="9">
        <v>555.4</v>
      </c>
      <c r="AF31" s="9">
        <v>22.3</v>
      </c>
      <c r="AG31" s="9">
        <v>5487.5</v>
      </c>
      <c r="AH31" s="9">
        <v>269.7</v>
      </c>
      <c r="AI31" s="9">
        <v>1480</v>
      </c>
      <c r="AJ31" s="9">
        <v>87.9</v>
      </c>
      <c r="AK31" s="9">
        <v>866.9</v>
      </c>
      <c r="AL31" s="9">
        <v>325.3</v>
      </c>
      <c r="AM31" s="9">
        <v>620.70000000000005</v>
      </c>
      <c r="AN31" s="9">
        <v>383.2</v>
      </c>
      <c r="AO31" s="9">
        <v>5640</v>
      </c>
      <c r="AP31" s="9">
        <v>1585.3</v>
      </c>
      <c r="AQ31" s="9">
        <v>3738.4</v>
      </c>
      <c r="AR31" s="9">
        <v>999.9</v>
      </c>
      <c r="AS31" s="9">
        <v>1168.2</v>
      </c>
      <c r="AT31" s="9">
        <v>0</v>
      </c>
      <c r="AU31" s="9">
        <v>23587.8</v>
      </c>
      <c r="AV31" s="9">
        <v>5805.7</v>
      </c>
      <c r="AW31" s="9">
        <v>19734.2</v>
      </c>
      <c r="AX31" s="9">
        <v>199.9</v>
      </c>
      <c r="AY31" s="9">
        <v>2.2000000000000002</v>
      </c>
      <c r="AZ31" s="9">
        <v>1.1000000000000001</v>
      </c>
      <c r="BA31" s="9">
        <v>10.8</v>
      </c>
      <c r="BB31" s="9">
        <v>93.7</v>
      </c>
      <c r="BC31" s="9">
        <v>-131.80000000000001</v>
      </c>
      <c r="BD31">
        <f t="shared" si="0"/>
        <v>145.4</v>
      </c>
      <c r="BE31">
        <f t="shared" si="1"/>
        <v>22.700000000000003</v>
      </c>
      <c r="BF31">
        <f t="shared" si="2"/>
        <v>19680.200000000004</v>
      </c>
      <c r="BG31">
        <f t="shared" si="3"/>
        <v>628.1</v>
      </c>
      <c r="BH31">
        <f t="shared" si="3"/>
        <v>70.7</v>
      </c>
      <c r="BI31">
        <f t="shared" si="3"/>
        <v>24.1</v>
      </c>
      <c r="BJ31">
        <f t="shared" si="3"/>
        <v>317.8</v>
      </c>
      <c r="BK31">
        <f t="shared" si="3"/>
        <v>844.9</v>
      </c>
      <c r="BL31">
        <f t="shared" si="4"/>
        <v>1341.3999999999999</v>
      </c>
      <c r="BM31">
        <f t="shared" si="5"/>
        <v>66.900000000000006</v>
      </c>
      <c r="BN31">
        <f t="shared" si="6"/>
        <v>270.7</v>
      </c>
      <c r="BO31">
        <f t="shared" si="7"/>
        <v>582</v>
      </c>
      <c r="BP31">
        <f t="shared" si="8"/>
        <v>247.9</v>
      </c>
      <c r="BQ31">
        <f t="shared" si="9"/>
        <v>276.39999999999998</v>
      </c>
      <c r="BR31">
        <f t="shared" si="10"/>
        <v>3128.8</v>
      </c>
      <c r="BS31">
        <f t="shared" si="10"/>
        <v>2071.4</v>
      </c>
      <c r="BT31">
        <f t="shared" si="10"/>
        <v>849.6</v>
      </c>
      <c r="BU31">
        <f t="shared" si="11"/>
        <v>1761.3</v>
      </c>
      <c r="BV31">
        <f t="shared" si="12"/>
        <v>59.1</v>
      </c>
      <c r="BW31">
        <f t="shared" si="13"/>
        <v>5640</v>
      </c>
      <c r="BX31">
        <f t="shared" si="13"/>
        <v>1585.3</v>
      </c>
      <c r="BY31">
        <f t="shared" si="13"/>
        <v>3738.4</v>
      </c>
      <c r="BZ31">
        <f t="shared" ref="BZ31:CG57" si="18">AR31</f>
        <v>999.9</v>
      </c>
      <c r="CA31">
        <f t="shared" si="18"/>
        <v>1168.2</v>
      </c>
      <c r="CB31">
        <f t="shared" si="18"/>
        <v>0</v>
      </c>
      <c r="CC31" s="27">
        <f t="shared" si="18"/>
        <v>23587.8</v>
      </c>
      <c r="CD31" s="27">
        <f t="shared" si="18"/>
        <v>5805.7</v>
      </c>
      <c r="CE31" s="27">
        <f t="shared" si="18"/>
        <v>19734.2</v>
      </c>
      <c r="CF31" s="27">
        <f t="shared" si="18"/>
        <v>199.9</v>
      </c>
      <c r="CG31" s="27">
        <f t="shared" si="18"/>
        <v>2.2000000000000002</v>
      </c>
      <c r="CH31" s="27">
        <f t="shared" si="16"/>
        <v>49329.799999999996</v>
      </c>
      <c r="CI31">
        <f t="shared" si="14"/>
        <v>1.1000000000000001</v>
      </c>
      <c r="CJ31">
        <f t="shared" si="14"/>
        <v>10.8</v>
      </c>
      <c r="CK31">
        <f t="shared" si="14"/>
        <v>93.7</v>
      </c>
      <c r="CL31">
        <f t="shared" si="14"/>
        <v>-131.80000000000001</v>
      </c>
      <c r="CM31" s="27">
        <f t="shared" si="17"/>
        <v>-38.100000000000009</v>
      </c>
      <c r="CN31">
        <f t="shared" si="15"/>
        <v>145.4</v>
      </c>
      <c r="CO31">
        <f t="shared" si="15"/>
        <v>22.700000000000003</v>
      </c>
      <c r="CP31">
        <f t="shared" ref="CP31:CX57" si="19">BF31</f>
        <v>19680.200000000004</v>
      </c>
      <c r="CQ31">
        <f t="shared" si="19"/>
        <v>628.1</v>
      </c>
      <c r="CR31">
        <f t="shared" si="19"/>
        <v>70.7</v>
      </c>
      <c r="CS31">
        <f t="shared" si="19"/>
        <v>24.1</v>
      </c>
      <c r="CT31">
        <f t="shared" si="19"/>
        <v>317.8</v>
      </c>
      <c r="CU31">
        <f t="shared" si="19"/>
        <v>844.9</v>
      </c>
      <c r="CV31">
        <f t="shared" si="19"/>
        <v>1341.3999999999999</v>
      </c>
      <c r="CW31">
        <f t="shared" si="19"/>
        <v>66.900000000000006</v>
      </c>
      <c r="CX31">
        <f t="shared" si="19"/>
        <v>270.7</v>
      </c>
    </row>
    <row r="32" spans="1:102" ht="13.7" customHeight="1" x14ac:dyDescent="0.35">
      <c r="A32" s="7" t="s">
        <v>74</v>
      </c>
      <c r="B32" s="8">
        <v>154.4</v>
      </c>
      <c r="C32" s="8">
        <v>8.1999999999999993</v>
      </c>
      <c r="D32" s="8">
        <v>1.2</v>
      </c>
      <c r="E32" s="8">
        <v>7</v>
      </c>
      <c r="F32" s="8">
        <v>10.5</v>
      </c>
      <c r="G32" s="8">
        <v>99.7</v>
      </c>
      <c r="H32" s="8">
        <v>33.200000000000003</v>
      </c>
      <c r="I32" s="8">
        <v>15.6</v>
      </c>
      <c r="J32" s="8">
        <v>150</v>
      </c>
      <c r="K32" s="8">
        <v>473.6</v>
      </c>
      <c r="L32" s="8">
        <v>286.8</v>
      </c>
      <c r="M32" s="8">
        <v>104</v>
      </c>
      <c r="N32" s="8">
        <v>155.19999999999999</v>
      </c>
      <c r="O32" s="8">
        <v>95.9</v>
      </c>
      <c r="P32" s="8">
        <v>232.4</v>
      </c>
      <c r="Q32" s="8">
        <v>127</v>
      </c>
      <c r="R32" s="8">
        <v>126</v>
      </c>
      <c r="S32" s="8">
        <v>145.5</v>
      </c>
      <c r="T32" s="8">
        <v>150.6</v>
      </c>
      <c r="U32" s="8">
        <v>87.1</v>
      </c>
      <c r="V32" s="8">
        <v>57.7</v>
      </c>
      <c r="W32" s="8">
        <v>75.5</v>
      </c>
      <c r="X32" s="8">
        <v>2765.5</v>
      </c>
      <c r="Y32" s="8">
        <v>204.5</v>
      </c>
      <c r="Z32" s="8">
        <v>541.6</v>
      </c>
      <c r="AA32" s="8">
        <v>1190.5</v>
      </c>
      <c r="AB32" s="8">
        <v>559.9</v>
      </c>
      <c r="AC32" s="8">
        <v>17</v>
      </c>
      <c r="AD32" s="8">
        <v>5.2</v>
      </c>
      <c r="AE32" s="8">
        <v>439.1</v>
      </c>
      <c r="AF32" s="8">
        <v>9</v>
      </c>
      <c r="AG32" s="8">
        <v>174.6</v>
      </c>
      <c r="AH32" s="8">
        <v>329.6</v>
      </c>
      <c r="AI32" s="8">
        <v>472.8</v>
      </c>
      <c r="AJ32" s="8">
        <v>131.5</v>
      </c>
      <c r="AK32" s="8">
        <v>392.3</v>
      </c>
      <c r="AL32" s="8">
        <v>2569</v>
      </c>
      <c r="AM32" s="8">
        <v>335.6</v>
      </c>
      <c r="AN32" s="8">
        <v>166.4</v>
      </c>
      <c r="AO32" s="8">
        <v>1067.9000000000001</v>
      </c>
      <c r="AP32" s="8">
        <v>335.3</v>
      </c>
      <c r="AQ32" s="8">
        <v>567.20000000000005</v>
      </c>
      <c r="AR32" s="8">
        <v>183.5</v>
      </c>
      <c r="AS32" s="8">
        <v>126.7</v>
      </c>
      <c r="AT32" s="8">
        <v>0</v>
      </c>
      <c r="AU32" s="8">
        <v>218.9</v>
      </c>
      <c r="AV32" s="8">
        <v>29.5</v>
      </c>
      <c r="AW32" s="8">
        <v>150.80000000000001</v>
      </c>
      <c r="AX32" s="8">
        <v>545732.1</v>
      </c>
      <c r="AY32" s="8">
        <v>6.3</v>
      </c>
      <c r="AZ32" s="8">
        <v>9.8000000000000007</v>
      </c>
      <c r="BA32" s="8">
        <v>0.9</v>
      </c>
      <c r="BB32" s="8">
        <v>129.5</v>
      </c>
      <c r="BC32" s="8">
        <v>-1142.9000000000001</v>
      </c>
      <c r="BD32">
        <f t="shared" si="0"/>
        <v>162.6</v>
      </c>
      <c r="BE32">
        <f t="shared" si="1"/>
        <v>8.1999999999999993</v>
      </c>
      <c r="BF32">
        <f t="shared" si="2"/>
        <v>7433.5999999999995</v>
      </c>
      <c r="BG32">
        <f t="shared" si="3"/>
        <v>99.7</v>
      </c>
      <c r="BH32">
        <f t="shared" si="3"/>
        <v>33.200000000000003</v>
      </c>
      <c r="BI32">
        <f t="shared" si="3"/>
        <v>15.6</v>
      </c>
      <c r="BJ32">
        <f t="shared" si="3"/>
        <v>150</v>
      </c>
      <c r="BK32">
        <f t="shared" si="3"/>
        <v>473.6</v>
      </c>
      <c r="BL32">
        <f t="shared" si="4"/>
        <v>546</v>
      </c>
      <c r="BM32">
        <f t="shared" si="5"/>
        <v>95.9</v>
      </c>
      <c r="BN32">
        <f t="shared" si="6"/>
        <v>359.4</v>
      </c>
      <c r="BO32">
        <f t="shared" si="7"/>
        <v>352.1</v>
      </c>
      <c r="BP32">
        <f t="shared" si="8"/>
        <v>145.5</v>
      </c>
      <c r="BQ32">
        <f t="shared" si="9"/>
        <v>144.80000000000001</v>
      </c>
      <c r="BR32">
        <f t="shared" si="10"/>
        <v>2765.5</v>
      </c>
      <c r="BS32">
        <f t="shared" si="10"/>
        <v>204.5</v>
      </c>
      <c r="BT32">
        <f t="shared" si="10"/>
        <v>541.6</v>
      </c>
      <c r="BU32">
        <f t="shared" si="11"/>
        <v>559.9</v>
      </c>
      <c r="BV32">
        <f t="shared" si="12"/>
        <v>22.2</v>
      </c>
      <c r="BW32">
        <f t="shared" ref="BW32:BY63" si="20">AO32</f>
        <v>1067.9000000000001</v>
      </c>
      <c r="BX32">
        <f t="shared" si="20"/>
        <v>335.3</v>
      </c>
      <c r="BY32">
        <f t="shared" si="20"/>
        <v>567.20000000000005</v>
      </c>
      <c r="BZ32">
        <f t="shared" si="18"/>
        <v>183.5</v>
      </c>
      <c r="CA32">
        <f t="shared" si="18"/>
        <v>126.7</v>
      </c>
      <c r="CB32">
        <f t="shared" si="18"/>
        <v>0</v>
      </c>
      <c r="CC32" s="27">
        <f t="shared" si="18"/>
        <v>218.9</v>
      </c>
      <c r="CD32" s="27">
        <f t="shared" si="18"/>
        <v>29.5</v>
      </c>
      <c r="CE32" s="27">
        <f t="shared" si="18"/>
        <v>150.80000000000001</v>
      </c>
      <c r="CF32" s="27">
        <f t="shared" si="18"/>
        <v>545732.1</v>
      </c>
      <c r="CG32" s="27">
        <f t="shared" si="18"/>
        <v>6.3</v>
      </c>
      <c r="CH32" s="27">
        <f t="shared" si="16"/>
        <v>546137.59999999998</v>
      </c>
      <c r="CI32">
        <f t="shared" si="14"/>
        <v>9.8000000000000007</v>
      </c>
      <c r="CJ32">
        <f t="shared" si="14"/>
        <v>0.9</v>
      </c>
      <c r="CK32">
        <f t="shared" si="14"/>
        <v>129.5</v>
      </c>
      <c r="CL32">
        <f t="shared" si="14"/>
        <v>-1142.9000000000001</v>
      </c>
      <c r="CM32" s="27">
        <f t="shared" si="17"/>
        <v>-1013.4000000000001</v>
      </c>
      <c r="CN32">
        <f t="shared" ref="CN32:CO57" si="21">BD32</f>
        <v>162.6</v>
      </c>
      <c r="CO32">
        <f t="shared" si="21"/>
        <v>8.1999999999999993</v>
      </c>
      <c r="CP32">
        <f t="shared" si="19"/>
        <v>7433.5999999999995</v>
      </c>
      <c r="CQ32">
        <f t="shared" si="19"/>
        <v>99.7</v>
      </c>
      <c r="CR32">
        <f t="shared" si="19"/>
        <v>33.200000000000003</v>
      </c>
      <c r="CS32">
        <f t="shared" si="19"/>
        <v>15.6</v>
      </c>
      <c r="CT32">
        <f t="shared" si="19"/>
        <v>150</v>
      </c>
      <c r="CU32">
        <f t="shared" si="19"/>
        <v>473.6</v>
      </c>
      <c r="CV32">
        <f t="shared" si="19"/>
        <v>546</v>
      </c>
      <c r="CW32">
        <f t="shared" si="19"/>
        <v>95.9</v>
      </c>
      <c r="CX32">
        <f t="shared" si="19"/>
        <v>359.4</v>
      </c>
    </row>
    <row r="33" spans="1:102" ht="20.45" customHeight="1" x14ac:dyDescent="0.35">
      <c r="A33" s="7" t="s">
        <v>93</v>
      </c>
      <c r="B33" s="9">
        <v>13548.6</v>
      </c>
      <c r="C33" s="9">
        <v>1452.3</v>
      </c>
      <c r="D33" s="9">
        <v>37.299999999999997</v>
      </c>
      <c r="E33" s="9">
        <v>334.1</v>
      </c>
      <c r="F33" s="9">
        <v>92.5</v>
      </c>
      <c r="G33" s="9">
        <v>44179.9</v>
      </c>
      <c r="H33" s="9">
        <v>6533.9</v>
      </c>
      <c r="I33" s="9">
        <v>2212</v>
      </c>
      <c r="J33" s="9">
        <v>11650.8</v>
      </c>
      <c r="K33" s="9">
        <v>20812.599999999999</v>
      </c>
      <c r="L33" s="9">
        <v>22583.7</v>
      </c>
      <c r="M33" s="9">
        <v>6556.2</v>
      </c>
      <c r="N33" s="9">
        <v>13370.1</v>
      </c>
      <c r="O33" s="9">
        <v>2803</v>
      </c>
      <c r="P33" s="9">
        <v>20591.7</v>
      </c>
      <c r="Q33" s="9">
        <v>6290.3</v>
      </c>
      <c r="R33" s="9">
        <v>14741.5</v>
      </c>
      <c r="S33" s="9">
        <v>14070.8</v>
      </c>
      <c r="T33" s="9">
        <v>25490.7</v>
      </c>
      <c r="U33" s="9">
        <v>37673</v>
      </c>
      <c r="V33" s="9">
        <v>4611.8999999999996</v>
      </c>
      <c r="W33" s="9">
        <v>15131.5</v>
      </c>
      <c r="X33" s="9">
        <v>15005.2</v>
      </c>
      <c r="Y33" s="9">
        <v>1461.6</v>
      </c>
      <c r="Z33" s="9">
        <v>41427.199999999997</v>
      </c>
      <c r="AA33" s="9">
        <v>41632.5</v>
      </c>
      <c r="AB33" s="9">
        <v>10275.4</v>
      </c>
      <c r="AC33" s="9">
        <v>4052.9</v>
      </c>
      <c r="AD33" s="9">
        <v>2560.6</v>
      </c>
      <c r="AE33" s="9">
        <v>3038.2</v>
      </c>
      <c r="AF33" s="9">
        <v>396.8</v>
      </c>
      <c r="AG33" s="9">
        <v>31245.4</v>
      </c>
      <c r="AH33" s="9">
        <v>5298.9</v>
      </c>
      <c r="AI33" s="9">
        <v>4476.8</v>
      </c>
      <c r="AJ33" s="9">
        <v>5562.9</v>
      </c>
      <c r="AK33" s="9">
        <v>6432.3</v>
      </c>
      <c r="AL33" s="9">
        <v>1737.1</v>
      </c>
      <c r="AM33" s="9">
        <v>14063.6</v>
      </c>
      <c r="AN33" s="9">
        <v>13752.9</v>
      </c>
      <c r="AO33" s="9">
        <v>10474.200000000001</v>
      </c>
      <c r="AP33" s="9">
        <v>4062</v>
      </c>
      <c r="AQ33" s="9">
        <v>26956.9</v>
      </c>
      <c r="AR33" s="9">
        <v>4023.5</v>
      </c>
      <c r="AS33" s="9">
        <v>5328</v>
      </c>
      <c r="AT33" s="9">
        <v>0</v>
      </c>
      <c r="AU33" s="9">
        <v>343624.6</v>
      </c>
      <c r="AV33" s="9">
        <v>2884.9</v>
      </c>
      <c r="AW33" s="9">
        <v>43723.7</v>
      </c>
      <c r="AX33" s="9">
        <v>53624.7</v>
      </c>
      <c r="AY33" s="9">
        <v>-1149.2</v>
      </c>
      <c r="AZ33" s="9">
        <v>797.6</v>
      </c>
      <c r="BA33" s="9">
        <v>2715.7</v>
      </c>
      <c r="BB33" s="9">
        <v>113549.8</v>
      </c>
      <c r="BC33" s="9">
        <v>-84608.9</v>
      </c>
      <c r="BD33">
        <f t="shared" si="0"/>
        <v>15000.9</v>
      </c>
      <c r="BE33">
        <f t="shared" si="1"/>
        <v>371.40000000000003</v>
      </c>
      <c r="BF33">
        <f t="shared" si="2"/>
        <v>168100.3</v>
      </c>
      <c r="BG33">
        <f t="shared" si="3"/>
        <v>44179.9</v>
      </c>
      <c r="BH33">
        <f t="shared" si="3"/>
        <v>6533.9</v>
      </c>
      <c r="BI33">
        <f t="shared" si="3"/>
        <v>2212</v>
      </c>
      <c r="BJ33">
        <f t="shared" si="3"/>
        <v>11650.8</v>
      </c>
      <c r="BK33">
        <f t="shared" si="3"/>
        <v>20812.599999999999</v>
      </c>
      <c r="BL33">
        <f t="shared" si="4"/>
        <v>42510</v>
      </c>
      <c r="BM33">
        <f t="shared" si="5"/>
        <v>2803</v>
      </c>
      <c r="BN33">
        <f t="shared" si="6"/>
        <v>26882</v>
      </c>
      <c r="BO33">
        <f t="shared" si="7"/>
        <v>55363.7</v>
      </c>
      <c r="BP33">
        <f t="shared" si="8"/>
        <v>14070.8</v>
      </c>
      <c r="BQ33">
        <f t="shared" si="9"/>
        <v>42284.9</v>
      </c>
      <c r="BR33">
        <f t="shared" si="10"/>
        <v>15005.2</v>
      </c>
      <c r="BS33">
        <f t="shared" si="10"/>
        <v>1461.6</v>
      </c>
      <c r="BT33">
        <f t="shared" si="10"/>
        <v>41427.199999999997</v>
      </c>
      <c r="BU33">
        <f t="shared" si="11"/>
        <v>10275.4</v>
      </c>
      <c r="BV33">
        <f t="shared" si="12"/>
        <v>6613.5</v>
      </c>
      <c r="BW33">
        <f t="shared" si="20"/>
        <v>10474.200000000001</v>
      </c>
      <c r="BX33">
        <f t="shared" si="20"/>
        <v>4062</v>
      </c>
      <c r="BY33">
        <f t="shared" si="20"/>
        <v>26956.9</v>
      </c>
      <c r="BZ33">
        <f t="shared" si="18"/>
        <v>4023.5</v>
      </c>
      <c r="CA33">
        <f t="shared" si="18"/>
        <v>5328</v>
      </c>
      <c r="CB33">
        <f t="shared" si="18"/>
        <v>0</v>
      </c>
      <c r="CC33" s="27">
        <f t="shared" si="18"/>
        <v>343624.6</v>
      </c>
      <c r="CD33" s="27">
        <f t="shared" si="18"/>
        <v>2884.9</v>
      </c>
      <c r="CE33" s="27">
        <f t="shared" si="18"/>
        <v>43723.7</v>
      </c>
      <c r="CF33" s="27">
        <f t="shared" si="18"/>
        <v>53624.7</v>
      </c>
      <c r="CG33" s="27">
        <f t="shared" si="18"/>
        <v>-1149.2</v>
      </c>
      <c r="CH33" s="27">
        <f t="shared" si="16"/>
        <v>442708.7</v>
      </c>
      <c r="CI33">
        <f t="shared" si="14"/>
        <v>797.6</v>
      </c>
      <c r="CJ33">
        <f t="shared" si="14"/>
        <v>2715.7</v>
      </c>
      <c r="CK33">
        <f t="shared" si="14"/>
        <v>113549.8</v>
      </c>
      <c r="CL33">
        <f t="shared" si="14"/>
        <v>-84608.9</v>
      </c>
      <c r="CM33" s="27">
        <f t="shared" si="17"/>
        <v>28940.900000000009</v>
      </c>
      <c r="CN33">
        <f t="shared" si="21"/>
        <v>15000.9</v>
      </c>
      <c r="CO33">
        <f t="shared" si="21"/>
        <v>371.40000000000003</v>
      </c>
      <c r="CP33">
        <f t="shared" si="19"/>
        <v>168100.3</v>
      </c>
      <c r="CQ33">
        <f t="shared" si="19"/>
        <v>44179.9</v>
      </c>
      <c r="CR33">
        <f t="shared" si="19"/>
        <v>6533.9</v>
      </c>
      <c r="CS33">
        <f t="shared" si="19"/>
        <v>2212</v>
      </c>
      <c r="CT33">
        <f t="shared" si="19"/>
        <v>11650.8</v>
      </c>
      <c r="CU33">
        <f t="shared" si="19"/>
        <v>20812.599999999999</v>
      </c>
      <c r="CV33">
        <f t="shared" si="19"/>
        <v>42510</v>
      </c>
      <c r="CW33">
        <f t="shared" si="19"/>
        <v>2803</v>
      </c>
      <c r="CX33">
        <f t="shared" si="19"/>
        <v>26882</v>
      </c>
    </row>
    <row r="34" spans="1:102" ht="20.45" customHeight="1" x14ac:dyDescent="0.35">
      <c r="A34" s="7" t="s">
        <v>75</v>
      </c>
      <c r="B34" s="8">
        <v>2717.5</v>
      </c>
      <c r="C34" s="8">
        <v>229.6</v>
      </c>
      <c r="D34" s="8">
        <v>9.3000000000000007</v>
      </c>
      <c r="E34" s="8">
        <v>116.3</v>
      </c>
      <c r="F34" s="8">
        <v>66.8</v>
      </c>
      <c r="G34" s="8">
        <v>7922.1</v>
      </c>
      <c r="H34" s="8">
        <v>597</v>
      </c>
      <c r="I34" s="8">
        <v>599.79999999999995</v>
      </c>
      <c r="J34" s="8">
        <v>2918.8</v>
      </c>
      <c r="K34" s="8">
        <v>7399.9</v>
      </c>
      <c r="L34" s="8">
        <v>4508.5</v>
      </c>
      <c r="M34" s="8">
        <v>1005.5</v>
      </c>
      <c r="N34" s="8">
        <v>2294.4</v>
      </c>
      <c r="O34" s="8">
        <v>1541.4</v>
      </c>
      <c r="P34" s="8">
        <v>7882.6</v>
      </c>
      <c r="Q34" s="8">
        <v>1668.8</v>
      </c>
      <c r="R34" s="8">
        <v>2848.6</v>
      </c>
      <c r="S34" s="8">
        <v>2598.8000000000002</v>
      </c>
      <c r="T34" s="8">
        <v>4436.5</v>
      </c>
      <c r="U34" s="8">
        <v>4552.1000000000004</v>
      </c>
      <c r="V34" s="8">
        <v>994.9</v>
      </c>
      <c r="W34" s="8">
        <v>2533.1</v>
      </c>
      <c r="X34" s="8">
        <v>7141.2</v>
      </c>
      <c r="Y34" s="8">
        <v>584.1</v>
      </c>
      <c r="Z34" s="8">
        <v>12402</v>
      </c>
      <c r="AA34" s="8">
        <v>10283.299999999999</v>
      </c>
      <c r="AB34" s="8">
        <v>1195.5</v>
      </c>
      <c r="AC34" s="8">
        <v>405.7</v>
      </c>
      <c r="AD34" s="8">
        <v>365.2</v>
      </c>
      <c r="AE34" s="8">
        <v>697.2</v>
      </c>
      <c r="AF34" s="8">
        <v>685.6</v>
      </c>
      <c r="AG34" s="8">
        <v>5035.7</v>
      </c>
      <c r="AH34" s="8">
        <v>930.9</v>
      </c>
      <c r="AI34" s="8">
        <v>1456.1</v>
      </c>
      <c r="AJ34" s="8">
        <v>1024</v>
      </c>
      <c r="AK34" s="8">
        <v>4361</v>
      </c>
      <c r="AL34" s="8">
        <v>363.8</v>
      </c>
      <c r="AM34" s="8">
        <v>2036.1</v>
      </c>
      <c r="AN34" s="8">
        <v>1797.2</v>
      </c>
      <c r="AO34" s="8">
        <v>3389.1</v>
      </c>
      <c r="AP34" s="8">
        <v>1318.5</v>
      </c>
      <c r="AQ34" s="8">
        <v>4251.8</v>
      </c>
      <c r="AR34" s="8">
        <v>620.6</v>
      </c>
      <c r="AS34" s="8">
        <v>1632.8</v>
      </c>
      <c r="AT34" s="8">
        <v>0</v>
      </c>
      <c r="AU34" s="8">
        <v>92465.2</v>
      </c>
      <c r="AV34" s="8">
        <v>26.7</v>
      </c>
      <c r="AW34" s="8">
        <v>497.4</v>
      </c>
      <c r="AX34" s="8">
        <v>7842</v>
      </c>
      <c r="AY34" s="8">
        <v>118.6</v>
      </c>
      <c r="AZ34" s="8">
        <v>1590.2</v>
      </c>
      <c r="BA34" s="8">
        <v>4573.7</v>
      </c>
      <c r="BB34" s="8">
        <v>12978.6</v>
      </c>
      <c r="BC34" s="8">
        <v>-18509.400000000001</v>
      </c>
      <c r="BD34">
        <f t="shared" si="0"/>
        <v>2947.1</v>
      </c>
      <c r="BE34">
        <f t="shared" si="1"/>
        <v>125.6</v>
      </c>
      <c r="BF34">
        <f t="shared" si="2"/>
        <v>36561.4</v>
      </c>
      <c r="BG34">
        <f t="shared" si="3"/>
        <v>7922.1</v>
      </c>
      <c r="BH34">
        <f t="shared" si="3"/>
        <v>597</v>
      </c>
      <c r="BI34">
        <f t="shared" si="3"/>
        <v>599.79999999999995</v>
      </c>
      <c r="BJ34">
        <f t="shared" si="3"/>
        <v>2918.8</v>
      </c>
      <c r="BK34">
        <f t="shared" si="3"/>
        <v>7399.9</v>
      </c>
      <c r="BL34">
        <f t="shared" si="4"/>
        <v>7808.4</v>
      </c>
      <c r="BM34">
        <f t="shared" si="5"/>
        <v>1541.4</v>
      </c>
      <c r="BN34">
        <f t="shared" si="6"/>
        <v>9551.4</v>
      </c>
      <c r="BO34">
        <f t="shared" si="7"/>
        <v>9818.2000000000007</v>
      </c>
      <c r="BP34">
        <f t="shared" si="8"/>
        <v>2598.8000000000002</v>
      </c>
      <c r="BQ34">
        <f t="shared" si="9"/>
        <v>5547</v>
      </c>
      <c r="BR34">
        <f t="shared" si="10"/>
        <v>7141.2</v>
      </c>
      <c r="BS34">
        <f t="shared" si="10"/>
        <v>584.1</v>
      </c>
      <c r="BT34">
        <f t="shared" si="10"/>
        <v>12402</v>
      </c>
      <c r="BU34">
        <f t="shared" si="11"/>
        <v>1195.5</v>
      </c>
      <c r="BV34">
        <f t="shared" si="12"/>
        <v>770.9</v>
      </c>
      <c r="BW34">
        <f t="shared" si="20"/>
        <v>3389.1</v>
      </c>
      <c r="BX34">
        <f t="shared" si="20"/>
        <v>1318.5</v>
      </c>
      <c r="BY34">
        <f t="shared" si="20"/>
        <v>4251.8</v>
      </c>
      <c r="BZ34">
        <f t="shared" si="18"/>
        <v>620.6</v>
      </c>
      <c r="CA34">
        <f t="shared" si="18"/>
        <v>1632.8</v>
      </c>
      <c r="CB34">
        <f t="shared" si="18"/>
        <v>0</v>
      </c>
      <c r="CC34" s="27">
        <f t="shared" si="18"/>
        <v>92465.2</v>
      </c>
      <c r="CD34" s="27">
        <f t="shared" si="18"/>
        <v>26.7</v>
      </c>
      <c r="CE34" s="27">
        <f t="shared" si="18"/>
        <v>497.4</v>
      </c>
      <c r="CF34" s="27">
        <f t="shared" si="18"/>
        <v>7842</v>
      </c>
      <c r="CG34" s="27">
        <f t="shared" si="18"/>
        <v>118.6</v>
      </c>
      <c r="CH34" s="27">
        <f t="shared" si="16"/>
        <v>100949.9</v>
      </c>
      <c r="CI34">
        <f t="shared" si="14"/>
        <v>1590.2</v>
      </c>
      <c r="CJ34">
        <f t="shared" si="14"/>
        <v>4573.7</v>
      </c>
      <c r="CK34">
        <f t="shared" si="14"/>
        <v>12978.6</v>
      </c>
      <c r="CL34">
        <f t="shared" si="14"/>
        <v>-18509.400000000001</v>
      </c>
      <c r="CM34" s="27">
        <f t="shared" si="17"/>
        <v>-5530.8000000000011</v>
      </c>
      <c r="CN34">
        <f t="shared" si="21"/>
        <v>2947.1</v>
      </c>
      <c r="CO34">
        <f t="shared" si="21"/>
        <v>125.6</v>
      </c>
      <c r="CP34">
        <f t="shared" si="19"/>
        <v>36561.4</v>
      </c>
      <c r="CQ34">
        <f t="shared" si="19"/>
        <v>7922.1</v>
      </c>
      <c r="CR34">
        <f t="shared" si="19"/>
        <v>597</v>
      </c>
      <c r="CS34">
        <f t="shared" si="19"/>
        <v>599.79999999999995</v>
      </c>
      <c r="CT34">
        <f t="shared" si="19"/>
        <v>2918.8</v>
      </c>
      <c r="CU34">
        <f t="shared" si="19"/>
        <v>7399.9</v>
      </c>
      <c r="CV34">
        <f t="shared" si="19"/>
        <v>7808.4</v>
      </c>
      <c r="CW34">
        <f t="shared" si="19"/>
        <v>1541.4</v>
      </c>
      <c r="CX34">
        <f t="shared" si="19"/>
        <v>9551.4</v>
      </c>
    </row>
    <row r="35" spans="1:102" ht="13.7" customHeight="1" x14ac:dyDescent="0.35">
      <c r="A35" s="7" t="s">
        <v>94</v>
      </c>
      <c r="B35" s="9">
        <v>359.3</v>
      </c>
      <c r="C35" s="9">
        <v>33.799999999999997</v>
      </c>
      <c r="D35" s="9">
        <v>0.9</v>
      </c>
      <c r="E35" s="9">
        <v>10.9</v>
      </c>
      <c r="F35" s="9">
        <v>9.5</v>
      </c>
      <c r="G35" s="9">
        <v>1020</v>
      </c>
      <c r="H35" s="9">
        <v>88.8</v>
      </c>
      <c r="I35" s="9">
        <v>80</v>
      </c>
      <c r="J35" s="9">
        <v>354.2</v>
      </c>
      <c r="K35" s="9">
        <v>3468.5</v>
      </c>
      <c r="L35" s="9">
        <v>656.7</v>
      </c>
      <c r="M35" s="9">
        <v>144.9</v>
      </c>
      <c r="N35" s="9">
        <v>294.39999999999998</v>
      </c>
      <c r="O35" s="9">
        <v>215.7</v>
      </c>
      <c r="P35" s="9">
        <v>1436.2</v>
      </c>
      <c r="Q35" s="9">
        <v>265.89999999999998</v>
      </c>
      <c r="R35" s="9">
        <v>358.2</v>
      </c>
      <c r="S35" s="9">
        <v>358</v>
      </c>
      <c r="T35" s="9">
        <v>736.9</v>
      </c>
      <c r="U35" s="9">
        <v>744.1</v>
      </c>
      <c r="V35" s="9">
        <v>147.19999999999999</v>
      </c>
      <c r="W35" s="9">
        <v>341.8</v>
      </c>
      <c r="X35" s="9">
        <v>1348.7</v>
      </c>
      <c r="Y35" s="9">
        <v>24.2</v>
      </c>
      <c r="Z35" s="9">
        <v>1363.1</v>
      </c>
      <c r="AA35" s="9">
        <v>865</v>
      </c>
      <c r="AB35" s="9">
        <v>278.39999999999998</v>
      </c>
      <c r="AC35" s="9">
        <v>7770.5</v>
      </c>
      <c r="AD35" s="9">
        <v>79.3</v>
      </c>
      <c r="AE35" s="9">
        <v>304.2</v>
      </c>
      <c r="AF35" s="9">
        <v>20</v>
      </c>
      <c r="AG35" s="9">
        <v>514.6</v>
      </c>
      <c r="AH35" s="9">
        <v>83.6</v>
      </c>
      <c r="AI35" s="9">
        <v>72.099999999999994</v>
      </c>
      <c r="AJ35" s="9">
        <v>91.4</v>
      </c>
      <c r="AK35" s="9">
        <v>132.69999999999999</v>
      </c>
      <c r="AL35" s="9">
        <v>36.200000000000003</v>
      </c>
      <c r="AM35" s="9">
        <v>198.2</v>
      </c>
      <c r="AN35" s="9">
        <v>117.1</v>
      </c>
      <c r="AO35" s="9">
        <v>167.7</v>
      </c>
      <c r="AP35" s="9">
        <v>76.900000000000006</v>
      </c>
      <c r="AQ35" s="9">
        <v>418</v>
      </c>
      <c r="AR35" s="9">
        <v>66.099999999999994</v>
      </c>
      <c r="AS35" s="9">
        <v>105.9</v>
      </c>
      <c r="AT35" s="9">
        <v>0</v>
      </c>
      <c r="AU35" s="9">
        <v>5110.3</v>
      </c>
      <c r="AV35" s="9">
        <v>5.9</v>
      </c>
      <c r="AW35" s="9">
        <v>108.3</v>
      </c>
      <c r="AX35" s="9">
        <v>1282.2</v>
      </c>
      <c r="AY35" s="9">
        <v>1171.4000000000001</v>
      </c>
      <c r="AZ35" s="9">
        <v>337.2</v>
      </c>
      <c r="BA35" s="9">
        <v>52.8</v>
      </c>
      <c r="BB35" s="9">
        <v>10781.7</v>
      </c>
      <c r="BC35" s="9">
        <v>-2488.8000000000002</v>
      </c>
      <c r="BD35">
        <f t="shared" si="0"/>
        <v>393.1</v>
      </c>
      <c r="BE35">
        <f t="shared" si="1"/>
        <v>11.8</v>
      </c>
      <c r="BF35">
        <f t="shared" si="2"/>
        <v>3111.4999999999995</v>
      </c>
      <c r="BG35">
        <f t="shared" si="3"/>
        <v>1020</v>
      </c>
      <c r="BH35">
        <f t="shared" si="3"/>
        <v>88.8</v>
      </c>
      <c r="BI35">
        <f t="shared" si="3"/>
        <v>80</v>
      </c>
      <c r="BJ35">
        <f t="shared" si="3"/>
        <v>354.2</v>
      </c>
      <c r="BK35">
        <f t="shared" si="3"/>
        <v>3468.5</v>
      </c>
      <c r="BL35">
        <f t="shared" si="4"/>
        <v>1096</v>
      </c>
      <c r="BM35">
        <f t="shared" si="5"/>
        <v>215.7</v>
      </c>
      <c r="BN35">
        <f t="shared" si="6"/>
        <v>1702.1</v>
      </c>
      <c r="BO35">
        <f t="shared" si="7"/>
        <v>1436.8999999999999</v>
      </c>
      <c r="BP35">
        <f t="shared" si="8"/>
        <v>358</v>
      </c>
      <c r="BQ35">
        <f t="shared" si="9"/>
        <v>891.3</v>
      </c>
      <c r="BR35">
        <f t="shared" si="10"/>
        <v>1348.7</v>
      </c>
      <c r="BS35">
        <f t="shared" si="10"/>
        <v>24.2</v>
      </c>
      <c r="BT35">
        <f t="shared" si="10"/>
        <v>1363.1</v>
      </c>
      <c r="BU35">
        <f t="shared" si="11"/>
        <v>278.39999999999998</v>
      </c>
      <c r="BV35">
        <f t="shared" si="12"/>
        <v>7849.8</v>
      </c>
      <c r="BW35">
        <f t="shared" si="20"/>
        <v>167.7</v>
      </c>
      <c r="BX35">
        <f t="shared" si="20"/>
        <v>76.900000000000006</v>
      </c>
      <c r="BY35">
        <f t="shared" si="20"/>
        <v>418</v>
      </c>
      <c r="BZ35">
        <f t="shared" si="18"/>
        <v>66.099999999999994</v>
      </c>
      <c r="CA35">
        <f t="shared" si="18"/>
        <v>105.9</v>
      </c>
      <c r="CB35">
        <f t="shared" si="18"/>
        <v>0</v>
      </c>
      <c r="CC35" s="27">
        <f t="shared" si="18"/>
        <v>5110.3</v>
      </c>
      <c r="CD35" s="27">
        <f t="shared" si="18"/>
        <v>5.9</v>
      </c>
      <c r="CE35" s="27">
        <f t="shared" si="18"/>
        <v>108.3</v>
      </c>
      <c r="CF35" s="27">
        <f t="shared" si="18"/>
        <v>1282.2</v>
      </c>
      <c r="CG35" s="27">
        <f t="shared" si="18"/>
        <v>1171.4000000000001</v>
      </c>
      <c r="CH35" s="27">
        <f t="shared" si="16"/>
        <v>7678.1</v>
      </c>
      <c r="CI35">
        <f t="shared" si="14"/>
        <v>337.2</v>
      </c>
      <c r="CJ35">
        <f t="shared" si="14"/>
        <v>52.8</v>
      </c>
      <c r="CK35">
        <f t="shared" si="14"/>
        <v>10781.7</v>
      </c>
      <c r="CL35">
        <f t="shared" si="14"/>
        <v>-2488.8000000000002</v>
      </c>
      <c r="CM35" s="27">
        <f t="shared" si="17"/>
        <v>8292.9000000000015</v>
      </c>
      <c r="CN35">
        <f t="shared" si="21"/>
        <v>393.1</v>
      </c>
      <c r="CO35">
        <f t="shared" si="21"/>
        <v>11.8</v>
      </c>
      <c r="CP35">
        <f t="shared" si="19"/>
        <v>3111.4999999999995</v>
      </c>
      <c r="CQ35">
        <f t="shared" si="19"/>
        <v>1020</v>
      </c>
      <c r="CR35">
        <f t="shared" si="19"/>
        <v>88.8</v>
      </c>
      <c r="CS35">
        <f t="shared" si="19"/>
        <v>80</v>
      </c>
      <c r="CT35">
        <f t="shared" si="19"/>
        <v>354.2</v>
      </c>
      <c r="CU35">
        <f t="shared" si="19"/>
        <v>3468.5</v>
      </c>
      <c r="CV35">
        <f t="shared" si="19"/>
        <v>1096</v>
      </c>
      <c r="CW35">
        <f t="shared" si="19"/>
        <v>215.7</v>
      </c>
      <c r="CX35">
        <f t="shared" si="19"/>
        <v>1702.1</v>
      </c>
    </row>
    <row r="36" spans="1:102" ht="13.7" customHeight="1" x14ac:dyDescent="0.35">
      <c r="A36" s="7" t="s">
        <v>95</v>
      </c>
      <c r="B36" s="8">
        <v>103.7</v>
      </c>
      <c r="C36" s="8">
        <v>12.8</v>
      </c>
      <c r="D36" s="8">
        <v>2.8</v>
      </c>
      <c r="E36" s="8">
        <v>23.8</v>
      </c>
      <c r="F36" s="8">
        <v>4.4000000000000004</v>
      </c>
      <c r="G36" s="8">
        <v>374.6</v>
      </c>
      <c r="H36" s="8">
        <v>65.3</v>
      </c>
      <c r="I36" s="8">
        <v>38.200000000000003</v>
      </c>
      <c r="J36" s="8">
        <v>163.69999999999999</v>
      </c>
      <c r="K36" s="8">
        <v>362.5</v>
      </c>
      <c r="L36" s="8">
        <v>349.6</v>
      </c>
      <c r="M36" s="8">
        <v>132.4</v>
      </c>
      <c r="N36" s="8">
        <v>171.7</v>
      </c>
      <c r="O36" s="8">
        <v>90.7</v>
      </c>
      <c r="P36" s="8">
        <v>553.1</v>
      </c>
      <c r="Q36" s="8">
        <v>131.9</v>
      </c>
      <c r="R36" s="8">
        <v>229.4</v>
      </c>
      <c r="S36" s="8">
        <v>213.6</v>
      </c>
      <c r="T36" s="8">
        <v>392.4</v>
      </c>
      <c r="U36" s="8">
        <v>266.60000000000002</v>
      </c>
      <c r="V36" s="8">
        <v>65.599999999999994</v>
      </c>
      <c r="W36" s="8">
        <v>176.1</v>
      </c>
      <c r="X36" s="8">
        <v>172.5</v>
      </c>
      <c r="Y36" s="8">
        <v>63.7</v>
      </c>
      <c r="Z36" s="8">
        <v>571.29999999999995</v>
      </c>
      <c r="AA36" s="8">
        <v>2403.4</v>
      </c>
      <c r="AB36" s="8">
        <v>104.2</v>
      </c>
      <c r="AC36" s="8">
        <v>36.1</v>
      </c>
      <c r="AD36" s="8">
        <v>110.3</v>
      </c>
      <c r="AE36" s="8">
        <v>63.6</v>
      </c>
      <c r="AF36" s="8">
        <v>213.4</v>
      </c>
      <c r="AG36" s="8">
        <v>271.8</v>
      </c>
      <c r="AH36" s="8">
        <v>456.4</v>
      </c>
      <c r="AI36" s="8">
        <v>251.1</v>
      </c>
      <c r="AJ36" s="8">
        <v>480.7</v>
      </c>
      <c r="AK36" s="8">
        <v>271.5</v>
      </c>
      <c r="AL36" s="8">
        <v>47.4</v>
      </c>
      <c r="AM36" s="8">
        <v>480.4</v>
      </c>
      <c r="AN36" s="8">
        <v>771.6</v>
      </c>
      <c r="AO36" s="8">
        <v>259</v>
      </c>
      <c r="AP36" s="8">
        <v>407.1</v>
      </c>
      <c r="AQ36" s="8">
        <v>430.7</v>
      </c>
      <c r="AR36" s="8">
        <v>135.5</v>
      </c>
      <c r="AS36" s="8">
        <v>130.69999999999999</v>
      </c>
      <c r="AT36" s="8">
        <v>0</v>
      </c>
      <c r="AU36" s="8">
        <v>14994</v>
      </c>
      <c r="AV36" s="8">
        <v>4.4000000000000004</v>
      </c>
      <c r="AW36" s="8">
        <v>52.8</v>
      </c>
      <c r="AX36" s="8">
        <v>556.70000000000005</v>
      </c>
      <c r="AY36" s="8">
        <v>74.2</v>
      </c>
      <c r="AZ36" s="8">
        <v>862.4</v>
      </c>
      <c r="BA36" s="8">
        <v>374.3</v>
      </c>
      <c r="BB36" s="8">
        <v>3099</v>
      </c>
      <c r="BC36" s="8">
        <v>-2642.1</v>
      </c>
      <c r="BD36">
        <f t="shared" si="0"/>
        <v>116.5</v>
      </c>
      <c r="BE36">
        <f t="shared" si="1"/>
        <v>26.6</v>
      </c>
      <c r="BF36">
        <f t="shared" si="2"/>
        <v>6819.7</v>
      </c>
      <c r="BG36">
        <f t="shared" si="3"/>
        <v>374.6</v>
      </c>
      <c r="BH36">
        <f t="shared" si="3"/>
        <v>65.3</v>
      </c>
      <c r="BI36">
        <f t="shared" si="3"/>
        <v>38.200000000000003</v>
      </c>
      <c r="BJ36">
        <f t="shared" si="3"/>
        <v>163.69999999999999</v>
      </c>
      <c r="BK36">
        <f t="shared" si="3"/>
        <v>362.5</v>
      </c>
      <c r="BL36">
        <f t="shared" si="4"/>
        <v>653.70000000000005</v>
      </c>
      <c r="BM36">
        <f t="shared" si="5"/>
        <v>90.7</v>
      </c>
      <c r="BN36">
        <f t="shared" si="6"/>
        <v>685</v>
      </c>
      <c r="BO36">
        <f t="shared" si="7"/>
        <v>797.9</v>
      </c>
      <c r="BP36">
        <f t="shared" si="8"/>
        <v>213.6</v>
      </c>
      <c r="BQ36">
        <f t="shared" si="9"/>
        <v>332.20000000000005</v>
      </c>
      <c r="BR36">
        <f t="shared" si="10"/>
        <v>172.5</v>
      </c>
      <c r="BS36">
        <f t="shared" si="10"/>
        <v>63.7</v>
      </c>
      <c r="BT36">
        <f t="shared" si="10"/>
        <v>571.29999999999995</v>
      </c>
      <c r="BU36">
        <f t="shared" si="11"/>
        <v>104.2</v>
      </c>
      <c r="BV36">
        <f t="shared" si="12"/>
        <v>146.4</v>
      </c>
      <c r="BW36">
        <f t="shared" si="20"/>
        <v>259</v>
      </c>
      <c r="BX36">
        <f t="shared" si="20"/>
        <v>407.1</v>
      </c>
      <c r="BY36">
        <f t="shared" si="20"/>
        <v>430.7</v>
      </c>
      <c r="BZ36">
        <f t="shared" si="18"/>
        <v>135.5</v>
      </c>
      <c r="CA36">
        <f t="shared" si="18"/>
        <v>130.69999999999999</v>
      </c>
      <c r="CB36">
        <f t="shared" si="18"/>
        <v>0</v>
      </c>
      <c r="CC36" s="27">
        <f t="shared" si="18"/>
        <v>14994</v>
      </c>
      <c r="CD36" s="27">
        <f t="shared" si="18"/>
        <v>4.4000000000000004</v>
      </c>
      <c r="CE36" s="27">
        <f t="shared" si="18"/>
        <v>52.8</v>
      </c>
      <c r="CF36" s="27">
        <f t="shared" si="18"/>
        <v>556.70000000000005</v>
      </c>
      <c r="CG36" s="27">
        <f t="shared" si="18"/>
        <v>74.2</v>
      </c>
      <c r="CH36" s="27">
        <f t="shared" si="16"/>
        <v>15682.1</v>
      </c>
      <c r="CI36">
        <f t="shared" si="14"/>
        <v>862.4</v>
      </c>
      <c r="CJ36">
        <f t="shared" si="14"/>
        <v>374.3</v>
      </c>
      <c r="CK36">
        <f t="shared" si="14"/>
        <v>3099</v>
      </c>
      <c r="CL36">
        <f t="shared" si="14"/>
        <v>-2642.1</v>
      </c>
      <c r="CM36" s="27">
        <f t="shared" si="17"/>
        <v>456.90000000000009</v>
      </c>
      <c r="CN36">
        <f t="shared" si="21"/>
        <v>116.5</v>
      </c>
      <c r="CO36">
        <f t="shared" si="21"/>
        <v>26.6</v>
      </c>
      <c r="CP36">
        <f t="shared" si="19"/>
        <v>6819.7</v>
      </c>
      <c r="CQ36">
        <f t="shared" si="19"/>
        <v>374.6</v>
      </c>
      <c r="CR36">
        <f t="shared" si="19"/>
        <v>65.3</v>
      </c>
      <c r="CS36">
        <f t="shared" si="19"/>
        <v>38.200000000000003</v>
      </c>
      <c r="CT36">
        <f t="shared" si="19"/>
        <v>163.69999999999999</v>
      </c>
      <c r="CU36">
        <f t="shared" si="19"/>
        <v>362.5</v>
      </c>
      <c r="CV36">
        <f t="shared" si="19"/>
        <v>653.70000000000005</v>
      </c>
      <c r="CW36">
        <f t="shared" si="19"/>
        <v>90.7</v>
      </c>
      <c r="CX36">
        <f t="shared" si="19"/>
        <v>685</v>
      </c>
    </row>
    <row r="37" spans="1:102" ht="20.45" customHeight="1" x14ac:dyDescent="0.35">
      <c r="A37" s="7" t="s">
        <v>96</v>
      </c>
      <c r="B37" s="9">
        <v>868.8</v>
      </c>
      <c r="C37" s="9">
        <v>116.3</v>
      </c>
      <c r="D37" s="9">
        <v>3.6</v>
      </c>
      <c r="E37" s="9">
        <v>49</v>
      </c>
      <c r="F37" s="9">
        <v>23.4</v>
      </c>
      <c r="G37" s="9">
        <v>3295.5</v>
      </c>
      <c r="H37" s="9">
        <v>242.2</v>
      </c>
      <c r="I37" s="9">
        <v>199.3</v>
      </c>
      <c r="J37" s="9">
        <v>1027.3</v>
      </c>
      <c r="K37" s="9">
        <v>6061.3</v>
      </c>
      <c r="L37" s="9">
        <v>1539.6</v>
      </c>
      <c r="M37" s="9">
        <v>399.6</v>
      </c>
      <c r="N37" s="9">
        <v>871.7</v>
      </c>
      <c r="O37" s="9">
        <v>563.6</v>
      </c>
      <c r="P37" s="9">
        <v>3243.7</v>
      </c>
      <c r="Q37" s="9">
        <v>635</v>
      </c>
      <c r="R37" s="9">
        <v>932.8</v>
      </c>
      <c r="S37" s="9">
        <v>980.5</v>
      </c>
      <c r="T37" s="9">
        <v>1728.4</v>
      </c>
      <c r="U37" s="9">
        <v>1677.5</v>
      </c>
      <c r="V37" s="9">
        <v>341.4</v>
      </c>
      <c r="W37" s="9">
        <v>970.3</v>
      </c>
      <c r="X37" s="9">
        <v>4361.3</v>
      </c>
      <c r="Y37" s="9">
        <v>84.1</v>
      </c>
      <c r="Z37" s="9">
        <v>3923.4</v>
      </c>
      <c r="AA37" s="9">
        <v>5877.6</v>
      </c>
      <c r="AB37" s="9">
        <v>5757.3</v>
      </c>
      <c r="AC37" s="9">
        <v>1358</v>
      </c>
      <c r="AD37" s="9">
        <v>5986.2</v>
      </c>
      <c r="AE37" s="9">
        <v>1248.2</v>
      </c>
      <c r="AF37" s="9">
        <v>96.7</v>
      </c>
      <c r="AG37" s="9">
        <v>3819.7</v>
      </c>
      <c r="AH37" s="9">
        <v>326.60000000000002</v>
      </c>
      <c r="AI37" s="9">
        <v>284.2</v>
      </c>
      <c r="AJ37" s="9">
        <v>390</v>
      </c>
      <c r="AK37" s="9">
        <v>506.2</v>
      </c>
      <c r="AL37" s="9">
        <v>186.4</v>
      </c>
      <c r="AM37" s="9">
        <v>699.6</v>
      </c>
      <c r="AN37" s="9">
        <v>629</v>
      </c>
      <c r="AO37" s="9">
        <v>1759.9</v>
      </c>
      <c r="AP37" s="9">
        <v>280</v>
      </c>
      <c r="AQ37" s="9">
        <v>1317.7</v>
      </c>
      <c r="AR37" s="9">
        <v>555.5</v>
      </c>
      <c r="AS37" s="9">
        <v>377.2</v>
      </c>
      <c r="AT37" s="9">
        <v>0</v>
      </c>
      <c r="AU37" s="9">
        <v>34190.699999999997</v>
      </c>
      <c r="AV37" s="9">
        <v>13.3</v>
      </c>
      <c r="AW37" s="9">
        <v>3428.1</v>
      </c>
      <c r="AX37" s="9">
        <v>3029.2</v>
      </c>
      <c r="AY37" s="9">
        <v>219.7</v>
      </c>
      <c r="AZ37" s="9">
        <v>44.7</v>
      </c>
      <c r="BA37" s="9">
        <v>60.1</v>
      </c>
      <c r="BB37" s="9">
        <v>7639</v>
      </c>
      <c r="BC37" s="9">
        <v>-9863.6</v>
      </c>
      <c r="BD37">
        <f t="shared" si="0"/>
        <v>985.09999999999991</v>
      </c>
      <c r="BE37">
        <f t="shared" si="1"/>
        <v>52.6</v>
      </c>
      <c r="BF37">
        <f t="shared" si="2"/>
        <v>16618</v>
      </c>
      <c r="BG37">
        <f t="shared" si="3"/>
        <v>3295.5</v>
      </c>
      <c r="BH37">
        <f t="shared" si="3"/>
        <v>242.2</v>
      </c>
      <c r="BI37">
        <f t="shared" si="3"/>
        <v>199.3</v>
      </c>
      <c r="BJ37">
        <f t="shared" si="3"/>
        <v>1027.3</v>
      </c>
      <c r="BK37">
        <f t="shared" si="3"/>
        <v>6061.3</v>
      </c>
      <c r="BL37">
        <f t="shared" si="4"/>
        <v>2810.8999999999996</v>
      </c>
      <c r="BM37">
        <f t="shared" si="5"/>
        <v>563.6</v>
      </c>
      <c r="BN37">
        <f t="shared" si="6"/>
        <v>3878.7</v>
      </c>
      <c r="BO37">
        <f t="shared" si="7"/>
        <v>3631.5</v>
      </c>
      <c r="BP37">
        <f t="shared" si="8"/>
        <v>980.5</v>
      </c>
      <c r="BQ37">
        <f t="shared" si="9"/>
        <v>2018.9</v>
      </c>
      <c r="BR37">
        <f t="shared" si="10"/>
        <v>4361.3</v>
      </c>
      <c r="BS37">
        <f t="shared" si="10"/>
        <v>84.1</v>
      </c>
      <c r="BT37">
        <f t="shared" si="10"/>
        <v>3923.4</v>
      </c>
      <c r="BU37">
        <f t="shared" si="11"/>
        <v>5757.3</v>
      </c>
      <c r="BV37">
        <f t="shared" si="12"/>
        <v>7344.2</v>
      </c>
      <c r="BW37">
        <f t="shared" si="20"/>
        <v>1759.9</v>
      </c>
      <c r="BX37">
        <f t="shared" si="20"/>
        <v>280</v>
      </c>
      <c r="BY37">
        <f t="shared" si="20"/>
        <v>1317.7</v>
      </c>
      <c r="BZ37">
        <f t="shared" si="18"/>
        <v>555.5</v>
      </c>
      <c r="CA37">
        <f t="shared" si="18"/>
        <v>377.2</v>
      </c>
      <c r="CB37">
        <f t="shared" si="18"/>
        <v>0</v>
      </c>
      <c r="CC37" s="27">
        <f t="shared" si="18"/>
        <v>34190.699999999997</v>
      </c>
      <c r="CD37" s="27">
        <f t="shared" si="18"/>
        <v>13.3</v>
      </c>
      <c r="CE37" s="27">
        <f t="shared" si="18"/>
        <v>3428.1</v>
      </c>
      <c r="CF37" s="27">
        <f t="shared" si="18"/>
        <v>3029.2</v>
      </c>
      <c r="CG37" s="27">
        <f t="shared" si="18"/>
        <v>219.7</v>
      </c>
      <c r="CH37" s="27">
        <f t="shared" si="16"/>
        <v>40880.999999999993</v>
      </c>
      <c r="CI37">
        <f t="shared" si="14"/>
        <v>44.7</v>
      </c>
      <c r="CJ37">
        <f t="shared" si="14"/>
        <v>60.1</v>
      </c>
      <c r="CK37">
        <f t="shared" si="14"/>
        <v>7639</v>
      </c>
      <c r="CL37">
        <f t="shared" si="14"/>
        <v>-9863.6</v>
      </c>
      <c r="CM37" s="27">
        <f t="shared" si="17"/>
        <v>-2224.6000000000004</v>
      </c>
      <c r="CN37">
        <f t="shared" si="21"/>
        <v>985.09999999999991</v>
      </c>
      <c r="CO37">
        <f t="shared" si="21"/>
        <v>52.6</v>
      </c>
      <c r="CP37">
        <f t="shared" si="19"/>
        <v>16618</v>
      </c>
      <c r="CQ37">
        <f t="shared" si="19"/>
        <v>3295.5</v>
      </c>
      <c r="CR37">
        <f t="shared" si="19"/>
        <v>242.2</v>
      </c>
      <c r="CS37">
        <f t="shared" si="19"/>
        <v>199.3</v>
      </c>
      <c r="CT37">
        <f t="shared" si="19"/>
        <v>1027.3</v>
      </c>
      <c r="CU37">
        <f t="shared" si="19"/>
        <v>6061.3</v>
      </c>
      <c r="CV37">
        <f t="shared" si="19"/>
        <v>2810.8999999999996</v>
      </c>
      <c r="CW37">
        <f t="shared" si="19"/>
        <v>563.6</v>
      </c>
      <c r="CX37">
        <f t="shared" si="19"/>
        <v>3878.7</v>
      </c>
    </row>
    <row r="38" spans="1:102" ht="20.45" customHeight="1" x14ac:dyDescent="0.35">
      <c r="A38" s="7" t="s">
        <v>97</v>
      </c>
      <c r="B38" s="8">
        <v>16.8</v>
      </c>
      <c r="C38" s="8">
        <v>4</v>
      </c>
      <c r="D38" s="8">
        <v>1.5</v>
      </c>
      <c r="E38" s="8">
        <v>6.1</v>
      </c>
      <c r="F38" s="8">
        <v>1.6</v>
      </c>
      <c r="G38" s="8">
        <v>40.799999999999997</v>
      </c>
      <c r="H38" s="8">
        <v>12.7</v>
      </c>
      <c r="I38" s="8">
        <v>5.9</v>
      </c>
      <c r="J38" s="8">
        <v>29.2</v>
      </c>
      <c r="K38" s="8">
        <v>113.4</v>
      </c>
      <c r="L38" s="8">
        <v>126.4</v>
      </c>
      <c r="M38" s="8">
        <v>63.3</v>
      </c>
      <c r="N38" s="8">
        <v>41.1</v>
      </c>
      <c r="O38" s="8">
        <v>6.3</v>
      </c>
      <c r="P38" s="8">
        <v>18.2</v>
      </c>
      <c r="Q38" s="8">
        <v>17.399999999999999</v>
      </c>
      <c r="R38" s="8">
        <v>119.6</v>
      </c>
      <c r="S38" s="8">
        <v>77.7</v>
      </c>
      <c r="T38" s="8">
        <v>83.2</v>
      </c>
      <c r="U38" s="8">
        <v>78.7</v>
      </c>
      <c r="V38" s="8">
        <v>33.9</v>
      </c>
      <c r="W38" s="8">
        <v>51.2</v>
      </c>
      <c r="X38" s="8">
        <v>788.9</v>
      </c>
      <c r="Y38" s="8">
        <v>32.9</v>
      </c>
      <c r="Z38" s="8">
        <v>211.6</v>
      </c>
      <c r="AA38" s="8">
        <v>1098.2</v>
      </c>
      <c r="AB38" s="8">
        <v>80.2</v>
      </c>
      <c r="AC38" s="8">
        <v>27.6</v>
      </c>
      <c r="AD38" s="8">
        <v>18</v>
      </c>
      <c r="AE38" s="8">
        <v>123.7</v>
      </c>
      <c r="AF38" s="8">
        <v>230.1</v>
      </c>
      <c r="AG38" s="8">
        <v>301.2</v>
      </c>
      <c r="AH38" s="8">
        <v>169.9</v>
      </c>
      <c r="AI38" s="8">
        <v>1511.9</v>
      </c>
      <c r="AJ38" s="8">
        <v>147.19999999999999</v>
      </c>
      <c r="AK38" s="8">
        <v>2217.1999999999998</v>
      </c>
      <c r="AL38" s="8">
        <v>152.4</v>
      </c>
      <c r="AM38" s="8">
        <v>368.6</v>
      </c>
      <c r="AN38" s="8">
        <v>214.8</v>
      </c>
      <c r="AO38" s="8">
        <v>1580.7</v>
      </c>
      <c r="AP38" s="8">
        <v>256.8</v>
      </c>
      <c r="AQ38" s="8">
        <v>391.1</v>
      </c>
      <c r="AR38" s="8">
        <v>67.099999999999994</v>
      </c>
      <c r="AS38" s="8">
        <v>210.7</v>
      </c>
      <c r="AT38" s="8">
        <v>0</v>
      </c>
      <c r="AU38" s="8">
        <v>2118.1</v>
      </c>
      <c r="AV38" s="8">
        <v>1.8</v>
      </c>
      <c r="AW38" s="8">
        <v>11.4</v>
      </c>
      <c r="AX38" s="8">
        <v>54.2</v>
      </c>
      <c r="AY38" s="8">
        <v>19.3</v>
      </c>
      <c r="AZ38" s="8">
        <v>27.3</v>
      </c>
      <c r="BA38" s="8">
        <v>76.7</v>
      </c>
      <c r="BB38" s="8">
        <v>387.5</v>
      </c>
      <c r="BC38" s="8">
        <v>-102</v>
      </c>
      <c r="BD38">
        <f t="shared" si="0"/>
        <v>20.8</v>
      </c>
      <c r="BE38">
        <f t="shared" si="1"/>
        <v>7.6</v>
      </c>
      <c r="BF38">
        <f t="shared" si="2"/>
        <v>7462.5000000000009</v>
      </c>
      <c r="BG38">
        <f t="shared" si="3"/>
        <v>40.799999999999997</v>
      </c>
      <c r="BH38">
        <f t="shared" si="3"/>
        <v>12.7</v>
      </c>
      <c r="BI38">
        <f t="shared" si="3"/>
        <v>5.9</v>
      </c>
      <c r="BJ38">
        <f t="shared" si="3"/>
        <v>29.2</v>
      </c>
      <c r="BK38">
        <f t="shared" si="3"/>
        <v>113.4</v>
      </c>
      <c r="BL38">
        <f t="shared" si="4"/>
        <v>230.79999999999998</v>
      </c>
      <c r="BM38">
        <f t="shared" si="5"/>
        <v>6.3</v>
      </c>
      <c r="BN38">
        <f t="shared" si="6"/>
        <v>35.599999999999994</v>
      </c>
      <c r="BO38">
        <f t="shared" si="7"/>
        <v>254</v>
      </c>
      <c r="BP38">
        <f t="shared" si="8"/>
        <v>77.7</v>
      </c>
      <c r="BQ38">
        <f t="shared" si="9"/>
        <v>112.6</v>
      </c>
      <c r="BR38">
        <f t="shared" si="10"/>
        <v>788.9</v>
      </c>
      <c r="BS38">
        <f t="shared" si="10"/>
        <v>32.9</v>
      </c>
      <c r="BT38">
        <f t="shared" si="10"/>
        <v>211.6</v>
      </c>
      <c r="BU38">
        <f t="shared" si="11"/>
        <v>80.2</v>
      </c>
      <c r="BV38">
        <f t="shared" si="12"/>
        <v>45.6</v>
      </c>
      <c r="BW38">
        <f t="shared" si="20"/>
        <v>1580.7</v>
      </c>
      <c r="BX38">
        <f t="shared" si="20"/>
        <v>256.8</v>
      </c>
      <c r="BY38">
        <f t="shared" si="20"/>
        <v>391.1</v>
      </c>
      <c r="BZ38">
        <f t="shared" si="18"/>
        <v>67.099999999999994</v>
      </c>
      <c r="CA38">
        <f t="shared" si="18"/>
        <v>210.7</v>
      </c>
      <c r="CB38">
        <f t="shared" si="18"/>
        <v>0</v>
      </c>
      <c r="CC38" s="27">
        <f t="shared" si="18"/>
        <v>2118.1</v>
      </c>
      <c r="CD38" s="27">
        <f t="shared" si="18"/>
        <v>1.8</v>
      </c>
      <c r="CE38" s="27">
        <f t="shared" si="18"/>
        <v>11.4</v>
      </c>
      <c r="CF38" s="27">
        <f t="shared" si="18"/>
        <v>54.2</v>
      </c>
      <c r="CG38" s="27">
        <f t="shared" si="18"/>
        <v>19.3</v>
      </c>
      <c r="CH38" s="27">
        <f t="shared" si="16"/>
        <v>2204.8000000000002</v>
      </c>
      <c r="CI38">
        <f t="shared" si="14"/>
        <v>27.3</v>
      </c>
      <c r="CJ38">
        <f t="shared" si="14"/>
        <v>76.7</v>
      </c>
      <c r="CK38">
        <f t="shared" si="14"/>
        <v>387.5</v>
      </c>
      <c r="CL38">
        <f t="shared" si="14"/>
        <v>-102</v>
      </c>
      <c r="CM38" s="27">
        <f t="shared" si="17"/>
        <v>285.5</v>
      </c>
      <c r="CN38">
        <f t="shared" si="21"/>
        <v>20.8</v>
      </c>
      <c r="CO38">
        <f t="shared" si="21"/>
        <v>7.6</v>
      </c>
      <c r="CP38">
        <f t="shared" si="19"/>
        <v>7462.5000000000009</v>
      </c>
      <c r="CQ38">
        <f t="shared" si="19"/>
        <v>40.799999999999997</v>
      </c>
      <c r="CR38">
        <f t="shared" si="19"/>
        <v>12.7</v>
      </c>
      <c r="CS38">
        <f t="shared" si="19"/>
        <v>5.9</v>
      </c>
      <c r="CT38">
        <f t="shared" si="19"/>
        <v>29.2</v>
      </c>
      <c r="CU38">
        <f t="shared" si="19"/>
        <v>113.4</v>
      </c>
      <c r="CV38">
        <f t="shared" si="19"/>
        <v>230.79999999999998</v>
      </c>
      <c r="CW38">
        <f t="shared" si="19"/>
        <v>6.3</v>
      </c>
      <c r="CX38">
        <f t="shared" si="19"/>
        <v>35.599999999999994</v>
      </c>
    </row>
    <row r="39" spans="1:102" ht="20.45" customHeight="1" x14ac:dyDescent="0.35">
      <c r="A39" s="7" t="s">
        <v>98</v>
      </c>
      <c r="B39" s="9">
        <v>137.9</v>
      </c>
      <c r="C39" s="9">
        <v>203.7</v>
      </c>
      <c r="D39" s="9">
        <v>11.5</v>
      </c>
      <c r="E39" s="9">
        <v>105.7</v>
      </c>
      <c r="F39" s="9">
        <v>5.8</v>
      </c>
      <c r="G39" s="9">
        <v>1284.5999999999999</v>
      </c>
      <c r="H39" s="9">
        <v>168.8</v>
      </c>
      <c r="I39" s="9">
        <v>94.4</v>
      </c>
      <c r="J39" s="9">
        <v>915.3</v>
      </c>
      <c r="K39" s="9">
        <v>2684.1</v>
      </c>
      <c r="L39" s="9">
        <v>987.1</v>
      </c>
      <c r="M39" s="9">
        <v>527.20000000000005</v>
      </c>
      <c r="N39" s="9">
        <v>943.1</v>
      </c>
      <c r="O39" s="9">
        <v>155.19999999999999</v>
      </c>
      <c r="P39" s="9">
        <v>449.7</v>
      </c>
      <c r="Q39" s="9">
        <v>543.4</v>
      </c>
      <c r="R39" s="9">
        <v>1037.9000000000001</v>
      </c>
      <c r="S39" s="9">
        <v>913.5</v>
      </c>
      <c r="T39" s="9">
        <v>1235.4000000000001</v>
      </c>
      <c r="U39" s="9">
        <v>863.4</v>
      </c>
      <c r="V39" s="9">
        <v>384.7</v>
      </c>
      <c r="W39" s="9">
        <v>717.7</v>
      </c>
      <c r="X39" s="9">
        <v>2734.6</v>
      </c>
      <c r="Y39" s="9">
        <v>352.4</v>
      </c>
      <c r="Z39" s="9">
        <v>3372.1</v>
      </c>
      <c r="AA39" s="9">
        <v>9166.1</v>
      </c>
      <c r="AB39" s="9">
        <v>1953.8</v>
      </c>
      <c r="AC39" s="9">
        <v>477</v>
      </c>
      <c r="AD39" s="9">
        <v>160.80000000000001</v>
      </c>
      <c r="AE39" s="9">
        <v>1187.7</v>
      </c>
      <c r="AF39" s="9">
        <v>187.9</v>
      </c>
      <c r="AG39" s="9">
        <v>4160.7</v>
      </c>
      <c r="AH39" s="9">
        <v>1232.5</v>
      </c>
      <c r="AI39" s="9">
        <v>700.4</v>
      </c>
      <c r="AJ39" s="9">
        <v>1546.6</v>
      </c>
      <c r="AK39" s="9">
        <v>4229.3</v>
      </c>
      <c r="AL39" s="9">
        <v>1239</v>
      </c>
      <c r="AM39" s="9">
        <v>1888.9</v>
      </c>
      <c r="AN39" s="9">
        <v>1539.9</v>
      </c>
      <c r="AO39" s="9">
        <v>1948.7</v>
      </c>
      <c r="AP39" s="9">
        <v>954.7</v>
      </c>
      <c r="AQ39" s="9">
        <v>3542.7</v>
      </c>
      <c r="AR39" s="9">
        <v>976.5</v>
      </c>
      <c r="AS39" s="9">
        <v>1873.1</v>
      </c>
      <c r="AT39" s="9">
        <v>0</v>
      </c>
      <c r="AU39" s="9">
        <v>193249.1</v>
      </c>
      <c r="AV39" s="9">
        <v>7.2</v>
      </c>
      <c r="AW39" s="9">
        <v>51.8</v>
      </c>
      <c r="AX39" s="9">
        <v>52.2</v>
      </c>
      <c r="AY39" s="9">
        <v>2.1</v>
      </c>
      <c r="AZ39" s="9">
        <v>5971.1</v>
      </c>
      <c r="BA39" s="9">
        <v>20845.400000000001</v>
      </c>
      <c r="BB39" s="9">
        <v>49</v>
      </c>
      <c r="BC39" s="9">
        <v>-6152.8</v>
      </c>
      <c r="BD39">
        <f t="shared" si="0"/>
        <v>341.6</v>
      </c>
      <c r="BE39">
        <f t="shared" si="1"/>
        <v>117.2</v>
      </c>
      <c r="BF39">
        <f t="shared" si="2"/>
        <v>34431.800000000003</v>
      </c>
      <c r="BG39">
        <f t="shared" si="3"/>
        <v>1284.5999999999999</v>
      </c>
      <c r="BH39">
        <f t="shared" si="3"/>
        <v>168.8</v>
      </c>
      <c r="BI39">
        <f t="shared" si="3"/>
        <v>94.4</v>
      </c>
      <c r="BJ39">
        <f t="shared" si="3"/>
        <v>915.3</v>
      </c>
      <c r="BK39">
        <f t="shared" si="3"/>
        <v>2684.1</v>
      </c>
      <c r="BL39">
        <f t="shared" si="4"/>
        <v>2457.4</v>
      </c>
      <c r="BM39">
        <f t="shared" si="5"/>
        <v>155.19999999999999</v>
      </c>
      <c r="BN39">
        <f t="shared" si="6"/>
        <v>993.09999999999991</v>
      </c>
      <c r="BO39">
        <f t="shared" si="7"/>
        <v>2991</v>
      </c>
      <c r="BP39">
        <f t="shared" si="8"/>
        <v>913.5</v>
      </c>
      <c r="BQ39">
        <f t="shared" si="9"/>
        <v>1248.0999999999999</v>
      </c>
      <c r="BR39">
        <f t="shared" si="10"/>
        <v>2734.6</v>
      </c>
      <c r="BS39">
        <f t="shared" si="10"/>
        <v>352.4</v>
      </c>
      <c r="BT39">
        <f t="shared" si="10"/>
        <v>3372.1</v>
      </c>
      <c r="BU39">
        <f t="shared" si="11"/>
        <v>1953.8</v>
      </c>
      <c r="BV39">
        <f t="shared" si="12"/>
        <v>637.79999999999995</v>
      </c>
      <c r="BW39">
        <f t="shared" si="20"/>
        <v>1948.7</v>
      </c>
      <c r="BX39">
        <f t="shared" si="20"/>
        <v>954.7</v>
      </c>
      <c r="BY39">
        <f t="shared" si="20"/>
        <v>3542.7</v>
      </c>
      <c r="BZ39">
        <f t="shared" si="18"/>
        <v>976.5</v>
      </c>
      <c r="CA39">
        <f t="shared" si="18"/>
        <v>1873.1</v>
      </c>
      <c r="CB39">
        <f t="shared" si="18"/>
        <v>0</v>
      </c>
      <c r="CC39" s="27">
        <f t="shared" si="18"/>
        <v>193249.1</v>
      </c>
      <c r="CD39" s="27">
        <f t="shared" si="18"/>
        <v>7.2</v>
      </c>
      <c r="CE39" s="27">
        <f t="shared" si="18"/>
        <v>51.8</v>
      </c>
      <c r="CF39" s="27">
        <f t="shared" si="18"/>
        <v>52.2</v>
      </c>
      <c r="CG39" s="27">
        <f t="shared" si="18"/>
        <v>2.1</v>
      </c>
      <c r="CH39" s="27">
        <f t="shared" si="16"/>
        <v>193362.40000000002</v>
      </c>
      <c r="CI39">
        <f t="shared" si="14"/>
        <v>5971.1</v>
      </c>
      <c r="CJ39">
        <f t="shared" si="14"/>
        <v>20845.400000000001</v>
      </c>
      <c r="CK39">
        <f t="shared" si="14"/>
        <v>49</v>
      </c>
      <c r="CL39">
        <f t="shared" si="14"/>
        <v>-6152.8</v>
      </c>
      <c r="CM39" s="27">
        <f t="shared" si="17"/>
        <v>-6103.8</v>
      </c>
      <c r="CN39">
        <f t="shared" si="21"/>
        <v>341.6</v>
      </c>
      <c r="CO39">
        <f t="shared" si="21"/>
        <v>117.2</v>
      </c>
      <c r="CP39">
        <f t="shared" si="19"/>
        <v>34431.800000000003</v>
      </c>
      <c r="CQ39">
        <f t="shared" si="19"/>
        <v>1284.5999999999999</v>
      </c>
      <c r="CR39">
        <f t="shared" si="19"/>
        <v>168.8</v>
      </c>
      <c r="CS39">
        <f t="shared" si="19"/>
        <v>94.4</v>
      </c>
      <c r="CT39">
        <f t="shared" si="19"/>
        <v>915.3</v>
      </c>
      <c r="CU39">
        <f t="shared" si="19"/>
        <v>2684.1</v>
      </c>
      <c r="CV39">
        <f t="shared" si="19"/>
        <v>2457.4</v>
      </c>
      <c r="CW39">
        <f t="shared" si="19"/>
        <v>155.19999999999999</v>
      </c>
      <c r="CX39">
        <f t="shared" si="19"/>
        <v>993.09999999999991</v>
      </c>
    </row>
    <row r="40" spans="1:102" ht="20.45" customHeight="1" x14ac:dyDescent="0.35">
      <c r="A40" s="7" t="s">
        <v>99</v>
      </c>
      <c r="B40" s="8">
        <v>89.9</v>
      </c>
      <c r="C40" s="8">
        <v>18.100000000000001</v>
      </c>
      <c r="D40" s="8">
        <v>0.8</v>
      </c>
      <c r="E40" s="8">
        <v>6.3</v>
      </c>
      <c r="F40" s="8">
        <v>1.5</v>
      </c>
      <c r="G40" s="8">
        <v>412.4</v>
      </c>
      <c r="H40" s="8">
        <v>69.400000000000006</v>
      </c>
      <c r="I40" s="8">
        <v>37.5</v>
      </c>
      <c r="J40" s="8">
        <v>185.5</v>
      </c>
      <c r="K40" s="8">
        <v>385.6</v>
      </c>
      <c r="L40" s="8">
        <v>431.7</v>
      </c>
      <c r="M40" s="8">
        <v>235.7</v>
      </c>
      <c r="N40" s="8">
        <v>175.8</v>
      </c>
      <c r="O40" s="8">
        <v>25.9</v>
      </c>
      <c r="P40" s="8">
        <v>70.7</v>
      </c>
      <c r="Q40" s="8">
        <v>100.5</v>
      </c>
      <c r="R40" s="8">
        <v>396.9</v>
      </c>
      <c r="S40" s="8">
        <v>291.7</v>
      </c>
      <c r="T40" s="8">
        <v>310.89999999999998</v>
      </c>
      <c r="U40" s="8">
        <v>174.4</v>
      </c>
      <c r="V40" s="8">
        <v>135.19999999999999</v>
      </c>
      <c r="W40" s="8">
        <v>182.6</v>
      </c>
      <c r="X40" s="8">
        <v>478.8</v>
      </c>
      <c r="Y40" s="8">
        <v>79.599999999999994</v>
      </c>
      <c r="Z40" s="8">
        <v>952.5</v>
      </c>
      <c r="AA40" s="8">
        <v>2489.3000000000002</v>
      </c>
      <c r="AB40" s="8">
        <v>642.5</v>
      </c>
      <c r="AC40" s="8">
        <v>24.3</v>
      </c>
      <c r="AD40" s="8">
        <v>63.1</v>
      </c>
      <c r="AE40" s="8">
        <v>294.10000000000002</v>
      </c>
      <c r="AF40" s="8">
        <v>74.5</v>
      </c>
      <c r="AG40" s="8">
        <v>4200.7</v>
      </c>
      <c r="AH40" s="8">
        <v>15267</v>
      </c>
      <c r="AI40" s="8">
        <v>7126.7</v>
      </c>
      <c r="AJ40" s="8">
        <v>1779.2</v>
      </c>
      <c r="AK40" s="8">
        <v>1328.1</v>
      </c>
      <c r="AL40" s="8">
        <v>472.7</v>
      </c>
      <c r="AM40" s="8">
        <v>22116.7</v>
      </c>
      <c r="AN40" s="8">
        <v>4909</v>
      </c>
      <c r="AO40" s="8">
        <v>1584.3</v>
      </c>
      <c r="AP40" s="8">
        <v>662.9</v>
      </c>
      <c r="AQ40" s="8">
        <v>2173.3000000000002</v>
      </c>
      <c r="AR40" s="8">
        <v>1618.5</v>
      </c>
      <c r="AS40" s="8">
        <v>649.70000000000005</v>
      </c>
      <c r="AT40" s="8">
        <v>0</v>
      </c>
      <c r="AU40" s="8">
        <v>30200.3</v>
      </c>
      <c r="AV40" s="8">
        <v>74</v>
      </c>
      <c r="AW40" s="8">
        <v>834.5</v>
      </c>
      <c r="AX40" s="8">
        <v>9436.9</v>
      </c>
      <c r="AY40" s="8">
        <v>174.7</v>
      </c>
      <c r="AZ40" s="8">
        <v>101.7</v>
      </c>
      <c r="BA40" s="8">
        <v>362.5</v>
      </c>
      <c r="BB40" s="8">
        <v>7359.3</v>
      </c>
      <c r="BC40" s="8">
        <v>-16160.1</v>
      </c>
      <c r="BD40">
        <f t="shared" si="0"/>
        <v>108</v>
      </c>
      <c r="BE40">
        <f t="shared" si="1"/>
        <v>7.1</v>
      </c>
      <c r="BF40">
        <f t="shared" si="2"/>
        <v>65163.9</v>
      </c>
      <c r="BG40">
        <f t="shared" ref="BG40:BK71" si="22">G40</f>
        <v>412.4</v>
      </c>
      <c r="BH40">
        <f t="shared" si="22"/>
        <v>69.400000000000006</v>
      </c>
      <c r="BI40">
        <f t="shared" si="22"/>
        <v>37.5</v>
      </c>
      <c r="BJ40">
        <f t="shared" si="22"/>
        <v>185.5</v>
      </c>
      <c r="BK40">
        <f t="shared" si="22"/>
        <v>385.6</v>
      </c>
      <c r="BL40">
        <f t="shared" si="4"/>
        <v>843.2</v>
      </c>
      <c r="BM40">
        <f t="shared" si="5"/>
        <v>25.9</v>
      </c>
      <c r="BN40">
        <f t="shared" si="6"/>
        <v>171.2</v>
      </c>
      <c r="BO40">
        <f t="shared" si="7"/>
        <v>890.4</v>
      </c>
      <c r="BP40">
        <f t="shared" si="8"/>
        <v>291.7</v>
      </c>
      <c r="BQ40">
        <f t="shared" si="9"/>
        <v>309.60000000000002</v>
      </c>
      <c r="BR40">
        <f t="shared" ref="BR40:BT71" si="23">X40</f>
        <v>478.8</v>
      </c>
      <c r="BS40">
        <f t="shared" si="23"/>
        <v>79.599999999999994</v>
      </c>
      <c r="BT40">
        <f t="shared" si="23"/>
        <v>952.5</v>
      </c>
      <c r="BU40">
        <f t="shared" si="11"/>
        <v>642.5</v>
      </c>
      <c r="BV40">
        <f t="shared" si="12"/>
        <v>87.4</v>
      </c>
      <c r="BW40">
        <f t="shared" si="20"/>
        <v>1584.3</v>
      </c>
      <c r="BX40">
        <f t="shared" si="20"/>
        <v>662.9</v>
      </c>
      <c r="BY40">
        <f t="shared" si="20"/>
        <v>2173.3000000000002</v>
      </c>
      <c r="BZ40">
        <f t="shared" si="18"/>
        <v>1618.5</v>
      </c>
      <c r="CA40">
        <f t="shared" si="18"/>
        <v>649.70000000000005</v>
      </c>
      <c r="CB40">
        <f t="shared" si="18"/>
        <v>0</v>
      </c>
      <c r="CC40" s="27">
        <f t="shared" si="18"/>
        <v>30200.3</v>
      </c>
      <c r="CD40" s="27">
        <f t="shared" si="18"/>
        <v>74</v>
      </c>
      <c r="CE40" s="27">
        <f t="shared" si="18"/>
        <v>834.5</v>
      </c>
      <c r="CF40" s="27">
        <f t="shared" si="18"/>
        <v>9436.9</v>
      </c>
      <c r="CG40" s="27">
        <f t="shared" si="18"/>
        <v>174.7</v>
      </c>
      <c r="CH40" s="27">
        <f t="shared" si="16"/>
        <v>40720.399999999994</v>
      </c>
      <c r="CI40">
        <f t="shared" si="14"/>
        <v>101.7</v>
      </c>
      <c r="CJ40">
        <f t="shared" si="14"/>
        <v>362.5</v>
      </c>
      <c r="CK40">
        <f t="shared" si="14"/>
        <v>7359.3</v>
      </c>
      <c r="CL40">
        <f t="shared" si="14"/>
        <v>-16160.1</v>
      </c>
      <c r="CM40" s="27">
        <f t="shared" si="17"/>
        <v>-8800.7999999999993</v>
      </c>
      <c r="CN40">
        <f t="shared" si="21"/>
        <v>108</v>
      </c>
      <c r="CO40">
        <f t="shared" si="21"/>
        <v>7.1</v>
      </c>
      <c r="CP40">
        <f t="shared" si="19"/>
        <v>65163.9</v>
      </c>
      <c r="CQ40">
        <f t="shared" si="19"/>
        <v>412.4</v>
      </c>
      <c r="CR40">
        <f t="shared" si="19"/>
        <v>69.400000000000006</v>
      </c>
      <c r="CS40">
        <f t="shared" si="19"/>
        <v>37.5</v>
      </c>
      <c r="CT40">
        <f t="shared" si="19"/>
        <v>185.5</v>
      </c>
      <c r="CU40">
        <f t="shared" si="19"/>
        <v>385.6</v>
      </c>
      <c r="CV40">
        <f t="shared" si="19"/>
        <v>843.2</v>
      </c>
      <c r="CW40">
        <f t="shared" si="19"/>
        <v>25.9</v>
      </c>
      <c r="CX40">
        <f t="shared" si="19"/>
        <v>171.2</v>
      </c>
    </row>
    <row r="41" spans="1:102" ht="13.7" customHeight="1" x14ac:dyDescent="0.35">
      <c r="A41" s="7" t="s">
        <v>100</v>
      </c>
      <c r="B41" s="9">
        <v>38.299999999999997</v>
      </c>
      <c r="C41" s="9">
        <v>26.2</v>
      </c>
      <c r="D41" s="9">
        <v>5.9</v>
      </c>
      <c r="E41" s="9">
        <v>12.2</v>
      </c>
      <c r="F41" s="9">
        <v>4.5999999999999996</v>
      </c>
      <c r="G41" s="9">
        <v>234.6</v>
      </c>
      <c r="H41" s="9">
        <v>38</v>
      </c>
      <c r="I41" s="9">
        <v>19.2</v>
      </c>
      <c r="J41" s="9">
        <v>185.7</v>
      </c>
      <c r="K41" s="9">
        <v>320.10000000000002</v>
      </c>
      <c r="L41" s="9">
        <v>579.6</v>
      </c>
      <c r="M41" s="9">
        <v>278.2</v>
      </c>
      <c r="N41" s="9">
        <v>142</v>
      </c>
      <c r="O41" s="9">
        <v>24.6</v>
      </c>
      <c r="P41" s="9">
        <v>70.599999999999994</v>
      </c>
      <c r="Q41" s="9">
        <v>92.7</v>
      </c>
      <c r="R41" s="9">
        <v>402.8</v>
      </c>
      <c r="S41" s="9">
        <v>243.8</v>
      </c>
      <c r="T41" s="9">
        <v>256.7</v>
      </c>
      <c r="U41" s="9">
        <v>170.3</v>
      </c>
      <c r="V41" s="9">
        <v>73.3</v>
      </c>
      <c r="W41" s="9">
        <v>196.1</v>
      </c>
      <c r="X41" s="9">
        <v>420.5</v>
      </c>
      <c r="Y41" s="9">
        <v>79.5</v>
      </c>
      <c r="Z41" s="9">
        <v>1415.9</v>
      </c>
      <c r="AA41" s="9">
        <v>7863.1</v>
      </c>
      <c r="AB41" s="9">
        <v>604.1</v>
      </c>
      <c r="AC41" s="9">
        <v>119.2</v>
      </c>
      <c r="AD41" s="9">
        <v>51.2</v>
      </c>
      <c r="AE41" s="9">
        <v>275.39999999999998</v>
      </c>
      <c r="AF41" s="9">
        <v>36.700000000000003</v>
      </c>
      <c r="AG41" s="9">
        <v>1056.9000000000001</v>
      </c>
      <c r="AH41" s="9">
        <v>2395.1</v>
      </c>
      <c r="AI41" s="9">
        <v>21901.4</v>
      </c>
      <c r="AJ41" s="9">
        <v>1499.8</v>
      </c>
      <c r="AK41" s="9">
        <v>2830.7</v>
      </c>
      <c r="AL41" s="9">
        <v>873.4</v>
      </c>
      <c r="AM41" s="9">
        <v>2654.1</v>
      </c>
      <c r="AN41" s="9">
        <v>1465.8</v>
      </c>
      <c r="AO41" s="9">
        <v>1855.3</v>
      </c>
      <c r="AP41" s="9">
        <v>242.1</v>
      </c>
      <c r="AQ41" s="9">
        <v>944.6</v>
      </c>
      <c r="AR41" s="9">
        <v>227.3</v>
      </c>
      <c r="AS41" s="9">
        <v>638.70000000000005</v>
      </c>
      <c r="AT41" s="9">
        <v>0</v>
      </c>
      <c r="AU41" s="9">
        <v>67741</v>
      </c>
      <c r="AV41" s="9">
        <v>68.5</v>
      </c>
      <c r="AW41" s="9">
        <v>564.20000000000005</v>
      </c>
      <c r="AX41" s="9">
        <v>65557.5</v>
      </c>
      <c r="AY41" s="9">
        <v>136.9</v>
      </c>
      <c r="AZ41" s="9">
        <v>419.6</v>
      </c>
      <c r="BA41" s="9">
        <v>125.1</v>
      </c>
      <c r="BB41" s="9">
        <v>3812.7</v>
      </c>
      <c r="BC41" s="9">
        <v>-3052.4</v>
      </c>
      <c r="BD41">
        <f t="shared" si="0"/>
        <v>64.5</v>
      </c>
      <c r="BE41">
        <f t="shared" si="1"/>
        <v>18.100000000000001</v>
      </c>
      <c r="BF41">
        <f t="shared" si="2"/>
        <v>44909.700000000004</v>
      </c>
      <c r="BG41">
        <f t="shared" si="22"/>
        <v>234.6</v>
      </c>
      <c r="BH41">
        <f t="shared" si="22"/>
        <v>38</v>
      </c>
      <c r="BI41">
        <f t="shared" si="22"/>
        <v>19.2</v>
      </c>
      <c r="BJ41">
        <f t="shared" si="22"/>
        <v>185.7</v>
      </c>
      <c r="BK41">
        <f t="shared" si="22"/>
        <v>320.10000000000002</v>
      </c>
      <c r="BL41">
        <f t="shared" si="4"/>
        <v>999.8</v>
      </c>
      <c r="BM41">
        <f t="shared" si="5"/>
        <v>24.6</v>
      </c>
      <c r="BN41">
        <f t="shared" si="6"/>
        <v>163.30000000000001</v>
      </c>
      <c r="BO41">
        <f t="shared" si="7"/>
        <v>855.6</v>
      </c>
      <c r="BP41">
        <f t="shared" si="8"/>
        <v>243.8</v>
      </c>
      <c r="BQ41">
        <f t="shared" si="9"/>
        <v>243.60000000000002</v>
      </c>
      <c r="BR41">
        <f t="shared" si="23"/>
        <v>420.5</v>
      </c>
      <c r="BS41">
        <f t="shared" si="23"/>
        <v>79.5</v>
      </c>
      <c r="BT41">
        <f t="shared" si="23"/>
        <v>1415.9</v>
      </c>
      <c r="BU41">
        <f t="shared" si="11"/>
        <v>604.1</v>
      </c>
      <c r="BV41">
        <f t="shared" si="12"/>
        <v>170.4</v>
      </c>
      <c r="BW41">
        <f t="shared" si="20"/>
        <v>1855.3</v>
      </c>
      <c r="BX41">
        <f t="shared" si="20"/>
        <v>242.1</v>
      </c>
      <c r="BY41">
        <f t="shared" si="20"/>
        <v>944.6</v>
      </c>
      <c r="BZ41">
        <f t="shared" si="18"/>
        <v>227.3</v>
      </c>
      <c r="CA41">
        <f t="shared" si="18"/>
        <v>638.70000000000005</v>
      </c>
      <c r="CB41">
        <f t="shared" si="18"/>
        <v>0</v>
      </c>
      <c r="CC41" s="27">
        <f t="shared" si="18"/>
        <v>67741</v>
      </c>
      <c r="CD41" s="27">
        <f t="shared" si="18"/>
        <v>68.5</v>
      </c>
      <c r="CE41" s="27">
        <f t="shared" si="18"/>
        <v>564.20000000000005</v>
      </c>
      <c r="CF41" s="27">
        <f t="shared" si="18"/>
        <v>65557.5</v>
      </c>
      <c r="CG41" s="27">
        <f t="shared" si="18"/>
        <v>136.9</v>
      </c>
      <c r="CH41" s="27">
        <f t="shared" si="16"/>
        <v>134068.1</v>
      </c>
      <c r="CI41">
        <f t="shared" si="14"/>
        <v>419.6</v>
      </c>
      <c r="CJ41">
        <f t="shared" si="14"/>
        <v>125.1</v>
      </c>
      <c r="CK41">
        <f t="shared" si="14"/>
        <v>3812.7</v>
      </c>
      <c r="CL41">
        <f t="shared" si="14"/>
        <v>-3052.4</v>
      </c>
      <c r="CM41" s="27">
        <f t="shared" si="17"/>
        <v>760.29999999999973</v>
      </c>
      <c r="CN41">
        <f t="shared" si="21"/>
        <v>64.5</v>
      </c>
      <c r="CO41">
        <f t="shared" si="21"/>
        <v>18.100000000000001</v>
      </c>
      <c r="CP41">
        <f t="shared" si="19"/>
        <v>44909.700000000004</v>
      </c>
      <c r="CQ41">
        <f t="shared" si="19"/>
        <v>234.6</v>
      </c>
      <c r="CR41">
        <f t="shared" si="19"/>
        <v>38</v>
      </c>
      <c r="CS41">
        <f t="shared" si="19"/>
        <v>19.2</v>
      </c>
      <c r="CT41">
        <f t="shared" si="19"/>
        <v>185.7</v>
      </c>
      <c r="CU41">
        <f t="shared" si="19"/>
        <v>320.10000000000002</v>
      </c>
      <c r="CV41">
        <f t="shared" si="19"/>
        <v>999.8</v>
      </c>
      <c r="CW41">
        <f t="shared" si="19"/>
        <v>24.6</v>
      </c>
      <c r="CX41">
        <f t="shared" si="19"/>
        <v>163.30000000000001</v>
      </c>
    </row>
    <row r="42" spans="1:102" ht="20.45" customHeight="1" x14ac:dyDescent="0.35">
      <c r="A42" s="7" t="s">
        <v>101</v>
      </c>
      <c r="B42" s="8">
        <v>363.3</v>
      </c>
      <c r="C42" s="8">
        <v>29.6</v>
      </c>
      <c r="D42" s="8">
        <v>3.7</v>
      </c>
      <c r="E42" s="8">
        <v>27.8</v>
      </c>
      <c r="F42" s="8">
        <v>8.5</v>
      </c>
      <c r="G42" s="8">
        <v>1123.0999999999999</v>
      </c>
      <c r="H42" s="8">
        <v>128.19999999999999</v>
      </c>
      <c r="I42" s="8">
        <v>92.7</v>
      </c>
      <c r="J42" s="8">
        <v>559.79999999999995</v>
      </c>
      <c r="K42" s="8">
        <v>1331.2</v>
      </c>
      <c r="L42" s="8">
        <v>1791.9</v>
      </c>
      <c r="M42" s="8">
        <v>933.2</v>
      </c>
      <c r="N42" s="8">
        <v>789.3</v>
      </c>
      <c r="O42" s="8">
        <v>144.5</v>
      </c>
      <c r="P42" s="8">
        <v>382.4</v>
      </c>
      <c r="Q42" s="8">
        <v>357.1</v>
      </c>
      <c r="R42" s="8">
        <v>2495.8000000000002</v>
      </c>
      <c r="S42" s="8">
        <v>1611.6</v>
      </c>
      <c r="T42" s="8">
        <v>1810.3</v>
      </c>
      <c r="U42" s="8">
        <v>1157.5999999999999</v>
      </c>
      <c r="V42" s="8">
        <v>337.6</v>
      </c>
      <c r="W42" s="8">
        <v>560.5</v>
      </c>
      <c r="X42" s="8">
        <v>7380.7</v>
      </c>
      <c r="Y42" s="8">
        <v>631</v>
      </c>
      <c r="Z42" s="8">
        <v>1607.4</v>
      </c>
      <c r="AA42" s="8">
        <v>16625.7</v>
      </c>
      <c r="AB42" s="8">
        <v>1055.0999999999999</v>
      </c>
      <c r="AC42" s="8">
        <v>94.4</v>
      </c>
      <c r="AD42" s="8">
        <v>238.5</v>
      </c>
      <c r="AE42" s="8">
        <v>1911.6</v>
      </c>
      <c r="AF42" s="8">
        <v>56.6</v>
      </c>
      <c r="AG42" s="8">
        <v>1337.9</v>
      </c>
      <c r="AH42" s="8">
        <v>2627.8</v>
      </c>
      <c r="AI42" s="8">
        <v>9973.9</v>
      </c>
      <c r="AJ42" s="8">
        <v>4934.1000000000004</v>
      </c>
      <c r="AK42" s="8">
        <v>14977.8</v>
      </c>
      <c r="AL42" s="8">
        <v>1120.5</v>
      </c>
      <c r="AM42" s="8">
        <v>4681.2</v>
      </c>
      <c r="AN42" s="8">
        <v>2349</v>
      </c>
      <c r="AO42" s="8">
        <v>6655</v>
      </c>
      <c r="AP42" s="8">
        <v>1182.0999999999999</v>
      </c>
      <c r="AQ42" s="8">
        <v>3883.5</v>
      </c>
      <c r="AR42" s="8">
        <v>1344.5</v>
      </c>
      <c r="AS42" s="8">
        <v>1491.4</v>
      </c>
      <c r="AT42" s="8">
        <v>0</v>
      </c>
      <c r="AU42" s="8">
        <v>20606.7</v>
      </c>
      <c r="AV42" s="8">
        <v>102.5</v>
      </c>
      <c r="AW42" s="8">
        <v>503.8</v>
      </c>
      <c r="AX42" s="8">
        <v>75584.600000000006</v>
      </c>
      <c r="AY42" s="8">
        <v>86.7</v>
      </c>
      <c r="AZ42" s="8">
        <v>11.8</v>
      </c>
      <c r="BA42" s="8">
        <v>4.8</v>
      </c>
      <c r="BB42" s="8">
        <v>3972</v>
      </c>
      <c r="BC42" s="8">
        <v>-20904.099999999999</v>
      </c>
      <c r="BD42">
        <f t="shared" si="0"/>
        <v>392.90000000000003</v>
      </c>
      <c r="BE42">
        <f t="shared" si="1"/>
        <v>31.5</v>
      </c>
      <c r="BF42">
        <f t="shared" si="2"/>
        <v>68506.099999999977</v>
      </c>
      <c r="BG42">
        <f t="shared" si="22"/>
        <v>1123.0999999999999</v>
      </c>
      <c r="BH42">
        <f t="shared" si="22"/>
        <v>128.19999999999999</v>
      </c>
      <c r="BI42">
        <f t="shared" si="22"/>
        <v>92.7</v>
      </c>
      <c r="BJ42">
        <f t="shared" si="22"/>
        <v>559.79999999999995</v>
      </c>
      <c r="BK42">
        <f t="shared" si="22"/>
        <v>1331.2</v>
      </c>
      <c r="BL42">
        <f t="shared" si="4"/>
        <v>3514.4000000000005</v>
      </c>
      <c r="BM42">
        <f t="shared" si="5"/>
        <v>144.5</v>
      </c>
      <c r="BN42">
        <f t="shared" si="6"/>
        <v>739.5</v>
      </c>
      <c r="BO42">
        <f t="shared" si="7"/>
        <v>4866.6000000000004</v>
      </c>
      <c r="BP42">
        <f t="shared" si="8"/>
        <v>1611.6</v>
      </c>
      <c r="BQ42">
        <f t="shared" si="9"/>
        <v>1495.1999999999998</v>
      </c>
      <c r="BR42">
        <f t="shared" si="23"/>
        <v>7380.7</v>
      </c>
      <c r="BS42">
        <f t="shared" si="23"/>
        <v>631</v>
      </c>
      <c r="BT42">
        <f t="shared" si="23"/>
        <v>1607.4</v>
      </c>
      <c r="BU42">
        <f t="shared" si="11"/>
        <v>1055.0999999999999</v>
      </c>
      <c r="BV42">
        <f t="shared" si="12"/>
        <v>332.9</v>
      </c>
      <c r="BW42">
        <f t="shared" si="20"/>
        <v>6655</v>
      </c>
      <c r="BX42">
        <f t="shared" si="20"/>
        <v>1182.0999999999999</v>
      </c>
      <c r="BY42">
        <f t="shared" si="20"/>
        <v>3883.5</v>
      </c>
      <c r="BZ42">
        <f t="shared" si="18"/>
        <v>1344.5</v>
      </c>
      <c r="CA42">
        <f t="shared" si="18"/>
        <v>1491.4</v>
      </c>
      <c r="CB42">
        <f t="shared" si="18"/>
        <v>0</v>
      </c>
      <c r="CC42" s="27">
        <f t="shared" si="18"/>
        <v>20606.7</v>
      </c>
      <c r="CD42" s="27">
        <f t="shared" si="18"/>
        <v>102.5</v>
      </c>
      <c r="CE42" s="27">
        <f t="shared" si="18"/>
        <v>503.8</v>
      </c>
      <c r="CF42" s="27">
        <f t="shared" si="18"/>
        <v>75584.600000000006</v>
      </c>
      <c r="CG42" s="27">
        <f t="shared" si="18"/>
        <v>86.7</v>
      </c>
      <c r="CH42" s="27">
        <f t="shared" si="16"/>
        <v>96884.3</v>
      </c>
      <c r="CI42">
        <f t="shared" si="14"/>
        <v>11.8</v>
      </c>
      <c r="CJ42">
        <f t="shared" si="14"/>
        <v>4.8</v>
      </c>
      <c r="CK42">
        <f t="shared" si="14"/>
        <v>3972</v>
      </c>
      <c r="CL42">
        <f t="shared" si="14"/>
        <v>-20904.099999999999</v>
      </c>
      <c r="CM42" s="27">
        <f t="shared" si="17"/>
        <v>-16932.099999999999</v>
      </c>
      <c r="CN42">
        <f t="shared" si="21"/>
        <v>392.90000000000003</v>
      </c>
      <c r="CO42">
        <f t="shared" si="21"/>
        <v>31.5</v>
      </c>
      <c r="CP42">
        <f t="shared" si="19"/>
        <v>68506.099999999977</v>
      </c>
      <c r="CQ42">
        <f t="shared" si="19"/>
        <v>1123.0999999999999</v>
      </c>
      <c r="CR42">
        <f t="shared" si="19"/>
        <v>128.19999999999999</v>
      </c>
      <c r="CS42">
        <f t="shared" si="19"/>
        <v>92.7</v>
      </c>
      <c r="CT42">
        <f t="shared" si="19"/>
        <v>559.79999999999995</v>
      </c>
      <c r="CU42">
        <f t="shared" si="19"/>
        <v>1331.2</v>
      </c>
      <c r="CV42">
        <f t="shared" si="19"/>
        <v>3514.4000000000005</v>
      </c>
      <c r="CW42">
        <f t="shared" si="19"/>
        <v>144.5</v>
      </c>
      <c r="CX42">
        <f t="shared" si="19"/>
        <v>739.5</v>
      </c>
    </row>
    <row r="43" spans="1:102" ht="20.45" customHeight="1" x14ac:dyDescent="0.35">
      <c r="A43" s="7" t="s">
        <v>102</v>
      </c>
      <c r="B43" s="9">
        <v>1124.3</v>
      </c>
      <c r="C43" s="9">
        <v>225.9</v>
      </c>
      <c r="D43" s="9">
        <v>26.1</v>
      </c>
      <c r="E43" s="9">
        <v>93.5</v>
      </c>
      <c r="F43" s="9">
        <v>35</v>
      </c>
      <c r="G43" s="9">
        <v>1593.2</v>
      </c>
      <c r="H43" s="9">
        <v>344</v>
      </c>
      <c r="I43" s="9">
        <v>141.9</v>
      </c>
      <c r="J43" s="9">
        <v>755.6</v>
      </c>
      <c r="K43" s="9">
        <v>3378.5</v>
      </c>
      <c r="L43" s="9">
        <v>1031</v>
      </c>
      <c r="M43" s="9">
        <v>368.3</v>
      </c>
      <c r="N43" s="9">
        <v>450.3</v>
      </c>
      <c r="O43" s="9">
        <v>157.9</v>
      </c>
      <c r="P43" s="9">
        <v>588.5</v>
      </c>
      <c r="Q43" s="9">
        <v>696.6</v>
      </c>
      <c r="R43" s="9">
        <v>704.9</v>
      </c>
      <c r="S43" s="9">
        <v>643.5</v>
      </c>
      <c r="T43" s="9">
        <v>1045.3</v>
      </c>
      <c r="U43" s="9">
        <v>649.9</v>
      </c>
      <c r="V43" s="9">
        <v>538.4</v>
      </c>
      <c r="W43" s="9">
        <v>1635.8</v>
      </c>
      <c r="X43" s="9">
        <v>9089.5</v>
      </c>
      <c r="Y43" s="9">
        <v>524.1</v>
      </c>
      <c r="Z43" s="9">
        <v>3492.7</v>
      </c>
      <c r="AA43" s="9">
        <v>12809.4</v>
      </c>
      <c r="AB43" s="9">
        <v>4552.5</v>
      </c>
      <c r="AC43" s="9">
        <v>653.29999999999995</v>
      </c>
      <c r="AD43" s="9">
        <v>384.4</v>
      </c>
      <c r="AE43" s="9">
        <v>755.7</v>
      </c>
      <c r="AF43" s="9">
        <v>5.4</v>
      </c>
      <c r="AG43" s="9">
        <v>1972.4</v>
      </c>
      <c r="AH43" s="9">
        <v>335.2</v>
      </c>
      <c r="AI43" s="9">
        <v>1446.4</v>
      </c>
      <c r="AJ43" s="9">
        <v>379.4</v>
      </c>
      <c r="AK43" s="9">
        <v>13093.7</v>
      </c>
      <c r="AL43" s="9">
        <v>61403.3</v>
      </c>
      <c r="AM43" s="9">
        <v>2403.6</v>
      </c>
      <c r="AN43" s="9">
        <v>2111.5</v>
      </c>
      <c r="AO43" s="9">
        <v>8422.2999999999993</v>
      </c>
      <c r="AP43" s="9">
        <v>1711.5</v>
      </c>
      <c r="AQ43" s="9">
        <v>3607.9</v>
      </c>
      <c r="AR43" s="9">
        <v>964.2</v>
      </c>
      <c r="AS43" s="9">
        <v>664.4</v>
      </c>
      <c r="AT43" s="9">
        <v>0</v>
      </c>
      <c r="AU43" s="9">
        <v>168235.1</v>
      </c>
      <c r="AV43" s="9">
        <v>12.5</v>
      </c>
      <c r="AW43" s="9">
        <v>62.8</v>
      </c>
      <c r="AX43" s="9">
        <v>263.5</v>
      </c>
      <c r="AY43" s="9">
        <v>1789.6</v>
      </c>
      <c r="AZ43" s="9">
        <v>355.4</v>
      </c>
      <c r="BA43" s="9">
        <v>8.8000000000000007</v>
      </c>
      <c r="BB43" s="9">
        <v>13755.1</v>
      </c>
      <c r="BC43" s="9">
        <v>-23310.2</v>
      </c>
      <c r="BD43">
        <f t="shared" si="0"/>
        <v>1350.2</v>
      </c>
      <c r="BE43">
        <f t="shared" si="1"/>
        <v>119.6</v>
      </c>
      <c r="BF43">
        <f t="shared" si="2"/>
        <v>103699</v>
      </c>
      <c r="BG43">
        <f t="shared" si="22"/>
        <v>1593.2</v>
      </c>
      <c r="BH43">
        <f t="shared" si="22"/>
        <v>344</v>
      </c>
      <c r="BI43">
        <f t="shared" si="22"/>
        <v>141.9</v>
      </c>
      <c r="BJ43">
        <f t="shared" si="22"/>
        <v>755.6</v>
      </c>
      <c r="BK43">
        <f t="shared" si="22"/>
        <v>3378.5</v>
      </c>
      <c r="BL43">
        <f t="shared" si="4"/>
        <v>1849.6</v>
      </c>
      <c r="BM43">
        <f t="shared" si="5"/>
        <v>157.9</v>
      </c>
      <c r="BN43">
        <f t="shared" si="6"/>
        <v>1285.0999999999999</v>
      </c>
      <c r="BO43">
        <f t="shared" si="7"/>
        <v>3386</v>
      </c>
      <c r="BP43">
        <f t="shared" si="8"/>
        <v>643.5</v>
      </c>
      <c r="BQ43">
        <f t="shared" si="9"/>
        <v>1188.3</v>
      </c>
      <c r="BR43">
        <f t="shared" si="23"/>
        <v>9089.5</v>
      </c>
      <c r="BS43">
        <f t="shared" si="23"/>
        <v>524.1</v>
      </c>
      <c r="BT43">
        <f t="shared" si="23"/>
        <v>3492.7</v>
      </c>
      <c r="BU43">
        <f t="shared" si="11"/>
        <v>4552.5</v>
      </c>
      <c r="BV43">
        <f t="shared" si="12"/>
        <v>1037.6999999999998</v>
      </c>
      <c r="BW43">
        <f t="shared" si="20"/>
        <v>8422.2999999999993</v>
      </c>
      <c r="BX43">
        <f t="shared" si="20"/>
        <v>1711.5</v>
      </c>
      <c r="BY43">
        <f t="shared" si="20"/>
        <v>3607.9</v>
      </c>
      <c r="BZ43">
        <f t="shared" si="18"/>
        <v>964.2</v>
      </c>
      <c r="CA43">
        <f t="shared" si="18"/>
        <v>664.4</v>
      </c>
      <c r="CB43">
        <f t="shared" si="18"/>
        <v>0</v>
      </c>
      <c r="CC43" s="27">
        <f t="shared" si="18"/>
        <v>168235.1</v>
      </c>
      <c r="CD43" s="27">
        <f t="shared" si="18"/>
        <v>12.5</v>
      </c>
      <c r="CE43" s="27">
        <f t="shared" si="18"/>
        <v>62.8</v>
      </c>
      <c r="CF43" s="27">
        <f t="shared" si="18"/>
        <v>263.5</v>
      </c>
      <c r="CG43" s="27">
        <f t="shared" si="18"/>
        <v>1789.6</v>
      </c>
      <c r="CH43" s="27">
        <f t="shared" si="16"/>
        <v>170363.5</v>
      </c>
      <c r="CI43">
        <f t="shared" si="14"/>
        <v>355.4</v>
      </c>
      <c r="CJ43">
        <f t="shared" si="14"/>
        <v>8.8000000000000007</v>
      </c>
      <c r="CK43">
        <f t="shared" si="14"/>
        <v>13755.1</v>
      </c>
      <c r="CL43">
        <f t="shared" si="14"/>
        <v>-23310.2</v>
      </c>
      <c r="CM43" s="27">
        <f t="shared" si="17"/>
        <v>-9555.1</v>
      </c>
      <c r="CN43">
        <f t="shared" si="21"/>
        <v>1350.2</v>
      </c>
      <c r="CO43">
        <f t="shared" si="21"/>
        <v>119.6</v>
      </c>
      <c r="CP43">
        <f t="shared" si="19"/>
        <v>103699</v>
      </c>
      <c r="CQ43">
        <f t="shared" si="19"/>
        <v>1593.2</v>
      </c>
      <c r="CR43">
        <f t="shared" si="19"/>
        <v>344</v>
      </c>
      <c r="CS43">
        <f t="shared" si="19"/>
        <v>141.9</v>
      </c>
      <c r="CT43">
        <f t="shared" si="19"/>
        <v>755.6</v>
      </c>
      <c r="CU43">
        <f t="shared" si="19"/>
        <v>3378.5</v>
      </c>
      <c r="CV43">
        <f t="shared" si="19"/>
        <v>1849.6</v>
      </c>
      <c r="CW43">
        <f t="shared" si="19"/>
        <v>157.9</v>
      </c>
      <c r="CX43">
        <f t="shared" si="19"/>
        <v>1285.0999999999999</v>
      </c>
    </row>
    <row r="44" spans="1:102" ht="13.7" customHeight="1" x14ac:dyDescent="0.35">
      <c r="A44" s="7" t="s">
        <v>103</v>
      </c>
      <c r="B44" s="8">
        <v>101.7</v>
      </c>
      <c r="C44" s="8">
        <v>20.2</v>
      </c>
      <c r="D44" s="8">
        <v>17.2</v>
      </c>
      <c r="E44" s="8">
        <v>14</v>
      </c>
      <c r="F44" s="8">
        <v>5.5</v>
      </c>
      <c r="G44" s="8">
        <v>895.7</v>
      </c>
      <c r="H44" s="8">
        <v>143.1</v>
      </c>
      <c r="I44" s="8">
        <v>75.099999999999994</v>
      </c>
      <c r="J44" s="8">
        <v>401.4</v>
      </c>
      <c r="K44" s="8">
        <v>944.5</v>
      </c>
      <c r="L44" s="8">
        <v>797.6</v>
      </c>
      <c r="M44" s="8">
        <v>394.1</v>
      </c>
      <c r="N44" s="8">
        <v>514.70000000000005</v>
      </c>
      <c r="O44" s="8">
        <v>92.9</v>
      </c>
      <c r="P44" s="8">
        <v>224</v>
      </c>
      <c r="Q44" s="8">
        <v>378.5</v>
      </c>
      <c r="R44" s="8">
        <v>743</v>
      </c>
      <c r="S44" s="8">
        <v>560.5</v>
      </c>
      <c r="T44" s="8">
        <v>712.7</v>
      </c>
      <c r="U44" s="8">
        <v>412.8</v>
      </c>
      <c r="V44" s="8">
        <v>185.6</v>
      </c>
      <c r="W44" s="8">
        <v>379.9</v>
      </c>
      <c r="X44" s="8">
        <v>3686.7</v>
      </c>
      <c r="Y44" s="8">
        <v>114.5</v>
      </c>
      <c r="Z44" s="8">
        <v>2730.4</v>
      </c>
      <c r="AA44" s="8">
        <v>25134.5</v>
      </c>
      <c r="AB44" s="8">
        <v>1983</v>
      </c>
      <c r="AC44" s="8">
        <v>1241.5999999999999</v>
      </c>
      <c r="AD44" s="8">
        <v>152.4</v>
      </c>
      <c r="AE44" s="8">
        <v>4339.8</v>
      </c>
      <c r="AF44" s="8">
        <v>225.3</v>
      </c>
      <c r="AG44" s="8">
        <v>3497.9</v>
      </c>
      <c r="AH44" s="8">
        <v>1824.1</v>
      </c>
      <c r="AI44" s="8">
        <v>4661.1000000000004</v>
      </c>
      <c r="AJ44" s="8">
        <v>5988.1</v>
      </c>
      <c r="AK44" s="8">
        <v>5639.3</v>
      </c>
      <c r="AL44" s="8">
        <v>22995.8</v>
      </c>
      <c r="AM44" s="8">
        <v>2978.6</v>
      </c>
      <c r="AN44" s="8">
        <v>2069</v>
      </c>
      <c r="AO44" s="8">
        <v>969.2</v>
      </c>
      <c r="AP44" s="8">
        <v>572.6</v>
      </c>
      <c r="AQ44" s="8">
        <v>10275.5</v>
      </c>
      <c r="AR44" s="8">
        <v>853.1</v>
      </c>
      <c r="AS44" s="8">
        <v>2170.3000000000002</v>
      </c>
      <c r="AT44" s="8">
        <v>0</v>
      </c>
      <c r="AU44" s="8">
        <v>549374.9</v>
      </c>
      <c r="AV44" s="8">
        <v>82</v>
      </c>
      <c r="AW44" s="8">
        <v>478.1</v>
      </c>
      <c r="AX44" s="8">
        <v>14215.3</v>
      </c>
      <c r="AY44" s="8">
        <v>81.7</v>
      </c>
      <c r="AZ44" s="8">
        <v>1116.5999999999999</v>
      </c>
      <c r="BA44" s="8">
        <v>101.7</v>
      </c>
      <c r="BB44" s="8">
        <v>2806.8</v>
      </c>
      <c r="BC44" s="8">
        <v>-2176.3000000000002</v>
      </c>
      <c r="BD44">
        <f t="shared" si="0"/>
        <v>121.9</v>
      </c>
      <c r="BE44">
        <f t="shared" si="1"/>
        <v>31.2</v>
      </c>
      <c r="BF44">
        <f t="shared" si="2"/>
        <v>93230.500000000015</v>
      </c>
      <c r="BG44">
        <f t="shared" si="22"/>
        <v>895.7</v>
      </c>
      <c r="BH44">
        <f t="shared" si="22"/>
        <v>143.1</v>
      </c>
      <c r="BI44">
        <f t="shared" si="22"/>
        <v>75.099999999999994</v>
      </c>
      <c r="BJ44">
        <f t="shared" si="22"/>
        <v>401.4</v>
      </c>
      <c r="BK44">
        <f t="shared" si="22"/>
        <v>944.5</v>
      </c>
      <c r="BL44">
        <f t="shared" si="4"/>
        <v>1706.4</v>
      </c>
      <c r="BM44">
        <f t="shared" si="5"/>
        <v>92.9</v>
      </c>
      <c r="BN44">
        <f t="shared" si="6"/>
        <v>602.5</v>
      </c>
      <c r="BO44">
        <f t="shared" si="7"/>
        <v>1835.6</v>
      </c>
      <c r="BP44">
        <f t="shared" si="8"/>
        <v>560.5</v>
      </c>
      <c r="BQ44">
        <f t="shared" si="9"/>
        <v>598.4</v>
      </c>
      <c r="BR44">
        <f t="shared" si="23"/>
        <v>3686.7</v>
      </c>
      <c r="BS44">
        <f t="shared" si="23"/>
        <v>114.5</v>
      </c>
      <c r="BT44">
        <f t="shared" si="23"/>
        <v>2730.4</v>
      </c>
      <c r="BU44">
        <f t="shared" si="11"/>
        <v>1983</v>
      </c>
      <c r="BV44">
        <f t="shared" si="12"/>
        <v>1394</v>
      </c>
      <c r="BW44">
        <f t="shared" si="20"/>
        <v>969.2</v>
      </c>
      <c r="BX44">
        <f t="shared" si="20"/>
        <v>572.6</v>
      </c>
      <c r="BY44">
        <f t="shared" si="20"/>
        <v>10275.5</v>
      </c>
      <c r="BZ44">
        <f t="shared" si="18"/>
        <v>853.1</v>
      </c>
      <c r="CA44">
        <f t="shared" si="18"/>
        <v>2170.3000000000002</v>
      </c>
      <c r="CB44">
        <f t="shared" si="18"/>
        <v>0</v>
      </c>
      <c r="CC44" s="27">
        <f t="shared" si="18"/>
        <v>549374.9</v>
      </c>
      <c r="CD44" s="27">
        <f t="shared" si="18"/>
        <v>82</v>
      </c>
      <c r="CE44" s="27">
        <f t="shared" si="18"/>
        <v>478.1</v>
      </c>
      <c r="CF44" s="27">
        <f t="shared" si="18"/>
        <v>14215.3</v>
      </c>
      <c r="CG44" s="27">
        <f t="shared" si="18"/>
        <v>81.7</v>
      </c>
      <c r="CH44" s="27">
        <f t="shared" si="16"/>
        <v>564232</v>
      </c>
      <c r="CI44">
        <f t="shared" si="14"/>
        <v>1116.5999999999999</v>
      </c>
      <c r="CJ44">
        <f t="shared" si="14"/>
        <v>101.7</v>
      </c>
      <c r="CK44">
        <f t="shared" si="14"/>
        <v>2806.8</v>
      </c>
      <c r="CL44">
        <f t="shared" si="14"/>
        <v>-2176.3000000000002</v>
      </c>
      <c r="CM44" s="27">
        <f t="shared" si="17"/>
        <v>630.5</v>
      </c>
      <c r="CN44">
        <f t="shared" si="21"/>
        <v>121.9</v>
      </c>
      <c r="CO44">
        <f t="shared" si="21"/>
        <v>31.2</v>
      </c>
      <c r="CP44">
        <f t="shared" si="19"/>
        <v>93230.500000000015</v>
      </c>
      <c r="CQ44">
        <f t="shared" si="19"/>
        <v>895.7</v>
      </c>
      <c r="CR44">
        <f t="shared" si="19"/>
        <v>143.1</v>
      </c>
      <c r="CS44">
        <f t="shared" si="19"/>
        <v>75.099999999999994</v>
      </c>
      <c r="CT44">
        <f t="shared" si="19"/>
        <v>401.4</v>
      </c>
      <c r="CU44">
        <f t="shared" si="19"/>
        <v>944.5</v>
      </c>
      <c r="CV44">
        <f t="shared" si="19"/>
        <v>1706.4</v>
      </c>
      <c r="CW44">
        <f t="shared" si="19"/>
        <v>92.9</v>
      </c>
      <c r="CX44">
        <f t="shared" si="19"/>
        <v>602.5</v>
      </c>
    </row>
    <row r="45" spans="1:102" ht="20.45" customHeight="1" x14ac:dyDescent="0.35">
      <c r="A45" s="7" t="s">
        <v>104</v>
      </c>
      <c r="B45" s="9">
        <v>183.2</v>
      </c>
      <c r="C45" s="9">
        <v>80.2</v>
      </c>
      <c r="D45" s="9">
        <v>25</v>
      </c>
      <c r="E45" s="9">
        <v>29.9</v>
      </c>
      <c r="F45" s="9">
        <v>91.8</v>
      </c>
      <c r="G45" s="9">
        <v>6291</v>
      </c>
      <c r="H45" s="9">
        <v>425.9</v>
      </c>
      <c r="I45" s="9">
        <v>185.8</v>
      </c>
      <c r="J45" s="9">
        <v>1255.7</v>
      </c>
      <c r="K45" s="9">
        <v>2610.8000000000002</v>
      </c>
      <c r="L45" s="9">
        <v>3732.9</v>
      </c>
      <c r="M45" s="9">
        <v>2381.8000000000002</v>
      </c>
      <c r="N45" s="9">
        <v>2037.6</v>
      </c>
      <c r="O45" s="9">
        <v>474.6</v>
      </c>
      <c r="P45" s="9">
        <v>521.4</v>
      </c>
      <c r="Q45" s="9">
        <v>880.4</v>
      </c>
      <c r="R45" s="9">
        <v>3989.6</v>
      </c>
      <c r="S45" s="9">
        <v>3260.8</v>
      </c>
      <c r="T45" s="9">
        <v>3342.3</v>
      </c>
      <c r="U45" s="9">
        <v>4317.1000000000004</v>
      </c>
      <c r="V45" s="9">
        <v>1405.9</v>
      </c>
      <c r="W45" s="9">
        <v>2498.3000000000002</v>
      </c>
      <c r="X45" s="9">
        <v>17389.599999999999</v>
      </c>
      <c r="Y45" s="9">
        <v>1041.8</v>
      </c>
      <c r="Z45" s="9">
        <v>20541.900000000001</v>
      </c>
      <c r="AA45" s="9">
        <v>31103.1</v>
      </c>
      <c r="AB45" s="9">
        <v>3577</v>
      </c>
      <c r="AC45" s="9">
        <v>115.8</v>
      </c>
      <c r="AD45" s="9">
        <v>854.6</v>
      </c>
      <c r="AE45" s="9">
        <v>4819.1000000000004</v>
      </c>
      <c r="AF45" s="9">
        <v>51.6</v>
      </c>
      <c r="AG45" s="9">
        <v>5444.1</v>
      </c>
      <c r="AH45" s="9">
        <v>6517</v>
      </c>
      <c r="AI45" s="9">
        <v>18806.7</v>
      </c>
      <c r="AJ45" s="9">
        <v>17905.8</v>
      </c>
      <c r="AK45" s="9">
        <v>16274.4</v>
      </c>
      <c r="AL45" s="9">
        <v>9256.4</v>
      </c>
      <c r="AM45" s="9">
        <v>20272.2</v>
      </c>
      <c r="AN45" s="9">
        <v>5790.1</v>
      </c>
      <c r="AO45" s="9">
        <v>9732.7000000000007</v>
      </c>
      <c r="AP45" s="9">
        <v>2842.9</v>
      </c>
      <c r="AQ45" s="9">
        <v>8703.6</v>
      </c>
      <c r="AR45" s="9">
        <v>2278.9</v>
      </c>
      <c r="AS45" s="9">
        <v>3293</v>
      </c>
      <c r="AT45" s="9">
        <v>0</v>
      </c>
      <c r="AU45" s="9">
        <v>4252.1000000000004</v>
      </c>
      <c r="AV45" s="9">
        <v>9274.4</v>
      </c>
      <c r="AW45" s="9">
        <v>45872.5</v>
      </c>
      <c r="AX45" s="9">
        <v>68105.100000000006</v>
      </c>
      <c r="AY45" s="9">
        <v>467.3</v>
      </c>
      <c r="AZ45" s="9">
        <v>164</v>
      </c>
      <c r="BA45" s="9">
        <v>23.1</v>
      </c>
      <c r="BB45" s="9">
        <v>10158.1</v>
      </c>
      <c r="BC45" s="9">
        <v>-38649</v>
      </c>
      <c r="BD45">
        <f t="shared" si="0"/>
        <v>263.39999999999998</v>
      </c>
      <c r="BE45">
        <f t="shared" si="1"/>
        <v>54.9</v>
      </c>
      <c r="BF45">
        <f t="shared" si="2"/>
        <v>153450.69999999998</v>
      </c>
      <c r="BG45">
        <f t="shared" si="22"/>
        <v>6291</v>
      </c>
      <c r="BH45">
        <f t="shared" si="22"/>
        <v>425.9</v>
      </c>
      <c r="BI45">
        <f t="shared" si="22"/>
        <v>185.8</v>
      </c>
      <c r="BJ45">
        <f t="shared" si="22"/>
        <v>1255.7</v>
      </c>
      <c r="BK45">
        <f t="shared" si="22"/>
        <v>2610.8000000000002</v>
      </c>
      <c r="BL45">
        <f t="shared" si="4"/>
        <v>8152.3000000000011</v>
      </c>
      <c r="BM45">
        <f t="shared" si="5"/>
        <v>474.6</v>
      </c>
      <c r="BN45">
        <f t="shared" si="6"/>
        <v>1401.8</v>
      </c>
      <c r="BO45">
        <f t="shared" si="7"/>
        <v>9830.2000000000007</v>
      </c>
      <c r="BP45">
        <f t="shared" si="8"/>
        <v>3260.8</v>
      </c>
      <c r="BQ45">
        <f t="shared" si="9"/>
        <v>5723</v>
      </c>
      <c r="BR45">
        <f t="shared" si="23"/>
        <v>17389.599999999999</v>
      </c>
      <c r="BS45">
        <f t="shared" si="23"/>
        <v>1041.8</v>
      </c>
      <c r="BT45">
        <f t="shared" si="23"/>
        <v>20541.900000000001</v>
      </c>
      <c r="BU45">
        <f t="shared" si="11"/>
        <v>3577</v>
      </c>
      <c r="BV45">
        <f t="shared" si="12"/>
        <v>970.4</v>
      </c>
      <c r="BW45">
        <f t="shared" si="20"/>
        <v>9732.7000000000007</v>
      </c>
      <c r="BX45">
        <f t="shared" si="20"/>
        <v>2842.9</v>
      </c>
      <c r="BY45">
        <f t="shared" si="20"/>
        <v>8703.6</v>
      </c>
      <c r="BZ45">
        <f t="shared" si="18"/>
        <v>2278.9</v>
      </c>
      <c r="CA45">
        <f t="shared" si="18"/>
        <v>3293</v>
      </c>
      <c r="CB45">
        <f t="shared" si="18"/>
        <v>0</v>
      </c>
      <c r="CC45" s="27">
        <f t="shared" si="18"/>
        <v>4252.1000000000004</v>
      </c>
      <c r="CD45" s="27">
        <f t="shared" si="18"/>
        <v>9274.4</v>
      </c>
      <c r="CE45" s="27">
        <f t="shared" si="18"/>
        <v>45872.5</v>
      </c>
      <c r="CF45" s="27">
        <f t="shared" si="18"/>
        <v>68105.100000000006</v>
      </c>
      <c r="CG45" s="27">
        <f t="shared" si="18"/>
        <v>467.3</v>
      </c>
      <c r="CH45" s="27">
        <f t="shared" si="16"/>
        <v>127971.40000000001</v>
      </c>
      <c r="CI45">
        <f t="shared" si="14"/>
        <v>164</v>
      </c>
      <c r="CJ45">
        <f t="shared" si="14"/>
        <v>23.1</v>
      </c>
      <c r="CK45">
        <f t="shared" si="14"/>
        <v>10158.1</v>
      </c>
      <c r="CL45">
        <f t="shared" si="14"/>
        <v>-38649</v>
      </c>
      <c r="CM45" s="27">
        <f t="shared" si="17"/>
        <v>-28490.9</v>
      </c>
      <c r="CN45">
        <f t="shared" si="21"/>
        <v>263.39999999999998</v>
      </c>
      <c r="CO45">
        <f t="shared" si="21"/>
        <v>54.9</v>
      </c>
      <c r="CP45">
        <f t="shared" si="19"/>
        <v>153450.69999999998</v>
      </c>
      <c r="CQ45">
        <f t="shared" si="19"/>
        <v>6291</v>
      </c>
      <c r="CR45">
        <f t="shared" si="19"/>
        <v>425.9</v>
      </c>
      <c r="CS45">
        <f t="shared" si="19"/>
        <v>185.8</v>
      </c>
      <c r="CT45">
        <f t="shared" si="19"/>
        <v>1255.7</v>
      </c>
      <c r="CU45">
        <f t="shared" si="19"/>
        <v>2610.8000000000002</v>
      </c>
      <c r="CV45">
        <f t="shared" si="19"/>
        <v>8152.3000000000011</v>
      </c>
      <c r="CW45">
        <f t="shared" si="19"/>
        <v>474.6</v>
      </c>
      <c r="CX45">
        <f t="shared" si="19"/>
        <v>1401.8</v>
      </c>
    </row>
    <row r="46" spans="1:102" ht="20.45" customHeight="1" x14ac:dyDescent="0.35">
      <c r="A46" s="7" t="s">
        <v>105</v>
      </c>
      <c r="B46" s="8">
        <v>249.8</v>
      </c>
      <c r="C46" s="8">
        <v>115.6</v>
      </c>
      <c r="D46" s="8">
        <v>18.899999999999999</v>
      </c>
      <c r="E46" s="8">
        <v>183.3</v>
      </c>
      <c r="F46" s="8">
        <v>55.1</v>
      </c>
      <c r="G46" s="8">
        <v>2140.1999999999998</v>
      </c>
      <c r="H46" s="8">
        <v>450.5</v>
      </c>
      <c r="I46" s="8">
        <v>207.2</v>
      </c>
      <c r="J46" s="8">
        <v>750.7</v>
      </c>
      <c r="K46" s="8">
        <v>1854.8</v>
      </c>
      <c r="L46" s="8">
        <v>3101</v>
      </c>
      <c r="M46" s="8">
        <v>1779</v>
      </c>
      <c r="N46" s="8">
        <v>1483</v>
      </c>
      <c r="O46" s="8">
        <v>405</v>
      </c>
      <c r="P46" s="8">
        <v>506.8</v>
      </c>
      <c r="Q46" s="8">
        <v>718.5</v>
      </c>
      <c r="R46" s="8">
        <v>5874.3</v>
      </c>
      <c r="S46" s="8">
        <v>2176.4</v>
      </c>
      <c r="T46" s="8">
        <v>2543.6</v>
      </c>
      <c r="U46" s="8">
        <v>3654.3</v>
      </c>
      <c r="V46" s="8">
        <v>687.1</v>
      </c>
      <c r="W46" s="8">
        <v>1556.8</v>
      </c>
      <c r="X46" s="8">
        <v>6832.5</v>
      </c>
      <c r="Y46" s="8">
        <v>917.8</v>
      </c>
      <c r="Z46" s="8">
        <v>9702.2000000000007</v>
      </c>
      <c r="AA46" s="8">
        <v>32675.8</v>
      </c>
      <c r="AB46" s="8">
        <v>3278.8</v>
      </c>
      <c r="AC46" s="8">
        <v>102.9</v>
      </c>
      <c r="AD46" s="8">
        <v>610.6</v>
      </c>
      <c r="AE46" s="8">
        <v>5363.3</v>
      </c>
      <c r="AF46" s="8">
        <v>74.5</v>
      </c>
      <c r="AG46" s="8">
        <v>2591.9</v>
      </c>
      <c r="AH46" s="8">
        <v>4576.7</v>
      </c>
      <c r="AI46" s="8">
        <v>9850.1</v>
      </c>
      <c r="AJ46" s="8">
        <v>11592.3</v>
      </c>
      <c r="AK46" s="8">
        <v>13516</v>
      </c>
      <c r="AL46" s="8">
        <v>6223.5</v>
      </c>
      <c r="AM46" s="8">
        <v>10524.7</v>
      </c>
      <c r="AN46" s="8">
        <v>12041</v>
      </c>
      <c r="AO46" s="8">
        <v>13871</v>
      </c>
      <c r="AP46" s="8">
        <v>3269.4</v>
      </c>
      <c r="AQ46" s="8">
        <v>12894.9</v>
      </c>
      <c r="AR46" s="8">
        <v>1792.8</v>
      </c>
      <c r="AS46" s="8">
        <v>2515.3000000000002</v>
      </c>
      <c r="AT46" s="8">
        <v>0</v>
      </c>
      <c r="AU46" s="8">
        <v>14226.2</v>
      </c>
      <c r="AV46" s="8">
        <v>1448.3</v>
      </c>
      <c r="AW46" s="8">
        <v>8332.2999999999993</v>
      </c>
      <c r="AX46" s="8">
        <v>1623.5</v>
      </c>
      <c r="AY46" s="8">
        <v>2177.3000000000002</v>
      </c>
      <c r="AZ46" s="8">
        <v>341.9</v>
      </c>
      <c r="BA46" s="8">
        <v>665.1</v>
      </c>
      <c r="BB46" s="8">
        <v>41312.6</v>
      </c>
      <c r="BC46" s="8">
        <v>-24832.5</v>
      </c>
      <c r="BD46">
        <f t="shared" si="0"/>
        <v>365.4</v>
      </c>
      <c r="BE46">
        <f t="shared" si="1"/>
        <v>202.20000000000002</v>
      </c>
      <c r="BF46">
        <f t="shared" si="2"/>
        <v>129557.29999999999</v>
      </c>
      <c r="BG46">
        <f t="shared" si="22"/>
        <v>2140.1999999999998</v>
      </c>
      <c r="BH46">
        <f t="shared" si="22"/>
        <v>450.5</v>
      </c>
      <c r="BI46">
        <f t="shared" si="22"/>
        <v>207.2</v>
      </c>
      <c r="BJ46">
        <f t="shared" si="22"/>
        <v>750.7</v>
      </c>
      <c r="BK46">
        <f t="shared" si="22"/>
        <v>1854.8</v>
      </c>
      <c r="BL46">
        <f t="shared" si="4"/>
        <v>6363</v>
      </c>
      <c r="BM46">
        <f t="shared" si="5"/>
        <v>405</v>
      </c>
      <c r="BN46">
        <f t="shared" si="6"/>
        <v>1225.3</v>
      </c>
      <c r="BO46">
        <f t="shared" si="7"/>
        <v>9974.6999999999989</v>
      </c>
      <c r="BP46">
        <f t="shared" si="8"/>
        <v>2176.4</v>
      </c>
      <c r="BQ46">
        <f t="shared" si="9"/>
        <v>4341.4000000000005</v>
      </c>
      <c r="BR46">
        <f t="shared" si="23"/>
        <v>6832.5</v>
      </c>
      <c r="BS46">
        <f t="shared" si="23"/>
        <v>917.8</v>
      </c>
      <c r="BT46">
        <f t="shared" si="23"/>
        <v>9702.2000000000007</v>
      </c>
      <c r="BU46">
        <f t="shared" si="11"/>
        <v>3278.8</v>
      </c>
      <c r="BV46">
        <f t="shared" si="12"/>
        <v>713.5</v>
      </c>
      <c r="BW46">
        <f t="shared" si="20"/>
        <v>13871</v>
      </c>
      <c r="BX46">
        <f t="shared" si="20"/>
        <v>3269.4</v>
      </c>
      <c r="BY46">
        <f t="shared" si="20"/>
        <v>12894.9</v>
      </c>
      <c r="BZ46">
        <f t="shared" si="18"/>
        <v>1792.8</v>
      </c>
      <c r="CA46">
        <f t="shared" si="18"/>
        <v>2515.3000000000002</v>
      </c>
      <c r="CB46">
        <f t="shared" si="18"/>
        <v>0</v>
      </c>
      <c r="CC46" s="27">
        <f t="shared" si="18"/>
        <v>14226.2</v>
      </c>
      <c r="CD46" s="27">
        <f t="shared" si="18"/>
        <v>1448.3</v>
      </c>
      <c r="CE46" s="27">
        <f t="shared" si="18"/>
        <v>8332.2999999999993</v>
      </c>
      <c r="CF46" s="27">
        <f t="shared" si="18"/>
        <v>1623.5</v>
      </c>
      <c r="CG46" s="27">
        <f t="shared" si="18"/>
        <v>2177.3000000000002</v>
      </c>
      <c r="CH46" s="27">
        <f t="shared" si="16"/>
        <v>27807.599999999999</v>
      </c>
      <c r="CI46">
        <f t="shared" si="14"/>
        <v>341.9</v>
      </c>
      <c r="CJ46">
        <f t="shared" si="14"/>
        <v>665.1</v>
      </c>
      <c r="CK46">
        <f t="shared" si="14"/>
        <v>41312.6</v>
      </c>
      <c r="CL46">
        <f t="shared" si="14"/>
        <v>-24832.5</v>
      </c>
      <c r="CM46" s="27">
        <f t="shared" si="17"/>
        <v>16480.099999999999</v>
      </c>
      <c r="CN46">
        <f t="shared" si="21"/>
        <v>365.4</v>
      </c>
      <c r="CO46">
        <f t="shared" si="21"/>
        <v>202.20000000000002</v>
      </c>
      <c r="CP46">
        <f t="shared" si="19"/>
        <v>129557.29999999999</v>
      </c>
      <c r="CQ46">
        <f t="shared" si="19"/>
        <v>2140.1999999999998</v>
      </c>
      <c r="CR46">
        <f t="shared" si="19"/>
        <v>450.5</v>
      </c>
      <c r="CS46">
        <f t="shared" si="19"/>
        <v>207.2</v>
      </c>
      <c r="CT46">
        <f t="shared" si="19"/>
        <v>750.7</v>
      </c>
      <c r="CU46">
        <f t="shared" si="19"/>
        <v>1854.8</v>
      </c>
      <c r="CV46">
        <f t="shared" si="19"/>
        <v>6363</v>
      </c>
      <c r="CW46">
        <f t="shared" si="19"/>
        <v>405</v>
      </c>
      <c r="CX46">
        <f t="shared" si="19"/>
        <v>1225.3</v>
      </c>
    </row>
    <row r="47" spans="1:102" ht="20.45" customHeight="1" x14ac:dyDescent="0.35">
      <c r="A47" s="7" t="s">
        <v>77</v>
      </c>
      <c r="B47" s="9">
        <v>118</v>
      </c>
      <c r="C47" s="9">
        <v>2.5</v>
      </c>
      <c r="D47" s="9">
        <v>0.1</v>
      </c>
      <c r="E47" s="9">
        <v>5</v>
      </c>
      <c r="F47" s="9">
        <v>1.9</v>
      </c>
      <c r="G47" s="9">
        <v>617.9</v>
      </c>
      <c r="H47" s="9">
        <v>3.6</v>
      </c>
      <c r="I47" s="9">
        <v>27.5</v>
      </c>
      <c r="J47" s="9">
        <v>20.3</v>
      </c>
      <c r="K47" s="9">
        <v>90.8</v>
      </c>
      <c r="L47" s="9">
        <v>64.8</v>
      </c>
      <c r="M47" s="9">
        <v>19.2</v>
      </c>
      <c r="N47" s="9">
        <v>18.8</v>
      </c>
      <c r="O47" s="9">
        <v>90.5</v>
      </c>
      <c r="P47" s="9">
        <v>641</v>
      </c>
      <c r="Q47" s="9">
        <v>19.3</v>
      </c>
      <c r="R47" s="9">
        <v>41.1</v>
      </c>
      <c r="S47" s="9">
        <v>23.2</v>
      </c>
      <c r="T47" s="9">
        <v>26.1</v>
      </c>
      <c r="U47" s="9">
        <v>19.7</v>
      </c>
      <c r="V47" s="9">
        <v>7.8</v>
      </c>
      <c r="W47" s="9">
        <v>22.2</v>
      </c>
      <c r="X47" s="9">
        <v>166.4</v>
      </c>
      <c r="Y47" s="9">
        <v>6.9</v>
      </c>
      <c r="Z47" s="9">
        <v>144.9</v>
      </c>
      <c r="AA47" s="9">
        <v>140.30000000000001</v>
      </c>
      <c r="AB47" s="9">
        <v>38.6</v>
      </c>
      <c r="AC47" s="9">
        <v>5</v>
      </c>
      <c r="AD47" s="9">
        <v>10</v>
      </c>
      <c r="AE47" s="9">
        <v>17.600000000000001</v>
      </c>
      <c r="AF47" s="9">
        <v>1.6</v>
      </c>
      <c r="AG47" s="9">
        <v>42.3</v>
      </c>
      <c r="AH47" s="9">
        <v>112.5</v>
      </c>
      <c r="AI47" s="9">
        <v>925.6</v>
      </c>
      <c r="AJ47" s="9">
        <v>44.4</v>
      </c>
      <c r="AK47" s="9">
        <v>52.4</v>
      </c>
      <c r="AL47" s="9">
        <v>99.2</v>
      </c>
      <c r="AM47" s="9">
        <v>128</v>
      </c>
      <c r="AN47" s="9">
        <v>40.1</v>
      </c>
      <c r="AO47" s="9">
        <v>24.3</v>
      </c>
      <c r="AP47" s="9">
        <v>7.6</v>
      </c>
      <c r="AQ47" s="9">
        <v>73.7</v>
      </c>
      <c r="AR47" s="9">
        <v>20.7</v>
      </c>
      <c r="AS47" s="9">
        <v>22.9</v>
      </c>
      <c r="AT47" s="9">
        <v>0</v>
      </c>
      <c r="AU47" s="9">
        <v>11743.3</v>
      </c>
      <c r="AV47" s="9">
        <v>23.8</v>
      </c>
      <c r="AW47" s="9">
        <v>327281.3</v>
      </c>
      <c r="AX47" s="9">
        <v>264</v>
      </c>
      <c r="AY47" s="9">
        <v>7</v>
      </c>
      <c r="AZ47" s="9">
        <v>84.9</v>
      </c>
      <c r="BA47" s="9">
        <v>0</v>
      </c>
      <c r="BB47" s="9">
        <v>4.0999999999999996</v>
      </c>
      <c r="BC47" s="9">
        <v>-2484.1999999999998</v>
      </c>
      <c r="BD47">
        <f t="shared" si="0"/>
        <v>120.5</v>
      </c>
      <c r="BE47">
        <f t="shared" si="1"/>
        <v>5.0999999999999996</v>
      </c>
      <c r="BF47">
        <f t="shared" si="2"/>
        <v>1730.8000000000002</v>
      </c>
      <c r="BG47">
        <f t="shared" si="22"/>
        <v>617.9</v>
      </c>
      <c r="BH47">
        <f t="shared" si="22"/>
        <v>3.6</v>
      </c>
      <c r="BI47">
        <f t="shared" si="22"/>
        <v>27.5</v>
      </c>
      <c r="BJ47">
        <f t="shared" si="22"/>
        <v>20.3</v>
      </c>
      <c r="BK47">
        <f t="shared" si="22"/>
        <v>90.8</v>
      </c>
      <c r="BL47">
        <f t="shared" si="4"/>
        <v>102.8</v>
      </c>
      <c r="BM47">
        <f t="shared" si="5"/>
        <v>90.5</v>
      </c>
      <c r="BN47">
        <f t="shared" si="6"/>
        <v>660.3</v>
      </c>
      <c r="BO47">
        <f t="shared" si="7"/>
        <v>89.4</v>
      </c>
      <c r="BP47">
        <f t="shared" si="8"/>
        <v>23.2</v>
      </c>
      <c r="BQ47">
        <f t="shared" si="9"/>
        <v>27.5</v>
      </c>
      <c r="BR47">
        <f t="shared" si="23"/>
        <v>166.4</v>
      </c>
      <c r="BS47">
        <f t="shared" si="23"/>
        <v>6.9</v>
      </c>
      <c r="BT47">
        <f t="shared" si="23"/>
        <v>144.9</v>
      </c>
      <c r="BU47">
        <f t="shared" si="11"/>
        <v>38.6</v>
      </c>
      <c r="BV47">
        <f t="shared" si="12"/>
        <v>15</v>
      </c>
      <c r="BW47">
        <f t="shared" si="20"/>
        <v>24.3</v>
      </c>
      <c r="BX47">
        <f t="shared" si="20"/>
        <v>7.6</v>
      </c>
      <c r="BY47">
        <f t="shared" si="20"/>
        <v>73.7</v>
      </c>
      <c r="BZ47">
        <f t="shared" si="18"/>
        <v>20.7</v>
      </c>
      <c r="CA47">
        <f t="shared" si="18"/>
        <v>22.9</v>
      </c>
      <c r="CB47">
        <f t="shared" si="18"/>
        <v>0</v>
      </c>
      <c r="CC47" s="27">
        <f t="shared" si="18"/>
        <v>11743.3</v>
      </c>
      <c r="CD47" s="27">
        <f t="shared" si="18"/>
        <v>23.8</v>
      </c>
      <c r="CE47" s="27">
        <f t="shared" si="18"/>
        <v>327281.3</v>
      </c>
      <c r="CF47" s="27">
        <f t="shared" si="18"/>
        <v>264</v>
      </c>
      <c r="CG47" s="27">
        <f t="shared" si="18"/>
        <v>7</v>
      </c>
      <c r="CH47" s="27">
        <f t="shared" si="16"/>
        <v>339319.39999999997</v>
      </c>
      <c r="CI47">
        <f t="shared" si="14"/>
        <v>84.9</v>
      </c>
      <c r="CJ47">
        <f t="shared" si="14"/>
        <v>0</v>
      </c>
      <c r="CK47">
        <f t="shared" si="14"/>
        <v>4.0999999999999996</v>
      </c>
      <c r="CL47">
        <f t="shared" si="14"/>
        <v>-2484.1999999999998</v>
      </c>
      <c r="CM47" s="27">
        <f t="shared" si="17"/>
        <v>-2480.1</v>
      </c>
      <c r="CN47">
        <f t="shared" si="21"/>
        <v>120.5</v>
      </c>
      <c r="CO47">
        <f t="shared" si="21"/>
        <v>5.0999999999999996</v>
      </c>
      <c r="CP47">
        <f t="shared" si="19"/>
        <v>1730.8000000000002</v>
      </c>
      <c r="CQ47">
        <f t="shared" si="19"/>
        <v>617.9</v>
      </c>
      <c r="CR47">
        <f t="shared" si="19"/>
        <v>3.6</v>
      </c>
      <c r="CS47">
        <f t="shared" si="19"/>
        <v>27.5</v>
      </c>
      <c r="CT47">
        <f t="shared" si="19"/>
        <v>20.3</v>
      </c>
      <c r="CU47">
        <f t="shared" si="19"/>
        <v>90.8</v>
      </c>
      <c r="CV47">
        <f t="shared" si="19"/>
        <v>102.8</v>
      </c>
      <c r="CW47">
        <f t="shared" si="19"/>
        <v>90.5</v>
      </c>
      <c r="CX47">
        <f t="shared" si="19"/>
        <v>660.3</v>
      </c>
    </row>
    <row r="48" spans="1:102" ht="13.7" customHeight="1" x14ac:dyDescent="0.35">
      <c r="A48" s="7" t="s">
        <v>106</v>
      </c>
      <c r="B48" s="8">
        <v>28</v>
      </c>
      <c r="C48" s="8">
        <v>4.9000000000000004</v>
      </c>
      <c r="D48" s="8">
        <v>1.2</v>
      </c>
      <c r="E48" s="8">
        <v>5.3</v>
      </c>
      <c r="F48" s="8">
        <v>4</v>
      </c>
      <c r="G48" s="8">
        <v>217</v>
      </c>
      <c r="H48" s="8">
        <v>24</v>
      </c>
      <c r="I48" s="8">
        <v>11.2</v>
      </c>
      <c r="J48" s="8">
        <v>75.5</v>
      </c>
      <c r="K48" s="8">
        <v>144</v>
      </c>
      <c r="L48" s="8">
        <v>209.5</v>
      </c>
      <c r="M48" s="8">
        <v>125.7</v>
      </c>
      <c r="N48" s="8">
        <v>102.6</v>
      </c>
      <c r="O48" s="8">
        <v>28.7</v>
      </c>
      <c r="P48" s="8">
        <v>32.5</v>
      </c>
      <c r="Q48" s="8">
        <v>55.9</v>
      </c>
      <c r="R48" s="8">
        <v>263.3</v>
      </c>
      <c r="S48" s="8">
        <v>181.9</v>
      </c>
      <c r="T48" s="8">
        <v>178.1</v>
      </c>
      <c r="U48" s="8">
        <v>213</v>
      </c>
      <c r="V48" s="8">
        <v>62.5</v>
      </c>
      <c r="W48" s="8">
        <v>112.2</v>
      </c>
      <c r="X48" s="8">
        <v>823.6</v>
      </c>
      <c r="Y48" s="8">
        <v>59.3</v>
      </c>
      <c r="Z48" s="8">
        <v>867.5</v>
      </c>
      <c r="AA48" s="8">
        <v>1826.1</v>
      </c>
      <c r="AB48" s="8">
        <v>352.4</v>
      </c>
      <c r="AC48" s="8">
        <v>7.1</v>
      </c>
      <c r="AD48" s="8">
        <v>33.5</v>
      </c>
      <c r="AE48" s="8">
        <v>332</v>
      </c>
      <c r="AF48" s="8">
        <v>4.5</v>
      </c>
      <c r="AG48" s="8">
        <v>219.1</v>
      </c>
      <c r="AH48" s="8">
        <v>369.3</v>
      </c>
      <c r="AI48" s="8">
        <v>1165.8</v>
      </c>
      <c r="AJ48" s="8">
        <v>1137.5</v>
      </c>
      <c r="AK48" s="8">
        <v>867.4</v>
      </c>
      <c r="AL48" s="8">
        <v>447.3</v>
      </c>
      <c r="AM48" s="8">
        <v>941.9</v>
      </c>
      <c r="AN48" s="8">
        <v>475.1</v>
      </c>
      <c r="AO48" s="8">
        <v>673.6</v>
      </c>
      <c r="AP48" s="8">
        <v>181.9</v>
      </c>
      <c r="AQ48" s="8">
        <v>697.9</v>
      </c>
      <c r="AR48" s="8">
        <v>122.2</v>
      </c>
      <c r="AS48" s="8">
        <v>191.6</v>
      </c>
      <c r="AT48" s="8">
        <v>0</v>
      </c>
      <c r="AU48" s="8">
        <v>39665.599999999999</v>
      </c>
      <c r="AV48" s="8">
        <v>14186.6</v>
      </c>
      <c r="AW48" s="8">
        <v>62667.5</v>
      </c>
      <c r="AX48" s="8">
        <v>66560.399999999994</v>
      </c>
      <c r="AY48" s="8">
        <v>61.7</v>
      </c>
      <c r="AZ48" s="8">
        <v>879.7</v>
      </c>
      <c r="BA48" s="8">
        <v>189.1</v>
      </c>
      <c r="BB48" s="8">
        <v>1233.7</v>
      </c>
      <c r="BC48" s="8">
        <v>-2142.5</v>
      </c>
      <c r="BD48">
        <f t="shared" si="0"/>
        <v>32.9</v>
      </c>
      <c r="BE48">
        <f t="shared" si="1"/>
        <v>6.5</v>
      </c>
      <c r="BF48">
        <f t="shared" si="2"/>
        <v>8983.6</v>
      </c>
      <c r="BG48">
        <f t="shared" si="22"/>
        <v>217</v>
      </c>
      <c r="BH48">
        <f t="shared" si="22"/>
        <v>24</v>
      </c>
      <c r="BI48">
        <f t="shared" si="22"/>
        <v>11.2</v>
      </c>
      <c r="BJ48">
        <f t="shared" si="22"/>
        <v>75.5</v>
      </c>
      <c r="BK48">
        <f t="shared" si="22"/>
        <v>144</v>
      </c>
      <c r="BL48">
        <f t="shared" si="4"/>
        <v>437.79999999999995</v>
      </c>
      <c r="BM48">
        <f t="shared" si="5"/>
        <v>28.7</v>
      </c>
      <c r="BN48">
        <f t="shared" si="6"/>
        <v>88.4</v>
      </c>
      <c r="BO48">
        <f t="shared" si="7"/>
        <v>553.6</v>
      </c>
      <c r="BP48">
        <f t="shared" si="8"/>
        <v>181.9</v>
      </c>
      <c r="BQ48">
        <f t="shared" si="9"/>
        <v>275.5</v>
      </c>
      <c r="BR48">
        <f t="shared" si="23"/>
        <v>823.6</v>
      </c>
      <c r="BS48">
        <f t="shared" si="23"/>
        <v>59.3</v>
      </c>
      <c r="BT48">
        <f t="shared" si="23"/>
        <v>867.5</v>
      </c>
      <c r="BU48">
        <f t="shared" si="11"/>
        <v>352.4</v>
      </c>
      <c r="BV48">
        <f t="shared" si="12"/>
        <v>40.6</v>
      </c>
      <c r="BW48">
        <f t="shared" si="20"/>
        <v>673.6</v>
      </c>
      <c r="BX48">
        <f t="shared" si="20"/>
        <v>181.9</v>
      </c>
      <c r="BY48">
        <f t="shared" si="20"/>
        <v>697.9</v>
      </c>
      <c r="BZ48">
        <f t="shared" si="18"/>
        <v>122.2</v>
      </c>
      <c r="CA48">
        <f t="shared" si="18"/>
        <v>191.6</v>
      </c>
      <c r="CB48">
        <f t="shared" si="18"/>
        <v>0</v>
      </c>
      <c r="CC48" s="27">
        <f t="shared" si="18"/>
        <v>39665.599999999999</v>
      </c>
      <c r="CD48" s="27">
        <f t="shared" si="18"/>
        <v>14186.6</v>
      </c>
      <c r="CE48" s="27">
        <f t="shared" si="18"/>
        <v>62667.5</v>
      </c>
      <c r="CF48" s="27">
        <f t="shared" si="18"/>
        <v>66560.399999999994</v>
      </c>
      <c r="CG48" s="27">
        <f t="shared" si="18"/>
        <v>61.7</v>
      </c>
      <c r="CH48" s="27">
        <f t="shared" si="16"/>
        <v>183141.8</v>
      </c>
      <c r="CI48">
        <f t="shared" si="14"/>
        <v>879.7</v>
      </c>
      <c r="CJ48">
        <f t="shared" si="14"/>
        <v>189.1</v>
      </c>
      <c r="CK48">
        <f t="shared" si="14"/>
        <v>1233.7</v>
      </c>
      <c r="CL48">
        <f t="shared" si="14"/>
        <v>-2142.5</v>
      </c>
      <c r="CM48" s="27">
        <f t="shared" si="17"/>
        <v>-908.8</v>
      </c>
      <c r="CN48">
        <f t="shared" si="21"/>
        <v>32.9</v>
      </c>
      <c r="CO48">
        <f t="shared" si="21"/>
        <v>6.5</v>
      </c>
      <c r="CP48">
        <f t="shared" si="19"/>
        <v>8983.6</v>
      </c>
      <c r="CQ48">
        <f t="shared" si="19"/>
        <v>217</v>
      </c>
      <c r="CR48">
        <f t="shared" si="19"/>
        <v>24</v>
      </c>
      <c r="CS48">
        <f t="shared" si="19"/>
        <v>11.2</v>
      </c>
      <c r="CT48">
        <f t="shared" si="19"/>
        <v>75.5</v>
      </c>
      <c r="CU48">
        <f t="shared" si="19"/>
        <v>144</v>
      </c>
      <c r="CV48">
        <f t="shared" si="19"/>
        <v>437.79999999999995</v>
      </c>
      <c r="CW48">
        <f t="shared" si="19"/>
        <v>28.7</v>
      </c>
      <c r="CX48">
        <f t="shared" si="19"/>
        <v>88.4</v>
      </c>
    </row>
    <row r="49" spans="1:102" ht="20.45" customHeight="1" x14ac:dyDescent="0.35">
      <c r="A49" s="7" t="s">
        <v>107</v>
      </c>
      <c r="B49" s="9">
        <v>15.2</v>
      </c>
      <c r="C49" s="9">
        <v>19.3</v>
      </c>
      <c r="D49" s="9">
        <v>2</v>
      </c>
      <c r="E49" s="9">
        <v>9.6999999999999993</v>
      </c>
      <c r="F49" s="9">
        <v>0.7</v>
      </c>
      <c r="G49" s="9">
        <v>138.6</v>
      </c>
      <c r="H49" s="9">
        <v>17.3</v>
      </c>
      <c r="I49" s="9">
        <v>9.6</v>
      </c>
      <c r="J49" s="9">
        <v>89</v>
      </c>
      <c r="K49" s="9">
        <v>254.7</v>
      </c>
      <c r="L49" s="9">
        <v>90.5</v>
      </c>
      <c r="M49" s="9">
        <v>66.3</v>
      </c>
      <c r="N49" s="9">
        <v>91.3</v>
      </c>
      <c r="O49" s="9">
        <v>16.2</v>
      </c>
      <c r="P49" s="9">
        <v>44.7</v>
      </c>
      <c r="Q49" s="9">
        <v>51.8</v>
      </c>
      <c r="R49" s="9">
        <v>118.7</v>
      </c>
      <c r="S49" s="9">
        <v>92.6</v>
      </c>
      <c r="T49" s="9">
        <v>123.8</v>
      </c>
      <c r="U49" s="9">
        <v>90.8</v>
      </c>
      <c r="V49" s="9">
        <v>38</v>
      </c>
      <c r="W49" s="9">
        <v>75.3</v>
      </c>
      <c r="X49" s="9">
        <v>315</v>
      </c>
      <c r="Y49" s="9">
        <v>38.5</v>
      </c>
      <c r="Z49" s="9">
        <v>343.5</v>
      </c>
      <c r="AA49" s="9">
        <v>1056.0999999999999</v>
      </c>
      <c r="AB49" s="9">
        <v>197.6</v>
      </c>
      <c r="AC49" s="9">
        <v>48.7</v>
      </c>
      <c r="AD49" s="9">
        <v>17.399999999999999</v>
      </c>
      <c r="AE49" s="9">
        <v>444.1</v>
      </c>
      <c r="AF49" s="9">
        <v>16.600000000000001</v>
      </c>
      <c r="AG49" s="9">
        <v>251.4</v>
      </c>
      <c r="AH49" s="9">
        <v>209.4</v>
      </c>
      <c r="AI49" s="9">
        <v>258</v>
      </c>
      <c r="AJ49" s="9">
        <v>179.2</v>
      </c>
      <c r="AK49" s="9">
        <v>461.6</v>
      </c>
      <c r="AL49" s="9">
        <v>138.30000000000001</v>
      </c>
      <c r="AM49" s="9">
        <v>267.2</v>
      </c>
      <c r="AN49" s="9">
        <v>113.3</v>
      </c>
      <c r="AO49" s="9">
        <v>232.2</v>
      </c>
      <c r="AP49" s="9">
        <v>74.8</v>
      </c>
      <c r="AQ49" s="9">
        <v>5777.3</v>
      </c>
      <c r="AR49" s="9">
        <v>100.4</v>
      </c>
      <c r="AS49" s="9">
        <v>159</v>
      </c>
      <c r="AT49" s="9">
        <v>0</v>
      </c>
      <c r="AU49" s="9">
        <v>106764</v>
      </c>
      <c r="AV49" s="9">
        <v>31311.9</v>
      </c>
      <c r="AW49" s="9">
        <v>397721</v>
      </c>
      <c r="AX49" s="9">
        <v>195.2</v>
      </c>
      <c r="AY49" s="9">
        <v>2</v>
      </c>
      <c r="AZ49" s="9">
        <v>283.3</v>
      </c>
      <c r="BA49" s="9">
        <v>15.4</v>
      </c>
      <c r="BB49" s="9">
        <v>54</v>
      </c>
      <c r="BC49" s="9">
        <v>-763.1</v>
      </c>
      <c r="BD49">
        <f t="shared" si="0"/>
        <v>34.5</v>
      </c>
      <c r="BE49">
        <f t="shared" si="1"/>
        <v>11.7</v>
      </c>
      <c r="BF49">
        <f t="shared" si="2"/>
        <v>9507.4</v>
      </c>
      <c r="BG49">
        <f t="shared" si="22"/>
        <v>138.6</v>
      </c>
      <c r="BH49">
        <f t="shared" si="22"/>
        <v>17.3</v>
      </c>
      <c r="BI49">
        <f t="shared" si="22"/>
        <v>9.6</v>
      </c>
      <c r="BJ49">
        <f t="shared" si="22"/>
        <v>89</v>
      </c>
      <c r="BK49">
        <f t="shared" si="22"/>
        <v>254.7</v>
      </c>
      <c r="BL49">
        <f t="shared" si="4"/>
        <v>248.10000000000002</v>
      </c>
      <c r="BM49">
        <f t="shared" si="5"/>
        <v>16.2</v>
      </c>
      <c r="BN49">
        <f t="shared" si="6"/>
        <v>96.5</v>
      </c>
      <c r="BO49">
        <f t="shared" si="7"/>
        <v>317.8</v>
      </c>
      <c r="BP49">
        <f t="shared" si="8"/>
        <v>92.6</v>
      </c>
      <c r="BQ49">
        <f t="shared" si="9"/>
        <v>128.80000000000001</v>
      </c>
      <c r="BR49">
        <f t="shared" si="23"/>
        <v>315</v>
      </c>
      <c r="BS49">
        <f t="shared" si="23"/>
        <v>38.5</v>
      </c>
      <c r="BT49">
        <f t="shared" si="23"/>
        <v>343.5</v>
      </c>
      <c r="BU49">
        <f t="shared" si="11"/>
        <v>197.6</v>
      </c>
      <c r="BV49">
        <f t="shared" si="12"/>
        <v>66.099999999999994</v>
      </c>
      <c r="BW49">
        <f t="shared" si="20"/>
        <v>232.2</v>
      </c>
      <c r="BX49">
        <f t="shared" si="20"/>
        <v>74.8</v>
      </c>
      <c r="BY49">
        <f t="shared" si="20"/>
        <v>5777.3</v>
      </c>
      <c r="BZ49">
        <f t="shared" si="18"/>
        <v>100.4</v>
      </c>
      <c r="CA49">
        <f t="shared" si="18"/>
        <v>159</v>
      </c>
      <c r="CB49">
        <f t="shared" si="18"/>
        <v>0</v>
      </c>
      <c r="CC49" s="27">
        <f t="shared" si="18"/>
        <v>106764</v>
      </c>
      <c r="CD49" s="27">
        <f t="shared" si="18"/>
        <v>31311.9</v>
      </c>
      <c r="CE49" s="27">
        <f t="shared" si="18"/>
        <v>397721</v>
      </c>
      <c r="CF49" s="27">
        <f t="shared" si="18"/>
        <v>195.2</v>
      </c>
      <c r="CG49" s="27">
        <f t="shared" si="18"/>
        <v>2</v>
      </c>
      <c r="CH49" s="27">
        <f t="shared" si="16"/>
        <v>535994.1</v>
      </c>
      <c r="CI49">
        <f t="shared" si="14"/>
        <v>283.3</v>
      </c>
      <c r="CJ49">
        <f t="shared" si="14"/>
        <v>15.4</v>
      </c>
      <c r="CK49">
        <f t="shared" si="14"/>
        <v>54</v>
      </c>
      <c r="CL49">
        <f t="shared" si="14"/>
        <v>-763.1</v>
      </c>
      <c r="CM49" s="27">
        <f t="shared" si="17"/>
        <v>-709.1</v>
      </c>
      <c r="CN49">
        <f t="shared" si="21"/>
        <v>34.5</v>
      </c>
      <c r="CO49">
        <f t="shared" si="21"/>
        <v>11.7</v>
      </c>
      <c r="CP49">
        <f t="shared" si="19"/>
        <v>9507.4</v>
      </c>
      <c r="CQ49">
        <f t="shared" si="19"/>
        <v>138.6</v>
      </c>
      <c r="CR49">
        <f t="shared" si="19"/>
        <v>17.3</v>
      </c>
      <c r="CS49">
        <f t="shared" si="19"/>
        <v>9.6</v>
      </c>
      <c r="CT49">
        <f t="shared" si="19"/>
        <v>89</v>
      </c>
      <c r="CU49">
        <f t="shared" si="19"/>
        <v>254.7</v>
      </c>
      <c r="CV49">
        <f t="shared" si="19"/>
        <v>248.10000000000002</v>
      </c>
      <c r="CW49">
        <f t="shared" si="19"/>
        <v>16.2</v>
      </c>
      <c r="CX49">
        <f t="shared" si="19"/>
        <v>96.5</v>
      </c>
    </row>
    <row r="50" spans="1:102" ht="20.45" customHeight="1" x14ac:dyDescent="0.35">
      <c r="A50" s="7" t="s">
        <v>108</v>
      </c>
      <c r="B50" s="8">
        <v>18.600000000000001</v>
      </c>
      <c r="C50" s="8">
        <v>17.600000000000001</v>
      </c>
      <c r="D50" s="8">
        <v>1</v>
      </c>
      <c r="E50" s="8">
        <v>9</v>
      </c>
      <c r="F50" s="8">
        <v>0.4</v>
      </c>
      <c r="G50" s="8">
        <v>142.4</v>
      </c>
      <c r="H50" s="8">
        <v>17.399999999999999</v>
      </c>
      <c r="I50" s="8">
        <v>9.1999999999999993</v>
      </c>
      <c r="J50" s="8">
        <v>100.3</v>
      </c>
      <c r="K50" s="8">
        <v>236.5</v>
      </c>
      <c r="L50" s="8">
        <v>99.1</v>
      </c>
      <c r="M50" s="8">
        <v>55.6</v>
      </c>
      <c r="N50" s="8">
        <v>89</v>
      </c>
      <c r="O50" s="8">
        <v>16.100000000000001</v>
      </c>
      <c r="P50" s="8">
        <v>47.4</v>
      </c>
      <c r="Q50" s="8">
        <v>49.6</v>
      </c>
      <c r="R50" s="8">
        <v>106.5</v>
      </c>
      <c r="S50" s="8">
        <v>89.1</v>
      </c>
      <c r="T50" s="8">
        <v>128.6</v>
      </c>
      <c r="U50" s="8">
        <v>89</v>
      </c>
      <c r="V50" s="8">
        <v>37.1</v>
      </c>
      <c r="W50" s="8">
        <v>97.4</v>
      </c>
      <c r="X50" s="8">
        <v>264.39999999999998</v>
      </c>
      <c r="Y50" s="8">
        <v>33.700000000000003</v>
      </c>
      <c r="Z50" s="8">
        <v>339</v>
      </c>
      <c r="AA50" s="8">
        <v>897.4</v>
      </c>
      <c r="AB50" s="8">
        <v>174.9</v>
      </c>
      <c r="AC50" s="8">
        <v>41.4</v>
      </c>
      <c r="AD50" s="8">
        <v>17.600000000000001</v>
      </c>
      <c r="AE50" s="8">
        <v>119.2</v>
      </c>
      <c r="AF50" s="8">
        <v>16.100000000000001</v>
      </c>
      <c r="AG50" s="8">
        <v>364.5</v>
      </c>
      <c r="AH50" s="8">
        <v>4955.3999999999996</v>
      </c>
      <c r="AI50" s="8">
        <v>157.19999999999999</v>
      </c>
      <c r="AJ50" s="8">
        <v>201.9</v>
      </c>
      <c r="AK50" s="8">
        <v>422.9</v>
      </c>
      <c r="AL50" s="8">
        <v>129.9</v>
      </c>
      <c r="AM50" s="8">
        <v>290.7</v>
      </c>
      <c r="AN50" s="8">
        <v>203.2</v>
      </c>
      <c r="AO50" s="8">
        <v>211</v>
      </c>
      <c r="AP50" s="8">
        <v>88.4</v>
      </c>
      <c r="AQ50" s="8">
        <v>261.89999999999998</v>
      </c>
      <c r="AR50" s="8">
        <v>1513</v>
      </c>
      <c r="AS50" s="8">
        <v>239.5</v>
      </c>
      <c r="AT50" s="8">
        <v>0</v>
      </c>
      <c r="AU50" s="8">
        <v>63264.7</v>
      </c>
      <c r="AV50" s="8">
        <v>14.4</v>
      </c>
      <c r="AW50" s="8">
        <v>856.2</v>
      </c>
      <c r="AX50" s="8">
        <v>204.7</v>
      </c>
      <c r="AY50" s="8">
        <v>4.8</v>
      </c>
      <c r="AZ50" s="8">
        <v>643.9</v>
      </c>
      <c r="BA50" s="8">
        <v>556.5</v>
      </c>
      <c r="BB50" s="8">
        <v>260.89999999999998</v>
      </c>
      <c r="BC50" s="8">
        <v>-3289.3</v>
      </c>
      <c r="BD50">
        <f t="shared" si="0"/>
        <v>36.200000000000003</v>
      </c>
      <c r="BE50">
        <f t="shared" si="1"/>
        <v>10</v>
      </c>
      <c r="BF50">
        <f t="shared" si="2"/>
        <v>9861.5999999999985</v>
      </c>
      <c r="BG50">
        <f t="shared" si="22"/>
        <v>142.4</v>
      </c>
      <c r="BH50">
        <f t="shared" si="22"/>
        <v>17.399999999999999</v>
      </c>
      <c r="BI50">
        <f t="shared" si="22"/>
        <v>9.1999999999999993</v>
      </c>
      <c r="BJ50">
        <f t="shared" si="22"/>
        <v>100.3</v>
      </c>
      <c r="BK50">
        <f t="shared" si="22"/>
        <v>236.5</v>
      </c>
      <c r="BL50">
        <f t="shared" si="4"/>
        <v>243.7</v>
      </c>
      <c r="BM50">
        <f t="shared" si="5"/>
        <v>16.100000000000001</v>
      </c>
      <c r="BN50">
        <f t="shared" si="6"/>
        <v>97</v>
      </c>
      <c r="BO50">
        <f t="shared" si="7"/>
        <v>332.5</v>
      </c>
      <c r="BP50">
        <f t="shared" si="8"/>
        <v>89.1</v>
      </c>
      <c r="BQ50">
        <f t="shared" si="9"/>
        <v>126.1</v>
      </c>
      <c r="BR50">
        <f t="shared" si="23"/>
        <v>264.39999999999998</v>
      </c>
      <c r="BS50">
        <f t="shared" si="23"/>
        <v>33.700000000000003</v>
      </c>
      <c r="BT50">
        <f t="shared" si="23"/>
        <v>339</v>
      </c>
      <c r="BU50">
        <f t="shared" si="11"/>
        <v>174.9</v>
      </c>
      <c r="BV50">
        <f t="shared" si="12"/>
        <v>59</v>
      </c>
      <c r="BW50">
        <f t="shared" si="20"/>
        <v>211</v>
      </c>
      <c r="BX50">
        <f t="shared" si="20"/>
        <v>88.4</v>
      </c>
      <c r="BY50">
        <f t="shared" si="20"/>
        <v>261.89999999999998</v>
      </c>
      <c r="BZ50">
        <f t="shared" si="18"/>
        <v>1513</v>
      </c>
      <c r="CA50">
        <f t="shared" si="18"/>
        <v>239.5</v>
      </c>
      <c r="CB50">
        <f t="shared" si="18"/>
        <v>0</v>
      </c>
      <c r="CC50" s="27">
        <f t="shared" si="18"/>
        <v>63264.7</v>
      </c>
      <c r="CD50" s="27">
        <f t="shared" si="18"/>
        <v>14.4</v>
      </c>
      <c r="CE50" s="27">
        <f t="shared" si="18"/>
        <v>856.2</v>
      </c>
      <c r="CF50" s="27">
        <f t="shared" si="18"/>
        <v>204.7</v>
      </c>
      <c r="CG50" s="27">
        <f t="shared" si="18"/>
        <v>4.8</v>
      </c>
      <c r="CH50" s="27">
        <f t="shared" si="16"/>
        <v>64344.799999999996</v>
      </c>
      <c r="CI50">
        <f t="shared" si="14"/>
        <v>643.9</v>
      </c>
      <c r="CJ50">
        <f t="shared" si="14"/>
        <v>556.5</v>
      </c>
      <c r="CK50">
        <f t="shared" si="14"/>
        <v>260.89999999999998</v>
      </c>
      <c r="CL50">
        <f t="shared" si="14"/>
        <v>-3289.3</v>
      </c>
      <c r="CM50" s="27">
        <f t="shared" si="17"/>
        <v>-3028.4</v>
      </c>
      <c r="CN50">
        <f t="shared" si="21"/>
        <v>36.200000000000003</v>
      </c>
      <c r="CO50">
        <f t="shared" si="21"/>
        <v>10</v>
      </c>
      <c r="CP50">
        <f t="shared" si="19"/>
        <v>9861.5999999999985</v>
      </c>
      <c r="CQ50">
        <f t="shared" si="19"/>
        <v>142.4</v>
      </c>
      <c r="CR50">
        <f t="shared" si="19"/>
        <v>17.399999999999999</v>
      </c>
      <c r="CS50">
        <f t="shared" si="19"/>
        <v>9.1999999999999993</v>
      </c>
      <c r="CT50">
        <f t="shared" si="19"/>
        <v>100.3</v>
      </c>
      <c r="CU50">
        <f t="shared" si="19"/>
        <v>236.5</v>
      </c>
      <c r="CV50">
        <f t="shared" si="19"/>
        <v>243.7</v>
      </c>
      <c r="CW50">
        <f t="shared" si="19"/>
        <v>16.100000000000001</v>
      </c>
      <c r="CX50">
        <f t="shared" si="19"/>
        <v>97</v>
      </c>
    </row>
    <row r="51" spans="1:102" ht="20.45" customHeight="1" x14ac:dyDescent="0.35">
      <c r="A51" s="7" t="s">
        <v>109</v>
      </c>
      <c r="B51" s="9">
        <v>49.4</v>
      </c>
      <c r="C51" s="9">
        <v>58.2</v>
      </c>
      <c r="D51" s="9">
        <v>1.2</v>
      </c>
      <c r="E51" s="9">
        <v>8.4</v>
      </c>
      <c r="F51" s="9">
        <v>13.1</v>
      </c>
      <c r="G51" s="9">
        <v>267.5</v>
      </c>
      <c r="H51" s="9">
        <v>36.799999999999997</v>
      </c>
      <c r="I51" s="9">
        <v>19.5</v>
      </c>
      <c r="J51" s="9">
        <v>177.1</v>
      </c>
      <c r="K51" s="9">
        <v>364.1</v>
      </c>
      <c r="L51" s="9">
        <v>186.2</v>
      </c>
      <c r="M51" s="9">
        <v>89.3</v>
      </c>
      <c r="N51" s="9">
        <v>143.19999999999999</v>
      </c>
      <c r="O51" s="9">
        <v>14.5</v>
      </c>
      <c r="P51" s="9">
        <v>88.8</v>
      </c>
      <c r="Q51" s="9">
        <v>62.1</v>
      </c>
      <c r="R51" s="9">
        <v>262.89999999999998</v>
      </c>
      <c r="S51" s="9">
        <v>202.8</v>
      </c>
      <c r="T51" s="9">
        <v>187.3</v>
      </c>
      <c r="U51" s="9">
        <v>69.400000000000006</v>
      </c>
      <c r="V51" s="9">
        <v>49.9</v>
      </c>
      <c r="W51" s="9">
        <v>122.5</v>
      </c>
      <c r="X51" s="9">
        <v>404.4</v>
      </c>
      <c r="Y51" s="9">
        <v>60.9</v>
      </c>
      <c r="Z51" s="9">
        <v>635.4</v>
      </c>
      <c r="AA51" s="9">
        <v>2402.3000000000002</v>
      </c>
      <c r="AB51" s="9">
        <v>986.6</v>
      </c>
      <c r="AC51" s="9">
        <v>40</v>
      </c>
      <c r="AD51" s="9">
        <v>50.6</v>
      </c>
      <c r="AE51" s="9">
        <v>203.8</v>
      </c>
      <c r="AF51" s="9">
        <v>25.4</v>
      </c>
      <c r="AG51" s="9">
        <v>2177.5</v>
      </c>
      <c r="AH51" s="9">
        <v>918.6</v>
      </c>
      <c r="AI51" s="9">
        <v>677.4</v>
      </c>
      <c r="AJ51" s="9">
        <v>916.7</v>
      </c>
      <c r="AK51" s="9">
        <v>588.9</v>
      </c>
      <c r="AL51" s="9">
        <v>725.6</v>
      </c>
      <c r="AM51" s="9">
        <v>2488.9</v>
      </c>
      <c r="AN51" s="9">
        <v>1387</v>
      </c>
      <c r="AO51" s="9">
        <v>679.1</v>
      </c>
      <c r="AP51" s="9">
        <v>412.7</v>
      </c>
      <c r="AQ51" s="9">
        <v>4934.1000000000004</v>
      </c>
      <c r="AR51" s="9">
        <v>815.9</v>
      </c>
      <c r="AS51" s="9">
        <v>8750</v>
      </c>
      <c r="AT51" s="9">
        <v>0</v>
      </c>
      <c r="AU51" s="9">
        <v>63658</v>
      </c>
      <c r="AV51" s="9">
        <v>2110.3000000000002</v>
      </c>
      <c r="AW51" s="9">
        <v>8228.2999999999993</v>
      </c>
      <c r="AX51" s="9">
        <v>746.2</v>
      </c>
      <c r="AY51" s="9">
        <v>11.6</v>
      </c>
      <c r="AZ51" s="9">
        <v>385.7</v>
      </c>
      <c r="BA51" s="9">
        <v>138.30000000000001</v>
      </c>
      <c r="BB51" s="9">
        <v>245.4</v>
      </c>
      <c r="BC51" s="9">
        <v>-694.6</v>
      </c>
      <c r="BD51">
        <f t="shared" si="0"/>
        <v>107.6</v>
      </c>
      <c r="BE51">
        <f t="shared" si="1"/>
        <v>9.6</v>
      </c>
      <c r="BF51">
        <f t="shared" si="2"/>
        <v>27437.9</v>
      </c>
      <c r="BG51">
        <f t="shared" si="22"/>
        <v>267.5</v>
      </c>
      <c r="BH51">
        <f t="shared" si="22"/>
        <v>36.799999999999997</v>
      </c>
      <c r="BI51">
        <f t="shared" si="22"/>
        <v>19.5</v>
      </c>
      <c r="BJ51">
        <f t="shared" si="22"/>
        <v>177.1</v>
      </c>
      <c r="BK51">
        <f t="shared" si="22"/>
        <v>364.1</v>
      </c>
      <c r="BL51">
        <f t="shared" si="4"/>
        <v>418.7</v>
      </c>
      <c r="BM51">
        <f t="shared" si="5"/>
        <v>14.5</v>
      </c>
      <c r="BN51">
        <f t="shared" si="6"/>
        <v>150.9</v>
      </c>
      <c r="BO51">
        <f t="shared" si="7"/>
        <v>572.70000000000005</v>
      </c>
      <c r="BP51">
        <f t="shared" si="8"/>
        <v>202.8</v>
      </c>
      <c r="BQ51">
        <f t="shared" si="9"/>
        <v>119.30000000000001</v>
      </c>
      <c r="BR51">
        <f t="shared" si="23"/>
        <v>404.4</v>
      </c>
      <c r="BS51">
        <f t="shared" si="23"/>
        <v>60.9</v>
      </c>
      <c r="BT51">
        <f t="shared" si="23"/>
        <v>635.4</v>
      </c>
      <c r="BU51">
        <f t="shared" si="11"/>
        <v>986.6</v>
      </c>
      <c r="BV51">
        <f t="shared" si="12"/>
        <v>90.6</v>
      </c>
      <c r="BW51">
        <f t="shared" si="20"/>
        <v>679.1</v>
      </c>
      <c r="BX51">
        <f t="shared" si="20"/>
        <v>412.7</v>
      </c>
      <c r="BY51">
        <f t="shared" si="20"/>
        <v>4934.1000000000004</v>
      </c>
      <c r="BZ51">
        <f t="shared" si="18"/>
        <v>815.9</v>
      </c>
      <c r="CA51">
        <f t="shared" si="18"/>
        <v>8750</v>
      </c>
      <c r="CB51">
        <f t="shared" si="18"/>
        <v>0</v>
      </c>
      <c r="CC51" s="27">
        <f t="shared" si="18"/>
        <v>63658</v>
      </c>
      <c r="CD51" s="27">
        <f t="shared" si="18"/>
        <v>2110.3000000000002</v>
      </c>
      <c r="CE51" s="27">
        <f t="shared" si="18"/>
        <v>8228.2999999999993</v>
      </c>
      <c r="CF51" s="27">
        <f t="shared" si="18"/>
        <v>746.2</v>
      </c>
      <c r="CG51" s="27">
        <f t="shared" si="18"/>
        <v>11.6</v>
      </c>
      <c r="CH51" s="27">
        <f t="shared" si="16"/>
        <v>74754.400000000009</v>
      </c>
      <c r="CI51">
        <f t="shared" si="14"/>
        <v>385.7</v>
      </c>
      <c r="CJ51">
        <f t="shared" si="14"/>
        <v>138.30000000000001</v>
      </c>
      <c r="CK51">
        <f t="shared" si="14"/>
        <v>245.4</v>
      </c>
      <c r="CL51">
        <f t="shared" si="14"/>
        <v>-694.6</v>
      </c>
      <c r="CM51" s="27">
        <f t="shared" si="17"/>
        <v>-449.20000000000005</v>
      </c>
      <c r="CN51">
        <f t="shared" si="21"/>
        <v>107.6</v>
      </c>
      <c r="CO51">
        <f t="shared" si="21"/>
        <v>9.6</v>
      </c>
      <c r="CP51">
        <f t="shared" si="19"/>
        <v>27437.9</v>
      </c>
      <c r="CQ51">
        <f t="shared" si="19"/>
        <v>267.5</v>
      </c>
      <c r="CR51">
        <f t="shared" si="19"/>
        <v>36.799999999999997</v>
      </c>
      <c r="CS51">
        <f t="shared" si="19"/>
        <v>19.5</v>
      </c>
      <c r="CT51">
        <f t="shared" si="19"/>
        <v>177.1</v>
      </c>
      <c r="CU51">
        <f t="shared" si="19"/>
        <v>364.1</v>
      </c>
      <c r="CV51">
        <f t="shared" si="19"/>
        <v>418.7</v>
      </c>
      <c r="CW51">
        <f t="shared" si="19"/>
        <v>14.5</v>
      </c>
      <c r="CX51">
        <f t="shared" si="19"/>
        <v>150.9</v>
      </c>
    </row>
    <row r="52" spans="1:102" ht="51" customHeight="1" x14ac:dyDescent="0.35">
      <c r="A52" s="7" t="s">
        <v>110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>
        <f t="shared" si="0"/>
        <v>0</v>
      </c>
      <c r="BE52">
        <f t="shared" si="1"/>
        <v>0</v>
      </c>
      <c r="BF52">
        <f t="shared" si="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4"/>
        <v>0</v>
      </c>
      <c r="BM52">
        <f t="shared" si="5"/>
        <v>0</v>
      </c>
      <c r="BN52">
        <f t="shared" si="6"/>
        <v>0</v>
      </c>
      <c r="BO52">
        <f t="shared" si="7"/>
        <v>0</v>
      </c>
      <c r="BP52">
        <f t="shared" si="8"/>
        <v>0</v>
      </c>
      <c r="BQ52">
        <f t="shared" si="9"/>
        <v>0</v>
      </c>
      <c r="BR52">
        <f t="shared" si="23"/>
        <v>0</v>
      </c>
      <c r="BS52">
        <f t="shared" si="23"/>
        <v>0</v>
      </c>
      <c r="BT52">
        <f t="shared" si="23"/>
        <v>0</v>
      </c>
      <c r="BU52">
        <f t="shared" si="11"/>
        <v>0</v>
      </c>
      <c r="BV52">
        <f t="shared" si="12"/>
        <v>0</v>
      </c>
      <c r="BW52">
        <f t="shared" si="20"/>
        <v>0</v>
      </c>
      <c r="BX52">
        <f t="shared" si="20"/>
        <v>0</v>
      </c>
      <c r="BY52">
        <f t="shared" si="20"/>
        <v>0</v>
      </c>
      <c r="BZ52">
        <f t="shared" si="18"/>
        <v>0</v>
      </c>
      <c r="CA52">
        <f t="shared" si="18"/>
        <v>0</v>
      </c>
      <c r="CB52">
        <f t="shared" si="18"/>
        <v>0</v>
      </c>
      <c r="CC52" s="27">
        <f t="shared" si="18"/>
        <v>0</v>
      </c>
      <c r="CD52" s="27">
        <f t="shared" si="18"/>
        <v>0</v>
      </c>
      <c r="CE52" s="27">
        <f t="shared" si="18"/>
        <v>0</v>
      </c>
      <c r="CF52" s="27">
        <f t="shared" si="18"/>
        <v>0</v>
      </c>
      <c r="CG52" s="27">
        <f t="shared" si="18"/>
        <v>0</v>
      </c>
      <c r="CH52" s="27">
        <f t="shared" si="16"/>
        <v>0</v>
      </c>
      <c r="CI52">
        <f t="shared" si="14"/>
        <v>0</v>
      </c>
      <c r="CJ52">
        <f t="shared" si="14"/>
        <v>0</v>
      </c>
      <c r="CK52">
        <f t="shared" si="14"/>
        <v>0</v>
      </c>
      <c r="CL52">
        <f t="shared" si="14"/>
        <v>0</v>
      </c>
      <c r="CM52" s="27">
        <f t="shared" si="17"/>
        <v>0</v>
      </c>
      <c r="CN52">
        <f t="shared" si="21"/>
        <v>0</v>
      </c>
      <c r="CO52">
        <f t="shared" si="21"/>
        <v>0</v>
      </c>
      <c r="CP52">
        <f t="shared" si="19"/>
        <v>0</v>
      </c>
      <c r="CQ52">
        <f t="shared" si="19"/>
        <v>0</v>
      </c>
      <c r="CR52">
        <f t="shared" si="19"/>
        <v>0</v>
      </c>
      <c r="CS52">
        <f t="shared" si="19"/>
        <v>0</v>
      </c>
      <c r="CT52">
        <f t="shared" si="19"/>
        <v>0</v>
      </c>
      <c r="CU52">
        <f t="shared" si="19"/>
        <v>0</v>
      </c>
      <c r="CV52">
        <f t="shared" si="19"/>
        <v>0</v>
      </c>
      <c r="CW52">
        <f t="shared" si="19"/>
        <v>0</v>
      </c>
      <c r="CX52">
        <f t="shared" si="19"/>
        <v>0</v>
      </c>
    </row>
    <row r="53" spans="1:102" ht="40.700000000000003" customHeight="1" x14ac:dyDescent="0.35">
      <c r="A53" s="7" t="s">
        <v>111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398.9</v>
      </c>
      <c r="BA53" s="9">
        <v>0</v>
      </c>
      <c r="BB53" s="9">
        <v>0</v>
      </c>
      <c r="BC53" s="9">
        <v>-398.9</v>
      </c>
      <c r="BD53">
        <f t="shared" si="0"/>
        <v>0</v>
      </c>
      <c r="BE53">
        <f t="shared" si="1"/>
        <v>0</v>
      </c>
      <c r="BF53">
        <f t="shared" si="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4"/>
        <v>0</v>
      </c>
      <c r="BM53">
        <f t="shared" si="5"/>
        <v>0</v>
      </c>
      <c r="BN53">
        <f t="shared" si="6"/>
        <v>0</v>
      </c>
      <c r="BO53">
        <f t="shared" si="7"/>
        <v>0</v>
      </c>
      <c r="BP53">
        <f t="shared" si="8"/>
        <v>0</v>
      </c>
      <c r="BQ53">
        <f t="shared" si="9"/>
        <v>0</v>
      </c>
      <c r="BR53">
        <f t="shared" si="23"/>
        <v>0</v>
      </c>
      <c r="BS53">
        <f t="shared" si="23"/>
        <v>0</v>
      </c>
      <c r="BT53">
        <f t="shared" si="23"/>
        <v>0</v>
      </c>
      <c r="BU53">
        <f t="shared" si="11"/>
        <v>0</v>
      </c>
      <c r="BV53">
        <f t="shared" si="12"/>
        <v>0</v>
      </c>
      <c r="BW53">
        <f t="shared" si="20"/>
        <v>0</v>
      </c>
      <c r="BX53">
        <f t="shared" si="20"/>
        <v>0</v>
      </c>
      <c r="BY53">
        <f t="shared" si="20"/>
        <v>0</v>
      </c>
      <c r="BZ53">
        <f t="shared" si="18"/>
        <v>0</v>
      </c>
      <c r="CA53">
        <f t="shared" si="18"/>
        <v>0</v>
      </c>
      <c r="CB53">
        <f t="shared" si="18"/>
        <v>0</v>
      </c>
      <c r="CC53" s="27">
        <f t="shared" si="18"/>
        <v>0</v>
      </c>
      <c r="CD53" s="27">
        <f t="shared" si="18"/>
        <v>0</v>
      </c>
      <c r="CE53" s="27">
        <f t="shared" si="18"/>
        <v>0</v>
      </c>
      <c r="CF53" s="27">
        <f t="shared" si="18"/>
        <v>0</v>
      </c>
      <c r="CG53" s="27">
        <f t="shared" si="18"/>
        <v>0</v>
      </c>
      <c r="CH53" s="27">
        <f t="shared" si="16"/>
        <v>0</v>
      </c>
      <c r="CI53">
        <f t="shared" si="14"/>
        <v>398.9</v>
      </c>
      <c r="CJ53">
        <f t="shared" si="14"/>
        <v>0</v>
      </c>
      <c r="CK53">
        <f t="shared" si="14"/>
        <v>0</v>
      </c>
      <c r="CL53">
        <f t="shared" si="14"/>
        <v>-398.9</v>
      </c>
      <c r="CM53" s="27">
        <f t="shared" si="17"/>
        <v>-398.9</v>
      </c>
      <c r="CN53">
        <f t="shared" si="21"/>
        <v>0</v>
      </c>
      <c r="CO53">
        <f t="shared" si="21"/>
        <v>0</v>
      </c>
      <c r="CP53">
        <f t="shared" si="19"/>
        <v>0</v>
      </c>
      <c r="CQ53">
        <f t="shared" si="19"/>
        <v>0</v>
      </c>
      <c r="CR53">
        <f t="shared" si="19"/>
        <v>0</v>
      </c>
      <c r="CS53">
        <f t="shared" si="19"/>
        <v>0</v>
      </c>
      <c r="CT53">
        <f t="shared" si="19"/>
        <v>0</v>
      </c>
      <c r="CU53">
        <f t="shared" si="19"/>
        <v>0</v>
      </c>
      <c r="CV53">
        <f t="shared" si="19"/>
        <v>0</v>
      </c>
      <c r="CW53">
        <f t="shared" si="19"/>
        <v>0</v>
      </c>
      <c r="CX53">
        <f t="shared" si="19"/>
        <v>0</v>
      </c>
    </row>
    <row r="54" spans="1:102" ht="51" customHeight="1" x14ac:dyDescent="0.35">
      <c r="A54" s="7" t="s">
        <v>112</v>
      </c>
      <c r="B54" s="8">
        <v>2052.3000000000002</v>
      </c>
      <c r="C54" s="8">
        <v>335.7</v>
      </c>
      <c r="D54" s="8">
        <v>7.1</v>
      </c>
      <c r="E54" s="8">
        <v>170.8</v>
      </c>
      <c r="F54" s="8">
        <v>46.9</v>
      </c>
      <c r="G54" s="8">
        <v>8504</v>
      </c>
      <c r="H54" s="8">
        <v>1123.3</v>
      </c>
      <c r="I54" s="8">
        <v>473.6</v>
      </c>
      <c r="J54" s="8">
        <v>2568</v>
      </c>
      <c r="K54" s="8">
        <v>5039.3999999999996</v>
      </c>
      <c r="L54" s="8">
        <v>4150.1000000000004</v>
      </c>
      <c r="M54" s="8">
        <v>1217.7</v>
      </c>
      <c r="N54" s="8">
        <v>3130.4</v>
      </c>
      <c r="O54" s="8">
        <v>3294.2</v>
      </c>
      <c r="P54" s="8">
        <v>24814.400000000001</v>
      </c>
      <c r="Q54" s="8">
        <v>2544.8000000000002</v>
      </c>
      <c r="R54" s="8">
        <v>4214.8999999999996</v>
      </c>
      <c r="S54" s="8">
        <v>3215.7</v>
      </c>
      <c r="T54" s="8">
        <v>5516</v>
      </c>
      <c r="U54" s="8">
        <v>21381.9</v>
      </c>
      <c r="V54" s="8">
        <v>1667.4</v>
      </c>
      <c r="W54" s="8">
        <v>3302.5</v>
      </c>
      <c r="X54" s="8">
        <v>3422.8</v>
      </c>
      <c r="Y54" s="8">
        <v>335.7</v>
      </c>
      <c r="Z54" s="8">
        <v>10059.5</v>
      </c>
      <c r="AA54" s="8">
        <v>11240.9</v>
      </c>
      <c r="AB54" s="8">
        <v>1395.8</v>
      </c>
      <c r="AC54" s="8">
        <v>920.6</v>
      </c>
      <c r="AD54" s="8">
        <v>463.9</v>
      </c>
      <c r="AE54" s="8">
        <v>940.9</v>
      </c>
      <c r="AF54" s="8">
        <v>75.7</v>
      </c>
      <c r="AG54" s="8">
        <v>9193.2999999999993</v>
      </c>
      <c r="AH54" s="8">
        <v>1847</v>
      </c>
      <c r="AI54" s="8">
        <v>1674.3</v>
      </c>
      <c r="AJ54" s="8">
        <v>1627.2</v>
      </c>
      <c r="AK54" s="8">
        <v>2505.6</v>
      </c>
      <c r="AL54" s="8">
        <v>2103.9</v>
      </c>
      <c r="AM54" s="8">
        <v>4417.3</v>
      </c>
      <c r="AN54" s="8">
        <v>1695.1</v>
      </c>
      <c r="AO54" s="8">
        <v>2278.9</v>
      </c>
      <c r="AP54" s="8">
        <v>837</v>
      </c>
      <c r="AQ54" s="8">
        <v>4875.2</v>
      </c>
      <c r="AR54" s="8">
        <v>840.1</v>
      </c>
      <c r="AS54" s="8">
        <v>1334.3</v>
      </c>
      <c r="AT54" s="8">
        <v>0</v>
      </c>
      <c r="AU54" s="8">
        <v>88483.199999999997</v>
      </c>
      <c r="AV54" s="8">
        <v>316.39999999999998</v>
      </c>
      <c r="AW54" s="8">
        <v>2945.2</v>
      </c>
      <c r="AX54" s="8">
        <v>32695.5</v>
      </c>
      <c r="AY54" s="8">
        <v>0</v>
      </c>
      <c r="AZ54" s="8">
        <v>0</v>
      </c>
      <c r="BA54" s="8">
        <v>1048.5999999999999</v>
      </c>
      <c r="BB54" s="8">
        <v>0</v>
      </c>
      <c r="BC54" s="8">
        <v>0</v>
      </c>
      <c r="BD54">
        <f t="shared" si="0"/>
        <v>2388</v>
      </c>
      <c r="BE54">
        <f t="shared" si="1"/>
        <v>177.9</v>
      </c>
      <c r="BF54">
        <f t="shared" si="2"/>
        <v>45254.7</v>
      </c>
      <c r="BG54">
        <f t="shared" si="22"/>
        <v>8504</v>
      </c>
      <c r="BH54">
        <f t="shared" si="22"/>
        <v>1123.3</v>
      </c>
      <c r="BI54">
        <f t="shared" si="22"/>
        <v>473.6</v>
      </c>
      <c r="BJ54">
        <f t="shared" si="22"/>
        <v>2568</v>
      </c>
      <c r="BK54">
        <f t="shared" si="22"/>
        <v>5039.3999999999996</v>
      </c>
      <c r="BL54">
        <f t="shared" si="4"/>
        <v>8498.2000000000007</v>
      </c>
      <c r="BM54">
        <f t="shared" si="5"/>
        <v>3294.2</v>
      </c>
      <c r="BN54">
        <f t="shared" si="6"/>
        <v>27359.200000000001</v>
      </c>
      <c r="BO54">
        <f t="shared" si="7"/>
        <v>13033.4</v>
      </c>
      <c r="BP54">
        <f t="shared" si="8"/>
        <v>3215.7</v>
      </c>
      <c r="BQ54">
        <f t="shared" si="9"/>
        <v>23049.300000000003</v>
      </c>
      <c r="BR54">
        <f t="shared" si="23"/>
        <v>3422.8</v>
      </c>
      <c r="BS54">
        <f t="shared" si="23"/>
        <v>335.7</v>
      </c>
      <c r="BT54">
        <f t="shared" si="23"/>
        <v>10059.5</v>
      </c>
      <c r="BU54">
        <f t="shared" si="11"/>
        <v>1395.8</v>
      </c>
      <c r="BV54">
        <f t="shared" si="12"/>
        <v>1384.5</v>
      </c>
      <c r="BW54">
        <f t="shared" si="20"/>
        <v>2278.9</v>
      </c>
      <c r="BX54">
        <f t="shared" si="20"/>
        <v>837</v>
      </c>
      <c r="BY54">
        <f t="shared" si="20"/>
        <v>4875.2</v>
      </c>
      <c r="BZ54">
        <f t="shared" si="18"/>
        <v>840.1</v>
      </c>
      <c r="CA54">
        <f t="shared" si="18"/>
        <v>1334.3</v>
      </c>
      <c r="CB54">
        <f t="shared" si="18"/>
        <v>0</v>
      </c>
      <c r="CC54" s="27">
        <f t="shared" si="18"/>
        <v>88483.199999999997</v>
      </c>
      <c r="CD54" s="27">
        <f t="shared" si="18"/>
        <v>316.39999999999998</v>
      </c>
      <c r="CE54" s="27">
        <f t="shared" si="18"/>
        <v>2945.2</v>
      </c>
      <c r="CF54" s="27">
        <f t="shared" si="18"/>
        <v>32695.5</v>
      </c>
      <c r="CG54" s="27">
        <f t="shared" si="18"/>
        <v>0</v>
      </c>
      <c r="CH54" s="27">
        <f t="shared" si="16"/>
        <v>124440.29999999999</v>
      </c>
      <c r="CI54">
        <f t="shared" si="14"/>
        <v>0</v>
      </c>
      <c r="CJ54">
        <f t="shared" si="14"/>
        <v>1048.5999999999999</v>
      </c>
      <c r="CK54">
        <f t="shared" si="14"/>
        <v>0</v>
      </c>
      <c r="CL54">
        <f t="shared" si="14"/>
        <v>0</v>
      </c>
      <c r="CM54" s="27">
        <f t="shared" si="17"/>
        <v>0</v>
      </c>
      <c r="CN54">
        <f t="shared" si="21"/>
        <v>2388</v>
      </c>
      <c r="CO54">
        <f t="shared" si="21"/>
        <v>177.9</v>
      </c>
      <c r="CP54">
        <f t="shared" si="19"/>
        <v>45254.7</v>
      </c>
      <c r="CQ54">
        <f t="shared" si="19"/>
        <v>8504</v>
      </c>
      <c r="CR54">
        <f t="shared" si="19"/>
        <v>1123.3</v>
      </c>
      <c r="CS54">
        <f t="shared" si="19"/>
        <v>473.6</v>
      </c>
      <c r="CT54">
        <f t="shared" si="19"/>
        <v>2568</v>
      </c>
      <c r="CU54">
        <f t="shared" si="19"/>
        <v>5039.3999999999996</v>
      </c>
      <c r="CV54">
        <f t="shared" si="19"/>
        <v>8498.2000000000007</v>
      </c>
      <c r="CW54">
        <f t="shared" si="19"/>
        <v>3294.2</v>
      </c>
      <c r="CX54">
        <f t="shared" si="19"/>
        <v>27359.200000000001</v>
      </c>
    </row>
    <row r="55" spans="1:102" ht="20.25" customHeight="1" x14ac:dyDescent="0.35">
      <c r="A55" s="7" t="s">
        <v>113</v>
      </c>
      <c r="B55" s="9">
        <v>55176.7</v>
      </c>
      <c r="C55" s="9">
        <v>6570.3</v>
      </c>
      <c r="D55" s="9">
        <v>331.1</v>
      </c>
      <c r="E55" s="9">
        <v>2467.8000000000002</v>
      </c>
      <c r="F55" s="9">
        <v>1034.5999999999999</v>
      </c>
      <c r="G55" s="9">
        <v>193307.5</v>
      </c>
      <c r="H55" s="9">
        <v>20903.599999999999</v>
      </c>
      <c r="I55" s="9">
        <v>12809.3</v>
      </c>
      <c r="J55" s="9">
        <v>66424.3</v>
      </c>
      <c r="K55" s="9">
        <v>142141.79999999999</v>
      </c>
      <c r="L55" s="9">
        <v>133168.9</v>
      </c>
      <c r="M55" s="9">
        <v>39678.6</v>
      </c>
      <c r="N55" s="9">
        <v>78108.600000000006</v>
      </c>
      <c r="O55" s="9">
        <v>29116.1</v>
      </c>
      <c r="P55" s="9">
        <v>259306.5</v>
      </c>
      <c r="Q55" s="9">
        <v>62084.1</v>
      </c>
      <c r="R55" s="9">
        <v>109848.2</v>
      </c>
      <c r="S55" s="9">
        <v>98329.7</v>
      </c>
      <c r="T55" s="9">
        <v>187270.7</v>
      </c>
      <c r="U55" s="9">
        <v>353127.5</v>
      </c>
      <c r="V55" s="9">
        <v>43224.7</v>
      </c>
      <c r="W55" s="9">
        <v>92626.8</v>
      </c>
      <c r="X55" s="9">
        <v>167973.8</v>
      </c>
      <c r="Y55" s="9">
        <v>13897.2</v>
      </c>
      <c r="Z55" s="9">
        <v>305227.5</v>
      </c>
      <c r="AA55" s="9">
        <v>391045.7</v>
      </c>
      <c r="AB55" s="9">
        <v>64122.3</v>
      </c>
      <c r="AC55" s="9">
        <v>30838.2</v>
      </c>
      <c r="AD55" s="9">
        <v>22685.9</v>
      </c>
      <c r="AE55" s="9">
        <v>38630</v>
      </c>
      <c r="AF55" s="9">
        <v>3609.4</v>
      </c>
      <c r="AG55" s="9">
        <v>153653.4</v>
      </c>
      <c r="AH55" s="9">
        <v>62802.3</v>
      </c>
      <c r="AI55" s="9">
        <v>104526.3</v>
      </c>
      <c r="AJ55" s="9">
        <v>76049.100000000006</v>
      </c>
      <c r="AK55" s="9">
        <v>114064.5</v>
      </c>
      <c r="AL55" s="9">
        <v>121545.2</v>
      </c>
      <c r="AM55" s="9">
        <v>129690.1</v>
      </c>
      <c r="AN55" s="9">
        <v>73238.7</v>
      </c>
      <c r="AO55" s="9">
        <v>106358.5</v>
      </c>
      <c r="AP55" s="9">
        <v>33758</v>
      </c>
      <c r="AQ55" s="9">
        <v>182704.6</v>
      </c>
      <c r="AR55" s="9">
        <v>30951.5</v>
      </c>
      <c r="AS55" s="9">
        <v>46938.1</v>
      </c>
      <c r="AT55" s="9">
        <v>0</v>
      </c>
      <c r="AU55" s="9">
        <v>2668501</v>
      </c>
      <c r="AV55" s="9">
        <v>70772.899999999994</v>
      </c>
      <c r="AW55" s="9">
        <v>981076.5</v>
      </c>
      <c r="AX55" s="9">
        <v>1193231</v>
      </c>
      <c r="AY55" s="9">
        <v>24879.3</v>
      </c>
      <c r="AZ55" s="9">
        <v>17344.8</v>
      </c>
      <c r="BA55" s="9">
        <v>38404</v>
      </c>
      <c r="BB55" s="9">
        <v>867925.8</v>
      </c>
      <c r="BC55" s="9">
        <v>-905892</v>
      </c>
      <c r="BD55">
        <f t="shared" si="0"/>
        <v>61747</v>
      </c>
      <c r="BE55">
        <f t="shared" si="1"/>
        <v>2798.9</v>
      </c>
      <c r="BF55">
        <f t="shared" si="2"/>
        <v>1564241.5000000002</v>
      </c>
      <c r="BG55">
        <f t="shared" si="22"/>
        <v>193307.5</v>
      </c>
      <c r="BH55">
        <f t="shared" si="22"/>
        <v>20903.599999999999</v>
      </c>
      <c r="BI55">
        <f t="shared" si="22"/>
        <v>12809.3</v>
      </c>
      <c r="BJ55">
        <f t="shared" si="22"/>
        <v>66424.3</v>
      </c>
      <c r="BK55">
        <f t="shared" si="22"/>
        <v>142141.79999999999</v>
      </c>
      <c r="BL55">
        <f t="shared" si="4"/>
        <v>250956.1</v>
      </c>
      <c r="BM55">
        <f t="shared" si="5"/>
        <v>29116.1</v>
      </c>
      <c r="BN55">
        <f t="shared" si="6"/>
        <v>321390.59999999998</v>
      </c>
      <c r="BO55">
        <f t="shared" si="7"/>
        <v>389745.7</v>
      </c>
      <c r="BP55">
        <f t="shared" si="8"/>
        <v>98329.7</v>
      </c>
      <c r="BQ55">
        <f t="shared" si="9"/>
        <v>396352.2</v>
      </c>
      <c r="BR55">
        <f t="shared" si="23"/>
        <v>167973.8</v>
      </c>
      <c r="BS55">
        <f t="shared" si="23"/>
        <v>13897.2</v>
      </c>
      <c r="BT55">
        <f t="shared" si="23"/>
        <v>305227.5</v>
      </c>
      <c r="BU55">
        <f t="shared" si="11"/>
        <v>64122.3</v>
      </c>
      <c r="BV55">
        <f t="shared" si="12"/>
        <v>53524.100000000006</v>
      </c>
      <c r="BW55">
        <f t="shared" si="20"/>
        <v>106358.5</v>
      </c>
      <c r="BX55">
        <f t="shared" si="20"/>
        <v>33758</v>
      </c>
      <c r="BY55">
        <f t="shared" si="20"/>
        <v>182704.6</v>
      </c>
      <c r="BZ55">
        <f t="shared" si="18"/>
        <v>30951.5</v>
      </c>
      <c r="CA55">
        <f t="shared" si="18"/>
        <v>46938.1</v>
      </c>
      <c r="CB55">
        <f t="shared" si="18"/>
        <v>0</v>
      </c>
      <c r="CC55" s="27">
        <f t="shared" si="18"/>
        <v>2668501</v>
      </c>
      <c r="CD55" s="27">
        <f t="shared" si="18"/>
        <v>70772.899999999994</v>
      </c>
      <c r="CE55" s="27">
        <f t="shared" si="18"/>
        <v>981076.5</v>
      </c>
      <c r="CF55" s="27">
        <f t="shared" si="18"/>
        <v>1193231</v>
      </c>
      <c r="CG55" s="27">
        <f t="shared" si="18"/>
        <v>24879.3</v>
      </c>
      <c r="CH55" s="27">
        <f t="shared" si="16"/>
        <v>4938460.7</v>
      </c>
      <c r="CI55">
        <f t="shared" si="14"/>
        <v>17344.8</v>
      </c>
      <c r="CJ55">
        <f t="shared" si="14"/>
        <v>38404</v>
      </c>
      <c r="CK55">
        <f t="shared" si="14"/>
        <v>867925.8</v>
      </c>
      <c r="CL55">
        <f t="shared" si="14"/>
        <v>-905892</v>
      </c>
      <c r="CM55" s="27">
        <f t="shared" si="17"/>
        <v>-37966.199999999953</v>
      </c>
      <c r="CN55">
        <f t="shared" si="21"/>
        <v>61747</v>
      </c>
      <c r="CO55">
        <f t="shared" si="21"/>
        <v>2798.9</v>
      </c>
      <c r="CP55">
        <f t="shared" si="19"/>
        <v>1564241.5000000002</v>
      </c>
      <c r="CQ55">
        <f t="shared" si="19"/>
        <v>193307.5</v>
      </c>
      <c r="CR55">
        <f t="shared" si="19"/>
        <v>20903.599999999999</v>
      </c>
      <c r="CS55">
        <f t="shared" si="19"/>
        <v>12809.3</v>
      </c>
      <c r="CT55">
        <f t="shared" si="19"/>
        <v>66424.3</v>
      </c>
      <c r="CU55">
        <f t="shared" si="19"/>
        <v>142141.79999999999</v>
      </c>
      <c r="CV55">
        <f t="shared" si="19"/>
        <v>250956.1</v>
      </c>
      <c r="CW55">
        <f t="shared" si="19"/>
        <v>29116.1</v>
      </c>
      <c r="CX55">
        <f t="shared" si="19"/>
        <v>321390.59999999998</v>
      </c>
    </row>
    <row r="56" spans="1:102" ht="13.5" customHeight="1" x14ac:dyDescent="0.35">
      <c r="A56" s="7" t="s">
        <v>114</v>
      </c>
      <c r="B56" s="8">
        <v>43009.4</v>
      </c>
      <c r="C56" s="8">
        <v>6652</v>
      </c>
      <c r="D56" s="8">
        <v>874.5</v>
      </c>
      <c r="E56" s="8">
        <v>1817.5</v>
      </c>
      <c r="F56" s="8">
        <v>587.1</v>
      </c>
      <c r="G56" s="8">
        <v>113849.5</v>
      </c>
      <c r="H56" s="8">
        <v>13248</v>
      </c>
      <c r="I56" s="8">
        <v>8304.2000000000007</v>
      </c>
      <c r="J56" s="8">
        <v>41540.300000000003</v>
      </c>
      <c r="K56" s="8">
        <v>20594</v>
      </c>
      <c r="L56" s="8">
        <v>61044</v>
      </c>
      <c r="M56" s="8">
        <v>37565.599999999999</v>
      </c>
      <c r="N56" s="8">
        <v>48154.8</v>
      </c>
      <c r="O56" s="8">
        <v>26571</v>
      </c>
      <c r="P56" s="8">
        <v>84119.1</v>
      </c>
      <c r="Q56" s="8">
        <v>48252</v>
      </c>
      <c r="R56" s="8">
        <v>77635.899999999994</v>
      </c>
      <c r="S56" s="8">
        <v>64461.3</v>
      </c>
      <c r="T56" s="8">
        <v>148967.29999999999</v>
      </c>
      <c r="U56" s="8">
        <v>110580.2</v>
      </c>
      <c r="V56" s="8">
        <v>18108.8</v>
      </c>
      <c r="W56" s="8">
        <v>68605.899999999994</v>
      </c>
      <c r="X56" s="8">
        <v>65641.7</v>
      </c>
      <c r="Y56" s="8">
        <v>73436</v>
      </c>
      <c r="Z56" s="8">
        <v>255088.9</v>
      </c>
      <c r="AA56" s="8">
        <v>622150.40000000002</v>
      </c>
      <c r="AB56" s="8">
        <v>158880.1</v>
      </c>
      <c r="AC56" s="8">
        <v>10782.2</v>
      </c>
      <c r="AD56" s="8">
        <v>6747.3</v>
      </c>
      <c r="AE56" s="8">
        <v>65726.600000000006</v>
      </c>
      <c r="AF56" s="8">
        <v>10134.9</v>
      </c>
      <c r="AG56" s="8">
        <v>120217.5</v>
      </c>
      <c r="AH56" s="8">
        <v>42307.7</v>
      </c>
      <c r="AI56" s="8">
        <v>83713.2</v>
      </c>
      <c r="AJ56" s="8">
        <v>106119.1</v>
      </c>
      <c r="AK56" s="8">
        <v>194119.4</v>
      </c>
      <c r="AL56" s="8">
        <v>556653</v>
      </c>
      <c r="AM56" s="8">
        <v>216611.6</v>
      </c>
      <c r="AN56" s="8">
        <v>167385.70000000001</v>
      </c>
      <c r="AO56" s="8">
        <v>234572</v>
      </c>
      <c r="AP56" s="8">
        <v>163421.29999999999</v>
      </c>
      <c r="AQ56" s="8">
        <v>365034.8</v>
      </c>
      <c r="AR56" s="8">
        <v>43965.4</v>
      </c>
      <c r="AS56" s="8">
        <v>60647.199999999997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>
        <f t="shared" si="0"/>
        <v>49661.4</v>
      </c>
      <c r="BE56">
        <f t="shared" si="1"/>
        <v>2692</v>
      </c>
      <c r="BF56">
        <f t="shared" si="2"/>
        <v>2818794.9</v>
      </c>
      <c r="BG56">
        <f t="shared" si="22"/>
        <v>113849.5</v>
      </c>
      <c r="BH56">
        <f t="shared" si="22"/>
        <v>13248</v>
      </c>
      <c r="BI56">
        <f t="shared" si="22"/>
        <v>8304.2000000000007</v>
      </c>
      <c r="BJ56">
        <f t="shared" si="22"/>
        <v>41540.300000000003</v>
      </c>
      <c r="BK56">
        <f t="shared" si="22"/>
        <v>20594</v>
      </c>
      <c r="BL56">
        <f t="shared" si="4"/>
        <v>146764.40000000002</v>
      </c>
      <c r="BM56">
        <f t="shared" si="5"/>
        <v>26571</v>
      </c>
      <c r="BN56">
        <f t="shared" si="6"/>
        <v>132371.1</v>
      </c>
      <c r="BO56">
        <f t="shared" si="7"/>
        <v>295209.09999999998</v>
      </c>
      <c r="BP56">
        <f t="shared" si="8"/>
        <v>64461.3</v>
      </c>
      <c r="BQ56">
        <f t="shared" si="9"/>
        <v>128689</v>
      </c>
      <c r="BR56">
        <f t="shared" si="23"/>
        <v>65641.7</v>
      </c>
      <c r="BS56">
        <f t="shared" si="23"/>
        <v>73436</v>
      </c>
      <c r="BT56">
        <f t="shared" si="23"/>
        <v>255088.9</v>
      </c>
      <c r="BU56">
        <f t="shared" si="11"/>
        <v>158880.1</v>
      </c>
      <c r="BV56">
        <f t="shared" si="12"/>
        <v>17529.5</v>
      </c>
      <c r="BW56">
        <f t="shared" si="20"/>
        <v>234572</v>
      </c>
      <c r="BX56">
        <f t="shared" si="20"/>
        <v>163421.29999999999</v>
      </c>
      <c r="BY56">
        <f t="shared" si="20"/>
        <v>365034.8</v>
      </c>
      <c r="BZ56">
        <f t="shared" si="18"/>
        <v>43965.4</v>
      </c>
      <c r="CA56">
        <f t="shared" si="18"/>
        <v>60647.199999999997</v>
      </c>
      <c r="CB56">
        <f t="shared" si="18"/>
        <v>0</v>
      </c>
      <c r="CC56" s="27">
        <f t="shared" si="18"/>
        <v>0</v>
      </c>
      <c r="CD56" s="27">
        <f t="shared" si="18"/>
        <v>0</v>
      </c>
      <c r="CE56" s="27">
        <f t="shared" si="18"/>
        <v>0</v>
      </c>
      <c r="CF56" s="27">
        <f t="shared" si="18"/>
        <v>0</v>
      </c>
      <c r="CG56" s="27">
        <f t="shared" si="18"/>
        <v>0</v>
      </c>
      <c r="CH56" s="27">
        <f t="shared" si="16"/>
        <v>0</v>
      </c>
      <c r="CI56">
        <f t="shared" si="14"/>
        <v>0</v>
      </c>
      <c r="CJ56">
        <f t="shared" si="14"/>
        <v>0</v>
      </c>
      <c r="CK56">
        <f t="shared" si="14"/>
        <v>0</v>
      </c>
      <c r="CL56">
        <f t="shared" si="14"/>
        <v>0</v>
      </c>
      <c r="CM56" s="27">
        <f t="shared" si="17"/>
        <v>0</v>
      </c>
      <c r="CN56">
        <f t="shared" si="21"/>
        <v>49661.4</v>
      </c>
      <c r="CO56">
        <f t="shared" si="21"/>
        <v>2692</v>
      </c>
      <c r="CP56">
        <f t="shared" si="19"/>
        <v>2818794.9</v>
      </c>
      <c r="CQ56">
        <f t="shared" si="19"/>
        <v>113849.5</v>
      </c>
      <c r="CR56">
        <f t="shared" si="19"/>
        <v>13248</v>
      </c>
      <c r="CS56">
        <f t="shared" si="19"/>
        <v>8304.2000000000007</v>
      </c>
      <c r="CT56">
        <f t="shared" si="19"/>
        <v>41540.300000000003</v>
      </c>
      <c r="CU56">
        <f t="shared" si="19"/>
        <v>20594</v>
      </c>
      <c r="CV56">
        <f t="shared" si="19"/>
        <v>146764.40000000002</v>
      </c>
      <c r="CW56">
        <f t="shared" si="19"/>
        <v>26571</v>
      </c>
      <c r="CX56">
        <f t="shared" si="19"/>
        <v>132371.1</v>
      </c>
    </row>
    <row r="57" spans="1:102" ht="13.7" customHeight="1" x14ac:dyDescent="0.35">
      <c r="A57" s="7" t="s">
        <v>115</v>
      </c>
      <c r="B57" s="9">
        <v>98186.1</v>
      </c>
      <c r="C57" s="9">
        <v>13222.3</v>
      </c>
      <c r="D57" s="9">
        <v>1205.7</v>
      </c>
      <c r="E57" s="9">
        <v>4285.2</v>
      </c>
      <c r="F57" s="9">
        <v>1621.7</v>
      </c>
      <c r="G57" s="9">
        <v>307157.09999999998</v>
      </c>
      <c r="H57" s="9">
        <v>34151.599999999999</v>
      </c>
      <c r="I57" s="9">
        <v>21113.4</v>
      </c>
      <c r="J57" s="9">
        <v>107964.6</v>
      </c>
      <c r="K57" s="9">
        <v>162735.79999999999</v>
      </c>
      <c r="L57" s="9">
        <v>194212.9</v>
      </c>
      <c r="M57" s="9">
        <v>77244.2</v>
      </c>
      <c r="N57" s="9">
        <v>126263.5</v>
      </c>
      <c r="O57" s="9">
        <v>55687.1</v>
      </c>
      <c r="P57" s="9">
        <v>343425.6</v>
      </c>
      <c r="Q57" s="9">
        <v>110336</v>
      </c>
      <c r="R57" s="9">
        <v>187484.1</v>
      </c>
      <c r="S57" s="9">
        <v>162791</v>
      </c>
      <c r="T57" s="9">
        <v>336238</v>
      </c>
      <c r="U57" s="9">
        <v>463707.7</v>
      </c>
      <c r="V57" s="9">
        <v>61333.5</v>
      </c>
      <c r="W57" s="9">
        <v>161232.70000000001</v>
      </c>
      <c r="X57" s="9">
        <v>233615.5</v>
      </c>
      <c r="Y57" s="9">
        <v>87333.2</v>
      </c>
      <c r="Z57" s="9">
        <v>560316.4</v>
      </c>
      <c r="AA57" s="9">
        <v>1013196</v>
      </c>
      <c r="AB57" s="9">
        <v>223002.4</v>
      </c>
      <c r="AC57" s="9">
        <v>41620.400000000001</v>
      </c>
      <c r="AD57" s="9">
        <v>29433.3</v>
      </c>
      <c r="AE57" s="9">
        <v>104356.6</v>
      </c>
      <c r="AF57" s="9">
        <v>13744.3</v>
      </c>
      <c r="AG57" s="9">
        <v>273871</v>
      </c>
      <c r="AH57" s="9">
        <v>105110.1</v>
      </c>
      <c r="AI57" s="9">
        <v>188239.4</v>
      </c>
      <c r="AJ57" s="9">
        <v>182168.2</v>
      </c>
      <c r="AK57" s="9">
        <v>308183.8</v>
      </c>
      <c r="AL57" s="9">
        <v>678198.2</v>
      </c>
      <c r="AM57" s="9">
        <v>346301.7</v>
      </c>
      <c r="AN57" s="9">
        <v>240624.4</v>
      </c>
      <c r="AO57" s="9">
        <v>340930.5</v>
      </c>
      <c r="AP57" s="9">
        <v>197179.3</v>
      </c>
      <c r="AQ57" s="9">
        <v>547739.4</v>
      </c>
      <c r="AR57" s="9">
        <v>74916.899999999994</v>
      </c>
      <c r="AS57" s="9">
        <v>107585.3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>
        <f t="shared" si="0"/>
        <v>111408.40000000001</v>
      </c>
      <c r="BE57">
        <f t="shared" si="1"/>
        <v>5490.9</v>
      </c>
      <c r="BF57">
        <f t="shared" si="2"/>
        <v>4383036.3</v>
      </c>
      <c r="BG57">
        <f t="shared" si="22"/>
        <v>307157.09999999998</v>
      </c>
      <c r="BH57">
        <f t="shared" si="22"/>
        <v>34151.599999999999</v>
      </c>
      <c r="BI57">
        <f t="shared" si="22"/>
        <v>21113.4</v>
      </c>
      <c r="BJ57">
        <f t="shared" si="22"/>
        <v>107964.6</v>
      </c>
      <c r="BK57">
        <f t="shared" si="22"/>
        <v>162735.79999999999</v>
      </c>
      <c r="BL57">
        <f t="shared" si="4"/>
        <v>397720.6</v>
      </c>
      <c r="BM57">
        <f t="shared" si="5"/>
        <v>55687.1</v>
      </c>
      <c r="BN57">
        <f t="shared" si="6"/>
        <v>453761.6</v>
      </c>
      <c r="BO57">
        <f t="shared" si="7"/>
        <v>684954.8</v>
      </c>
      <c r="BP57">
        <f t="shared" si="8"/>
        <v>162791</v>
      </c>
      <c r="BQ57">
        <f t="shared" si="9"/>
        <v>525041.19999999995</v>
      </c>
      <c r="BR57">
        <f t="shared" si="23"/>
        <v>233615.5</v>
      </c>
      <c r="BS57">
        <f t="shared" si="23"/>
        <v>87333.2</v>
      </c>
      <c r="BT57">
        <f t="shared" si="23"/>
        <v>560316.4</v>
      </c>
      <c r="BU57">
        <f t="shared" si="11"/>
        <v>223002.4</v>
      </c>
      <c r="BV57">
        <f t="shared" si="12"/>
        <v>71053.7</v>
      </c>
      <c r="BW57">
        <f t="shared" si="20"/>
        <v>340930.5</v>
      </c>
      <c r="BX57">
        <f t="shared" si="20"/>
        <v>197179.3</v>
      </c>
      <c r="BY57">
        <f t="shared" si="20"/>
        <v>547739.4</v>
      </c>
      <c r="BZ57">
        <f t="shared" si="18"/>
        <v>74916.899999999994</v>
      </c>
      <c r="CA57">
        <f t="shared" si="18"/>
        <v>107585.3</v>
      </c>
      <c r="CB57">
        <f t="shared" si="18"/>
        <v>0</v>
      </c>
      <c r="CC57" s="27">
        <f t="shared" si="18"/>
        <v>0</v>
      </c>
      <c r="CD57" s="27">
        <f t="shared" si="18"/>
        <v>0</v>
      </c>
      <c r="CE57" s="27">
        <f t="shared" si="18"/>
        <v>0</v>
      </c>
      <c r="CF57" s="27">
        <f t="shared" si="18"/>
        <v>0</v>
      </c>
      <c r="CG57" s="27">
        <f t="shared" si="18"/>
        <v>0</v>
      </c>
      <c r="CH57" s="27">
        <f t="shared" si="16"/>
        <v>0</v>
      </c>
      <c r="CI57">
        <f t="shared" si="14"/>
        <v>0</v>
      </c>
      <c r="CJ57">
        <f t="shared" si="14"/>
        <v>0</v>
      </c>
      <c r="CK57">
        <f t="shared" si="14"/>
        <v>0</v>
      </c>
      <c r="CL57">
        <f t="shared" si="14"/>
        <v>0</v>
      </c>
      <c r="CM57" s="27">
        <f t="shared" si="17"/>
        <v>0</v>
      </c>
      <c r="CN57">
        <f t="shared" si="21"/>
        <v>111408.40000000001</v>
      </c>
      <c r="CO57">
        <f t="shared" si="21"/>
        <v>5490.9</v>
      </c>
      <c r="CP57">
        <f t="shared" si="19"/>
        <v>4383036.3</v>
      </c>
      <c r="CQ57">
        <f t="shared" si="19"/>
        <v>307157.09999999998</v>
      </c>
      <c r="CR57">
        <f t="shared" si="19"/>
        <v>34151.599999999999</v>
      </c>
      <c r="CS57">
        <f t="shared" si="19"/>
        <v>21113.4</v>
      </c>
      <c r="CT57">
        <f t="shared" si="19"/>
        <v>107964.6</v>
      </c>
      <c r="CU57">
        <f t="shared" si="19"/>
        <v>162735.79999999999</v>
      </c>
      <c r="CV57">
        <f t="shared" si="19"/>
        <v>397720.6</v>
      </c>
      <c r="CW57">
        <f t="shared" si="19"/>
        <v>55687.1</v>
      </c>
      <c r="CX57">
        <f t="shared" si="19"/>
        <v>453761.6</v>
      </c>
    </row>
    <row r="58" spans="1:102" ht="13.35" customHeight="1" x14ac:dyDescent="0.35">
      <c r="A58" s="10" t="s">
        <v>116</v>
      </c>
      <c r="BD58">
        <f t="shared" si="0"/>
        <v>0</v>
      </c>
      <c r="BE58">
        <f t="shared" si="1"/>
        <v>0</v>
      </c>
      <c r="BF58">
        <f t="shared" si="2"/>
        <v>0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4"/>
        <v>0</v>
      </c>
      <c r="BM58">
        <f t="shared" si="5"/>
        <v>0</v>
      </c>
      <c r="BN58">
        <f t="shared" si="6"/>
        <v>0</v>
      </c>
      <c r="BO58">
        <f t="shared" si="7"/>
        <v>0</v>
      </c>
      <c r="BP58">
        <f t="shared" si="8"/>
        <v>0</v>
      </c>
      <c r="BQ58">
        <f t="shared" si="9"/>
        <v>0</v>
      </c>
      <c r="BR58">
        <f t="shared" si="23"/>
        <v>0</v>
      </c>
      <c r="BS58">
        <f t="shared" si="23"/>
        <v>0</v>
      </c>
      <c r="BT58">
        <f t="shared" si="23"/>
        <v>0</v>
      </c>
      <c r="BU58">
        <f t="shared" si="11"/>
        <v>0</v>
      </c>
      <c r="BV58">
        <f t="shared" si="12"/>
        <v>0</v>
      </c>
      <c r="BW58">
        <f t="shared" si="20"/>
        <v>0</v>
      </c>
    </row>
    <row r="59" spans="1:102" ht="17.45" customHeight="1" x14ac:dyDescent="0.35">
      <c r="A59" s="10"/>
      <c r="BD59">
        <f t="shared" si="0"/>
        <v>0</v>
      </c>
      <c r="BE59">
        <f t="shared" si="1"/>
        <v>0</v>
      </c>
      <c r="BF59">
        <f t="shared" si="2"/>
        <v>0</v>
      </c>
      <c r="BG59">
        <f t="shared" si="22"/>
        <v>0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4"/>
        <v>0</v>
      </c>
      <c r="BM59">
        <f t="shared" si="5"/>
        <v>0</v>
      </c>
      <c r="BN59">
        <f t="shared" si="6"/>
        <v>0</v>
      </c>
      <c r="BO59">
        <f t="shared" si="7"/>
        <v>0</v>
      </c>
      <c r="BP59">
        <f t="shared" si="8"/>
        <v>0</v>
      </c>
      <c r="BQ59">
        <f t="shared" si="9"/>
        <v>0</v>
      </c>
      <c r="BR59">
        <f t="shared" si="23"/>
        <v>0</v>
      </c>
      <c r="BS59">
        <f t="shared" si="23"/>
        <v>0</v>
      </c>
      <c r="BT59">
        <f t="shared" si="23"/>
        <v>0</v>
      </c>
      <c r="BU59">
        <f t="shared" si="11"/>
        <v>0</v>
      </c>
      <c r="BV59">
        <f t="shared" si="12"/>
        <v>0</v>
      </c>
      <c r="BW59">
        <f t="shared" si="20"/>
        <v>0</v>
      </c>
    </row>
    <row r="60" spans="1:102" ht="22.35" customHeight="1" x14ac:dyDescent="0.35">
      <c r="A60" s="10"/>
      <c r="BD60">
        <f t="shared" si="0"/>
        <v>0</v>
      </c>
      <c r="BE60">
        <f t="shared" si="1"/>
        <v>0</v>
      </c>
      <c r="BF60">
        <f t="shared" si="2"/>
        <v>0</v>
      </c>
      <c r="BG60">
        <f t="shared" si="22"/>
        <v>0</v>
      </c>
      <c r="BH60">
        <f t="shared" si="22"/>
        <v>0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4"/>
        <v>0</v>
      </c>
      <c r="BM60">
        <f t="shared" si="5"/>
        <v>0</v>
      </c>
      <c r="BN60">
        <f t="shared" si="6"/>
        <v>0</v>
      </c>
      <c r="BO60">
        <f t="shared" si="7"/>
        <v>0</v>
      </c>
      <c r="BP60">
        <f t="shared" si="8"/>
        <v>0</v>
      </c>
      <c r="BQ60">
        <f t="shared" si="9"/>
        <v>0</v>
      </c>
      <c r="BR60">
        <f t="shared" si="23"/>
        <v>0</v>
      </c>
      <c r="BS60">
        <f t="shared" si="23"/>
        <v>0</v>
      </c>
      <c r="BT60">
        <f t="shared" si="23"/>
        <v>0</v>
      </c>
      <c r="BU60">
        <f t="shared" si="11"/>
        <v>0</v>
      </c>
      <c r="BV60">
        <f t="shared" si="12"/>
        <v>0</v>
      </c>
      <c r="BW60">
        <f t="shared" si="20"/>
        <v>0</v>
      </c>
    </row>
    <row r="61" spans="1:102" ht="21.6" customHeight="1" x14ac:dyDescent="0.35">
      <c r="BD61">
        <f t="shared" si="0"/>
        <v>0</v>
      </c>
      <c r="BE61">
        <f t="shared" si="1"/>
        <v>0</v>
      </c>
      <c r="BF61">
        <f t="shared" si="2"/>
        <v>0</v>
      </c>
      <c r="BG61">
        <f t="shared" si="22"/>
        <v>0</v>
      </c>
      <c r="BH61">
        <f t="shared" si="22"/>
        <v>0</v>
      </c>
      <c r="BI61">
        <f t="shared" si="22"/>
        <v>0</v>
      </c>
      <c r="BJ61">
        <f t="shared" si="22"/>
        <v>0</v>
      </c>
      <c r="BK61">
        <f t="shared" si="22"/>
        <v>0</v>
      </c>
      <c r="BL61">
        <f t="shared" si="4"/>
        <v>0</v>
      </c>
      <c r="BM61">
        <f t="shared" si="5"/>
        <v>0</v>
      </c>
      <c r="BN61">
        <f t="shared" si="6"/>
        <v>0</v>
      </c>
      <c r="BO61">
        <f t="shared" si="7"/>
        <v>0</v>
      </c>
      <c r="BP61">
        <f t="shared" si="8"/>
        <v>0</v>
      </c>
      <c r="BQ61">
        <f t="shared" si="9"/>
        <v>0</v>
      </c>
      <c r="BR61">
        <f t="shared" si="23"/>
        <v>0</v>
      </c>
      <c r="BS61">
        <f t="shared" si="23"/>
        <v>0</v>
      </c>
      <c r="BT61">
        <f t="shared" si="23"/>
        <v>0</v>
      </c>
      <c r="BU61">
        <f t="shared" si="11"/>
        <v>0</v>
      </c>
      <c r="BV61">
        <f t="shared" si="12"/>
        <v>0</v>
      </c>
      <c r="BW61">
        <f t="shared" si="20"/>
        <v>0</v>
      </c>
      <c r="CH61" t="s">
        <v>210</v>
      </c>
      <c r="CM61" t="s">
        <v>224</v>
      </c>
      <c r="CN61" t="s">
        <v>225</v>
      </c>
    </row>
    <row r="62" spans="1:102" ht="26.45" customHeight="1" x14ac:dyDescent="0.35">
      <c r="A62" s="6" t="s">
        <v>58</v>
      </c>
      <c r="B62" s="70">
        <v>8.1999999999999993</v>
      </c>
      <c r="C62" s="70">
        <v>3.7890000000000001</v>
      </c>
      <c r="D62" s="70">
        <v>2.0840000000000001</v>
      </c>
      <c r="E62" s="70">
        <v>0.59099999999999997</v>
      </c>
      <c r="F62" s="70">
        <v>0.11899999999999999</v>
      </c>
      <c r="G62" s="70">
        <v>9.3320000000000007</v>
      </c>
      <c r="H62" s="70">
        <v>1.077</v>
      </c>
      <c r="I62" s="70">
        <v>0.44400000000000001</v>
      </c>
      <c r="J62" s="70">
        <v>10.612</v>
      </c>
      <c r="K62" s="70">
        <v>31.007000000000001</v>
      </c>
      <c r="L62" s="70">
        <v>20.692</v>
      </c>
      <c r="M62" s="70">
        <v>12.88</v>
      </c>
      <c r="N62" s="70">
        <v>0.90600000000000003</v>
      </c>
      <c r="O62" s="70">
        <v>19.326000000000001</v>
      </c>
      <c r="P62" s="70">
        <v>70.018000000000001</v>
      </c>
      <c r="Q62" s="70">
        <v>0.88600000000000001</v>
      </c>
      <c r="R62" s="70">
        <v>0.754</v>
      </c>
      <c r="S62" s="70">
        <v>0.73899999999999999</v>
      </c>
      <c r="T62" s="70">
        <v>1.4610000000000001</v>
      </c>
      <c r="U62" s="70">
        <v>1.1359999999999999</v>
      </c>
      <c r="V62" s="70">
        <v>0.20699999999999999</v>
      </c>
      <c r="W62" s="70">
        <v>4.4509999999999996</v>
      </c>
      <c r="X62" s="70">
        <v>437.25200000000001</v>
      </c>
      <c r="Y62" s="70">
        <v>1.5369999999999999</v>
      </c>
      <c r="Z62" s="70">
        <v>11.294</v>
      </c>
      <c r="AA62" s="70">
        <v>20.225000000000001</v>
      </c>
      <c r="AB62" s="70">
        <v>11.696</v>
      </c>
      <c r="AC62" s="70">
        <v>34.112000000000002</v>
      </c>
      <c r="AD62" s="70">
        <v>23.192</v>
      </c>
      <c r="AE62" s="70">
        <v>1.429</v>
      </c>
      <c r="AF62" s="70">
        <v>0.48199999999999998</v>
      </c>
      <c r="AG62" s="70">
        <v>3.7930000000000001</v>
      </c>
      <c r="AH62" s="70">
        <v>1.4350000000000001</v>
      </c>
      <c r="AI62" s="70">
        <v>2.7160000000000002</v>
      </c>
      <c r="AJ62" s="70">
        <v>2.6640000000000001</v>
      </c>
      <c r="AK62" s="70">
        <v>4.3810000000000002</v>
      </c>
      <c r="AL62" s="70">
        <v>8.7959999999999994</v>
      </c>
      <c r="AM62" s="70">
        <v>5.4459999999999997</v>
      </c>
      <c r="AN62" s="70">
        <v>4.1719999999999997</v>
      </c>
      <c r="AO62" s="70">
        <v>8.5410000000000004</v>
      </c>
      <c r="AP62" s="70">
        <v>3.0190000000000001</v>
      </c>
      <c r="AQ62" s="70">
        <v>8.2010000000000005</v>
      </c>
      <c r="AR62" s="70">
        <v>2.129</v>
      </c>
      <c r="AS62" s="70">
        <v>1.8360000000000001</v>
      </c>
      <c r="AT62" s="12">
        <f t="shared" ref="AT62:BC62" si="24">SUM(AT8,AT9)</f>
        <v>0</v>
      </c>
      <c r="AU62" s="12">
        <f t="shared" si="24"/>
        <v>41319.600000000006</v>
      </c>
      <c r="AV62" s="12">
        <f t="shared" si="24"/>
        <v>3.8</v>
      </c>
      <c r="AW62" s="12">
        <f t="shared" si="24"/>
        <v>19.200000000000003</v>
      </c>
      <c r="AX62" s="12">
        <f t="shared" si="24"/>
        <v>2821.5</v>
      </c>
      <c r="AY62" s="12">
        <f t="shared" si="24"/>
        <v>185.2</v>
      </c>
      <c r="AZ62" s="12">
        <f t="shared" si="24"/>
        <v>174.9</v>
      </c>
      <c r="BA62" s="12">
        <f t="shared" si="24"/>
        <v>51.3</v>
      </c>
      <c r="BB62" s="12">
        <f t="shared" si="24"/>
        <v>1064</v>
      </c>
      <c r="BC62" s="12">
        <f t="shared" si="24"/>
        <v>-18480.699999999997</v>
      </c>
      <c r="BD62">
        <f t="shared" si="0"/>
        <v>11.988999999999999</v>
      </c>
      <c r="BE62">
        <f t="shared" si="1"/>
        <v>2.6749999999999998</v>
      </c>
      <c r="BF62">
        <f t="shared" si="2"/>
        <v>70.842999999999989</v>
      </c>
      <c r="BG62">
        <f t="shared" si="22"/>
        <v>9.3320000000000007</v>
      </c>
      <c r="BH62">
        <f t="shared" si="22"/>
        <v>1.077</v>
      </c>
      <c r="BI62">
        <f t="shared" si="22"/>
        <v>0.44400000000000001</v>
      </c>
      <c r="BJ62">
        <f t="shared" si="22"/>
        <v>10.612</v>
      </c>
      <c r="BK62">
        <f t="shared" si="22"/>
        <v>31.007000000000001</v>
      </c>
      <c r="BL62">
        <f t="shared" si="4"/>
        <v>34.478000000000002</v>
      </c>
      <c r="BM62">
        <f t="shared" si="5"/>
        <v>19.326000000000001</v>
      </c>
      <c r="BN62">
        <f t="shared" si="6"/>
        <v>70.903999999999996</v>
      </c>
      <c r="BO62">
        <f t="shared" si="7"/>
        <v>6.6659999999999995</v>
      </c>
      <c r="BP62">
        <f t="shared" si="8"/>
        <v>0.73899999999999999</v>
      </c>
      <c r="BQ62">
        <f t="shared" si="9"/>
        <v>1.343</v>
      </c>
      <c r="BR62">
        <f t="shared" si="23"/>
        <v>437.25200000000001</v>
      </c>
      <c r="BS62">
        <f t="shared" si="23"/>
        <v>1.5369999999999999</v>
      </c>
      <c r="BT62">
        <f t="shared" si="23"/>
        <v>11.294</v>
      </c>
      <c r="BU62">
        <f t="shared" si="11"/>
        <v>11.696</v>
      </c>
      <c r="BV62">
        <f t="shared" si="12"/>
        <v>57.304000000000002</v>
      </c>
      <c r="BW62">
        <f t="shared" si="20"/>
        <v>8.5410000000000004</v>
      </c>
      <c r="CH62" s="12">
        <f>SUM(CH8,CH9)</f>
        <v>44349.3</v>
      </c>
      <c r="CM62" s="12">
        <f>SUM(CM8,CM9)</f>
        <v>-17416.699999999997</v>
      </c>
      <c r="CN62" s="31">
        <f>CH62+CM62</f>
        <v>26932.600000000006</v>
      </c>
    </row>
    <row r="63" spans="1:102" ht="52.7" customHeight="1" x14ac:dyDescent="0.35">
      <c r="A63" s="6" t="s">
        <v>59</v>
      </c>
      <c r="B63" s="12">
        <f t="shared" ref="B63:BC63" si="25">SUM(B10,B11)</f>
        <v>27.700000000000003</v>
      </c>
      <c r="C63" s="12">
        <f t="shared" si="25"/>
        <v>1.7</v>
      </c>
      <c r="D63" s="12">
        <f t="shared" si="25"/>
        <v>0.2</v>
      </c>
      <c r="E63" s="12">
        <f t="shared" si="25"/>
        <v>507.1</v>
      </c>
      <c r="F63" s="12">
        <f t="shared" si="25"/>
        <v>133</v>
      </c>
      <c r="G63" s="12">
        <f t="shared" si="25"/>
        <v>84.9</v>
      </c>
      <c r="H63" s="12">
        <f t="shared" si="25"/>
        <v>62.6</v>
      </c>
      <c r="I63" s="12">
        <f t="shared" si="25"/>
        <v>18.5</v>
      </c>
      <c r="J63" s="12">
        <f t="shared" si="25"/>
        <v>1040.5</v>
      </c>
      <c r="K63" s="12">
        <f t="shared" si="25"/>
        <v>12913.4</v>
      </c>
      <c r="L63" s="12">
        <f t="shared" si="25"/>
        <v>5058.9000000000005</v>
      </c>
      <c r="M63" s="12">
        <f t="shared" si="25"/>
        <v>971.6</v>
      </c>
      <c r="N63" s="12">
        <f t="shared" si="25"/>
        <v>727</v>
      </c>
      <c r="O63" s="12">
        <f t="shared" si="25"/>
        <v>12231.599999999999</v>
      </c>
      <c r="P63" s="12">
        <f t="shared" si="25"/>
        <v>69869.7</v>
      </c>
      <c r="Q63" s="12">
        <f t="shared" si="25"/>
        <v>1510</v>
      </c>
      <c r="R63" s="12">
        <f t="shared" si="25"/>
        <v>2649.4</v>
      </c>
      <c r="S63" s="12">
        <f t="shared" si="25"/>
        <v>980.5</v>
      </c>
      <c r="T63" s="12">
        <f t="shared" si="25"/>
        <v>266.89999999999998</v>
      </c>
      <c r="U63" s="12">
        <f t="shared" si="25"/>
        <v>256.2</v>
      </c>
      <c r="V63" s="12">
        <f t="shared" si="25"/>
        <v>50.800000000000004</v>
      </c>
      <c r="W63" s="12">
        <f t="shared" si="25"/>
        <v>684.09999999999991</v>
      </c>
      <c r="X63" s="12">
        <f t="shared" si="25"/>
        <v>509.09999999999997</v>
      </c>
      <c r="Y63" s="12">
        <f t="shared" si="25"/>
        <v>4.0999999999999996</v>
      </c>
      <c r="Z63" s="12">
        <f t="shared" si="25"/>
        <v>17780.099999999999</v>
      </c>
      <c r="AA63" s="12">
        <f t="shared" si="25"/>
        <v>116.7</v>
      </c>
      <c r="AB63" s="12">
        <f t="shared" si="25"/>
        <v>59.300000000000004</v>
      </c>
      <c r="AC63" s="12">
        <f t="shared" si="25"/>
        <v>22.7</v>
      </c>
      <c r="AD63" s="12">
        <f t="shared" si="25"/>
        <v>19.3</v>
      </c>
      <c r="AE63" s="12">
        <f t="shared" si="25"/>
        <v>8.1</v>
      </c>
      <c r="AF63" s="12">
        <f t="shared" si="25"/>
        <v>0.79999999999999993</v>
      </c>
      <c r="AG63" s="12">
        <f t="shared" si="25"/>
        <v>92.899999999999991</v>
      </c>
      <c r="AH63" s="12">
        <f t="shared" si="25"/>
        <v>28</v>
      </c>
      <c r="AI63" s="12">
        <f t="shared" si="25"/>
        <v>26.9</v>
      </c>
      <c r="AJ63" s="12">
        <f t="shared" si="25"/>
        <v>20.100000000000001</v>
      </c>
      <c r="AK63" s="12">
        <f t="shared" si="25"/>
        <v>20.2</v>
      </c>
      <c r="AL63" s="12">
        <f t="shared" si="25"/>
        <v>19.8</v>
      </c>
      <c r="AM63" s="12">
        <f t="shared" si="25"/>
        <v>4183.1000000000004</v>
      </c>
      <c r="AN63" s="12">
        <f t="shared" si="25"/>
        <v>17.7</v>
      </c>
      <c r="AO63" s="12">
        <f t="shared" si="25"/>
        <v>60.9</v>
      </c>
      <c r="AP63" s="12">
        <f t="shared" si="25"/>
        <v>177.89999999999998</v>
      </c>
      <c r="AQ63" s="12">
        <f t="shared" si="25"/>
        <v>128.1</v>
      </c>
      <c r="AR63" s="12">
        <f t="shared" si="25"/>
        <v>98.899999999999991</v>
      </c>
      <c r="AS63" s="12">
        <f t="shared" si="25"/>
        <v>537.79999999999995</v>
      </c>
      <c r="AT63" s="12">
        <f t="shared" si="25"/>
        <v>0</v>
      </c>
      <c r="AU63" s="12">
        <f t="shared" si="25"/>
        <v>237.9</v>
      </c>
      <c r="AV63" s="12">
        <f t="shared" si="25"/>
        <v>4.9000000000000004</v>
      </c>
      <c r="AW63" s="12">
        <f t="shared" si="25"/>
        <v>30.700000000000003</v>
      </c>
      <c r="AX63" s="12">
        <f t="shared" si="25"/>
        <v>38.599999999999994</v>
      </c>
      <c r="AY63" s="12">
        <f t="shared" si="25"/>
        <v>3789.4</v>
      </c>
      <c r="AZ63" s="12">
        <f t="shared" si="25"/>
        <v>8.6999999999999993</v>
      </c>
      <c r="BA63" s="12">
        <f t="shared" si="25"/>
        <v>0.30000000000000004</v>
      </c>
      <c r="BB63" s="12">
        <f t="shared" si="25"/>
        <v>337</v>
      </c>
      <c r="BC63" s="12">
        <f t="shared" si="25"/>
        <v>-132935</v>
      </c>
      <c r="BD63">
        <f t="shared" si="0"/>
        <v>29.400000000000002</v>
      </c>
      <c r="BE63">
        <f t="shared" si="1"/>
        <v>507.3</v>
      </c>
      <c r="BF63">
        <f t="shared" si="2"/>
        <v>5610</v>
      </c>
      <c r="BG63">
        <f t="shared" si="22"/>
        <v>84.9</v>
      </c>
      <c r="BH63">
        <f t="shared" si="22"/>
        <v>62.6</v>
      </c>
      <c r="BI63">
        <f t="shared" si="22"/>
        <v>18.5</v>
      </c>
      <c r="BJ63">
        <f t="shared" si="22"/>
        <v>1040.5</v>
      </c>
      <c r="BK63">
        <f t="shared" si="22"/>
        <v>12913.4</v>
      </c>
      <c r="BL63">
        <f t="shared" si="4"/>
        <v>6757.5000000000009</v>
      </c>
      <c r="BM63">
        <f t="shared" si="5"/>
        <v>12231.599999999999</v>
      </c>
      <c r="BN63">
        <f t="shared" si="6"/>
        <v>71379.7</v>
      </c>
      <c r="BO63">
        <f t="shared" si="7"/>
        <v>3600.4</v>
      </c>
      <c r="BP63">
        <f t="shared" si="8"/>
        <v>980.5</v>
      </c>
      <c r="BQ63">
        <f t="shared" si="9"/>
        <v>307</v>
      </c>
      <c r="BR63">
        <f t="shared" si="23"/>
        <v>509.09999999999997</v>
      </c>
      <c r="BS63">
        <f t="shared" si="23"/>
        <v>4.0999999999999996</v>
      </c>
      <c r="BT63">
        <f t="shared" si="23"/>
        <v>17780.099999999999</v>
      </c>
      <c r="BU63">
        <f t="shared" si="11"/>
        <v>59.300000000000004</v>
      </c>
      <c r="BV63">
        <f t="shared" si="12"/>
        <v>42</v>
      </c>
      <c r="BW63">
        <f t="shared" si="20"/>
        <v>60.9</v>
      </c>
      <c r="CH63" s="12">
        <f t="shared" ref="CH63" si="26">SUM(CH10,CH11)</f>
        <v>4101.5</v>
      </c>
      <c r="CM63" s="12">
        <f t="shared" ref="CM63" si="27">SUM(CM10,CM11)</f>
        <v>-132598</v>
      </c>
      <c r="CN63" s="31">
        <f t="shared" ref="CN63:CN82" si="28">CH63+CM63</f>
        <v>-128496.5</v>
      </c>
    </row>
    <row r="64" spans="1:102" ht="79.349999999999994" customHeight="1" x14ac:dyDescent="0.35">
      <c r="A64" s="6" t="s">
        <v>60</v>
      </c>
      <c r="B64" s="12">
        <f t="shared" ref="B64:BC64" si="29">SUM(B12,B33,B37,B38,B39,B40,B41,B42,B43,B44,B45,B46,B48,B49,B50,B51)</f>
        <v>16835.799999999996</v>
      </c>
      <c r="C64" s="12">
        <f t="shared" si="29"/>
        <v>2392.9999999999995</v>
      </c>
      <c r="D64" s="12">
        <f t="shared" si="29"/>
        <v>162.4</v>
      </c>
      <c r="E64" s="12">
        <f t="shared" si="29"/>
        <v>912.30000000000007</v>
      </c>
      <c r="F64" s="12">
        <f t="shared" si="29"/>
        <v>364.8</v>
      </c>
      <c r="G64" s="12">
        <f t="shared" si="29"/>
        <v>62260.69999999999</v>
      </c>
      <c r="H64" s="12">
        <f t="shared" si="29"/>
        <v>8652.2999999999975</v>
      </c>
      <c r="I64" s="12">
        <f t="shared" si="29"/>
        <v>3320.5999999999995</v>
      </c>
      <c r="J64" s="12">
        <f t="shared" si="29"/>
        <v>18168.299999999996</v>
      </c>
      <c r="K64" s="12">
        <f t="shared" si="29"/>
        <v>42581.599999999999</v>
      </c>
      <c r="L64" s="12">
        <f t="shared" si="29"/>
        <v>37303.699999999997</v>
      </c>
      <c r="M64" s="12">
        <f t="shared" si="29"/>
        <v>14253.9</v>
      </c>
      <c r="N64" s="12">
        <f t="shared" si="29"/>
        <v>21248.3</v>
      </c>
      <c r="O64" s="12">
        <f t="shared" si="29"/>
        <v>4944.1000000000004</v>
      </c>
      <c r="P64" s="12">
        <f t="shared" si="29"/>
        <v>26921.000000000007</v>
      </c>
      <c r="Q64" s="12">
        <f t="shared" si="29"/>
        <v>10930.4</v>
      </c>
      <c r="R64" s="12">
        <f t="shared" si="29"/>
        <v>32191.3</v>
      </c>
      <c r="S64" s="12">
        <f t="shared" si="29"/>
        <v>25397.899999999998</v>
      </c>
      <c r="T64" s="12">
        <f t="shared" si="29"/>
        <v>39179.400000000009</v>
      </c>
      <c r="U64" s="12">
        <f t="shared" si="29"/>
        <v>51291.700000000012</v>
      </c>
      <c r="V64" s="12">
        <f t="shared" si="29"/>
        <v>8922.9</v>
      </c>
      <c r="W64" s="12">
        <f t="shared" si="29"/>
        <v>24288.6</v>
      </c>
      <c r="X64" s="12">
        <f t="shared" si="29"/>
        <v>70106.099999999991</v>
      </c>
      <c r="Y64" s="12">
        <f t="shared" si="29"/>
        <v>5513.9</v>
      </c>
      <c r="Z64" s="12">
        <f t="shared" si="29"/>
        <v>91799.39999999998</v>
      </c>
      <c r="AA64" s="12">
        <f t="shared" si="29"/>
        <v>192659.59999999998</v>
      </c>
      <c r="AB64" s="12">
        <f t="shared" si="29"/>
        <v>35482.6</v>
      </c>
      <c r="AC64" s="12">
        <f t="shared" si="29"/>
        <v>8404.3000000000011</v>
      </c>
      <c r="AD64" s="12">
        <f t="shared" si="29"/>
        <v>11199.6</v>
      </c>
      <c r="AE64" s="12">
        <f t="shared" si="29"/>
        <v>24456.999999999996</v>
      </c>
      <c r="AF64" s="12">
        <f t="shared" si="29"/>
        <v>1498.6999999999998</v>
      </c>
      <c r="AG64" s="12">
        <f t="shared" si="29"/>
        <v>62641.899999999994</v>
      </c>
      <c r="AH64" s="12">
        <f t="shared" si="29"/>
        <v>47023.799999999996</v>
      </c>
      <c r="AI64" s="12">
        <f t="shared" si="29"/>
        <v>82998.600000000006</v>
      </c>
      <c r="AJ64" s="12">
        <f t="shared" si="29"/>
        <v>54161.19999999999</v>
      </c>
      <c r="AK64" s="12">
        <f t="shared" si="29"/>
        <v>83386.299999999988</v>
      </c>
      <c r="AL64" s="12">
        <f t="shared" si="29"/>
        <v>107106.40000000001</v>
      </c>
      <c r="AM64" s="12">
        <f t="shared" si="29"/>
        <v>86647.299999999974</v>
      </c>
      <c r="AN64" s="12">
        <f t="shared" si="29"/>
        <v>49051.6</v>
      </c>
      <c r="AO64" s="12">
        <f t="shared" si="29"/>
        <v>60652.2</v>
      </c>
      <c r="AP64" s="12">
        <f t="shared" si="29"/>
        <v>16795.099999999999</v>
      </c>
      <c r="AQ64" s="12">
        <f t="shared" si="29"/>
        <v>86363.9</v>
      </c>
      <c r="AR64" s="12">
        <f t="shared" si="29"/>
        <v>17253.800000000003</v>
      </c>
      <c r="AS64" s="12">
        <f t="shared" si="29"/>
        <v>28552.199999999997</v>
      </c>
      <c r="AT64" s="12">
        <f t="shared" si="29"/>
        <v>0</v>
      </c>
      <c r="AU64" s="12">
        <f t="shared" si="29"/>
        <v>1701173.9</v>
      </c>
      <c r="AV64" s="12">
        <f t="shared" si="29"/>
        <v>61592.800000000003</v>
      </c>
      <c r="AW64" s="12">
        <f t="shared" si="29"/>
        <v>573337.5</v>
      </c>
      <c r="AX64" s="12">
        <f t="shared" si="29"/>
        <v>359256.2</v>
      </c>
      <c r="AY64" s="12">
        <f t="shared" si="29"/>
        <v>4093.9</v>
      </c>
      <c r="AZ64" s="12">
        <f t="shared" si="29"/>
        <v>11544.6</v>
      </c>
      <c r="BA64" s="12">
        <f t="shared" si="29"/>
        <v>25888.299999999996</v>
      </c>
      <c r="BB64" s="12">
        <f t="shared" si="29"/>
        <v>206906.6</v>
      </c>
      <c r="BC64" s="12">
        <f t="shared" si="29"/>
        <v>-237037.1</v>
      </c>
      <c r="BD64">
        <f t="shared" si="0"/>
        <v>19228.799999999996</v>
      </c>
      <c r="BE64">
        <f t="shared" si="1"/>
        <v>1074.7</v>
      </c>
      <c r="BF64">
        <f t="shared" si="2"/>
        <v>940962.2</v>
      </c>
      <c r="BG64">
        <f t="shared" si="22"/>
        <v>62260.69999999999</v>
      </c>
      <c r="BH64">
        <f t="shared" si="22"/>
        <v>8652.2999999999975</v>
      </c>
      <c r="BI64">
        <f t="shared" si="22"/>
        <v>3320.5999999999995</v>
      </c>
      <c r="BJ64">
        <f t="shared" si="22"/>
        <v>18168.299999999996</v>
      </c>
      <c r="BK64">
        <f t="shared" si="22"/>
        <v>42581.599999999999</v>
      </c>
      <c r="BL64">
        <f t="shared" si="4"/>
        <v>72805.899999999994</v>
      </c>
      <c r="BM64">
        <f t="shared" si="5"/>
        <v>4944.1000000000004</v>
      </c>
      <c r="BN64">
        <f t="shared" si="6"/>
        <v>37851.400000000009</v>
      </c>
      <c r="BO64">
        <f t="shared" si="7"/>
        <v>95659.300000000017</v>
      </c>
      <c r="BP64">
        <f t="shared" si="8"/>
        <v>25397.899999999998</v>
      </c>
      <c r="BQ64">
        <f t="shared" si="9"/>
        <v>60214.600000000013</v>
      </c>
      <c r="BR64">
        <f t="shared" si="23"/>
        <v>70106.099999999991</v>
      </c>
      <c r="BS64">
        <f t="shared" si="23"/>
        <v>5513.9</v>
      </c>
      <c r="BT64">
        <f t="shared" si="23"/>
        <v>91799.39999999998</v>
      </c>
      <c r="BU64">
        <f t="shared" si="11"/>
        <v>35482.6</v>
      </c>
      <c r="BV64">
        <f t="shared" si="12"/>
        <v>19603.900000000001</v>
      </c>
      <c r="BW64">
        <f t="shared" ref="BW64:BW115" si="30">AO64</f>
        <v>60652.2</v>
      </c>
      <c r="CH64" s="12">
        <f t="shared" ref="CH64" si="31">SUM(CH12,CH33,CH37,CH38,CH39,CH40,CH41,CH42,CH43,CH44,CH45,CH46,CH48,CH49,CH50,CH51)</f>
        <v>2699454.3</v>
      </c>
      <c r="CM64" s="12">
        <f t="shared" ref="CM64" si="32">SUM(CM12,CM33,CM37,CM38,CM39,CM40,CM41,CM42,CM43,CM44,CM45,CM46,CM48,CM49,CM50,CM51)</f>
        <v>-30130.499999999993</v>
      </c>
      <c r="CN64" s="31">
        <f t="shared" si="28"/>
        <v>2669323.7999999998</v>
      </c>
    </row>
    <row r="65" spans="1:92" ht="20.45" customHeight="1" x14ac:dyDescent="0.35">
      <c r="A65" s="7" t="s">
        <v>61</v>
      </c>
      <c r="B65" s="9">
        <f t="shared" ref="B65:BC69" si="33">B13</f>
        <v>7170.3</v>
      </c>
      <c r="C65" s="9">
        <f t="shared" si="33"/>
        <v>823</v>
      </c>
      <c r="D65" s="9">
        <f t="shared" si="33"/>
        <v>1.4</v>
      </c>
      <c r="E65" s="9">
        <f t="shared" si="33"/>
        <v>12.7</v>
      </c>
      <c r="F65" s="9">
        <f t="shared" si="33"/>
        <v>1.9</v>
      </c>
      <c r="G65" s="9">
        <f t="shared" si="33"/>
        <v>35437.199999999997</v>
      </c>
      <c r="H65" s="9">
        <f t="shared" si="33"/>
        <v>184.4</v>
      </c>
      <c r="I65" s="9">
        <f t="shared" si="33"/>
        <v>36.299999999999997</v>
      </c>
      <c r="J65" s="9">
        <f t="shared" si="33"/>
        <v>213.7</v>
      </c>
      <c r="K65" s="9">
        <f t="shared" si="33"/>
        <v>445.7</v>
      </c>
      <c r="L65" s="9">
        <f t="shared" si="33"/>
        <v>1283.3</v>
      </c>
      <c r="M65" s="9">
        <f t="shared" si="33"/>
        <v>411.3</v>
      </c>
      <c r="N65" s="9">
        <f t="shared" si="33"/>
        <v>209.8</v>
      </c>
      <c r="O65" s="9">
        <f t="shared" si="33"/>
        <v>39.1</v>
      </c>
      <c r="P65" s="9">
        <f t="shared" si="33"/>
        <v>77.599999999999994</v>
      </c>
      <c r="Q65" s="9">
        <f t="shared" si="33"/>
        <v>65.2</v>
      </c>
      <c r="R65" s="9">
        <f t="shared" si="33"/>
        <v>180.9</v>
      </c>
      <c r="S65" s="9">
        <f t="shared" si="33"/>
        <v>143.19999999999999</v>
      </c>
      <c r="T65" s="9">
        <f t="shared" si="33"/>
        <v>190.6</v>
      </c>
      <c r="U65" s="9">
        <f t="shared" si="33"/>
        <v>141.5</v>
      </c>
      <c r="V65" s="9">
        <f t="shared" si="33"/>
        <v>50.4</v>
      </c>
      <c r="W65" s="9">
        <f t="shared" si="33"/>
        <v>208.1</v>
      </c>
      <c r="X65" s="9">
        <f t="shared" si="33"/>
        <v>404.5</v>
      </c>
      <c r="Y65" s="9">
        <f t="shared" si="33"/>
        <v>52.9</v>
      </c>
      <c r="Z65" s="9">
        <f t="shared" si="33"/>
        <v>563.5</v>
      </c>
      <c r="AA65" s="9">
        <f t="shared" si="33"/>
        <v>5086.8999999999996</v>
      </c>
      <c r="AB65" s="9">
        <f t="shared" si="33"/>
        <v>229</v>
      </c>
      <c r="AC65" s="9">
        <f t="shared" si="33"/>
        <v>295.2</v>
      </c>
      <c r="AD65" s="9">
        <f t="shared" si="33"/>
        <v>30.6</v>
      </c>
      <c r="AE65" s="9">
        <f t="shared" si="33"/>
        <v>300.2</v>
      </c>
      <c r="AF65" s="9">
        <f t="shared" si="33"/>
        <v>51.9</v>
      </c>
      <c r="AG65" s="9">
        <f t="shared" si="33"/>
        <v>40867.300000000003</v>
      </c>
      <c r="AH65" s="9">
        <f t="shared" si="33"/>
        <v>155.69999999999999</v>
      </c>
      <c r="AI65" s="9">
        <f t="shared" si="33"/>
        <v>496</v>
      </c>
      <c r="AJ65" s="9">
        <f t="shared" si="33"/>
        <v>308.39999999999998</v>
      </c>
      <c r="AK65" s="9">
        <f t="shared" si="33"/>
        <v>569.1</v>
      </c>
      <c r="AL65" s="9">
        <f t="shared" si="33"/>
        <v>213.5</v>
      </c>
      <c r="AM65" s="9">
        <f t="shared" si="33"/>
        <v>495.3</v>
      </c>
      <c r="AN65" s="9">
        <f t="shared" si="33"/>
        <v>257.2</v>
      </c>
      <c r="AO65" s="9">
        <f t="shared" si="33"/>
        <v>417</v>
      </c>
      <c r="AP65" s="9">
        <f t="shared" si="33"/>
        <v>757.1</v>
      </c>
      <c r="AQ65" s="9">
        <f t="shared" si="33"/>
        <v>4139.7</v>
      </c>
      <c r="AR65" s="9">
        <f t="shared" si="33"/>
        <v>215.8</v>
      </c>
      <c r="AS65" s="9">
        <f t="shared" si="33"/>
        <v>458.5</v>
      </c>
      <c r="AT65" s="9">
        <f t="shared" si="33"/>
        <v>0</v>
      </c>
      <c r="AU65" s="9">
        <f t="shared" si="33"/>
        <v>239020.9</v>
      </c>
      <c r="AV65" s="9">
        <f t="shared" si="33"/>
        <v>61.1</v>
      </c>
      <c r="AW65" s="9">
        <f t="shared" si="33"/>
        <v>369.3</v>
      </c>
      <c r="AX65" s="9">
        <f t="shared" si="33"/>
        <v>483</v>
      </c>
      <c r="AY65" s="9">
        <f t="shared" si="33"/>
        <v>260.5</v>
      </c>
      <c r="AZ65" s="9">
        <f t="shared" si="33"/>
        <v>660.1</v>
      </c>
      <c r="BA65" s="9">
        <f t="shared" si="33"/>
        <v>1518.4</v>
      </c>
      <c r="BB65" s="9">
        <f t="shared" si="33"/>
        <v>4898.3999999999996</v>
      </c>
      <c r="BC65" s="9">
        <f t="shared" si="33"/>
        <v>-43807.6</v>
      </c>
      <c r="BD65">
        <f t="shared" si="0"/>
        <v>7993.3</v>
      </c>
      <c r="BE65">
        <f t="shared" si="1"/>
        <v>14.1</v>
      </c>
      <c r="BF65">
        <f t="shared" si="2"/>
        <v>54374.5</v>
      </c>
      <c r="BG65">
        <f t="shared" si="22"/>
        <v>35437.199999999997</v>
      </c>
      <c r="BH65">
        <f t="shared" si="22"/>
        <v>184.4</v>
      </c>
      <c r="BI65">
        <f t="shared" si="22"/>
        <v>36.299999999999997</v>
      </c>
      <c r="BJ65">
        <f t="shared" si="22"/>
        <v>213.7</v>
      </c>
      <c r="BK65">
        <f t="shared" si="22"/>
        <v>445.7</v>
      </c>
      <c r="BL65">
        <f t="shared" si="4"/>
        <v>1904.3999999999999</v>
      </c>
      <c r="BM65">
        <f t="shared" si="5"/>
        <v>39.1</v>
      </c>
      <c r="BN65">
        <f t="shared" si="6"/>
        <v>142.80000000000001</v>
      </c>
      <c r="BO65">
        <f t="shared" si="7"/>
        <v>579.6</v>
      </c>
      <c r="BP65">
        <f t="shared" si="8"/>
        <v>143.19999999999999</v>
      </c>
      <c r="BQ65">
        <f t="shared" si="9"/>
        <v>191.9</v>
      </c>
      <c r="BR65">
        <f t="shared" si="23"/>
        <v>404.5</v>
      </c>
      <c r="BS65">
        <f t="shared" si="23"/>
        <v>52.9</v>
      </c>
      <c r="BT65">
        <f t="shared" si="23"/>
        <v>563.5</v>
      </c>
      <c r="BU65">
        <f t="shared" si="11"/>
        <v>229</v>
      </c>
      <c r="BV65">
        <f t="shared" si="12"/>
        <v>325.8</v>
      </c>
      <c r="BW65">
        <f t="shared" si="30"/>
        <v>417</v>
      </c>
      <c r="CH65" s="9">
        <f t="shared" ref="CH65:CH69" si="34">CH13</f>
        <v>240194.8</v>
      </c>
      <c r="CM65" s="9">
        <f t="shared" ref="CM65:CM69" si="35">CM13</f>
        <v>-38909.199999999997</v>
      </c>
      <c r="CN65" s="31">
        <f t="shared" si="28"/>
        <v>201285.59999999998</v>
      </c>
    </row>
    <row r="66" spans="1:92" ht="20.45" customHeight="1" x14ac:dyDescent="0.35">
      <c r="A66" s="7" t="s">
        <v>62</v>
      </c>
      <c r="B66" s="9">
        <f t="shared" si="33"/>
        <v>291.7</v>
      </c>
      <c r="C66" s="9">
        <f t="shared" si="33"/>
        <v>288.39999999999998</v>
      </c>
      <c r="D66" s="9">
        <f t="shared" si="33"/>
        <v>2.6</v>
      </c>
      <c r="E66" s="9">
        <f t="shared" si="33"/>
        <v>9.9</v>
      </c>
      <c r="F66" s="9">
        <f t="shared" si="33"/>
        <v>2.1</v>
      </c>
      <c r="G66" s="9">
        <f t="shared" si="33"/>
        <v>400.1</v>
      </c>
      <c r="H66" s="9">
        <f t="shared" si="33"/>
        <v>5891.6</v>
      </c>
      <c r="I66" s="9">
        <f t="shared" si="33"/>
        <v>41.4</v>
      </c>
      <c r="J66" s="9">
        <f t="shared" si="33"/>
        <v>513.1</v>
      </c>
      <c r="K66" s="9">
        <f t="shared" si="33"/>
        <v>177.2</v>
      </c>
      <c r="L66" s="9">
        <f t="shared" si="33"/>
        <v>257.89999999999998</v>
      </c>
      <c r="M66" s="9">
        <f t="shared" si="33"/>
        <v>85.1</v>
      </c>
      <c r="N66" s="9">
        <f t="shared" si="33"/>
        <v>761.1</v>
      </c>
      <c r="O66" s="9">
        <f t="shared" si="33"/>
        <v>128.19999999999999</v>
      </c>
      <c r="P66" s="9">
        <f t="shared" si="33"/>
        <v>69.8</v>
      </c>
      <c r="Q66" s="9">
        <f t="shared" si="33"/>
        <v>78.8</v>
      </c>
      <c r="R66" s="9">
        <f t="shared" si="33"/>
        <v>236</v>
      </c>
      <c r="S66" s="9">
        <f t="shared" si="33"/>
        <v>311.89999999999998</v>
      </c>
      <c r="T66" s="9">
        <f t="shared" si="33"/>
        <v>316.89999999999998</v>
      </c>
      <c r="U66" s="9">
        <f t="shared" si="33"/>
        <v>423.2</v>
      </c>
      <c r="V66" s="9">
        <f t="shared" si="33"/>
        <v>93.1</v>
      </c>
      <c r="W66" s="9">
        <f t="shared" si="33"/>
        <v>1126</v>
      </c>
      <c r="X66" s="9">
        <f t="shared" si="33"/>
        <v>402.7</v>
      </c>
      <c r="Y66" s="9">
        <f t="shared" si="33"/>
        <v>61.7</v>
      </c>
      <c r="Z66" s="9">
        <f t="shared" si="33"/>
        <v>1333</v>
      </c>
      <c r="AA66" s="9">
        <f t="shared" si="33"/>
        <v>2881.6</v>
      </c>
      <c r="AB66" s="9">
        <f t="shared" si="33"/>
        <v>434.7</v>
      </c>
      <c r="AC66" s="9">
        <f t="shared" si="33"/>
        <v>700.8</v>
      </c>
      <c r="AD66" s="9">
        <f t="shared" si="33"/>
        <v>63</v>
      </c>
      <c r="AE66" s="9">
        <f t="shared" si="33"/>
        <v>290.39999999999998</v>
      </c>
      <c r="AF66" s="9">
        <f t="shared" si="33"/>
        <v>69.900000000000006</v>
      </c>
      <c r="AG66" s="9">
        <f t="shared" si="33"/>
        <v>517.20000000000005</v>
      </c>
      <c r="AH66" s="9">
        <f t="shared" si="33"/>
        <v>204.1</v>
      </c>
      <c r="AI66" s="9">
        <f t="shared" si="33"/>
        <v>683.7</v>
      </c>
      <c r="AJ66" s="9">
        <f t="shared" si="33"/>
        <v>315.89999999999998</v>
      </c>
      <c r="AK66" s="9">
        <f t="shared" si="33"/>
        <v>639.1</v>
      </c>
      <c r="AL66" s="9">
        <f t="shared" si="33"/>
        <v>112.8</v>
      </c>
      <c r="AM66" s="9">
        <f t="shared" si="33"/>
        <v>667.1</v>
      </c>
      <c r="AN66" s="9">
        <f t="shared" si="33"/>
        <v>494.7</v>
      </c>
      <c r="AO66" s="9">
        <f t="shared" si="33"/>
        <v>936.3</v>
      </c>
      <c r="AP66" s="9">
        <f t="shared" si="33"/>
        <v>224.5</v>
      </c>
      <c r="AQ66" s="9">
        <f t="shared" si="33"/>
        <v>1330.9</v>
      </c>
      <c r="AR66" s="9">
        <f t="shared" si="33"/>
        <v>484.4</v>
      </c>
      <c r="AS66" s="9">
        <f t="shared" si="33"/>
        <v>787.1</v>
      </c>
      <c r="AT66" s="9">
        <f t="shared" si="33"/>
        <v>0</v>
      </c>
      <c r="AU66" s="9">
        <f t="shared" si="33"/>
        <v>37086</v>
      </c>
      <c r="AV66" s="9">
        <f t="shared" si="33"/>
        <v>46.6</v>
      </c>
      <c r="AW66" s="9">
        <f t="shared" si="33"/>
        <v>273.39999999999998</v>
      </c>
      <c r="AX66" s="9">
        <f t="shared" si="33"/>
        <v>428.6</v>
      </c>
      <c r="AY66" s="9">
        <f t="shared" si="33"/>
        <v>-970.5</v>
      </c>
      <c r="AZ66" s="9">
        <f t="shared" si="33"/>
        <v>428.4</v>
      </c>
      <c r="BA66" s="9">
        <f t="shared" si="33"/>
        <v>1028.4000000000001</v>
      </c>
      <c r="BB66" s="9">
        <f t="shared" si="33"/>
        <v>4792.8</v>
      </c>
      <c r="BC66" s="9">
        <f t="shared" si="33"/>
        <v>-34104.1</v>
      </c>
      <c r="BD66">
        <f t="shared" si="0"/>
        <v>580.09999999999991</v>
      </c>
      <c r="BE66">
        <f t="shared" si="1"/>
        <v>12.5</v>
      </c>
      <c r="BF66">
        <f t="shared" si="2"/>
        <v>9705.5</v>
      </c>
      <c r="BG66">
        <f t="shared" si="22"/>
        <v>400.1</v>
      </c>
      <c r="BH66">
        <f t="shared" si="22"/>
        <v>5891.6</v>
      </c>
      <c r="BI66">
        <f t="shared" si="22"/>
        <v>41.4</v>
      </c>
      <c r="BJ66">
        <f t="shared" si="22"/>
        <v>513.1</v>
      </c>
      <c r="BK66">
        <f t="shared" si="22"/>
        <v>177.2</v>
      </c>
      <c r="BL66">
        <f t="shared" si="4"/>
        <v>1104.0999999999999</v>
      </c>
      <c r="BM66">
        <f t="shared" si="5"/>
        <v>128.19999999999999</v>
      </c>
      <c r="BN66">
        <f t="shared" si="6"/>
        <v>148.6</v>
      </c>
      <c r="BO66">
        <f t="shared" si="7"/>
        <v>1678.9</v>
      </c>
      <c r="BP66">
        <f t="shared" si="8"/>
        <v>311.89999999999998</v>
      </c>
      <c r="BQ66">
        <f t="shared" si="9"/>
        <v>516.29999999999995</v>
      </c>
      <c r="BR66">
        <f t="shared" si="23"/>
        <v>402.7</v>
      </c>
      <c r="BS66">
        <f t="shared" si="23"/>
        <v>61.7</v>
      </c>
      <c r="BT66">
        <f t="shared" si="23"/>
        <v>1333</v>
      </c>
      <c r="BU66">
        <f t="shared" si="11"/>
        <v>434.7</v>
      </c>
      <c r="BV66">
        <f t="shared" si="12"/>
        <v>763.8</v>
      </c>
      <c r="BW66">
        <f t="shared" si="30"/>
        <v>936.3</v>
      </c>
      <c r="CH66" s="9">
        <f t="shared" si="34"/>
        <v>36864.1</v>
      </c>
      <c r="CM66" s="9">
        <f t="shared" si="35"/>
        <v>-29311.3</v>
      </c>
      <c r="CN66" s="31">
        <f t="shared" si="28"/>
        <v>7552.7999999999993</v>
      </c>
    </row>
    <row r="67" spans="1:92" ht="20.45" customHeight="1" x14ac:dyDescent="0.35">
      <c r="A67" s="7" t="s">
        <v>63</v>
      </c>
      <c r="B67" s="9">
        <f t="shared" si="33"/>
        <v>194.9</v>
      </c>
      <c r="C67" s="9">
        <f t="shared" si="33"/>
        <v>22.9</v>
      </c>
      <c r="D67" s="9">
        <f t="shared" si="33"/>
        <v>0.5</v>
      </c>
      <c r="E67" s="9">
        <f t="shared" si="33"/>
        <v>0.6</v>
      </c>
      <c r="F67" s="9">
        <f t="shared" si="33"/>
        <v>2.6</v>
      </c>
      <c r="G67" s="9">
        <f t="shared" si="33"/>
        <v>154</v>
      </c>
      <c r="H67" s="9">
        <f t="shared" si="33"/>
        <v>26.7</v>
      </c>
      <c r="I67" s="9">
        <f t="shared" si="33"/>
        <v>3497.2</v>
      </c>
      <c r="J67" s="9">
        <f t="shared" si="33"/>
        <v>2453.9</v>
      </c>
      <c r="K67" s="9">
        <f t="shared" si="33"/>
        <v>32.200000000000003</v>
      </c>
      <c r="L67" s="9">
        <f t="shared" si="33"/>
        <v>91.5</v>
      </c>
      <c r="M67" s="9">
        <f t="shared" si="33"/>
        <v>23.5</v>
      </c>
      <c r="N67" s="9">
        <f t="shared" si="33"/>
        <v>108.6</v>
      </c>
      <c r="O67" s="9">
        <f t="shared" si="33"/>
        <v>83</v>
      </c>
      <c r="P67" s="9">
        <f t="shared" si="33"/>
        <v>36.1</v>
      </c>
      <c r="Q67" s="9">
        <f t="shared" si="33"/>
        <v>44.8</v>
      </c>
      <c r="R67" s="9">
        <f t="shared" si="33"/>
        <v>77.2</v>
      </c>
      <c r="S67" s="9">
        <f t="shared" si="33"/>
        <v>65.2</v>
      </c>
      <c r="T67" s="9">
        <f t="shared" si="33"/>
        <v>109.9</v>
      </c>
      <c r="U67" s="9">
        <f t="shared" si="33"/>
        <v>105.9</v>
      </c>
      <c r="V67" s="9">
        <f t="shared" si="33"/>
        <v>80.7</v>
      </c>
      <c r="W67" s="9">
        <f t="shared" si="33"/>
        <v>3414.2</v>
      </c>
      <c r="X67" s="9">
        <f t="shared" si="33"/>
        <v>861.3</v>
      </c>
      <c r="Y67" s="9">
        <f t="shared" si="33"/>
        <v>3.8</v>
      </c>
      <c r="Z67" s="9">
        <f t="shared" si="33"/>
        <v>13155.5</v>
      </c>
      <c r="AA67" s="9">
        <f t="shared" si="33"/>
        <v>780.5</v>
      </c>
      <c r="AB67" s="9">
        <f t="shared" si="33"/>
        <v>18</v>
      </c>
      <c r="AC67" s="9">
        <f t="shared" si="33"/>
        <v>19.7</v>
      </c>
      <c r="AD67" s="9">
        <f t="shared" si="33"/>
        <v>2.5</v>
      </c>
      <c r="AE67" s="9">
        <f t="shared" si="33"/>
        <v>703</v>
      </c>
      <c r="AF67" s="9">
        <f t="shared" si="33"/>
        <v>2.6</v>
      </c>
      <c r="AG67" s="9">
        <f t="shared" si="33"/>
        <v>206.3</v>
      </c>
      <c r="AH67" s="9">
        <f t="shared" si="33"/>
        <v>34.200000000000003</v>
      </c>
      <c r="AI67" s="9">
        <f t="shared" si="33"/>
        <v>41.7</v>
      </c>
      <c r="AJ67" s="9">
        <f t="shared" si="33"/>
        <v>40.200000000000003</v>
      </c>
      <c r="AK67" s="9">
        <f t="shared" si="33"/>
        <v>71</v>
      </c>
      <c r="AL67" s="9">
        <f t="shared" si="33"/>
        <v>17.7</v>
      </c>
      <c r="AM67" s="9">
        <f t="shared" si="33"/>
        <v>84.9</v>
      </c>
      <c r="AN67" s="9">
        <f t="shared" si="33"/>
        <v>57.3</v>
      </c>
      <c r="AO67" s="9">
        <f t="shared" si="33"/>
        <v>44.6</v>
      </c>
      <c r="AP67" s="9">
        <f t="shared" si="33"/>
        <v>19.2</v>
      </c>
      <c r="AQ67" s="9">
        <f t="shared" si="33"/>
        <v>72.900000000000006</v>
      </c>
      <c r="AR67" s="9">
        <f t="shared" si="33"/>
        <v>60.2</v>
      </c>
      <c r="AS67" s="9">
        <f t="shared" si="33"/>
        <v>50.7</v>
      </c>
      <c r="AT67" s="9">
        <f t="shared" si="33"/>
        <v>0</v>
      </c>
      <c r="AU67" s="9">
        <f t="shared" si="33"/>
        <v>750.4</v>
      </c>
      <c r="AV67" s="9">
        <f t="shared" si="33"/>
        <v>11.7</v>
      </c>
      <c r="AW67" s="9">
        <f t="shared" si="33"/>
        <v>64.5</v>
      </c>
      <c r="AX67" s="9">
        <f t="shared" si="33"/>
        <v>177.9</v>
      </c>
      <c r="AY67" s="9">
        <f t="shared" si="33"/>
        <v>125</v>
      </c>
      <c r="AZ67" s="9">
        <f t="shared" si="33"/>
        <v>29.2</v>
      </c>
      <c r="BA67" s="9">
        <f t="shared" si="33"/>
        <v>257.60000000000002</v>
      </c>
      <c r="BB67" s="9">
        <f t="shared" si="33"/>
        <v>413.4</v>
      </c>
      <c r="BC67" s="9">
        <f t="shared" si="33"/>
        <v>-7690.5</v>
      </c>
      <c r="BD67">
        <f t="shared" si="0"/>
        <v>217.8</v>
      </c>
      <c r="BE67">
        <f t="shared" si="1"/>
        <v>1.1000000000000001</v>
      </c>
      <c r="BF67">
        <f t="shared" si="2"/>
        <v>2244.9999999999995</v>
      </c>
      <c r="BG67">
        <f t="shared" si="22"/>
        <v>154</v>
      </c>
      <c r="BH67">
        <f t="shared" si="22"/>
        <v>26.7</v>
      </c>
      <c r="BI67">
        <f t="shared" si="22"/>
        <v>3497.2</v>
      </c>
      <c r="BJ67">
        <f t="shared" si="22"/>
        <v>2453.9</v>
      </c>
      <c r="BK67">
        <f t="shared" si="22"/>
        <v>32.200000000000003</v>
      </c>
      <c r="BL67">
        <f t="shared" si="4"/>
        <v>223.6</v>
      </c>
      <c r="BM67">
        <f t="shared" si="5"/>
        <v>83</v>
      </c>
      <c r="BN67">
        <f t="shared" si="6"/>
        <v>80.900000000000006</v>
      </c>
      <c r="BO67">
        <f t="shared" si="7"/>
        <v>3601.2999999999997</v>
      </c>
      <c r="BP67">
        <f t="shared" si="8"/>
        <v>65.2</v>
      </c>
      <c r="BQ67">
        <f t="shared" si="9"/>
        <v>186.60000000000002</v>
      </c>
      <c r="BR67">
        <f t="shared" si="23"/>
        <v>861.3</v>
      </c>
      <c r="BS67">
        <f t="shared" si="23"/>
        <v>3.8</v>
      </c>
      <c r="BT67">
        <f t="shared" si="23"/>
        <v>13155.5</v>
      </c>
      <c r="BU67">
        <f t="shared" si="11"/>
        <v>18</v>
      </c>
      <c r="BV67">
        <f t="shared" si="12"/>
        <v>22.2</v>
      </c>
      <c r="BW67">
        <f t="shared" si="30"/>
        <v>44.6</v>
      </c>
      <c r="CH67" s="9">
        <f t="shared" si="34"/>
        <v>1129.5</v>
      </c>
      <c r="CM67" s="9">
        <f t="shared" si="35"/>
        <v>-7277.1</v>
      </c>
      <c r="CN67" s="31">
        <f t="shared" si="28"/>
        <v>-6147.6</v>
      </c>
    </row>
    <row r="68" spans="1:92" ht="20.45" customHeight="1" x14ac:dyDescent="0.35">
      <c r="A68" s="7" t="s">
        <v>64</v>
      </c>
      <c r="B68" s="9">
        <f t="shared" si="33"/>
        <v>2543.4</v>
      </c>
      <c r="C68" s="9">
        <f t="shared" si="33"/>
        <v>46.2</v>
      </c>
      <c r="D68" s="9">
        <f t="shared" si="33"/>
        <v>1.8</v>
      </c>
      <c r="E68" s="9">
        <f t="shared" si="33"/>
        <v>11.8</v>
      </c>
      <c r="F68" s="9">
        <f t="shared" si="33"/>
        <v>2.1</v>
      </c>
      <c r="G68" s="9">
        <f t="shared" si="33"/>
        <v>6443.8</v>
      </c>
      <c r="H68" s="9">
        <f t="shared" si="33"/>
        <v>296.5</v>
      </c>
      <c r="I68" s="9">
        <f t="shared" si="33"/>
        <v>267.60000000000002</v>
      </c>
      <c r="J68" s="9">
        <f t="shared" si="33"/>
        <v>26655.599999999999</v>
      </c>
      <c r="K68" s="9">
        <f t="shared" si="33"/>
        <v>602.5</v>
      </c>
      <c r="L68" s="9">
        <f t="shared" si="33"/>
        <v>2361.6</v>
      </c>
      <c r="M68" s="9">
        <f t="shared" si="33"/>
        <v>1241.2</v>
      </c>
      <c r="N68" s="9">
        <f t="shared" si="33"/>
        <v>1273.3</v>
      </c>
      <c r="O68" s="9">
        <f t="shared" si="33"/>
        <v>367.1</v>
      </c>
      <c r="P68" s="9">
        <f t="shared" si="33"/>
        <v>181</v>
      </c>
      <c r="Q68" s="9">
        <f t="shared" si="33"/>
        <v>372</v>
      </c>
      <c r="R68" s="9">
        <f t="shared" si="33"/>
        <v>1361.5</v>
      </c>
      <c r="S68" s="9">
        <f t="shared" si="33"/>
        <v>1314.8</v>
      </c>
      <c r="T68" s="9">
        <f t="shared" si="33"/>
        <v>797.1</v>
      </c>
      <c r="U68" s="9">
        <f t="shared" si="33"/>
        <v>447.4</v>
      </c>
      <c r="V68" s="9">
        <f t="shared" si="33"/>
        <v>241.4</v>
      </c>
      <c r="W68" s="9">
        <f t="shared" si="33"/>
        <v>1714.2</v>
      </c>
      <c r="X68" s="9">
        <f t="shared" si="33"/>
        <v>1862.7</v>
      </c>
      <c r="Y68" s="9">
        <f t="shared" si="33"/>
        <v>213.8</v>
      </c>
      <c r="Z68" s="9">
        <f t="shared" si="33"/>
        <v>1730.5</v>
      </c>
      <c r="AA68" s="9">
        <f t="shared" si="33"/>
        <v>11571.2</v>
      </c>
      <c r="AB68" s="9">
        <f t="shared" si="33"/>
        <v>1115.8</v>
      </c>
      <c r="AC68" s="9">
        <f t="shared" si="33"/>
        <v>614.5</v>
      </c>
      <c r="AD68" s="9">
        <f t="shared" si="33"/>
        <v>102.2</v>
      </c>
      <c r="AE68" s="9">
        <f t="shared" si="33"/>
        <v>2397.1</v>
      </c>
      <c r="AF68" s="9">
        <f t="shared" si="33"/>
        <v>355.9</v>
      </c>
      <c r="AG68" s="9">
        <f t="shared" si="33"/>
        <v>1295.7</v>
      </c>
      <c r="AH68" s="9">
        <f t="shared" si="33"/>
        <v>4475.3</v>
      </c>
      <c r="AI68" s="9">
        <f t="shared" si="33"/>
        <v>2306.5</v>
      </c>
      <c r="AJ68" s="9">
        <f t="shared" si="33"/>
        <v>2255.9</v>
      </c>
      <c r="AK68" s="9">
        <f t="shared" si="33"/>
        <v>6544.6</v>
      </c>
      <c r="AL68" s="9">
        <f t="shared" si="33"/>
        <v>286.39999999999998</v>
      </c>
      <c r="AM68" s="9">
        <f t="shared" si="33"/>
        <v>3585.4</v>
      </c>
      <c r="AN68" s="9">
        <f t="shared" si="33"/>
        <v>1640.3</v>
      </c>
      <c r="AO68" s="9">
        <f t="shared" si="33"/>
        <v>3271.2</v>
      </c>
      <c r="AP68" s="9">
        <f t="shared" si="33"/>
        <v>2484.5</v>
      </c>
      <c r="AQ68" s="9">
        <f t="shared" si="33"/>
        <v>4160.3</v>
      </c>
      <c r="AR68" s="9">
        <f t="shared" si="33"/>
        <v>553.79999999999995</v>
      </c>
      <c r="AS68" s="9">
        <f t="shared" si="33"/>
        <v>816.5</v>
      </c>
      <c r="AT68" s="9">
        <f t="shared" si="33"/>
        <v>0</v>
      </c>
      <c r="AU68" s="9">
        <f t="shared" si="33"/>
        <v>4620.2</v>
      </c>
      <c r="AV68" s="9">
        <f t="shared" si="33"/>
        <v>16</v>
      </c>
      <c r="AW68" s="9">
        <f t="shared" si="33"/>
        <v>586.1</v>
      </c>
      <c r="AX68" s="9">
        <f t="shared" si="33"/>
        <v>246.1</v>
      </c>
      <c r="AY68" s="9">
        <f t="shared" si="33"/>
        <v>77.900000000000006</v>
      </c>
      <c r="AZ68" s="9">
        <f t="shared" si="33"/>
        <v>79.3</v>
      </c>
      <c r="BA68" s="9">
        <f t="shared" si="33"/>
        <v>21.8</v>
      </c>
      <c r="BB68" s="9">
        <f t="shared" si="33"/>
        <v>4405.5</v>
      </c>
      <c r="BC68" s="9">
        <f t="shared" si="33"/>
        <v>-4272.7</v>
      </c>
      <c r="BD68">
        <f t="shared" si="0"/>
        <v>2589.6</v>
      </c>
      <c r="BE68">
        <f t="shared" si="1"/>
        <v>13.600000000000001</v>
      </c>
      <c r="BF68">
        <f t="shared" si="2"/>
        <v>44731.500000000015</v>
      </c>
      <c r="BG68">
        <f t="shared" si="22"/>
        <v>6443.8</v>
      </c>
      <c r="BH68">
        <f t="shared" si="22"/>
        <v>296.5</v>
      </c>
      <c r="BI68">
        <f t="shared" si="22"/>
        <v>267.60000000000002</v>
      </c>
      <c r="BJ68">
        <f t="shared" si="22"/>
        <v>26655.599999999999</v>
      </c>
      <c r="BK68">
        <f t="shared" si="22"/>
        <v>602.5</v>
      </c>
      <c r="BL68">
        <f t="shared" si="4"/>
        <v>4876.1000000000004</v>
      </c>
      <c r="BM68">
        <f t="shared" si="5"/>
        <v>367.1</v>
      </c>
      <c r="BN68">
        <f t="shared" si="6"/>
        <v>553</v>
      </c>
      <c r="BO68">
        <f t="shared" si="7"/>
        <v>3872.8</v>
      </c>
      <c r="BP68">
        <f t="shared" si="8"/>
        <v>1314.8</v>
      </c>
      <c r="BQ68">
        <f t="shared" si="9"/>
        <v>688.8</v>
      </c>
      <c r="BR68">
        <f t="shared" si="23"/>
        <v>1862.7</v>
      </c>
      <c r="BS68">
        <f t="shared" si="23"/>
        <v>213.8</v>
      </c>
      <c r="BT68">
        <f t="shared" si="23"/>
        <v>1730.5</v>
      </c>
      <c r="BU68">
        <f t="shared" si="11"/>
        <v>1115.8</v>
      </c>
      <c r="BV68">
        <f t="shared" si="12"/>
        <v>716.7</v>
      </c>
      <c r="BW68">
        <f t="shared" si="30"/>
        <v>3271.2</v>
      </c>
      <c r="CH68" s="9">
        <f t="shared" si="34"/>
        <v>5546.3</v>
      </c>
      <c r="CM68" s="9">
        <f t="shared" si="35"/>
        <v>132.80000000000018</v>
      </c>
      <c r="CN68" s="31">
        <f t="shared" si="28"/>
        <v>5679.1</v>
      </c>
    </row>
    <row r="69" spans="1:92" ht="20.45" customHeight="1" x14ac:dyDescent="0.35">
      <c r="A69" s="7" t="s">
        <v>65</v>
      </c>
      <c r="B69" s="9">
        <f t="shared" si="33"/>
        <v>1426.1</v>
      </c>
      <c r="C69" s="9">
        <f t="shared" si="33"/>
        <v>456.6</v>
      </c>
      <c r="D69" s="9">
        <f t="shared" si="33"/>
        <v>8.4</v>
      </c>
      <c r="E69" s="9">
        <f t="shared" si="33"/>
        <v>182.7</v>
      </c>
      <c r="F69" s="9">
        <f t="shared" si="33"/>
        <v>26.7</v>
      </c>
      <c r="G69" s="9">
        <f t="shared" si="33"/>
        <v>911.8</v>
      </c>
      <c r="H69" s="9">
        <f t="shared" si="33"/>
        <v>221.7</v>
      </c>
      <c r="I69" s="9">
        <f t="shared" si="33"/>
        <v>95</v>
      </c>
      <c r="J69" s="9">
        <f t="shared" si="33"/>
        <v>432</v>
      </c>
      <c r="K69" s="9">
        <f t="shared" si="33"/>
        <v>36505.199999999997</v>
      </c>
      <c r="L69" s="9">
        <f t="shared" si="33"/>
        <v>13180.4</v>
      </c>
      <c r="M69" s="9">
        <f t="shared" si="33"/>
        <v>1487.9</v>
      </c>
      <c r="N69" s="9">
        <f t="shared" si="33"/>
        <v>795.9</v>
      </c>
      <c r="O69" s="9">
        <f t="shared" si="33"/>
        <v>311.2</v>
      </c>
      <c r="P69" s="9">
        <f t="shared" si="33"/>
        <v>1340.5</v>
      </c>
      <c r="Q69" s="9">
        <f t="shared" si="33"/>
        <v>225.6</v>
      </c>
      <c r="R69" s="9">
        <f t="shared" si="33"/>
        <v>162.4</v>
      </c>
      <c r="S69" s="9">
        <f t="shared" si="33"/>
        <v>237.4</v>
      </c>
      <c r="T69" s="9">
        <f t="shared" si="33"/>
        <v>257.60000000000002</v>
      </c>
      <c r="U69" s="9">
        <f t="shared" si="33"/>
        <v>108.6</v>
      </c>
      <c r="V69" s="9">
        <f t="shared" si="33"/>
        <v>148.69999999999999</v>
      </c>
      <c r="W69" s="9">
        <f t="shared" si="33"/>
        <v>465.4</v>
      </c>
      <c r="X69" s="9">
        <f t="shared" si="33"/>
        <v>13469.4</v>
      </c>
      <c r="Y69" s="9">
        <f t="shared" si="33"/>
        <v>411.2</v>
      </c>
      <c r="Z69" s="9">
        <f t="shared" si="33"/>
        <v>5025.8999999999996</v>
      </c>
      <c r="AA69" s="9">
        <f t="shared" si="33"/>
        <v>8887.7000000000007</v>
      </c>
      <c r="AB69" s="9">
        <f t="shared" si="33"/>
        <v>7544.5</v>
      </c>
      <c r="AC69" s="9">
        <f t="shared" si="33"/>
        <v>6914.7</v>
      </c>
      <c r="AD69" s="9">
        <f t="shared" si="33"/>
        <v>6012.9</v>
      </c>
      <c r="AE69" s="9">
        <f t="shared" si="33"/>
        <v>390.2</v>
      </c>
      <c r="AF69" s="9">
        <f t="shared" si="33"/>
        <v>225.3</v>
      </c>
      <c r="AG69" s="9">
        <f t="shared" si="33"/>
        <v>1022.5</v>
      </c>
      <c r="AH69" s="9">
        <f t="shared" si="33"/>
        <v>266.5</v>
      </c>
      <c r="AI69" s="9">
        <f t="shared" si="33"/>
        <v>371.1</v>
      </c>
      <c r="AJ69" s="9">
        <f t="shared" si="33"/>
        <v>434.2</v>
      </c>
      <c r="AK69" s="9">
        <f t="shared" si="33"/>
        <v>729.3</v>
      </c>
      <c r="AL69" s="9">
        <f t="shared" si="33"/>
        <v>454.3</v>
      </c>
      <c r="AM69" s="9">
        <f t="shared" si="33"/>
        <v>1436.1</v>
      </c>
      <c r="AN69" s="9">
        <f t="shared" si="33"/>
        <v>1919.1</v>
      </c>
      <c r="AO69" s="9">
        <f t="shared" ref="AO69:BC69" si="36">AO17</f>
        <v>3313.4</v>
      </c>
      <c r="AP69" s="9">
        <f t="shared" si="36"/>
        <v>507.3</v>
      </c>
      <c r="AQ69" s="9">
        <f t="shared" si="36"/>
        <v>2015.5</v>
      </c>
      <c r="AR69" s="9">
        <f t="shared" si="36"/>
        <v>893.6</v>
      </c>
      <c r="AS69" s="9">
        <f t="shared" si="36"/>
        <v>725</v>
      </c>
      <c r="AT69" s="9">
        <f t="shared" si="36"/>
        <v>0</v>
      </c>
      <c r="AU69" s="9">
        <f t="shared" si="36"/>
        <v>54655.7</v>
      </c>
      <c r="AV69" s="9">
        <f t="shared" si="36"/>
        <v>14.3</v>
      </c>
      <c r="AW69" s="9">
        <f t="shared" si="36"/>
        <v>329.6</v>
      </c>
      <c r="AX69" s="9">
        <f t="shared" si="36"/>
        <v>167.1</v>
      </c>
      <c r="AY69" s="9">
        <f t="shared" si="36"/>
        <v>887</v>
      </c>
      <c r="AZ69" s="9">
        <f t="shared" si="36"/>
        <v>299.3</v>
      </c>
      <c r="BA69" s="9">
        <f t="shared" si="36"/>
        <v>207</v>
      </c>
      <c r="BB69" s="9">
        <f t="shared" si="36"/>
        <v>14307.4</v>
      </c>
      <c r="BC69" s="9">
        <f t="shared" si="36"/>
        <v>-30089.1</v>
      </c>
      <c r="BD69">
        <f t="shared" si="0"/>
        <v>1882.6999999999998</v>
      </c>
      <c r="BE69">
        <f t="shared" si="1"/>
        <v>191.1</v>
      </c>
      <c r="BF69">
        <f t="shared" si="2"/>
        <v>20304.400000000001</v>
      </c>
      <c r="BG69">
        <f t="shared" si="22"/>
        <v>911.8</v>
      </c>
      <c r="BH69">
        <f t="shared" si="22"/>
        <v>221.7</v>
      </c>
      <c r="BI69">
        <f t="shared" si="22"/>
        <v>95</v>
      </c>
      <c r="BJ69">
        <f t="shared" si="22"/>
        <v>432</v>
      </c>
      <c r="BK69">
        <f t="shared" si="22"/>
        <v>36505.199999999997</v>
      </c>
      <c r="BL69">
        <f t="shared" si="4"/>
        <v>15464.199999999999</v>
      </c>
      <c r="BM69">
        <f t="shared" si="5"/>
        <v>311.2</v>
      </c>
      <c r="BN69">
        <f t="shared" si="6"/>
        <v>1566.1</v>
      </c>
      <c r="BO69">
        <f t="shared" si="7"/>
        <v>885.4</v>
      </c>
      <c r="BP69">
        <f t="shared" si="8"/>
        <v>237.4</v>
      </c>
      <c r="BQ69">
        <f t="shared" si="9"/>
        <v>257.29999999999995</v>
      </c>
      <c r="BR69">
        <f t="shared" si="23"/>
        <v>13469.4</v>
      </c>
      <c r="BS69">
        <f t="shared" si="23"/>
        <v>411.2</v>
      </c>
      <c r="BT69">
        <f t="shared" si="23"/>
        <v>5025.8999999999996</v>
      </c>
      <c r="BU69">
        <f t="shared" si="11"/>
        <v>7544.5</v>
      </c>
      <c r="BV69">
        <f t="shared" si="12"/>
        <v>12927.599999999999</v>
      </c>
      <c r="BW69">
        <f t="shared" si="30"/>
        <v>3313.4</v>
      </c>
      <c r="CH69" s="9">
        <f t="shared" si="34"/>
        <v>56053.7</v>
      </c>
      <c r="CM69" s="9">
        <f t="shared" si="35"/>
        <v>-15781.699999999999</v>
      </c>
      <c r="CN69" s="31">
        <f t="shared" si="28"/>
        <v>40272</v>
      </c>
    </row>
    <row r="70" spans="1:92" ht="79.349999999999994" customHeight="1" x14ac:dyDescent="0.35">
      <c r="A70" s="6" t="s">
        <v>66</v>
      </c>
      <c r="B70" s="12">
        <f t="shared" ref="B70:BC70" si="37">SUM(B18,B19,B20)</f>
        <v>4249.2</v>
      </c>
      <c r="C70" s="12">
        <f t="shared" si="37"/>
        <v>354.6</v>
      </c>
      <c r="D70" s="12">
        <f t="shared" si="37"/>
        <v>9.6999999999999993</v>
      </c>
      <c r="E70" s="12">
        <f t="shared" si="37"/>
        <v>103.19999999999999</v>
      </c>
      <c r="F70" s="12">
        <f t="shared" si="37"/>
        <v>33.9</v>
      </c>
      <c r="G70" s="12">
        <f t="shared" si="37"/>
        <v>7030.1</v>
      </c>
      <c r="H70" s="12">
        <f t="shared" si="37"/>
        <v>1490.7</v>
      </c>
      <c r="I70" s="12">
        <f t="shared" si="37"/>
        <v>682.7</v>
      </c>
      <c r="J70" s="12">
        <f t="shared" si="37"/>
        <v>5441.9</v>
      </c>
      <c r="K70" s="12">
        <f t="shared" si="37"/>
        <v>16309.900000000001</v>
      </c>
      <c r="L70" s="12">
        <f t="shared" si="37"/>
        <v>47883.899999999994</v>
      </c>
      <c r="M70" s="12">
        <f t="shared" si="37"/>
        <v>14387.400000000001</v>
      </c>
      <c r="N70" s="12">
        <f t="shared" si="37"/>
        <v>34159.599999999999</v>
      </c>
      <c r="O70" s="12">
        <f t="shared" si="37"/>
        <v>755.80000000000007</v>
      </c>
      <c r="P70" s="12">
        <f t="shared" si="37"/>
        <v>1191</v>
      </c>
      <c r="Q70" s="12">
        <f t="shared" si="37"/>
        <v>841.8</v>
      </c>
      <c r="R70" s="12">
        <f t="shared" si="37"/>
        <v>5360.7999999999993</v>
      </c>
      <c r="S70" s="12">
        <f t="shared" si="37"/>
        <v>4566.3</v>
      </c>
      <c r="T70" s="12">
        <f t="shared" si="37"/>
        <v>4471.3999999999996</v>
      </c>
      <c r="U70" s="12">
        <f t="shared" si="37"/>
        <v>12104.199999999999</v>
      </c>
      <c r="V70" s="12">
        <f t="shared" si="37"/>
        <v>1290.8</v>
      </c>
      <c r="W70" s="12">
        <f t="shared" si="37"/>
        <v>6515.2999999999993</v>
      </c>
      <c r="X70" s="12">
        <f t="shared" si="37"/>
        <v>3051.4</v>
      </c>
      <c r="Y70" s="12">
        <f t="shared" si="37"/>
        <v>1162.5999999999999</v>
      </c>
      <c r="Z70" s="12">
        <f t="shared" si="37"/>
        <v>9661.5</v>
      </c>
      <c r="AA70" s="12">
        <f t="shared" si="37"/>
        <v>29816.3</v>
      </c>
      <c r="AB70" s="12">
        <f t="shared" si="37"/>
        <v>1334.4</v>
      </c>
      <c r="AC70" s="12">
        <f t="shared" si="37"/>
        <v>696.9</v>
      </c>
      <c r="AD70" s="12">
        <f t="shared" si="37"/>
        <v>318.3</v>
      </c>
      <c r="AE70" s="12">
        <f t="shared" si="37"/>
        <v>1444.8000000000002</v>
      </c>
      <c r="AF70" s="12">
        <f t="shared" si="37"/>
        <v>72.7</v>
      </c>
      <c r="AG70" s="12">
        <f t="shared" si="37"/>
        <v>1881.4</v>
      </c>
      <c r="AH70" s="12">
        <f t="shared" si="37"/>
        <v>1308</v>
      </c>
      <c r="AI70" s="12">
        <f t="shared" si="37"/>
        <v>2148.3000000000002</v>
      </c>
      <c r="AJ70" s="12">
        <f t="shared" si="37"/>
        <v>3851.7000000000003</v>
      </c>
      <c r="AK70" s="12">
        <f t="shared" si="37"/>
        <v>3403.2</v>
      </c>
      <c r="AL70" s="12">
        <f t="shared" si="37"/>
        <v>1597</v>
      </c>
      <c r="AM70" s="12">
        <f t="shared" si="37"/>
        <v>4660.9000000000005</v>
      </c>
      <c r="AN70" s="12">
        <f t="shared" si="37"/>
        <v>2610.1</v>
      </c>
      <c r="AO70" s="12">
        <f t="shared" si="37"/>
        <v>2718.8</v>
      </c>
      <c r="AP70" s="12">
        <f t="shared" si="37"/>
        <v>804</v>
      </c>
      <c r="AQ70" s="12">
        <f t="shared" si="37"/>
        <v>39121.5</v>
      </c>
      <c r="AR70" s="12">
        <f t="shared" si="37"/>
        <v>1235.4000000000001</v>
      </c>
      <c r="AS70" s="12">
        <f t="shared" si="37"/>
        <v>2555.8999999999996</v>
      </c>
      <c r="AT70" s="12">
        <f t="shared" si="37"/>
        <v>0</v>
      </c>
      <c r="AU70" s="12">
        <f t="shared" si="37"/>
        <v>45878.3</v>
      </c>
      <c r="AV70" s="12">
        <f t="shared" si="37"/>
        <v>807.30000000000007</v>
      </c>
      <c r="AW70" s="12">
        <f t="shared" si="37"/>
        <v>16978.5</v>
      </c>
      <c r="AX70" s="12">
        <f t="shared" si="37"/>
        <v>25393.800000000003</v>
      </c>
      <c r="AY70" s="12">
        <f t="shared" si="37"/>
        <v>3727.6</v>
      </c>
      <c r="AZ70" s="12">
        <f t="shared" si="37"/>
        <v>191.99999999999997</v>
      </c>
      <c r="BA70" s="12">
        <f t="shared" si="37"/>
        <v>934.09999999999991</v>
      </c>
      <c r="BB70" s="12">
        <f t="shared" si="37"/>
        <v>78069.899999999994</v>
      </c>
      <c r="BC70" s="12">
        <f t="shared" si="37"/>
        <v>-58950.399999999994</v>
      </c>
      <c r="BD70">
        <f t="shared" si="0"/>
        <v>4603.8</v>
      </c>
      <c r="BE70">
        <f t="shared" si="1"/>
        <v>112.89999999999999</v>
      </c>
      <c r="BF70">
        <f t="shared" si="2"/>
        <v>96545.099999999977</v>
      </c>
      <c r="BG70">
        <f t="shared" si="22"/>
        <v>7030.1</v>
      </c>
      <c r="BH70">
        <f t="shared" si="22"/>
        <v>1490.7</v>
      </c>
      <c r="BI70">
        <f t="shared" si="22"/>
        <v>682.7</v>
      </c>
      <c r="BJ70">
        <f t="shared" si="22"/>
        <v>5441.9</v>
      </c>
      <c r="BK70">
        <f t="shared" si="22"/>
        <v>16309.900000000001</v>
      </c>
      <c r="BL70">
        <f t="shared" si="4"/>
        <v>96430.9</v>
      </c>
      <c r="BM70">
        <f t="shared" si="5"/>
        <v>755.80000000000007</v>
      </c>
      <c r="BN70">
        <f t="shared" si="6"/>
        <v>2032.8</v>
      </c>
      <c r="BO70">
        <f t="shared" si="7"/>
        <v>16347.499999999998</v>
      </c>
      <c r="BP70">
        <f t="shared" si="8"/>
        <v>4566.3</v>
      </c>
      <c r="BQ70">
        <f t="shared" si="9"/>
        <v>13394.999999999998</v>
      </c>
      <c r="BR70">
        <f t="shared" si="23"/>
        <v>3051.4</v>
      </c>
      <c r="BS70">
        <f t="shared" si="23"/>
        <v>1162.5999999999999</v>
      </c>
      <c r="BT70">
        <f t="shared" si="23"/>
        <v>9661.5</v>
      </c>
      <c r="BU70">
        <f t="shared" si="11"/>
        <v>1334.4</v>
      </c>
      <c r="BV70">
        <f t="shared" si="12"/>
        <v>1015.2</v>
      </c>
      <c r="BW70">
        <f t="shared" si="30"/>
        <v>2718.8</v>
      </c>
      <c r="CH70" s="12">
        <f t="shared" ref="CH70" si="38">SUM(CH18,CH19,CH20)</f>
        <v>92785.5</v>
      </c>
      <c r="CM70" s="12">
        <f t="shared" ref="CM70" si="39">SUM(CM18,CM19,CM20)</f>
        <v>19119.5</v>
      </c>
      <c r="CN70" s="31">
        <f t="shared" si="28"/>
        <v>111905</v>
      </c>
    </row>
    <row r="71" spans="1:92" ht="20.45" customHeight="1" x14ac:dyDescent="0.35">
      <c r="A71" s="7" t="s">
        <v>67</v>
      </c>
      <c r="B71" s="9">
        <f t="shared" ref="B71:BC71" si="40">B21</f>
        <v>361</v>
      </c>
      <c r="C71" s="9">
        <f t="shared" si="40"/>
        <v>4.2</v>
      </c>
      <c r="D71" s="9">
        <f t="shared" si="40"/>
        <v>2.5</v>
      </c>
      <c r="E71" s="9">
        <f t="shared" si="40"/>
        <v>4.2</v>
      </c>
      <c r="F71" s="9">
        <f t="shared" si="40"/>
        <v>13.5</v>
      </c>
      <c r="G71" s="9">
        <f t="shared" si="40"/>
        <v>1013.8</v>
      </c>
      <c r="H71" s="9">
        <f t="shared" si="40"/>
        <v>39.799999999999997</v>
      </c>
      <c r="I71" s="9">
        <f t="shared" si="40"/>
        <v>10.4</v>
      </c>
      <c r="J71" s="9">
        <f t="shared" si="40"/>
        <v>98.6</v>
      </c>
      <c r="K71" s="9">
        <f t="shared" si="40"/>
        <v>838.6</v>
      </c>
      <c r="L71" s="9">
        <f t="shared" si="40"/>
        <v>1298.3</v>
      </c>
      <c r="M71" s="9">
        <f t="shared" si="40"/>
        <v>541.5</v>
      </c>
      <c r="N71" s="9">
        <f t="shared" si="40"/>
        <v>664.6</v>
      </c>
      <c r="O71" s="9">
        <f t="shared" si="40"/>
        <v>2389</v>
      </c>
      <c r="P71" s="9">
        <f t="shared" si="40"/>
        <v>1085</v>
      </c>
      <c r="Q71" s="9">
        <f t="shared" si="40"/>
        <v>336</v>
      </c>
      <c r="R71" s="9">
        <f t="shared" si="40"/>
        <v>842.4</v>
      </c>
      <c r="S71" s="9">
        <f t="shared" si="40"/>
        <v>2871</v>
      </c>
      <c r="T71" s="9">
        <f t="shared" si="40"/>
        <v>1725.9</v>
      </c>
      <c r="U71" s="9">
        <f t="shared" si="40"/>
        <v>2459.1</v>
      </c>
      <c r="V71" s="9">
        <f t="shared" si="40"/>
        <v>405.8</v>
      </c>
      <c r="W71" s="9">
        <f t="shared" si="40"/>
        <v>1408.3</v>
      </c>
      <c r="X71" s="9">
        <f t="shared" si="40"/>
        <v>236.5</v>
      </c>
      <c r="Y71" s="9">
        <f t="shared" si="40"/>
        <v>101.1</v>
      </c>
      <c r="Z71" s="9">
        <f t="shared" si="40"/>
        <v>28438.799999999999</v>
      </c>
      <c r="AA71" s="9">
        <f t="shared" si="40"/>
        <v>1227.0999999999999</v>
      </c>
      <c r="AB71" s="9">
        <f t="shared" si="40"/>
        <v>76.7</v>
      </c>
      <c r="AC71" s="9">
        <f t="shared" si="40"/>
        <v>71.599999999999994</v>
      </c>
      <c r="AD71" s="9">
        <f t="shared" si="40"/>
        <v>10.4</v>
      </c>
      <c r="AE71" s="9">
        <f t="shared" si="40"/>
        <v>54.7</v>
      </c>
      <c r="AF71" s="9">
        <f t="shared" si="40"/>
        <v>5.9</v>
      </c>
      <c r="AG71" s="9">
        <f t="shared" si="40"/>
        <v>686.9</v>
      </c>
      <c r="AH71" s="9">
        <f t="shared" si="40"/>
        <v>62.2</v>
      </c>
      <c r="AI71" s="9">
        <f t="shared" si="40"/>
        <v>111.6</v>
      </c>
      <c r="AJ71" s="9">
        <f t="shared" si="40"/>
        <v>126.3</v>
      </c>
      <c r="AK71" s="9">
        <f t="shared" si="40"/>
        <v>160.1</v>
      </c>
      <c r="AL71" s="9">
        <f t="shared" si="40"/>
        <v>136.9</v>
      </c>
      <c r="AM71" s="9">
        <f t="shared" si="40"/>
        <v>209</v>
      </c>
      <c r="AN71" s="9">
        <f t="shared" si="40"/>
        <v>94.3</v>
      </c>
      <c r="AO71" s="9">
        <f t="shared" si="40"/>
        <v>197.4</v>
      </c>
      <c r="AP71" s="9">
        <f t="shared" si="40"/>
        <v>385.1</v>
      </c>
      <c r="AQ71" s="9">
        <f t="shared" si="40"/>
        <v>828.1</v>
      </c>
      <c r="AR71" s="9">
        <f t="shared" si="40"/>
        <v>185.9</v>
      </c>
      <c r="AS71" s="9">
        <f t="shared" si="40"/>
        <v>292</v>
      </c>
      <c r="AT71" s="9">
        <f t="shared" si="40"/>
        <v>0</v>
      </c>
      <c r="AU71" s="9">
        <f t="shared" si="40"/>
        <v>1819.6</v>
      </c>
      <c r="AV71" s="9">
        <f t="shared" si="40"/>
        <v>35.5</v>
      </c>
      <c r="AW71" s="9">
        <f t="shared" si="40"/>
        <v>239.6</v>
      </c>
      <c r="AX71" s="9">
        <f t="shared" si="40"/>
        <v>393.2</v>
      </c>
      <c r="AY71" s="9">
        <f t="shared" si="40"/>
        <v>4.4000000000000004</v>
      </c>
      <c r="AZ71" s="9">
        <f t="shared" si="40"/>
        <v>2.4</v>
      </c>
      <c r="BA71" s="9">
        <f t="shared" si="40"/>
        <v>5.5</v>
      </c>
      <c r="BB71" s="9">
        <f t="shared" si="40"/>
        <v>7816.6</v>
      </c>
      <c r="BC71" s="9">
        <f t="shared" si="40"/>
        <v>-6741.8</v>
      </c>
      <c r="BD71">
        <f t="shared" si="0"/>
        <v>365.2</v>
      </c>
      <c r="BE71">
        <f t="shared" si="1"/>
        <v>6.7</v>
      </c>
      <c r="BF71">
        <f t="shared" si="2"/>
        <v>4579.5999999999995</v>
      </c>
      <c r="BG71">
        <f t="shared" si="22"/>
        <v>1013.8</v>
      </c>
      <c r="BH71">
        <f t="shared" si="22"/>
        <v>39.799999999999997</v>
      </c>
      <c r="BI71">
        <f t="shared" si="22"/>
        <v>10.4</v>
      </c>
      <c r="BJ71">
        <f t="shared" si="22"/>
        <v>98.6</v>
      </c>
      <c r="BK71">
        <f t="shared" si="22"/>
        <v>838.6</v>
      </c>
      <c r="BL71">
        <f t="shared" si="4"/>
        <v>2504.4</v>
      </c>
      <c r="BM71">
        <f t="shared" si="5"/>
        <v>2389</v>
      </c>
      <c r="BN71">
        <f t="shared" si="6"/>
        <v>1421</v>
      </c>
      <c r="BO71">
        <f t="shared" si="7"/>
        <v>3976.6000000000004</v>
      </c>
      <c r="BP71">
        <f t="shared" si="8"/>
        <v>2871</v>
      </c>
      <c r="BQ71">
        <f t="shared" si="9"/>
        <v>2864.9</v>
      </c>
      <c r="BR71">
        <f t="shared" si="23"/>
        <v>236.5</v>
      </c>
      <c r="BS71">
        <f t="shared" si="23"/>
        <v>101.1</v>
      </c>
      <c r="BT71">
        <f t="shared" si="23"/>
        <v>28438.799999999999</v>
      </c>
      <c r="BU71">
        <f t="shared" si="11"/>
        <v>76.7</v>
      </c>
      <c r="BV71">
        <f t="shared" si="12"/>
        <v>82</v>
      </c>
      <c r="BW71">
        <f t="shared" si="30"/>
        <v>197.4</v>
      </c>
      <c r="CH71" s="9">
        <f t="shared" ref="CH71" si="41">CH21</f>
        <v>2492.2999999999997</v>
      </c>
      <c r="CM71" s="9">
        <f t="shared" ref="CM71" si="42">CM21</f>
        <v>1074.8000000000002</v>
      </c>
      <c r="CN71" s="31">
        <f t="shared" si="28"/>
        <v>3567.1</v>
      </c>
    </row>
    <row r="72" spans="1:92" ht="26.45" customHeight="1" x14ac:dyDescent="0.35">
      <c r="A72" s="6" t="s">
        <v>68</v>
      </c>
      <c r="B72" s="12">
        <f t="shared" ref="B72:BC72" si="43">SUM(B22,B23)</f>
        <v>297.8</v>
      </c>
      <c r="C72" s="12">
        <f t="shared" si="43"/>
        <v>60.400000000000006</v>
      </c>
      <c r="D72" s="12">
        <f t="shared" si="43"/>
        <v>44.5</v>
      </c>
      <c r="E72" s="12">
        <f t="shared" si="43"/>
        <v>46.8</v>
      </c>
      <c r="F72" s="12">
        <f t="shared" si="43"/>
        <v>73</v>
      </c>
      <c r="G72" s="12">
        <f t="shared" si="43"/>
        <v>5604.5</v>
      </c>
      <c r="H72" s="12">
        <f t="shared" si="43"/>
        <v>231.89999999999998</v>
      </c>
      <c r="I72" s="12">
        <f t="shared" si="43"/>
        <v>427.2</v>
      </c>
      <c r="J72" s="12">
        <f t="shared" si="43"/>
        <v>485.5</v>
      </c>
      <c r="K72" s="12">
        <f t="shared" si="43"/>
        <v>2704.1</v>
      </c>
      <c r="L72" s="12">
        <f t="shared" si="43"/>
        <v>4619.5</v>
      </c>
      <c r="M72" s="12">
        <f t="shared" si="43"/>
        <v>899.09999999999991</v>
      </c>
      <c r="N72" s="12">
        <f t="shared" si="43"/>
        <v>3952</v>
      </c>
      <c r="O72" s="12">
        <f t="shared" si="43"/>
        <v>1051.2</v>
      </c>
      <c r="P72" s="12">
        <f t="shared" si="43"/>
        <v>115699.2</v>
      </c>
      <c r="Q72" s="12">
        <f t="shared" si="43"/>
        <v>39729.800000000003</v>
      </c>
      <c r="R72" s="12">
        <f t="shared" si="43"/>
        <v>15964.8</v>
      </c>
      <c r="S72" s="12">
        <f t="shared" si="43"/>
        <v>19822.2</v>
      </c>
      <c r="T72" s="12">
        <f t="shared" si="43"/>
        <v>45100.2</v>
      </c>
      <c r="U72" s="12">
        <f t="shared" si="43"/>
        <v>44565.1</v>
      </c>
      <c r="V72" s="12">
        <f t="shared" si="43"/>
        <v>11976.3</v>
      </c>
      <c r="W72" s="12">
        <f t="shared" si="43"/>
        <v>10269.4</v>
      </c>
      <c r="X72" s="12">
        <f t="shared" si="43"/>
        <v>1700.7</v>
      </c>
      <c r="Y72" s="12">
        <f t="shared" si="43"/>
        <v>94.4</v>
      </c>
      <c r="Z72" s="12">
        <f t="shared" si="43"/>
        <v>76842.3</v>
      </c>
      <c r="AA72" s="12">
        <f t="shared" si="43"/>
        <v>6707.9</v>
      </c>
      <c r="AB72" s="12">
        <f t="shared" si="43"/>
        <v>859.19999999999993</v>
      </c>
      <c r="AC72" s="12">
        <f t="shared" si="43"/>
        <v>726.8</v>
      </c>
      <c r="AD72" s="12">
        <f t="shared" si="43"/>
        <v>169.1</v>
      </c>
      <c r="AE72" s="12">
        <f t="shared" si="43"/>
        <v>1076.5</v>
      </c>
      <c r="AF72" s="12">
        <f t="shared" si="43"/>
        <v>16.600000000000001</v>
      </c>
      <c r="AG72" s="12">
        <f t="shared" si="43"/>
        <v>1361.1</v>
      </c>
      <c r="AH72" s="12">
        <f t="shared" si="43"/>
        <v>234</v>
      </c>
      <c r="AI72" s="12">
        <f t="shared" si="43"/>
        <v>525.5</v>
      </c>
      <c r="AJ72" s="12">
        <f t="shared" si="43"/>
        <v>407.4</v>
      </c>
      <c r="AK72" s="12">
        <f t="shared" si="43"/>
        <v>451.4</v>
      </c>
      <c r="AL72" s="12">
        <f t="shared" si="43"/>
        <v>477.2</v>
      </c>
      <c r="AM72" s="12">
        <f t="shared" si="43"/>
        <v>662.6</v>
      </c>
      <c r="AN72" s="12">
        <f t="shared" si="43"/>
        <v>353</v>
      </c>
      <c r="AO72" s="12">
        <f t="shared" si="43"/>
        <v>2655.5</v>
      </c>
      <c r="AP72" s="12">
        <f t="shared" si="43"/>
        <v>222.3</v>
      </c>
      <c r="AQ72" s="12">
        <f t="shared" si="43"/>
        <v>2191.6</v>
      </c>
      <c r="AR72" s="12">
        <f t="shared" si="43"/>
        <v>175.8</v>
      </c>
      <c r="AS72" s="12">
        <f t="shared" si="43"/>
        <v>1095.5</v>
      </c>
      <c r="AT72" s="12">
        <f t="shared" si="43"/>
        <v>0</v>
      </c>
      <c r="AU72" s="12">
        <f t="shared" si="43"/>
        <v>8742.2000000000007</v>
      </c>
      <c r="AV72" s="12">
        <f t="shared" si="43"/>
        <v>97.6</v>
      </c>
      <c r="AW72" s="12">
        <f t="shared" si="43"/>
        <v>1125.5</v>
      </c>
      <c r="AX72" s="12">
        <f t="shared" si="43"/>
        <v>3292.8999999999996</v>
      </c>
      <c r="AY72" s="12">
        <f t="shared" si="43"/>
        <v>2288.5</v>
      </c>
      <c r="AZ72" s="12">
        <f t="shared" si="43"/>
        <v>9.6999999999999993</v>
      </c>
      <c r="BA72" s="12">
        <f t="shared" si="43"/>
        <v>34.9</v>
      </c>
      <c r="BB72" s="12">
        <f t="shared" si="43"/>
        <v>68450.100000000006</v>
      </c>
      <c r="BC72" s="12">
        <f t="shared" si="43"/>
        <v>-52911</v>
      </c>
      <c r="BD72">
        <f t="shared" ref="BD72:BD115" si="44">SUM(B72,C72)</f>
        <v>358.20000000000005</v>
      </c>
      <c r="BE72">
        <f t="shared" ref="BE72:BE115" si="45">SUM(D72,E72)</f>
        <v>91.3</v>
      </c>
      <c r="BF72">
        <f t="shared" ref="BF72:BF115" si="46">SUM(F72,AA72,AE72,AF72,AG72,AH72,AI72,AJ72,AK72,AL72,AM72,AN72,AP72,AQ72,AR72,AS72)</f>
        <v>16031.4</v>
      </c>
      <c r="BG72">
        <f t="shared" ref="BG72:BK103" si="47">G72</f>
        <v>5604.5</v>
      </c>
      <c r="BH72">
        <f t="shared" si="47"/>
        <v>231.89999999999998</v>
      </c>
      <c r="BI72">
        <f t="shared" si="47"/>
        <v>427.2</v>
      </c>
      <c r="BJ72">
        <f t="shared" si="47"/>
        <v>485.5</v>
      </c>
      <c r="BK72">
        <f t="shared" si="47"/>
        <v>2704.1</v>
      </c>
      <c r="BL72">
        <f t="shared" ref="BL72:BL115" si="48">SUM(L72,M72,N72)</f>
        <v>9470.6</v>
      </c>
      <c r="BM72">
        <f t="shared" ref="BM72:BM115" si="49">O72</f>
        <v>1051.2</v>
      </c>
      <c r="BN72">
        <f t="shared" ref="BN72:BN115" si="50">SUM(P72,Q72)</f>
        <v>155429</v>
      </c>
      <c r="BO72">
        <f t="shared" ref="BO72:BO115" si="51">SUM(R72,T72,W72)</f>
        <v>71334.399999999994</v>
      </c>
      <c r="BP72">
        <f t="shared" ref="BP72:BP115" si="52">S72</f>
        <v>19822.2</v>
      </c>
      <c r="BQ72">
        <f t="shared" ref="BQ72:BQ115" si="53">SUM(U72,V72)</f>
        <v>56541.399999999994</v>
      </c>
      <c r="BR72">
        <f t="shared" ref="BR72:BT103" si="54">X72</f>
        <v>1700.7</v>
      </c>
      <c r="BS72">
        <f t="shared" si="54"/>
        <v>94.4</v>
      </c>
      <c r="BT72">
        <f t="shared" si="54"/>
        <v>76842.3</v>
      </c>
      <c r="BU72">
        <f t="shared" ref="BU72:BU115" si="55">AB72</f>
        <v>859.19999999999993</v>
      </c>
      <c r="BV72">
        <f t="shared" ref="BV72:BV115" si="56">SUM(AC72,AD72)</f>
        <v>895.9</v>
      </c>
      <c r="BW72">
        <f t="shared" si="30"/>
        <v>2655.5</v>
      </c>
      <c r="CH72" s="12">
        <f t="shared" ref="CH72" si="57">SUM(CH22,CH23)</f>
        <v>15546.7</v>
      </c>
      <c r="CM72" s="12">
        <f t="shared" ref="CM72" si="58">SUM(CM22,CM23)</f>
        <v>15539.100000000002</v>
      </c>
      <c r="CN72" s="31">
        <f t="shared" si="28"/>
        <v>31085.800000000003</v>
      </c>
    </row>
    <row r="73" spans="1:92" ht="92.45" customHeight="1" x14ac:dyDescent="0.35">
      <c r="A73" s="6" t="s">
        <v>69</v>
      </c>
      <c r="B73" s="12">
        <f t="shared" ref="B73:BC73" si="59">SUM(B24,B26,B29)</f>
        <v>1601.9</v>
      </c>
      <c r="C73" s="12">
        <f t="shared" si="59"/>
        <v>357.2</v>
      </c>
      <c r="D73" s="12">
        <f t="shared" si="59"/>
        <v>30.4</v>
      </c>
      <c r="E73" s="12">
        <f t="shared" si="59"/>
        <v>169.8</v>
      </c>
      <c r="F73" s="12">
        <f t="shared" si="59"/>
        <v>193.2</v>
      </c>
      <c r="G73" s="12">
        <f t="shared" si="59"/>
        <v>2396.5</v>
      </c>
      <c r="H73" s="12">
        <f t="shared" si="59"/>
        <v>961</v>
      </c>
      <c r="I73" s="12">
        <f t="shared" si="59"/>
        <v>421.4</v>
      </c>
      <c r="J73" s="12">
        <f t="shared" si="59"/>
        <v>1127</v>
      </c>
      <c r="K73" s="12">
        <f t="shared" si="59"/>
        <v>3574.3999999999996</v>
      </c>
      <c r="L73" s="12">
        <f t="shared" si="59"/>
        <v>3039</v>
      </c>
      <c r="M73" s="12">
        <f t="shared" si="59"/>
        <v>1169.7</v>
      </c>
      <c r="N73" s="12">
        <f t="shared" si="59"/>
        <v>3158.8</v>
      </c>
      <c r="O73" s="12">
        <f t="shared" si="59"/>
        <v>604.70000000000005</v>
      </c>
      <c r="P73" s="12">
        <f t="shared" si="59"/>
        <v>2216.5</v>
      </c>
      <c r="Q73" s="12">
        <f t="shared" si="59"/>
        <v>1135.6999999999998</v>
      </c>
      <c r="R73" s="12">
        <f t="shared" si="59"/>
        <v>10314.9</v>
      </c>
      <c r="S73" s="12">
        <f t="shared" si="59"/>
        <v>7909.2000000000007</v>
      </c>
      <c r="T73" s="12">
        <f t="shared" si="59"/>
        <v>69379.7</v>
      </c>
      <c r="U73" s="12">
        <f t="shared" si="59"/>
        <v>12793.9</v>
      </c>
      <c r="V73" s="12">
        <f t="shared" si="59"/>
        <v>3640.4</v>
      </c>
      <c r="W73" s="12">
        <f t="shared" si="59"/>
        <v>22405</v>
      </c>
      <c r="X73" s="12">
        <f t="shared" si="59"/>
        <v>10783.800000000001</v>
      </c>
      <c r="Y73" s="12">
        <f t="shared" si="59"/>
        <v>1318.4</v>
      </c>
      <c r="Z73" s="12">
        <f t="shared" si="59"/>
        <v>25667.599999999999</v>
      </c>
      <c r="AA73" s="12">
        <f t="shared" si="59"/>
        <v>47156.299999999996</v>
      </c>
      <c r="AB73" s="12">
        <f t="shared" si="59"/>
        <v>4717</v>
      </c>
      <c r="AC73" s="12">
        <f t="shared" si="59"/>
        <v>1213.5</v>
      </c>
      <c r="AD73" s="12">
        <f t="shared" si="59"/>
        <v>452.20000000000005</v>
      </c>
      <c r="AE73" s="12">
        <f t="shared" si="59"/>
        <v>2436.5</v>
      </c>
      <c r="AF73" s="12">
        <f t="shared" si="59"/>
        <v>180.7</v>
      </c>
      <c r="AG73" s="12">
        <f t="shared" si="59"/>
        <v>4746.7</v>
      </c>
      <c r="AH73" s="12">
        <f t="shared" si="59"/>
        <v>3378.3999999999996</v>
      </c>
      <c r="AI73" s="12">
        <f t="shared" si="59"/>
        <v>5486.2999999999993</v>
      </c>
      <c r="AJ73" s="12">
        <f t="shared" si="59"/>
        <v>8188.1</v>
      </c>
      <c r="AK73" s="12">
        <f t="shared" si="59"/>
        <v>6525.4</v>
      </c>
      <c r="AL73" s="12">
        <f t="shared" si="59"/>
        <v>2528.1</v>
      </c>
      <c r="AM73" s="12">
        <f t="shared" si="59"/>
        <v>13720.800000000001</v>
      </c>
      <c r="AN73" s="12">
        <f t="shared" si="59"/>
        <v>9049.4</v>
      </c>
      <c r="AO73" s="12">
        <f t="shared" si="59"/>
        <v>12038.599999999999</v>
      </c>
      <c r="AP73" s="12">
        <f t="shared" si="59"/>
        <v>3645.8</v>
      </c>
      <c r="AQ73" s="12">
        <f t="shared" si="59"/>
        <v>19494.900000000001</v>
      </c>
      <c r="AR73" s="12">
        <f t="shared" si="59"/>
        <v>4038.8</v>
      </c>
      <c r="AS73" s="12">
        <f t="shared" si="59"/>
        <v>4118.3999999999996</v>
      </c>
      <c r="AT73" s="12">
        <f t="shared" si="59"/>
        <v>0</v>
      </c>
      <c r="AU73" s="12">
        <f t="shared" si="59"/>
        <v>118357.3</v>
      </c>
      <c r="AV73" s="12">
        <f t="shared" si="59"/>
        <v>1148.5999999999999</v>
      </c>
      <c r="AW73" s="12">
        <f t="shared" si="59"/>
        <v>6148.3</v>
      </c>
      <c r="AX73" s="12">
        <f t="shared" si="59"/>
        <v>158286.19999999998</v>
      </c>
      <c r="AY73" s="12">
        <f t="shared" si="59"/>
        <v>6519.7</v>
      </c>
      <c r="AZ73" s="12">
        <f t="shared" si="59"/>
        <v>506.9</v>
      </c>
      <c r="BA73" s="12">
        <f t="shared" si="59"/>
        <v>2280.5</v>
      </c>
      <c r="BB73" s="12">
        <f t="shared" si="59"/>
        <v>219815.80000000002</v>
      </c>
      <c r="BC73" s="12">
        <f t="shared" si="59"/>
        <v>-167594.6</v>
      </c>
      <c r="BD73">
        <f t="shared" si="44"/>
        <v>1959.1000000000001</v>
      </c>
      <c r="BE73">
        <f t="shared" si="45"/>
        <v>200.20000000000002</v>
      </c>
      <c r="BF73">
        <f t="shared" si="46"/>
        <v>134887.80000000002</v>
      </c>
      <c r="BG73">
        <f t="shared" si="47"/>
        <v>2396.5</v>
      </c>
      <c r="BH73">
        <f t="shared" si="47"/>
        <v>961</v>
      </c>
      <c r="BI73">
        <f t="shared" si="47"/>
        <v>421.4</v>
      </c>
      <c r="BJ73">
        <f t="shared" si="47"/>
        <v>1127</v>
      </c>
      <c r="BK73">
        <f t="shared" si="47"/>
        <v>3574.3999999999996</v>
      </c>
      <c r="BL73">
        <f t="shared" si="48"/>
        <v>7367.5</v>
      </c>
      <c r="BM73">
        <f t="shared" si="49"/>
        <v>604.70000000000005</v>
      </c>
      <c r="BN73">
        <f t="shared" si="50"/>
        <v>3352.2</v>
      </c>
      <c r="BO73">
        <f t="shared" si="51"/>
        <v>102099.59999999999</v>
      </c>
      <c r="BP73">
        <f t="shared" si="52"/>
        <v>7909.2000000000007</v>
      </c>
      <c r="BQ73">
        <f t="shared" si="53"/>
        <v>16434.3</v>
      </c>
      <c r="BR73">
        <f t="shared" si="54"/>
        <v>10783.800000000001</v>
      </c>
      <c r="BS73">
        <f t="shared" si="54"/>
        <v>1318.4</v>
      </c>
      <c r="BT73">
        <f t="shared" si="54"/>
        <v>25667.599999999999</v>
      </c>
      <c r="BU73">
        <f t="shared" si="55"/>
        <v>4717</v>
      </c>
      <c r="BV73">
        <f t="shared" si="56"/>
        <v>1665.7</v>
      </c>
      <c r="BW73">
        <f t="shared" si="30"/>
        <v>12038.599999999999</v>
      </c>
      <c r="CH73" s="12">
        <f t="shared" ref="CH73" si="60">SUM(CH24,CH26,CH29)</f>
        <v>290460.09999999998</v>
      </c>
      <c r="CM73" s="12">
        <f t="shared" ref="CM73" si="61">SUM(CM24,CM26,CM29)</f>
        <v>52221.200000000012</v>
      </c>
      <c r="CN73" s="31">
        <f t="shared" si="28"/>
        <v>342681.3</v>
      </c>
    </row>
    <row r="74" spans="1:92" ht="13.7" customHeight="1" x14ac:dyDescent="0.35">
      <c r="A74" s="7" t="s">
        <v>70</v>
      </c>
      <c r="B74" s="9">
        <f t="shared" ref="B74:BC74" si="62">B25</f>
        <v>39.6</v>
      </c>
      <c r="C74" s="9">
        <f t="shared" si="62"/>
        <v>26.1</v>
      </c>
      <c r="D74" s="9">
        <f t="shared" si="62"/>
        <v>1.5</v>
      </c>
      <c r="E74" s="9">
        <f t="shared" si="62"/>
        <v>11.4</v>
      </c>
      <c r="F74" s="9">
        <f t="shared" si="62"/>
        <v>10.7</v>
      </c>
      <c r="G74" s="9">
        <f t="shared" si="62"/>
        <v>213.9</v>
      </c>
      <c r="H74" s="9">
        <f t="shared" si="62"/>
        <v>42.1</v>
      </c>
      <c r="I74" s="9">
        <f t="shared" si="62"/>
        <v>25.2</v>
      </c>
      <c r="J74" s="9">
        <f t="shared" si="62"/>
        <v>105.1</v>
      </c>
      <c r="K74" s="9">
        <f t="shared" si="62"/>
        <v>194.7</v>
      </c>
      <c r="L74" s="9">
        <f t="shared" si="62"/>
        <v>379.4</v>
      </c>
      <c r="M74" s="9">
        <f t="shared" si="62"/>
        <v>158.5</v>
      </c>
      <c r="N74" s="9">
        <f t="shared" si="62"/>
        <v>519</v>
      </c>
      <c r="O74" s="9">
        <f t="shared" si="62"/>
        <v>42.9</v>
      </c>
      <c r="P74" s="9">
        <f t="shared" si="62"/>
        <v>838.3</v>
      </c>
      <c r="Q74" s="9">
        <f t="shared" si="62"/>
        <v>443.2</v>
      </c>
      <c r="R74" s="9">
        <f t="shared" si="62"/>
        <v>25657.9</v>
      </c>
      <c r="S74" s="9">
        <f t="shared" si="62"/>
        <v>24077</v>
      </c>
      <c r="T74" s="9">
        <f t="shared" si="62"/>
        <v>8873.7000000000007</v>
      </c>
      <c r="U74" s="9">
        <f t="shared" si="62"/>
        <v>13839.9</v>
      </c>
      <c r="V74" s="9">
        <f t="shared" si="62"/>
        <v>875.5</v>
      </c>
      <c r="W74" s="9">
        <f t="shared" si="62"/>
        <v>5278.3</v>
      </c>
      <c r="X74" s="9">
        <f t="shared" si="62"/>
        <v>680.6</v>
      </c>
      <c r="Y74" s="9">
        <f t="shared" si="62"/>
        <v>65.5</v>
      </c>
      <c r="Z74" s="9">
        <f t="shared" si="62"/>
        <v>3947.3</v>
      </c>
      <c r="AA74" s="9">
        <f t="shared" si="62"/>
        <v>12626.1</v>
      </c>
      <c r="AB74" s="9">
        <f t="shared" si="62"/>
        <v>263.10000000000002</v>
      </c>
      <c r="AC74" s="9">
        <f t="shared" si="62"/>
        <v>92.9</v>
      </c>
      <c r="AD74" s="9">
        <f t="shared" si="62"/>
        <v>35.9</v>
      </c>
      <c r="AE74" s="9">
        <f t="shared" si="62"/>
        <v>333.6</v>
      </c>
      <c r="AF74" s="9">
        <f t="shared" si="62"/>
        <v>15.8</v>
      </c>
      <c r="AG74" s="9">
        <f t="shared" si="62"/>
        <v>232.1</v>
      </c>
      <c r="AH74" s="9">
        <f t="shared" si="62"/>
        <v>794</v>
      </c>
      <c r="AI74" s="9">
        <f t="shared" si="62"/>
        <v>801.6</v>
      </c>
      <c r="AJ74" s="9">
        <f t="shared" si="62"/>
        <v>910.1</v>
      </c>
      <c r="AK74" s="9">
        <f t="shared" si="62"/>
        <v>811.6</v>
      </c>
      <c r="AL74" s="9">
        <f t="shared" si="62"/>
        <v>395.7</v>
      </c>
      <c r="AM74" s="9">
        <f t="shared" si="62"/>
        <v>923.8</v>
      </c>
      <c r="AN74" s="9">
        <f t="shared" si="62"/>
        <v>416</v>
      </c>
      <c r="AO74" s="9">
        <f t="shared" si="62"/>
        <v>1977.7</v>
      </c>
      <c r="AP74" s="9">
        <f t="shared" si="62"/>
        <v>253.5</v>
      </c>
      <c r="AQ74" s="9">
        <f t="shared" si="62"/>
        <v>924.9</v>
      </c>
      <c r="AR74" s="9">
        <f t="shared" si="62"/>
        <v>191.5</v>
      </c>
      <c r="AS74" s="9">
        <f t="shared" si="62"/>
        <v>266.7</v>
      </c>
      <c r="AT74" s="9">
        <f t="shared" si="62"/>
        <v>0</v>
      </c>
      <c r="AU74" s="9">
        <f t="shared" si="62"/>
        <v>27558.2</v>
      </c>
      <c r="AV74" s="9">
        <f t="shared" si="62"/>
        <v>261.89999999999998</v>
      </c>
      <c r="AW74" s="9">
        <f t="shared" si="62"/>
        <v>1306.5999999999999</v>
      </c>
      <c r="AX74" s="9">
        <f t="shared" si="62"/>
        <v>13609</v>
      </c>
      <c r="AY74" s="9">
        <f t="shared" si="62"/>
        <v>2461.8000000000002</v>
      </c>
      <c r="AZ74" s="9">
        <f t="shared" si="62"/>
        <v>52.9</v>
      </c>
      <c r="BA74" s="9">
        <f t="shared" si="62"/>
        <v>67.2</v>
      </c>
      <c r="BB74" s="9">
        <f t="shared" si="62"/>
        <v>44674.7</v>
      </c>
      <c r="BC74" s="9">
        <f t="shared" si="62"/>
        <v>-35815.300000000003</v>
      </c>
      <c r="BD74">
        <f t="shared" si="44"/>
        <v>65.7</v>
      </c>
      <c r="BE74">
        <f t="shared" si="45"/>
        <v>12.9</v>
      </c>
      <c r="BF74">
        <f t="shared" si="46"/>
        <v>19907.700000000004</v>
      </c>
      <c r="BG74">
        <f t="shared" si="47"/>
        <v>213.9</v>
      </c>
      <c r="BH74">
        <f t="shared" si="47"/>
        <v>42.1</v>
      </c>
      <c r="BI74">
        <f t="shared" si="47"/>
        <v>25.2</v>
      </c>
      <c r="BJ74">
        <f t="shared" si="47"/>
        <v>105.1</v>
      </c>
      <c r="BK74">
        <f t="shared" si="47"/>
        <v>194.7</v>
      </c>
      <c r="BL74">
        <f t="shared" si="48"/>
        <v>1056.9000000000001</v>
      </c>
      <c r="BM74">
        <f t="shared" si="49"/>
        <v>42.9</v>
      </c>
      <c r="BN74">
        <f t="shared" si="50"/>
        <v>1281.5</v>
      </c>
      <c r="BO74">
        <f t="shared" si="51"/>
        <v>39809.900000000009</v>
      </c>
      <c r="BP74">
        <f t="shared" si="52"/>
        <v>24077</v>
      </c>
      <c r="BQ74">
        <f t="shared" si="53"/>
        <v>14715.4</v>
      </c>
      <c r="BR74">
        <f t="shared" si="54"/>
        <v>680.6</v>
      </c>
      <c r="BS74">
        <f t="shared" si="54"/>
        <v>65.5</v>
      </c>
      <c r="BT74">
        <f t="shared" si="54"/>
        <v>3947.3</v>
      </c>
      <c r="BU74">
        <f t="shared" si="55"/>
        <v>263.10000000000002</v>
      </c>
      <c r="BV74">
        <f t="shared" si="56"/>
        <v>128.80000000000001</v>
      </c>
      <c r="BW74">
        <f t="shared" si="30"/>
        <v>1977.7</v>
      </c>
      <c r="CH74" s="9">
        <f t="shared" ref="CH74" si="63">CH25</f>
        <v>45197.5</v>
      </c>
      <c r="CM74" s="9">
        <f t="shared" ref="CM74" si="64">CM25</f>
        <v>8859.3999999999942</v>
      </c>
      <c r="CN74" s="31">
        <f t="shared" si="28"/>
        <v>54056.899999999994</v>
      </c>
    </row>
    <row r="75" spans="1:92" ht="52.7" customHeight="1" x14ac:dyDescent="0.35">
      <c r="A75" s="6" t="s">
        <v>71</v>
      </c>
      <c r="B75" s="12">
        <f t="shared" ref="B75:BC75" si="65">SUM(B27,B28)</f>
        <v>35.5</v>
      </c>
      <c r="C75" s="12">
        <f t="shared" si="65"/>
        <v>434.1</v>
      </c>
      <c r="D75" s="12">
        <f t="shared" si="65"/>
        <v>1.8</v>
      </c>
      <c r="E75" s="12">
        <f t="shared" si="65"/>
        <v>5.6000000000000005</v>
      </c>
      <c r="F75" s="12">
        <f t="shared" si="65"/>
        <v>13.1</v>
      </c>
      <c r="G75" s="12">
        <f t="shared" si="65"/>
        <v>250.39999999999998</v>
      </c>
      <c r="H75" s="12">
        <f t="shared" si="65"/>
        <v>85.7</v>
      </c>
      <c r="I75" s="12">
        <f t="shared" si="65"/>
        <v>36.5</v>
      </c>
      <c r="J75" s="12">
        <f t="shared" si="65"/>
        <v>96.699999999999989</v>
      </c>
      <c r="K75" s="12">
        <f t="shared" si="65"/>
        <v>179</v>
      </c>
      <c r="L75" s="12">
        <f t="shared" si="65"/>
        <v>325.90000000000003</v>
      </c>
      <c r="M75" s="12">
        <f t="shared" si="65"/>
        <v>156.20000000000002</v>
      </c>
      <c r="N75" s="12">
        <f t="shared" si="65"/>
        <v>408.20000000000005</v>
      </c>
      <c r="O75" s="12">
        <f t="shared" si="65"/>
        <v>42.5</v>
      </c>
      <c r="P75" s="12">
        <f t="shared" si="65"/>
        <v>244.4</v>
      </c>
      <c r="Q75" s="12">
        <f t="shared" si="65"/>
        <v>439</v>
      </c>
      <c r="R75" s="12">
        <f t="shared" si="65"/>
        <v>6093.9000000000005</v>
      </c>
      <c r="S75" s="12">
        <f t="shared" si="65"/>
        <v>2323.5</v>
      </c>
      <c r="T75" s="12">
        <f t="shared" si="65"/>
        <v>3869.3999999999996</v>
      </c>
      <c r="U75" s="12">
        <f t="shared" si="65"/>
        <v>185552.90000000002</v>
      </c>
      <c r="V75" s="12">
        <f t="shared" si="65"/>
        <v>11740.3</v>
      </c>
      <c r="W75" s="12">
        <f t="shared" si="65"/>
        <v>6977.8</v>
      </c>
      <c r="X75" s="12">
        <f t="shared" si="65"/>
        <v>920.5</v>
      </c>
      <c r="Y75" s="12">
        <f t="shared" si="65"/>
        <v>75.800000000000011</v>
      </c>
      <c r="Z75" s="12">
        <f t="shared" si="65"/>
        <v>1847.5</v>
      </c>
      <c r="AA75" s="12">
        <f t="shared" si="65"/>
        <v>27173.9</v>
      </c>
      <c r="AB75" s="12">
        <f t="shared" si="65"/>
        <v>2898.1</v>
      </c>
      <c r="AC75" s="12">
        <f t="shared" si="65"/>
        <v>1817.6000000000001</v>
      </c>
      <c r="AD75" s="12">
        <f t="shared" si="65"/>
        <v>3134.5</v>
      </c>
      <c r="AE75" s="12">
        <f t="shared" si="65"/>
        <v>454.29999999999995</v>
      </c>
      <c r="AF75" s="12">
        <f t="shared" si="65"/>
        <v>6.3999999999999995</v>
      </c>
      <c r="AG75" s="12">
        <f t="shared" si="65"/>
        <v>309.90000000000003</v>
      </c>
      <c r="AH75" s="12">
        <f t="shared" si="65"/>
        <v>386.5</v>
      </c>
      <c r="AI75" s="12">
        <f t="shared" si="65"/>
        <v>890.30000000000007</v>
      </c>
      <c r="AJ75" s="12">
        <f t="shared" si="65"/>
        <v>1321</v>
      </c>
      <c r="AK75" s="12">
        <f t="shared" si="65"/>
        <v>909.30000000000007</v>
      </c>
      <c r="AL75" s="12">
        <f t="shared" si="65"/>
        <v>560.1</v>
      </c>
      <c r="AM75" s="12">
        <f t="shared" si="65"/>
        <v>1093.0999999999999</v>
      </c>
      <c r="AN75" s="12">
        <f t="shared" si="65"/>
        <v>475.40000000000003</v>
      </c>
      <c r="AO75" s="12">
        <f t="shared" si="65"/>
        <v>1842.1</v>
      </c>
      <c r="AP75" s="12">
        <f t="shared" si="65"/>
        <v>230.79999999999998</v>
      </c>
      <c r="AQ75" s="12">
        <f t="shared" si="65"/>
        <v>1053.9000000000001</v>
      </c>
      <c r="AR75" s="12">
        <f t="shared" si="65"/>
        <v>170.7</v>
      </c>
      <c r="AS75" s="12">
        <f t="shared" si="65"/>
        <v>274.39999999999998</v>
      </c>
      <c r="AT75" s="12">
        <f t="shared" si="65"/>
        <v>0</v>
      </c>
      <c r="AU75" s="12">
        <f t="shared" si="65"/>
        <v>77763.399999999994</v>
      </c>
      <c r="AV75" s="12">
        <f t="shared" si="65"/>
        <v>442.3</v>
      </c>
      <c r="AW75" s="12">
        <f t="shared" si="65"/>
        <v>2201.1</v>
      </c>
      <c r="AX75" s="12">
        <f t="shared" si="65"/>
        <v>39936.699999999997</v>
      </c>
      <c r="AY75" s="12">
        <f t="shared" si="65"/>
        <v>44.900000000000034</v>
      </c>
      <c r="AZ75" s="12">
        <f t="shared" si="65"/>
        <v>67.3</v>
      </c>
      <c r="BA75" s="12">
        <f t="shared" si="65"/>
        <v>46.4</v>
      </c>
      <c r="BB75" s="12">
        <f t="shared" si="65"/>
        <v>184810.59999999998</v>
      </c>
      <c r="BC75" s="12">
        <f t="shared" si="65"/>
        <v>-47430.3</v>
      </c>
      <c r="BD75">
        <f t="shared" si="44"/>
        <v>469.6</v>
      </c>
      <c r="BE75">
        <f t="shared" si="45"/>
        <v>7.4</v>
      </c>
      <c r="BF75">
        <f t="shared" si="46"/>
        <v>35323.100000000006</v>
      </c>
      <c r="BG75">
        <f t="shared" si="47"/>
        <v>250.39999999999998</v>
      </c>
      <c r="BH75">
        <f t="shared" si="47"/>
        <v>85.7</v>
      </c>
      <c r="BI75">
        <f t="shared" si="47"/>
        <v>36.5</v>
      </c>
      <c r="BJ75">
        <f t="shared" si="47"/>
        <v>96.699999999999989</v>
      </c>
      <c r="BK75">
        <f t="shared" si="47"/>
        <v>179</v>
      </c>
      <c r="BL75">
        <f t="shared" si="48"/>
        <v>890.30000000000007</v>
      </c>
      <c r="BM75">
        <f t="shared" si="49"/>
        <v>42.5</v>
      </c>
      <c r="BN75">
        <f t="shared" si="50"/>
        <v>683.4</v>
      </c>
      <c r="BO75">
        <f t="shared" si="51"/>
        <v>16941.099999999999</v>
      </c>
      <c r="BP75">
        <f t="shared" si="52"/>
        <v>2323.5</v>
      </c>
      <c r="BQ75">
        <f t="shared" si="53"/>
        <v>197293.2</v>
      </c>
      <c r="BR75">
        <f t="shared" si="54"/>
        <v>920.5</v>
      </c>
      <c r="BS75">
        <f t="shared" si="54"/>
        <v>75.800000000000011</v>
      </c>
      <c r="BT75">
        <f t="shared" si="54"/>
        <v>1847.5</v>
      </c>
      <c r="BU75">
        <f t="shared" si="55"/>
        <v>2898.1</v>
      </c>
      <c r="BV75">
        <f t="shared" si="56"/>
        <v>4952.1000000000004</v>
      </c>
      <c r="BW75">
        <f t="shared" si="30"/>
        <v>1842.1</v>
      </c>
      <c r="CH75" s="12">
        <f t="shared" ref="CH75" si="66">SUM(CH27,CH28)</f>
        <v>120388.40000000001</v>
      </c>
      <c r="CM75" s="12">
        <f t="shared" ref="CM75" si="67">SUM(CM27,CM28)</f>
        <v>137380.29999999999</v>
      </c>
      <c r="CN75" s="31">
        <f t="shared" si="28"/>
        <v>257768.7</v>
      </c>
    </row>
    <row r="76" spans="1:92" ht="20.45" customHeight="1" x14ac:dyDescent="0.35">
      <c r="A76" s="7" t="s">
        <v>72</v>
      </c>
      <c r="B76" s="8">
        <f t="shared" ref="B76:BC78" si="68">B30</f>
        <v>833.3</v>
      </c>
      <c r="C76" s="8">
        <f t="shared" si="68"/>
        <v>83.6</v>
      </c>
      <c r="D76" s="8">
        <f t="shared" si="68"/>
        <v>36.1</v>
      </c>
      <c r="E76" s="8">
        <f t="shared" si="68"/>
        <v>135.80000000000001</v>
      </c>
      <c r="F76" s="8">
        <f t="shared" si="68"/>
        <v>20.7</v>
      </c>
      <c r="G76" s="8">
        <f t="shared" si="68"/>
        <v>2664.4</v>
      </c>
      <c r="H76" s="8">
        <f t="shared" si="68"/>
        <v>570</v>
      </c>
      <c r="I76" s="8">
        <f t="shared" si="68"/>
        <v>317</v>
      </c>
      <c r="J76" s="8">
        <f t="shared" si="68"/>
        <v>3047.5</v>
      </c>
      <c r="K76" s="8">
        <f t="shared" si="68"/>
        <v>7329.8</v>
      </c>
      <c r="L76" s="8">
        <f t="shared" si="68"/>
        <v>4832.8</v>
      </c>
      <c r="M76" s="8">
        <f t="shared" si="68"/>
        <v>879.2</v>
      </c>
      <c r="N76" s="8">
        <f t="shared" si="68"/>
        <v>2943.5</v>
      </c>
      <c r="O76" s="8">
        <f t="shared" si="68"/>
        <v>722.7</v>
      </c>
      <c r="P76" s="8">
        <f t="shared" si="68"/>
        <v>3758.9</v>
      </c>
      <c r="Q76" s="8">
        <f t="shared" si="68"/>
        <v>1082.2</v>
      </c>
      <c r="R76" s="8">
        <f t="shared" si="68"/>
        <v>674</v>
      </c>
      <c r="S76" s="8">
        <f t="shared" si="68"/>
        <v>1466.6</v>
      </c>
      <c r="T76" s="8">
        <f t="shared" si="68"/>
        <v>1226.8</v>
      </c>
      <c r="U76" s="8">
        <f t="shared" si="68"/>
        <v>1835.2</v>
      </c>
      <c r="V76" s="8">
        <f t="shared" si="68"/>
        <v>599.1</v>
      </c>
      <c r="W76" s="8">
        <f t="shared" si="68"/>
        <v>540.79999999999995</v>
      </c>
      <c r="X76" s="8">
        <f t="shared" si="68"/>
        <v>44775.8</v>
      </c>
      <c r="Y76" s="8">
        <f t="shared" si="68"/>
        <v>1519.8</v>
      </c>
      <c r="Z76" s="8">
        <f t="shared" si="68"/>
        <v>1114.5999999999999</v>
      </c>
      <c r="AA76" s="8">
        <f t="shared" si="68"/>
        <v>12922.2</v>
      </c>
      <c r="AB76" s="8">
        <f t="shared" si="68"/>
        <v>3718.8</v>
      </c>
      <c r="AC76" s="8">
        <f t="shared" si="68"/>
        <v>7.7</v>
      </c>
      <c r="AD76" s="8">
        <f t="shared" si="68"/>
        <v>75.8</v>
      </c>
      <c r="AE76" s="8">
        <f t="shared" si="68"/>
        <v>1215</v>
      </c>
      <c r="AF76" s="8">
        <f t="shared" si="68"/>
        <v>67.7</v>
      </c>
      <c r="AG76" s="8">
        <f t="shared" si="68"/>
        <v>8149.3</v>
      </c>
      <c r="AH76" s="8">
        <f t="shared" si="68"/>
        <v>387.6</v>
      </c>
      <c r="AI76" s="8">
        <f t="shared" si="68"/>
        <v>1281.2</v>
      </c>
      <c r="AJ76" s="8">
        <f t="shared" si="68"/>
        <v>196.9</v>
      </c>
      <c r="AK76" s="8">
        <f t="shared" si="68"/>
        <v>1151.5</v>
      </c>
      <c r="AL76" s="8">
        <f t="shared" si="68"/>
        <v>2073.1999999999998</v>
      </c>
      <c r="AM76" s="8">
        <f t="shared" si="68"/>
        <v>2965.4</v>
      </c>
      <c r="AN76" s="8">
        <f t="shared" si="68"/>
        <v>1748.1</v>
      </c>
      <c r="AO76" s="8">
        <f t="shared" si="68"/>
        <v>3343.7</v>
      </c>
      <c r="AP76" s="8">
        <f t="shared" si="68"/>
        <v>2345.3000000000002</v>
      </c>
      <c r="AQ76" s="8">
        <f t="shared" si="68"/>
        <v>4836.1000000000004</v>
      </c>
      <c r="AR76" s="8">
        <f t="shared" si="68"/>
        <v>2279.4</v>
      </c>
      <c r="AS76" s="8">
        <f t="shared" si="68"/>
        <v>1633</v>
      </c>
      <c r="AT76" s="8">
        <f t="shared" si="68"/>
        <v>0</v>
      </c>
      <c r="AU76" s="8">
        <f t="shared" si="68"/>
        <v>72915.100000000006</v>
      </c>
      <c r="AV76" s="8">
        <f t="shared" si="68"/>
        <v>15.7</v>
      </c>
      <c r="AW76" s="8">
        <f t="shared" si="68"/>
        <v>27296.400000000001</v>
      </c>
      <c r="AX76" s="8">
        <f t="shared" si="68"/>
        <v>128</v>
      </c>
      <c r="AY76" s="8">
        <f t="shared" si="68"/>
        <v>4.3</v>
      </c>
      <c r="AZ76" s="8">
        <f t="shared" si="68"/>
        <v>4.5</v>
      </c>
      <c r="BA76" s="8">
        <f t="shared" si="68"/>
        <v>1.1000000000000001</v>
      </c>
      <c r="BB76" s="8">
        <f t="shared" si="68"/>
        <v>76.2</v>
      </c>
      <c r="BC76" s="8">
        <f t="shared" si="68"/>
        <v>-233.7</v>
      </c>
      <c r="BD76">
        <f t="shared" si="44"/>
        <v>916.9</v>
      </c>
      <c r="BE76">
        <f t="shared" si="45"/>
        <v>171.9</v>
      </c>
      <c r="BF76">
        <f t="shared" si="46"/>
        <v>43272.600000000006</v>
      </c>
      <c r="BG76">
        <f t="shared" si="47"/>
        <v>2664.4</v>
      </c>
      <c r="BH76">
        <f t="shared" si="47"/>
        <v>570</v>
      </c>
      <c r="BI76">
        <f t="shared" si="47"/>
        <v>317</v>
      </c>
      <c r="BJ76">
        <f t="shared" si="47"/>
        <v>3047.5</v>
      </c>
      <c r="BK76">
        <f t="shared" si="47"/>
        <v>7329.8</v>
      </c>
      <c r="BL76">
        <f t="shared" si="48"/>
        <v>8655.5</v>
      </c>
      <c r="BM76">
        <f t="shared" si="49"/>
        <v>722.7</v>
      </c>
      <c r="BN76">
        <f t="shared" si="50"/>
        <v>4841.1000000000004</v>
      </c>
      <c r="BO76">
        <f t="shared" si="51"/>
        <v>2441.6</v>
      </c>
      <c r="BP76">
        <f t="shared" si="52"/>
        <v>1466.6</v>
      </c>
      <c r="BQ76">
        <f t="shared" si="53"/>
        <v>2434.3000000000002</v>
      </c>
      <c r="BR76">
        <f t="shared" si="54"/>
        <v>44775.8</v>
      </c>
      <c r="BS76">
        <f t="shared" si="54"/>
        <v>1519.8</v>
      </c>
      <c r="BT76">
        <f t="shared" si="54"/>
        <v>1114.5999999999999</v>
      </c>
      <c r="BU76">
        <f t="shared" si="55"/>
        <v>3718.8</v>
      </c>
      <c r="BV76">
        <f t="shared" si="56"/>
        <v>83.5</v>
      </c>
      <c r="BW76">
        <f t="shared" si="30"/>
        <v>3343.7</v>
      </c>
      <c r="CH76" s="8">
        <f t="shared" ref="CH76:CH78" si="69">CH30</f>
        <v>100359.50000000001</v>
      </c>
      <c r="CM76" s="8">
        <f t="shared" ref="CM76:CM78" si="70">CM30</f>
        <v>-157.5</v>
      </c>
      <c r="CN76" s="31">
        <f t="shared" si="28"/>
        <v>100202.00000000001</v>
      </c>
    </row>
    <row r="77" spans="1:92" ht="30.6" customHeight="1" x14ac:dyDescent="0.35">
      <c r="A77" s="7" t="s">
        <v>73</v>
      </c>
      <c r="B77" s="8">
        <f t="shared" si="68"/>
        <v>136.6</v>
      </c>
      <c r="C77" s="8">
        <f t="shared" si="68"/>
        <v>8.8000000000000007</v>
      </c>
      <c r="D77" s="8">
        <f t="shared" si="68"/>
        <v>5.4</v>
      </c>
      <c r="E77" s="8">
        <f t="shared" si="68"/>
        <v>17.3</v>
      </c>
      <c r="F77" s="8">
        <f t="shared" si="68"/>
        <v>3.4</v>
      </c>
      <c r="G77" s="8">
        <f t="shared" si="68"/>
        <v>628.1</v>
      </c>
      <c r="H77" s="8">
        <f t="shared" si="68"/>
        <v>70.7</v>
      </c>
      <c r="I77" s="8">
        <f t="shared" si="68"/>
        <v>24.1</v>
      </c>
      <c r="J77" s="8">
        <f t="shared" si="68"/>
        <v>317.8</v>
      </c>
      <c r="K77" s="8">
        <f t="shared" si="68"/>
        <v>844.9</v>
      </c>
      <c r="L77" s="8">
        <f t="shared" si="68"/>
        <v>898.8</v>
      </c>
      <c r="M77" s="8">
        <f t="shared" si="68"/>
        <v>234.5</v>
      </c>
      <c r="N77" s="8">
        <f t="shared" si="68"/>
        <v>208.1</v>
      </c>
      <c r="O77" s="8">
        <f t="shared" si="68"/>
        <v>66.900000000000006</v>
      </c>
      <c r="P77" s="8">
        <f t="shared" si="68"/>
        <v>202.4</v>
      </c>
      <c r="Q77" s="8">
        <f t="shared" si="68"/>
        <v>68.3</v>
      </c>
      <c r="R77" s="8">
        <f t="shared" si="68"/>
        <v>202.7</v>
      </c>
      <c r="S77" s="8">
        <f t="shared" si="68"/>
        <v>247.9</v>
      </c>
      <c r="T77" s="8">
        <f t="shared" si="68"/>
        <v>208.4</v>
      </c>
      <c r="U77" s="8">
        <f t="shared" si="68"/>
        <v>124</v>
      </c>
      <c r="V77" s="8">
        <f t="shared" si="68"/>
        <v>152.4</v>
      </c>
      <c r="W77" s="8">
        <f t="shared" si="68"/>
        <v>170.9</v>
      </c>
      <c r="X77" s="8">
        <f t="shared" si="68"/>
        <v>3128.8</v>
      </c>
      <c r="Y77" s="8">
        <f t="shared" si="68"/>
        <v>2071.4</v>
      </c>
      <c r="Z77" s="8">
        <f t="shared" si="68"/>
        <v>849.6</v>
      </c>
      <c r="AA77" s="8">
        <f t="shared" si="68"/>
        <v>2086.1</v>
      </c>
      <c r="AB77" s="8">
        <f t="shared" si="68"/>
        <v>1761.3</v>
      </c>
      <c r="AC77" s="8">
        <f t="shared" si="68"/>
        <v>39</v>
      </c>
      <c r="AD77" s="8">
        <f t="shared" si="68"/>
        <v>20.100000000000001</v>
      </c>
      <c r="AE77" s="8">
        <f t="shared" si="68"/>
        <v>555.4</v>
      </c>
      <c r="AF77" s="8">
        <f t="shared" si="68"/>
        <v>22.3</v>
      </c>
      <c r="AG77" s="8">
        <f t="shared" si="68"/>
        <v>5487.5</v>
      </c>
      <c r="AH77" s="8">
        <f t="shared" si="68"/>
        <v>269.7</v>
      </c>
      <c r="AI77" s="8">
        <f t="shared" si="68"/>
        <v>1480</v>
      </c>
      <c r="AJ77" s="8">
        <f t="shared" si="68"/>
        <v>87.9</v>
      </c>
      <c r="AK77" s="8">
        <f t="shared" si="68"/>
        <v>866.9</v>
      </c>
      <c r="AL77" s="8">
        <f t="shared" si="68"/>
        <v>325.3</v>
      </c>
      <c r="AM77" s="8">
        <f t="shared" si="68"/>
        <v>620.70000000000005</v>
      </c>
      <c r="AN77" s="8">
        <f t="shared" si="68"/>
        <v>383.2</v>
      </c>
      <c r="AO77" s="8">
        <f t="shared" si="68"/>
        <v>5640</v>
      </c>
      <c r="AP77" s="8">
        <f t="shared" si="68"/>
        <v>1585.3</v>
      </c>
      <c r="AQ77" s="8">
        <f t="shared" si="68"/>
        <v>3738.4</v>
      </c>
      <c r="AR77" s="8">
        <f t="shared" si="68"/>
        <v>999.9</v>
      </c>
      <c r="AS77" s="8">
        <f t="shared" si="68"/>
        <v>1168.2</v>
      </c>
      <c r="AT77" s="8">
        <f t="shared" si="68"/>
        <v>0</v>
      </c>
      <c r="AU77" s="8">
        <f t="shared" si="68"/>
        <v>23587.8</v>
      </c>
      <c r="AV77" s="8">
        <f t="shared" si="68"/>
        <v>5805.7</v>
      </c>
      <c r="AW77" s="8">
        <f t="shared" si="68"/>
        <v>19734.2</v>
      </c>
      <c r="AX77" s="8">
        <f t="shared" si="68"/>
        <v>199.9</v>
      </c>
      <c r="AY77" s="8">
        <f t="shared" si="68"/>
        <v>2.2000000000000002</v>
      </c>
      <c r="AZ77" s="8">
        <f t="shared" si="68"/>
        <v>1.1000000000000001</v>
      </c>
      <c r="BA77" s="8">
        <f t="shared" si="68"/>
        <v>10.8</v>
      </c>
      <c r="BB77" s="8">
        <f t="shared" si="68"/>
        <v>93.7</v>
      </c>
      <c r="BC77" s="8">
        <f t="shared" si="68"/>
        <v>-131.80000000000001</v>
      </c>
      <c r="BD77">
        <f t="shared" si="44"/>
        <v>145.4</v>
      </c>
      <c r="BE77">
        <f t="shared" si="45"/>
        <v>22.700000000000003</v>
      </c>
      <c r="BF77">
        <f t="shared" si="46"/>
        <v>19680.200000000004</v>
      </c>
      <c r="BG77">
        <f t="shared" si="47"/>
        <v>628.1</v>
      </c>
      <c r="BH77">
        <f t="shared" si="47"/>
        <v>70.7</v>
      </c>
      <c r="BI77">
        <f t="shared" si="47"/>
        <v>24.1</v>
      </c>
      <c r="BJ77">
        <f t="shared" si="47"/>
        <v>317.8</v>
      </c>
      <c r="BK77">
        <f t="shared" si="47"/>
        <v>844.9</v>
      </c>
      <c r="BL77">
        <f t="shared" si="48"/>
        <v>1341.3999999999999</v>
      </c>
      <c r="BM77">
        <f t="shared" si="49"/>
        <v>66.900000000000006</v>
      </c>
      <c r="BN77">
        <f t="shared" si="50"/>
        <v>270.7</v>
      </c>
      <c r="BO77">
        <f t="shared" si="51"/>
        <v>582</v>
      </c>
      <c r="BP77">
        <f t="shared" si="52"/>
        <v>247.9</v>
      </c>
      <c r="BQ77">
        <f t="shared" si="53"/>
        <v>276.39999999999998</v>
      </c>
      <c r="BR77">
        <f t="shared" si="54"/>
        <v>3128.8</v>
      </c>
      <c r="BS77">
        <f t="shared" si="54"/>
        <v>2071.4</v>
      </c>
      <c r="BT77">
        <f t="shared" si="54"/>
        <v>849.6</v>
      </c>
      <c r="BU77">
        <f t="shared" si="55"/>
        <v>1761.3</v>
      </c>
      <c r="BV77">
        <f t="shared" si="56"/>
        <v>59.1</v>
      </c>
      <c r="BW77">
        <f t="shared" si="30"/>
        <v>5640</v>
      </c>
      <c r="CH77" s="8">
        <f t="shared" si="69"/>
        <v>49329.799999999996</v>
      </c>
      <c r="CM77" s="8">
        <f t="shared" si="70"/>
        <v>-38.100000000000009</v>
      </c>
      <c r="CN77" s="31">
        <f t="shared" si="28"/>
        <v>49291.7</v>
      </c>
    </row>
    <row r="78" spans="1:92" ht="13.7" customHeight="1" x14ac:dyDescent="0.35">
      <c r="A78" s="7" t="s">
        <v>74</v>
      </c>
      <c r="B78" s="8">
        <f t="shared" si="68"/>
        <v>154.4</v>
      </c>
      <c r="C78" s="8">
        <f t="shared" si="68"/>
        <v>8.1999999999999993</v>
      </c>
      <c r="D78" s="8">
        <f t="shared" si="68"/>
        <v>1.2</v>
      </c>
      <c r="E78" s="8">
        <f t="shared" si="68"/>
        <v>7</v>
      </c>
      <c r="F78" s="8">
        <f t="shared" si="68"/>
        <v>10.5</v>
      </c>
      <c r="G78" s="8">
        <f t="shared" si="68"/>
        <v>99.7</v>
      </c>
      <c r="H78" s="8">
        <f t="shared" si="68"/>
        <v>33.200000000000003</v>
      </c>
      <c r="I78" s="8">
        <f t="shared" si="68"/>
        <v>15.6</v>
      </c>
      <c r="J78" s="8">
        <f t="shared" si="68"/>
        <v>150</v>
      </c>
      <c r="K78" s="8">
        <f t="shared" si="68"/>
        <v>473.6</v>
      </c>
      <c r="L78" s="8">
        <f t="shared" si="68"/>
        <v>286.8</v>
      </c>
      <c r="M78" s="8">
        <f t="shared" si="68"/>
        <v>104</v>
      </c>
      <c r="N78" s="8">
        <f t="shared" si="68"/>
        <v>155.19999999999999</v>
      </c>
      <c r="O78" s="8">
        <f t="shared" si="68"/>
        <v>95.9</v>
      </c>
      <c r="P78" s="8">
        <f t="shared" si="68"/>
        <v>232.4</v>
      </c>
      <c r="Q78" s="8">
        <f t="shared" si="68"/>
        <v>127</v>
      </c>
      <c r="R78" s="8">
        <f t="shared" si="68"/>
        <v>126</v>
      </c>
      <c r="S78" s="8">
        <f t="shared" si="68"/>
        <v>145.5</v>
      </c>
      <c r="T78" s="8">
        <f t="shared" si="68"/>
        <v>150.6</v>
      </c>
      <c r="U78" s="8">
        <f t="shared" si="68"/>
        <v>87.1</v>
      </c>
      <c r="V78" s="8">
        <f t="shared" si="68"/>
        <v>57.7</v>
      </c>
      <c r="W78" s="8">
        <f t="shared" si="68"/>
        <v>75.5</v>
      </c>
      <c r="X78" s="8">
        <f t="shared" si="68"/>
        <v>2765.5</v>
      </c>
      <c r="Y78" s="8">
        <f t="shared" si="68"/>
        <v>204.5</v>
      </c>
      <c r="Z78" s="8">
        <f t="shared" si="68"/>
        <v>541.6</v>
      </c>
      <c r="AA78" s="8">
        <f t="shared" si="68"/>
        <v>1190.5</v>
      </c>
      <c r="AB78" s="8">
        <f t="shared" si="68"/>
        <v>559.9</v>
      </c>
      <c r="AC78" s="8">
        <f t="shared" si="68"/>
        <v>17</v>
      </c>
      <c r="AD78" s="8">
        <f t="shared" si="68"/>
        <v>5.2</v>
      </c>
      <c r="AE78" s="8">
        <f t="shared" si="68"/>
        <v>439.1</v>
      </c>
      <c r="AF78" s="8">
        <f t="shared" si="68"/>
        <v>9</v>
      </c>
      <c r="AG78" s="8">
        <f t="shared" si="68"/>
        <v>174.6</v>
      </c>
      <c r="AH78" s="8">
        <f t="shared" si="68"/>
        <v>329.6</v>
      </c>
      <c r="AI78" s="8">
        <f t="shared" si="68"/>
        <v>472.8</v>
      </c>
      <c r="AJ78" s="8">
        <f t="shared" si="68"/>
        <v>131.5</v>
      </c>
      <c r="AK78" s="8">
        <f t="shared" si="68"/>
        <v>392.3</v>
      </c>
      <c r="AL78" s="8">
        <f t="shared" si="68"/>
        <v>2569</v>
      </c>
      <c r="AM78" s="8">
        <f t="shared" si="68"/>
        <v>335.6</v>
      </c>
      <c r="AN78" s="8">
        <f t="shared" si="68"/>
        <v>166.4</v>
      </c>
      <c r="AO78" s="8">
        <f t="shared" si="68"/>
        <v>1067.9000000000001</v>
      </c>
      <c r="AP78" s="8">
        <f t="shared" si="68"/>
        <v>335.3</v>
      </c>
      <c r="AQ78" s="8">
        <f t="shared" si="68"/>
        <v>567.20000000000005</v>
      </c>
      <c r="AR78" s="8">
        <f t="shared" si="68"/>
        <v>183.5</v>
      </c>
      <c r="AS78" s="8">
        <f t="shared" si="68"/>
        <v>126.7</v>
      </c>
      <c r="AT78" s="8">
        <f t="shared" si="68"/>
        <v>0</v>
      </c>
      <c r="AU78" s="8">
        <f t="shared" si="68"/>
        <v>218.9</v>
      </c>
      <c r="AV78" s="8">
        <f t="shared" si="68"/>
        <v>29.5</v>
      </c>
      <c r="AW78" s="8">
        <f t="shared" si="68"/>
        <v>150.80000000000001</v>
      </c>
      <c r="AX78" s="8">
        <f t="shared" si="68"/>
        <v>545732.1</v>
      </c>
      <c r="AY78" s="8">
        <f t="shared" si="68"/>
        <v>6.3</v>
      </c>
      <c r="AZ78" s="8">
        <f t="shared" si="68"/>
        <v>9.8000000000000007</v>
      </c>
      <c r="BA78" s="8">
        <f t="shared" si="68"/>
        <v>0.9</v>
      </c>
      <c r="BB78" s="8">
        <f t="shared" si="68"/>
        <v>129.5</v>
      </c>
      <c r="BC78" s="8">
        <f t="shared" si="68"/>
        <v>-1142.9000000000001</v>
      </c>
      <c r="BD78">
        <f t="shared" si="44"/>
        <v>162.6</v>
      </c>
      <c r="BE78">
        <f t="shared" si="45"/>
        <v>8.1999999999999993</v>
      </c>
      <c r="BF78">
        <f t="shared" si="46"/>
        <v>7433.5999999999995</v>
      </c>
      <c r="BG78">
        <f t="shared" si="47"/>
        <v>99.7</v>
      </c>
      <c r="BH78">
        <f t="shared" si="47"/>
        <v>33.200000000000003</v>
      </c>
      <c r="BI78">
        <f t="shared" si="47"/>
        <v>15.6</v>
      </c>
      <c r="BJ78">
        <f t="shared" si="47"/>
        <v>150</v>
      </c>
      <c r="BK78">
        <f t="shared" si="47"/>
        <v>473.6</v>
      </c>
      <c r="BL78">
        <f t="shared" si="48"/>
        <v>546</v>
      </c>
      <c r="BM78">
        <f t="shared" si="49"/>
        <v>95.9</v>
      </c>
      <c r="BN78">
        <f t="shared" si="50"/>
        <v>359.4</v>
      </c>
      <c r="BO78">
        <f t="shared" si="51"/>
        <v>352.1</v>
      </c>
      <c r="BP78">
        <f t="shared" si="52"/>
        <v>145.5</v>
      </c>
      <c r="BQ78">
        <f t="shared" si="53"/>
        <v>144.80000000000001</v>
      </c>
      <c r="BR78">
        <f t="shared" si="54"/>
        <v>2765.5</v>
      </c>
      <c r="BS78">
        <f t="shared" si="54"/>
        <v>204.5</v>
      </c>
      <c r="BT78">
        <f t="shared" si="54"/>
        <v>541.6</v>
      </c>
      <c r="BU78">
        <f t="shared" si="55"/>
        <v>559.9</v>
      </c>
      <c r="BV78">
        <f t="shared" si="56"/>
        <v>22.2</v>
      </c>
      <c r="BW78">
        <f t="shared" si="30"/>
        <v>1067.9000000000001</v>
      </c>
      <c r="CH78" s="8">
        <f t="shared" si="69"/>
        <v>546137.59999999998</v>
      </c>
      <c r="CM78" s="8">
        <f t="shared" si="70"/>
        <v>-1013.4000000000001</v>
      </c>
      <c r="CN78" s="31">
        <f t="shared" si="28"/>
        <v>545124.19999999995</v>
      </c>
    </row>
    <row r="79" spans="1:92" ht="20.45" customHeight="1" x14ac:dyDescent="0.35">
      <c r="A79" s="7" t="s">
        <v>75</v>
      </c>
      <c r="B79" s="8">
        <f t="shared" ref="B79:BC79" si="71">B34</f>
        <v>2717.5</v>
      </c>
      <c r="C79" s="8">
        <f t="shared" si="71"/>
        <v>229.6</v>
      </c>
      <c r="D79" s="8">
        <f t="shared" si="71"/>
        <v>9.3000000000000007</v>
      </c>
      <c r="E79" s="8">
        <f t="shared" si="71"/>
        <v>116.3</v>
      </c>
      <c r="F79" s="8">
        <f t="shared" si="71"/>
        <v>66.8</v>
      </c>
      <c r="G79" s="8">
        <f t="shared" si="71"/>
        <v>7922.1</v>
      </c>
      <c r="H79" s="8">
        <f t="shared" si="71"/>
        <v>597</v>
      </c>
      <c r="I79" s="8">
        <f t="shared" si="71"/>
        <v>599.79999999999995</v>
      </c>
      <c r="J79" s="8">
        <f t="shared" si="71"/>
        <v>2918.8</v>
      </c>
      <c r="K79" s="8">
        <f t="shared" si="71"/>
        <v>7399.9</v>
      </c>
      <c r="L79" s="8">
        <f t="shared" si="71"/>
        <v>4508.5</v>
      </c>
      <c r="M79" s="8">
        <f t="shared" si="71"/>
        <v>1005.5</v>
      </c>
      <c r="N79" s="8">
        <f t="shared" si="71"/>
        <v>2294.4</v>
      </c>
      <c r="O79" s="8">
        <f t="shared" si="71"/>
        <v>1541.4</v>
      </c>
      <c r="P79" s="8">
        <f t="shared" si="71"/>
        <v>7882.6</v>
      </c>
      <c r="Q79" s="8">
        <f t="shared" si="71"/>
        <v>1668.8</v>
      </c>
      <c r="R79" s="8">
        <f t="shared" si="71"/>
        <v>2848.6</v>
      </c>
      <c r="S79" s="8">
        <f t="shared" si="71"/>
        <v>2598.8000000000002</v>
      </c>
      <c r="T79" s="8">
        <f t="shared" si="71"/>
        <v>4436.5</v>
      </c>
      <c r="U79" s="8">
        <f t="shared" si="71"/>
        <v>4552.1000000000004</v>
      </c>
      <c r="V79" s="8">
        <f t="shared" si="71"/>
        <v>994.9</v>
      </c>
      <c r="W79" s="8">
        <f t="shared" si="71"/>
        <v>2533.1</v>
      </c>
      <c r="X79" s="8">
        <f t="shared" si="71"/>
        <v>7141.2</v>
      </c>
      <c r="Y79" s="8">
        <f t="shared" si="71"/>
        <v>584.1</v>
      </c>
      <c r="Z79" s="8">
        <f t="shared" si="71"/>
        <v>12402</v>
      </c>
      <c r="AA79" s="8">
        <f t="shared" si="71"/>
        <v>10283.299999999999</v>
      </c>
      <c r="AB79" s="8">
        <f t="shared" si="71"/>
        <v>1195.5</v>
      </c>
      <c r="AC79" s="8">
        <f t="shared" si="71"/>
        <v>405.7</v>
      </c>
      <c r="AD79" s="8">
        <f t="shared" si="71"/>
        <v>365.2</v>
      </c>
      <c r="AE79" s="8">
        <f t="shared" si="71"/>
        <v>697.2</v>
      </c>
      <c r="AF79" s="8">
        <f t="shared" si="71"/>
        <v>685.6</v>
      </c>
      <c r="AG79" s="8">
        <f t="shared" si="71"/>
        <v>5035.7</v>
      </c>
      <c r="AH79" s="8">
        <f t="shared" si="71"/>
        <v>930.9</v>
      </c>
      <c r="AI79" s="8">
        <f t="shared" si="71"/>
        <v>1456.1</v>
      </c>
      <c r="AJ79" s="8">
        <f t="shared" si="71"/>
        <v>1024</v>
      </c>
      <c r="AK79" s="8">
        <f t="shared" si="71"/>
        <v>4361</v>
      </c>
      <c r="AL79" s="8">
        <f t="shared" si="71"/>
        <v>363.8</v>
      </c>
      <c r="AM79" s="8">
        <f t="shared" si="71"/>
        <v>2036.1</v>
      </c>
      <c r="AN79" s="8">
        <f t="shared" si="71"/>
        <v>1797.2</v>
      </c>
      <c r="AO79" s="8">
        <f t="shared" si="71"/>
        <v>3389.1</v>
      </c>
      <c r="AP79" s="8">
        <f t="shared" si="71"/>
        <v>1318.5</v>
      </c>
      <c r="AQ79" s="8">
        <f t="shared" si="71"/>
        <v>4251.8</v>
      </c>
      <c r="AR79" s="8">
        <f t="shared" si="71"/>
        <v>620.6</v>
      </c>
      <c r="AS79" s="8">
        <f t="shared" si="71"/>
        <v>1632.8</v>
      </c>
      <c r="AT79" s="8">
        <f t="shared" si="71"/>
        <v>0</v>
      </c>
      <c r="AU79" s="8">
        <f t="shared" si="71"/>
        <v>92465.2</v>
      </c>
      <c r="AV79" s="8">
        <f t="shared" si="71"/>
        <v>26.7</v>
      </c>
      <c r="AW79" s="8">
        <f t="shared" si="71"/>
        <v>497.4</v>
      </c>
      <c r="AX79" s="8">
        <f t="shared" si="71"/>
        <v>7842</v>
      </c>
      <c r="AY79" s="8">
        <f t="shared" si="71"/>
        <v>118.6</v>
      </c>
      <c r="AZ79" s="8">
        <f t="shared" si="71"/>
        <v>1590.2</v>
      </c>
      <c r="BA79" s="8">
        <f t="shared" si="71"/>
        <v>4573.7</v>
      </c>
      <c r="BB79" s="8">
        <f t="shared" si="71"/>
        <v>12978.6</v>
      </c>
      <c r="BC79" s="8">
        <f t="shared" si="71"/>
        <v>-18509.400000000001</v>
      </c>
      <c r="BD79">
        <f t="shared" si="44"/>
        <v>2947.1</v>
      </c>
      <c r="BE79">
        <f t="shared" si="45"/>
        <v>125.6</v>
      </c>
      <c r="BF79">
        <f t="shared" si="46"/>
        <v>36561.4</v>
      </c>
      <c r="BG79">
        <f t="shared" si="47"/>
        <v>7922.1</v>
      </c>
      <c r="BH79">
        <f t="shared" si="47"/>
        <v>597</v>
      </c>
      <c r="BI79">
        <f t="shared" si="47"/>
        <v>599.79999999999995</v>
      </c>
      <c r="BJ79">
        <f t="shared" si="47"/>
        <v>2918.8</v>
      </c>
      <c r="BK79">
        <f t="shared" si="47"/>
        <v>7399.9</v>
      </c>
      <c r="BL79">
        <f t="shared" si="48"/>
        <v>7808.4</v>
      </c>
      <c r="BM79">
        <f t="shared" si="49"/>
        <v>1541.4</v>
      </c>
      <c r="BN79">
        <f t="shared" si="50"/>
        <v>9551.4</v>
      </c>
      <c r="BO79">
        <f t="shared" si="51"/>
        <v>9818.2000000000007</v>
      </c>
      <c r="BP79">
        <f t="shared" si="52"/>
        <v>2598.8000000000002</v>
      </c>
      <c r="BQ79">
        <f t="shared" si="53"/>
        <v>5547</v>
      </c>
      <c r="BR79">
        <f t="shared" si="54"/>
        <v>7141.2</v>
      </c>
      <c r="BS79">
        <f t="shared" si="54"/>
        <v>584.1</v>
      </c>
      <c r="BT79">
        <f t="shared" si="54"/>
        <v>12402</v>
      </c>
      <c r="BU79">
        <f t="shared" si="55"/>
        <v>1195.5</v>
      </c>
      <c r="BV79">
        <f t="shared" si="56"/>
        <v>770.9</v>
      </c>
      <c r="BW79">
        <f t="shared" si="30"/>
        <v>3389.1</v>
      </c>
      <c r="CH79" s="8">
        <f t="shared" ref="CH79" si="72">CH34</f>
        <v>100949.9</v>
      </c>
      <c r="CM79" s="8">
        <f t="shared" ref="CM79" si="73">CM34</f>
        <v>-5530.8000000000011</v>
      </c>
      <c r="CN79" s="31">
        <f t="shared" si="28"/>
        <v>95419.099999999991</v>
      </c>
    </row>
    <row r="80" spans="1:92" ht="26.45" customHeight="1" x14ac:dyDescent="0.35">
      <c r="A80" s="6" t="s">
        <v>76</v>
      </c>
      <c r="B80" s="12">
        <f t="shared" ref="B80:BC80" si="74">SUM(B35,B36)</f>
        <v>463</v>
      </c>
      <c r="C80" s="12">
        <f t="shared" si="74"/>
        <v>46.599999999999994</v>
      </c>
      <c r="D80" s="12">
        <f t="shared" si="74"/>
        <v>3.6999999999999997</v>
      </c>
      <c r="E80" s="12">
        <f t="shared" si="74"/>
        <v>34.700000000000003</v>
      </c>
      <c r="F80" s="12">
        <f t="shared" si="74"/>
        <v>13.9</v>
      </c>
      <c r="G80" s="12">
        <f t="shared" si="74"/>
        <v>1394.6</v>
      </c>
      <c r="H80" s="12">
        <f t="shared" si="74"/>
        <v>154.1</v>
      </c>
      <c r="I80" s="12">
        <f t="shared" si="74"/>
        <v>118.2</v>
      </c>
      <c r="J80" s="12">
        <f t="shared" si="74"/>
        <v>517.9</v>
      </c>
      <c r="K80" s="12">
        <f t="shared" si="74"/>
        <v>3831</v>
      </c>
      <c r="L80" s="12">
        <f t="shared" si="74"/>
        <v>1006.3000000000001</v>
      </c>
      <c r="M80" s="12">
        <f t="shared" si="74"/>
        <v>277.3</v>
      </c>
      <c r="N80" s="12">
        <f t="shared" si="74"/>
        <v>466.09999999999997</v>
      </c>
      <c r="O80" s="12">
        <f t="shared" si="74"/>
        <v>306.39999999999998</v>
      </c>
      <c r="P80" s="12">
        <f t="shared" si="74"/>
        <v>1989.3000000000002</v>
      </c>
      <c r="Q80" s="12">
        <f t="shared" si="74"/>
        <v>397.79999999999995</v>
      </c>
      <c r="R80" s="12">
        <f t="shared" si="74"/>
        <v>587.6</v>
      </c>
      <c r="S80" s="12">
        <f t="shared" si="74"/>
        <v>571.6</v>
      </c>
      <c r="T80" s="12">
        <f t="shared" si="74"/>
        <v>1129.3</v>
      </c>
      <c r="U80" s="12">
        <f t="shared" si="74"/>
        <v>1010.7</v>
      </c>
      <c r="V80" s="12">
        <f t="shared" si="74"/>
        <v>212.79999999999998</v>
      </c>
      <c r="W80" s="12">
        <f t="shared" si="74"/>
        <v>517.9</v>
      </c>
      <c r="X80" s="12">
        <f t="shared" si="74"/>
        <v>1521.2</v>
      </c>
      <c r="Y80" s="12">
        <f t="shared" si="74"/>
        <v>87.9</v>
      </c>
      <c r="Z80" s="12">
        <f t="shared" si="74"/>
        <v>1934.3999999999999</v>
      </c>
      <c r="AA80" s="12">
        <f t="shared" si="74"/>
        <v>3268.4</v>
      </c>
      <c r="AB80" s="12">
        <f t="shared" si="74"/>
        <v>382.59999999999997</v>
      </c>
      <c r="AC80" s="12">
        <f t="shared" si="74"/>
        <v>7806.6</v>
      </c>
      <c r="AD80" s="12">
        <f t="shared" si="74"/>
        <v>189.6</v>
      </c>
      <c r="AE80" s="12">
        <f t="shared" si="74"/>
        <v>367.8</v>
      </c>
      <c r="AF80" s="12">
        <f t="shared" si="74"/>
        <v>233.4</v>
      </c>
      <c r="AG80" s="12">
        <f t="shared" si="74"/>
        <v>786.40000000000009</v>
      </c>
      <c r="AH80" s="12">
        <f t="shared" si="74"/>
        <v>540</v>
      </c>
      <c r="AI80" s="12">
        <f t="shared" si="74"/>
        <v>323.2</v>
      </c>
      <c r="AJ80" s="12">
        <f t="shared" si="74"/>
        <v>572.1</v>
      </c>
      <c r="AK80" s="12">
        <f t="shared" si="74"/>
        <v>404.2</v>
      </c>
      <c r="AL80" s="12">
        <f t="shared" si="74"/>
        <v>83.6</v>
      </c>
      <c r="AM80" s="12">
        <f t="shared" si="74"/>
        <v>678.59999999999991</v>
      </c>
      <c r="AN80" s="12">
        <f t="shared" si="74"/>
        <v>888.7</v>
      </c>
      <c r="AO80" s="12">
        <f t="shared" si="74"/>
        <v>426.7</v>
      </c>
      <c r="AP80" s="12">
        <f t="shared" si="74"/>
        <v>484</v>
      </c>
      <c r="AQ80" s="12">
        <f t="shared" si="74"/>
        <v>848.7</v>
      </c>
      <c r="AR80" s="12">
        <f t="shared" si="74"/>
        <v>201.6</v>
      </c>
      <c r="AS80" s="12">
        <f t="shared" si="74"/>
        <v>236.6</v>
      </c>
      <c r="AT80" s="12">
        <f t="shared" si="74"/>
        <v>0</v>
      </c>
      <c r="AU80" s="12">
        <f t="shared" si="74"/>
        <v>20104.3</v>
      </c>
      <c r="AV80" s="12">
        <f t="shared" si="74"/>
        <v>10.3</v>
      </c>
      <c r="AW80" s="12">
        <f t="shared" si="74"/>
        <v>161.1</v>
      </c>
      <c r="AX80" s="12">
        <f t="shared" si="74"/>
        <v>1838.9</v>
      </c>
      <c r="AY80" s="12">
        <f t="shared" si="74"/>
        <v>1245.6000000000001</v>
      </c>
      <c r="AZ80" s="12">
        <f t="shared" si="74"/>
        <v>1199.5999999999999</v>
      </c>
      <c r="BA80" s="12">
        <f t="shared" si="74"/>
        <v>427.1</v>
      </c>
      <c r="BB80" s="12">
        <f t="shared" si="74"/>
        <v>13880.7</v>
      </c>
      <c r="BC80" s="12">
        <f t="shared" si="74"/>
        <v>-5130.8999999999996</v>
      </c>
      <c r="BD80">
        <f t="shared" si="44"/>
        <v>509.6</v>
      </c>
      <c r="BE80">
        <f t="shared" si="45"/>
        <v>38.400000000000006</v>
      </c>
      <c r="BF80">
        <f t="shared" si="46"/>
        <v>9931.2000000000007</v>
      </c>
      <c r="BG80">
        <f t="shared" si="47"/>
        <v>1394.6</v>
      </c>
      <c r="BH80">
        <f t="shared" si="47"/>
        <v>154.1</v>
      </c>
      <c r="BI80">
        <f t="shared" si="47"/>
        <v>118.2</v>
      </c>
      <c r="BJ80">
        <f t="shared" si="47"/>
        <v>517.9</v>
      </c>
      <c r="BK80">
        <f t="shared" si="47"/>
        <v>3831</v>
      </c>
      <c r="BL80">
        <f t="shared" si="48"/>
        <v>1749.7</v>
      </c>
      <c r="BM80">
        <f t="shared" si="49"/>
        <v>306.39999999999998</v>
      </c>
      <c r="BN80">
        <f t="shared" si="50"/>
        <v>2387.1000000000004</v>
      </c>
      <c r="BO80">
        <f t="shared" si="51"/>
        <v>2234.8000000000002</v>
      </c>
      <c r="BP80">
        <f t="shared" si="52"/>
        <v>571.6</v>
      </c>
      <c r="BQ80">
        <f t="shared" si="53"/>
        <v>1223.5</v>
      </c>
      <c r="BR80">
        <f t="shared" si="54"/>
        <v>1521.2</v>
      </c>
      <c r="BS80">
        <f t="shared" si="54"/>
        <v>87.9</v>
      </c>
      <c r="BT80">
        <f t="shared" si="54"/>
        <v>1934.3999999999999</v>
      </c>
      <c r="BU80">
        <f t="shared" si="55"/>
        <v>382.59999999999997</v>
      </c>
      <c r="BV80">
        <f t="shared" si="56"/>
        <v>7996.2000000000007</v>
      </c>
      <c r="BW80">
        <f t="shared" si="30"/>
        <v>426.7</v>
      </c>
      <c r="CH80" s="12">
        <f t="shared" ref="CH80" si="75">SUM(CH35,CH36)</f>
        <v>23360.2</v>
      </c>
      <c r="CM80" s="12">
        <f t="shared" ref="CM80" si="76">SUM(CM35,CM36)</f>
        <v>8749.8000000000011</v>
      </c>
      <c r="CN80" s="31">
        <f t="shared" si="28"/>
        <v>32110</v>
      </c>
    </row>
    <row r="81" spans="1:92" ht="20.45" customHeight="1" x14ac:dyDescent="0.35">
      <c r="A81" s="7" t="s">
        <v>77</v>
      </c>
      <c r="B81" s="9">
        <f t="shared" ref="B81:BC81" si="77">B47</f>
        <v>118</v>
      </c>
      <c r="C81" s="9">
        <f t="shared" si="77"/>
        <v>2.5</v>
      </c>
      <c r="D81" s="9">
        <f t="shared" si="77"/>
        <v>0.1</v>
      </c>
      <c r="E81" s="9">
        <f t="shared" si="77"/>
        <v>5</v>
      </c>
      <c r="F81" s="9">
        <f t="shared" si="77"/>
        <v>1.9</v>
      </c>
      <c r="G81" s="9">
        <f t="shared" si="77"/>
        <v>617.9</v>
      </c>
      <c r="H81" s="9">
        <f t="shared" si="77"/>
        <v>3.6</v>
      </c>
      <c r="I81" s="9">
        <f t="shared" si="77"/>
        <v>27.5</v>
      </c>
      <c r="J81" s="9">
        <f t="shared" si="77"/>
        <v>20.3</v>
      </c>
      <c r="K81" s="9">
        <f t="shared" si="77"/>
        <v>90.8</v>
      </c>
      <c r="L81" s="9">
        <f t="shared" si="77"/>
        <v>64.8</v>
      </c>
      <c r="M81" s="9">
        <f t="shared" si="77"/>
        <v>19.2</v>
      </c>
      <c r="N81" s="9">
        <f t="shared" si="77"/>
        <v>18.8</v>
      </c>
      <c r="O81" s="9">
        <f t="shared" si="77"/>
        <v>90.5</v>
      </c>
      <c r="P81" s="9">
        <f t="shared" si="77"/>
        <v>641</v>
      </c>
      <c r="Q81" s="9">
        <f t="shared" si="77"/>
        <v>19.3</v>
      </c>
      <c r="R81" s="9">
        <f t="shared" si="77"/>
        <v>41.1</v>
      </c>
      <c r="S81" s="9">
        <f t="shared" si="77"/>
        <v>23.2</v>
      </c>
      <c r="T81" s="9">
        <f t="shared" si="77"/>
        <v>26.1</v>
      </c>
      <c r="U81" s="9">
        <f t="shared" si="77"/>
        <v>19.7</v>
      </c>
      <c r="V81" s="9">
        <f t="shared" si="77"/>
        <v>7.8</v>
      </c>
      <c r="W81" s="9">
        <f t="shared" si="77"/>
        <v>22.2</v>
      </c>
      <c r="X81" s="9">
        <f t="shared" si="77"/>
        <v>166.4</v>
      </c>
      <c r="Y81" s="9">
        <f t="shared" si="77"/>
        <v>6.9</v>
      </c>
      <c r="Z81" s="9">
        <f t="shared" si="77"/>
        <v>144.9</v>
      </c>
      <c r="AA81" s="9">
        <f t="shared" si="77"/>
        <v>140.30000000000001</v>
      </c>
      <c r="AB81" s="9">
        <f t="shared" si="77"/>
        <v>38.6</v>
      </c>
      <c r="AC81" s="9">
        <f t="shared" si="77"/>
        <v>5</v>
      </c>
      <c r="AD81" s="9">
        <f t="shared" si="77"/>
        <v>10</v>
      </c>
      <c r="AE81" s="9">
        <f t="shared" si="77"/>
        <v>17.600000000000001</v>
      </c>
      <c r="AF81" s="9">
        <f t="shared" si="77"/>
        <v>1.6</v>
      </c>
      <c r="AG81" s="9">
        <f t="shared" si="77"/>
        <v>42.3</v>
      </c>
      <c r="AH81" s="9">
        <f t="shared" si="77"/>
        <v>112.5</v>
      </c>
      <c r="AI81" s="9">
        <f t="shared" si="77"/>
        <v>925.6</v>
      </c>
      <c r="AJ81" s="9">
        <f t="shared" si="77"/>
        <v>44.4</v>
      </c>
      <c r="AK81" s="9">
        <f t="shared" si="77"/>
        <v>52.4</v>
      </c>
      <c r="AL81" s="9">
        <f t="shared" si="77"/>
        <v>99.2</v>
      </c>
      <c r="AM81" s="9">
        <f t="shared" si="77"/>
        <v>128</v>
      </c>
      <c r="AN81" s="9">
        <f t="shared" si="77"/>
        <v>40.1</v>
      </c>
      <c r="AO81" s="9">
        <f t="shared" si="77"/>
        <v>24.3</v>
      </c>
      <c r="AP81" s="9">
        <f t="shared" si="77"/>
        <v>7.6</v>
      </c>
      <c r="AQ81" s="9">
        <f t="shared" si="77"/>
        <v>73.7</v>
      </c>
      <c r="AR81" s="9">
        <f t="shared" si="77"/>
        <v>20.7</v>
      </c>
      <c r="AS81" s="9">
        <f t="shared" si="77"/>
        <v>22.9</v>
      </c>
      <c r="AT81" s="9">
        <f t="shared" si="77"/>
        <v>0</v>
      </c>
      <c r="AU81" s="9">
        <f t="shared" si="77"/>
        <v>11743.3</v>
      </c>
      <c r="AV81" s="9">
        <f t="shared" si="77"/>
        <v>23.8</v>
      </c>
      <c r="AW81" s="9">
        <f t="shared" si="77"/>
        <v>327281.3</v>
      </c>
      <c r="AX81" s="9">
        <f t="shared" si="77"/>
        <v>264</v>
      </c>
      <c r="AY81" s="9">
        <f t="shared" si="77"/>
        <v>7</v>
      </c>
      <c r="AZ81" s="9">
        <f t="shared" si="77"/>
        <v>84.9</v>
      </c>
      <c r="BA81" s="9">
        <f t="shared" si="77"/>
        <v>0</v>
      </c>
      <c r="BB81" s="9">
        <f t="shared" si="77"/>
        <v>4.0999999999999996</v>
      </c>
      <c r="BC81" s="9">
        <f t="shared" si="77"/>
        <v>-2484.1999999999998</v>
      </c>
      <c r="BD81">
        <f t="shared" si="44"/>
        <v>120.5</v>
      </c>
      <c r="BE81">
        <f t="shared" si="45"/>
        <v>5.0999999999999996</v>
      </c>
      <c r="BF81">
        <f t="shared" si="46"/>
        <v>1730.8000000000002</v>
      </c>
      <c r="BG81">
        <f t="shared" si="47"/>
        <v>617.9</v>
      </c>
      <c r="BH81">
        <f t="shared" si="47"/>
        <v>3.6</v>
      </c>
      <c r="BI81">
        <f t="shared" si="47"/>
        <v>27.5</v>
      </c>
      <c r="BJ81">
        <f t="shared" si="47"/>
        <v>20.3</v>
      </c>
      <c r="BK81">
        <f t="shared" si="47"/>
        <v>90.8</v>
      </c>
      <c r="BL81">
        <f t="shared" si="48"/>
        <v>102.8</v>
      </c>
      <c r="BM81">
        <f t="shared" si="49"/>
        <v>90.5</v>
      </c>
      <c r="BN81">
        <f t="shared" si="50"/>
        <v>660.3</v>
      </c>
      <c r="BO81">
        <f t="shared" si="51"/>
        <v>89.4</v>
      </c>
      <c r="BP81">
        <f t="shared" si="52"/>
        <v>23.2</v>
      </c>
      <c r="BQ81">
        <f t="shared" si="53"/>
        <v>27.5</v>
      </c>
      <c r="BR81">
        <f t="shared" si="54"/>
        <v>166.4</v>
      </c>
      <c r="BS81">
        <f t="shared" si="54"/>
        <v>6.9</v>
      </c>
      <c r="BT81">
        <f t="shared" si="54"/>
        <v>144.9</v>
      </c>
      <c r="BU81">
        <f t="shared" si="55"/>
        <v>38.6</v>
      </c>
      <c r="BV81">
        <f t="shared" si="56"/>
        <v>15</v>
      </c>
      <c r="BW81">
        <f t="shared" si="30"/>
        <v>24.3</v>
      </c>
      <c r="CH81" s="9">
        <f t="shared" ref="CH81" si="78">CH47</f>
        <v>339319.39999999997</v>
      </c>
      <c r="CM81" s="9">
        <f t="shared" ref="CM81" si="79">CM47</f>
        <v>-2480.1</v>
      </c>
      <c r="CN81" s="31">
        <f t="shared" si="28"/>
        <v>336839.3</v>
      </c>
    </row>
    <row r="82" spans="1:92" ht="13.35" customHeight="1" x14ac:dyDescent="0.35">
      <c r="A82" s="7" t="s">
        <v>115</v>
      </c>
      <c r="B82" s="9">
        <v>98186.1</v>
      </c>
      <c r="C82" s="9">
        <v>13222.3</v>
      </c>
      <c r="D82" s="9">
        <v>1205.7</v>
      </c>
      <c r="E82" s="9">
        <v>4285.2</v>
      </c>
      <c r="F82" s="9">
        <v>1621.7</v>
      </c>
      <c r="G82" s="9">
        <v>307157.09999999998</v>
      </c>
      <c r="H82" s="9">
        <v>34151.599999999999</v>
      </c>
      <c r="I82" s="9">
        <v>21113.4</v>
      </c>
      <c r="J82" s="9">
        <v>107964.6</v>
      </c>
      <c r="K82" s="9">
        <v>162735.79999999999</v>
      </c>
      <c r="L82" s="9">
        <v>194212.9</v>
      </c>
      <c r="M82" s="9">
        <v>77244.2</v>
      </c>
      <c r="N82" s="9">
        <v>126263.5</v>
      </c>
      <c r="O82" s="9">
        <v>55687.1</v>
      </c>
      <c r="P82" s="9">
        <v>343425.6</v>
      </c>
      <c r="Q82" s="9">
        <v>110336</v>
      </c>
      <c r="R82" s="9">
        <v>187484.1</v>
      </c>
      <c r="S82" s="9">
        <v>162791</v>
      </c>
      <c r="T82" s="9">
        <v>336238</v>
      </c>
      <c r="U82" s="9">
        <v>463707.7</v>
      </c>
      <c r="V82" s="9">
        <v>61333.5</v>
      </c>
      <c r="W82" s="9">
        <v>161232.70000000001</v>
      </c>
      <c r="X82" s="9">
        <v>233615.5</v>
      </c>
      <c r="Y82" s="9">
        <v>87333.2</v>
      </c>
      <c r="Z82" s="9">
        <v>560316.4</v>
      </c>
      <c r="AA82" s="9">
        <v>1013196</v>
      </c>
      <c r="AB82" s="9">
        <v>223002.4</v>
      </c>
      <c r="AC82" s="9">
        <v>41620.400000000001</v>
      </c>
      <c r="AD82" s="9">
        <v>29433.3</v>
      </c>
      <c r="AE82" s="9">
        <v>104356.6</v>
      </c>
      <c r="AF82" s="9">
        <v>13744.3</v>
      </c>
      <c r="AG82" s="9">
        <v>273871</v>
      </c>
      <c r="AH82" s="9">
        <v>105110.1</v>
      </c>
      <c r="AI82" s="9">
        <v>188239.4</v>
      </c>
      <c r="AJ82" s="9">
        <v>182168.2</v>
      </c>
      <c r="AK82" s="9">
        <v>308183.8</v>
      </c>
      <c r="AL82" s="9">
        <v>678198.2</v>
      </c>
      <c r="AM82" s="9">
        <v>346301.7</v>
      </c>
      <c r="AN82" s="9">
        <v>240624.4</v>
      </c>
      <c r="AO82" s="9">
        <v>340930.5</v>
      </c>
      <c r="AP82" s="9">
        <v>197179.3</v>
      </c>
      <c r="AQ82" s="9">
        <v>547739.4</v>
      </c>
      <c r="AR82" s="9">
        <v>74916.899999999994</v>
      </c>
      <c r="AS82" s="9">
        <v>107585.3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>
        <f t="shared" si="44"/>
        <v>111408.40000000001</v>
      </c>
      <c r="BE82">
        <f t="shared" si="45"/>
        <v>5490.9</v>
      </c>
      <c r="BF82">
        <f t="shared" si="46"/>
        <v>4383036.3</v>
      </c>
      <c r="BG82">
        <f t="shared" si="47"/>
        <v>307157.09999999998</v>
      </c>
      <c r="BH82">
        <f t="shared" si="47"/>
        <v>34151.599999999999</v>
      </c>
      <c r="BI82">
        <f t="shared" si="47"/>
        <v>21113.4</v>
      </c>
      <c r="BJ82">
        <f t="shared" si="47"/>
        <v>107964.6</v>
      </c>
      <c r="BK82">
        <f t="shared" si="47"/>
        <v>162735.79999999999</v>
      </c>
      <c r="BL82">
        <f t="shared" si="48"/>
        <v>397720.6</v>
      </c>
      <c r="BM82">
        <f t="shared" si="49"/>
        <v>55687.1</v>
      </c>
      <c r="BN82">
        <f t="shared" si="50"/>
        <v>453761.6</v>
      </c>
      <c r="BO82">
        <f t="shared" si="51"/>
        <v>684954.8</v>
      </c>
      <c r="BP82">
        <f t="shared" si="52"/>
        <v>162791</v>
      </c>
      <c r="BQ82">
        <f t="shared" si="53"/>
        <v>525041.19999999995</v>
      </c>
      <c r="BR82">
        <f t="shared" si="54"/>
        <v>233615.5</v>
      </c>
      <c r="BS82">
        <f t="shared" si="54"/>
        <v>87333.2</v>
      </c>
      <c r="BT82">
        <f t="shared" si="54"/>
        <v>560316.4</v>
      </c>
      <c r="BU82">
        <f t="shared" si="55"/>
        <v>223002.4</v>
      </c>
      <c r="BV82">
        <f t="shared" si="56"/>
        <v>71053.7</v>
      </c>
      <c r="BW82">
        <f t="shared" si="30"/>
        <v>340930.5</v>
      </c>
      <c r="CH82" s="9">
        <v>0</v>
      </c>
      <c r="CM82" s="9">
        <v>0</v>
      </c>
      <c r="CN82" s="31">
        <f t="shared" si="28"/>
        <v>0</v>
      </c>
    </row>
    <row r="83" spans="1:92" ht="13.35" customHeight="1" x14ac:dyDescent="0.35">
      <c r="BD83">
        <f t="shared" si="44"/>
        <v>0</v>
      </c>
      <c r="BE83">
        <f t="shared" si="45"/>
        <v>0</v>
      </c>
      <c r="BF83">
        <f t="shared" si="46"/>
        <v>0</v>
      </c>
      <c r="BG83">
        <f t="shared" si="47"/>
        <v>0</v>
      </c>
      <c r="BH83">
        <f t="shared" si="47"/>
        <v>0</v>
      </c>
      <c r="BI83">
        <f t="shared" si="47"/>
        <v>0</v>
      </c>
      <c r="BJ83">
        <f t="shared" si="47"/>
        <v>0</v>
      </c>
      <c r="BK83">
        <f t="shared" si="47"/>
        <v>0</v>
      </c>
      <c r="BL83">
        <f t="shared" si="48"/>
        <v>0</v>
      </c>
      <c r="BM83">
        <f t="shared" si="49"/>
        <v>0</v>
      </c>
      <c r="BN83">
        <f t="shared" si="50"/>
        <v>0</v>
      </c>
      <c r="BO83">
        <f t="shared" si="51"/>
        <v>0</v>
      </c>
      <c r="BP83">
        <f t="shared" si="52"/>
        <v>0</v>
      </c>
      <c r="BQ83">
        <f t="shared" si="53"/>
        <v>0</v>
      </c>
      <c r="BR83">
        <f t="shared" si="54"/>
        <v>0</v>
      </c>
      <c r="BS83">
        <f t="shared" si="54"/>
        <v>0</v>
      </c>
      <c r="BT83">
        <f t="shared" si="54"/>
        <v>0</v>
      </c>
      <c r="BU83">
        <f t="shared" si="55"/>
        <v>0</v>
      </c>
      <c r="BV83">
        <f t="shared" si="56"/>
        <v>0</v>
      </c>
      <c r="BW83">
        <f t="shared" si="30"/>
        <v>0</v>
      </c>
    </row>
    <row r="84" spans="1:92" ht="13.35" customHeight="1" x14ac:dyDescent="0.35">
      <c r="BD84">
        <f t="shared" si="44"/>
        <v>0</v>
      </c>
      <c r="BE84">
        <f t="shared" si="45"/>
        <v>0</v>
      </c>
      <c r="BF84">
        <f t="shared" si="46"/>
        <v>0</v>
      </c>
      <c r="BG84">
        <f t="shared" si="47"/>
        <v>0</v>
      </c>
      <c r="BH84">
        <f t="shared" si="47"/>
        <v>0</v>
      </c>
      <c r="BI84">
        <f t="shared" si="47"/>
        <v>0</v>
      </c>
      <c r="BJ84">
        <f t="shared" si="47"/>
        <v>0</v>
      </c>
      <c r="BK84">
        <f t="shared" si="47"/>
        <v>0</v>
      </c>
      <c r="BL84">
        <f t="shared" si="48"/>
        <v>0</v>
      </c>
      <c r="BM84">
        <f t="shared" si="49"/>
        <v>0</v>
      </c>
      <c r="BN84">
        <f t="shared" si="50"/>
        <v>0</v>
      </c>
      <c r="BO84">
        <f t="shared" si="51"/>
        <v>0</v>
      </c>
      <c r="BP84">
        <f t="shared" si="52"/>
        <v>0</v>
      </c>
      <c r="BQ84">
        <f t="shared" si="53"/>
        <v>0</v>
      </c>
      <c r="BR84">
        <f t="shared" si="54"/>
        <v>0</v>
      </c>
      <c r="BS84">
        <f t="shared" si="54"/>
        <v>0</v>
      </c>
      <c r="BT84">
        <f t="shared" si="54"/>
        <v>0</v>
      </c>
      <c r="BU84">
        <f t="shared" si="55"/>
        <v>0</v>
      </c>
      <c r="BV84">
        <f t="shared" si="56"/>
        <v>0</v>
      </c>
      <c r="BW84">
        <f t="shared" si="30"/>
        <v>0</v>
      </c>
    </row>
    <row r="85" spans="1:92" ht="13.35" customHeight="1" x14ac:dyDescent="0.35">
      <c r="BD85">
        <f t="shared" si="44"/>
        <v>0</v>
      </c>
      <c r="BE85">
        <f t="shared" si="45"/>
        <v>0</v>
      </c>
      <c r="BF85">
        <f t="shared" si="46"/>
        <v>0</v>
      </c>
      <c r="BG85">
        <f t="shared" si="47"/>
        <v>0</v>
      </c>
      <c r="BH85">
        <f t="shared" si="47"/>
        <v>0</v>
      </c>
      <c r="BI85">
        <f t="shared" si="47"/>
        <v>0</v>
      </c>
      <c r="BJ85">
        <f t="shared" si="47"/>
        <v>0</v>
      </c>
      <c r="BK85">
        <f t="shared" si="47"/>
        <v>0</v>
      </c>
      <c r="BL85">
        <f t="shared" si="48"/>
        <v>0</v>
      </c>
      <c r="BM85">
        <f t="shared" si="49"/>
        <v>0</v>
      </c>
      <c r="BN85">
        <f t="shared" si="50"/>
        <v>0</v>
      </c>
      <c r="BO85">
        <f t="shared" si="51"/>
        <v>0</v>
      </c>
      <c r="BP85">
        <f t="shared" si="52"/>
        <v>0</v>
      </c>
      <c r="BQ85">
        <f t="shared" si="53"/>
        <v>0</v>
      </c>
      <c r="BR85">
        <f t="shared" si="54"/>
        <v>0</v>
      </c>
      <c r="BS85">
        <f t="shared" si="54"/>
        <v>0</v>
      </c>
      <c r="BT85">
        <f t="shared" si="54"/>
        <v>0</v>
      </c>
      <c r="BU85">
        <f t="shared" si="55"/>
        <v>0</v>
      </c>
      <c r="BV85">
        <f t="shared" si="56"/>
        <v>0</v>
      </c>
      <c r="BW85">
        <f t="shared" si="30"/>
        <v>0</v>
      </c>
    </row>
    <row r="86" spans="1:92" ht="13.35" customHeight="1" x14ac:dyDescent="0.35">
      <c r="BD86">
        <f t="shared" si="44"/>
        <v>0</v>
      </c>
      <c r="BE86">
        <f t="shared" si="45"/>
        <v>0</v>
      </c>
      <c r="BF86">
        <f t="shared" si="46"/>
        <v>0</v>
      </c>
      <c r="BG86">
        <f t="shared" si="47"/>
        <v>0</v>
      </c>
      <c r="BH86">
        <f t="shared" si="47"/>
        <v>0</v>
      </c>
      <c r="BI86">
        <f t="shared" si="47"/>
        <v>0</v>
      </c>
      <c r="BJ86">
        <f t="shared" si="47"/>
        <v>0</v>
      </c>
      <c r="BK86">
        <f t="shared" si="47"/>
        <v>0</v>
      </c>
      <c r="BL86">
        <f t="shared" si="48"/>
        <v>0</v>
      </c>
      <c r="BM86">
        <f t="shared" si="49"/>
        <v>0</v>
      </c>
      <c r="BN86">
        <f t="shared" si="50"/>
        <v>0</v>
      </c>
      <c r="BO86">
        <f t="shared" si="51"/>
        <v>0</v>
      </c>
      <c r="BP86">
        <f t="shared" si="52"/>
        <v>0</v>
      </c>
      <c r="BQ86">
        <f t="shared" si="53"/>
        <v>0</v>
      </c>
      <c r="BR86">
        <f t="shared" si="54"/>
        <v>0</v>
      </c>
      <c r="BS86">
        <f t="shared" si="54"/>
        <v>0</v>
      </c>
      <c r="BT86">
        <f t="shared" si="54"/>
        <v>0</v>
      </c>
      <c r="BU86">
        <f t="shared" si="55"/>
        <v>0</v>
      </c>
      <c r="BV86">
        <f t="shared" si="56"/>
        <v>0</v>
      </c>
      <c r="BW86">
        <f t="shared" si="30"/>
        <v>0</v>
      </c>
    </row>
    <row r="87" spans="1:92" ht="13.35" customHeight="1" x14ac:dyDescent="0.35">
      <c r="BD87">
        <f t="shared" si="44"/>
        <v>0</v>
      </c>
      <c r="BE87">
        <f t="shared" si="45"/>
        <v>0</v>
      </c>
      <c r="BF87">
        <f t="shared" si="46"/>
        <v>0</v>
      </c>
      <c r="BG87">
        <f t="shared" si="47"/>
        <v>0</v>
      </c>
      <c r="BH87">
        <f t="shared" si="47"/>
        <v>0</v>
      </c>
      <c r="BI87">
        <f t="shared" si="47"/>
        <v>0</v>
      </c>
      <c r="BJ87">
        <f t="shared" si="47"/>
        <v>0</v>
      </c>
      <c r="BK87">
        <f t="shared" si="47"/>
        <v>0</v>
      </c>
      <c r="BL87">
        <f t="shared" si="48"/>
        <v>0</v>
      </c>
      <c r="BM87">
        <f t="shared" si="49"/>
        <v>0</v>
      </c>
      <c r="BN87">
        <f t="shared" si="50"/>
        <v>0</v>
      </c>
      <c r="BO87">
        <f t="shared" si="51"/>
        <v>0</v>
      </c>
      <c r="BP87">
        <f t="shared" si="52"/>
        <v>0</v>
      </c>
      <c r="BQ87">
        <f t="shared" si="53"/>
        <v>0</v>
      </c>
      <c r="BR87">
        <f t="shared" si="54"/>
        <v>0</v>
      </c>
      <c r="BS87">
        <f t="shared" si="54"/>
        <v>0</v>
      </c>
      <c r="BT87">
        <f t="shared" si="54"/>
        <v>0</v>
      </c>
      <c r="BU87">
        <f t="shared" si="55"/>
        <v>0</v>
      </c>
      <c r="BV87">
        <f t="shared" si="56"/>
        <v>0</v>
      </c>
      <c r="BW87">
        <f t="shared" si="30"/>
        <v>0</v>
      </c>
    </row>
    <row r="88" spans="1:92" ht="13.35" customHeight="1" x14ac:dyDescent="0.35">
      <c r="BD88">
        <f t="shared" si="44"/>
        <v>0</v>
      </c>
      <c r="BE88">
        <f t="shared" si="45"/>
        <v>0</v>
      </c>
      <c r="BF88">
        <f t="shared" si="46"/>
        <v>0</v>
      </c>
      <c r="BG88">
        <f t="shared" si="47"/>
        <v>0</v>
      </c>
      <c r="BH88">
        <f t="shared" si="47"/>
        <v>0</v>
      </c>
      <c r="BI88">
        <f t="shared" si="47"/>
        <v>0</v>
      </c>
      <c r="BJ88">
        <f t="shared" si="47"/>
        <v>0</v>
      </c>
      <c r="BK88">
        <f t="shared" si="47"/>
        <v>0</v>
      </c>
      <c r="BL88">
        <f t="shared" si="48"/>
        <v>0</v>
      </c>
      <c r="BM88">
        <f t="shared" si="49"/>
        <v>0</v>
      </c>
      <c r="BN88">
        <f t="shared" si="50"/>
        <v>0</v>
      </c>
      <c r="BO88">
        <f t="shared" si="51"/>
        <v>0</v>
      </c>
      <c r="BP88">
        <f t="shared" si="52"/>
        <v>0</v>
      </c>
      <c r="BQ88">
        <f t="shared" si="53"/>
        <v>0</v>
      </c>
      <c r="BR88">
        <f t="shared" si="54"/>
        <v>0</v>
      </c>
      <c r="BS88">
        <f t="shared" si="54"/>
        <v>0</v>
      </c>
      <c r="BT88">
        <f t="shared" si="54"/>
        <v>0</v>
      </c>
      <c r="BU88">
        <f t="shared" si="55"/>
        <v>0</v>
      </c>
      <c r="BV88">
        <f t="shared" si="56"/>
        <v>0</v>
      </c>
      <c r="BW88">
        <f t="shared" si="30"/>
        <v>0</v>
      </c>
    </row>
    <row r="89" spans="1:92" ht="13.35" customHeight="1" x14ac:dyDescent="0.35">
      <c r="BD89">
        <f t="shared" si="44"/>
        <v>0</v>
      </c>
      <c r="BE89">
        <f t="shared" si="45"/>
        <v>0</v>
      </c>
      <c r="BF89">
        <f t="shared" si="46"/>
        <v>0</v>
      </c>
      <c r="BG89">
        <f t="shared" si="47"/>
        <v>0</v>
      </c>
      <c r="BH89">
        <f t="shared" si="47"/>
        <v>0</v>
      </c>
      <c r="BI89">
        <f t="shared" si="47"/>
        <v>0</v>
      </c>
      <c r="BJ89">
        <f t="shared" si="47"/>
        <v>0</v>
      </c>
      <c r="BK89">
        <f t="shared" si="47"/>
        <v>0</v>
      </c>
      <c r="BL89">
        <f t="shared" si="48"/>
        <v>0</v>
      </c>
      <c r="BM89">
        <f t="shared" si="49"/>
        <v>0</v>
      </c>
      <c r="BN89">
        <f t="shared" si="50"/>
        <v>0</v>
      </c>
      <c r="BO89">
        <f t="shared" si="51"/>
        <v>0</v>
      </c>
      <c r="BP89">
        <f t="shared" si="52"/>
        <v>0</v>
      </c>
      <c r="BQ89">
        <f t="shared" si="53"/>
        <v>0</v>
      </c>
      <c r="BR89">
        <f t="shared" si="54"/>
        <v>0</v>
      </c>
      <c r="BS89">
        <f t="shared" si="54"/>
        <v>0</v>
      </c>
      <c r="BT89">
        <f t="shared" si="54"/>
        <v>0</v>
      </c>
      <c r="BU89">
        <f t="shared" si="55"/>
        <v>0</v>
      </c>
      <c r="BV89">
        <f t="shared" si="56"/>
        <v>0</v>
      </c>
      <c r="BW89">
        <f t="shared" si="30"/>
        <v>0</v>
      </c>
    </row>
    <row r="90" spans="1:92" ht="13.35" customHeight="1" x14ac:dyDescent="0.35">
      <c r="BD90">
        <f t="shared" si="44"/>
        <v>0</v>
      </c>
      <c r="BE90">
        <f t="shared" si="45"/>
        <v>0</v>
      </c>
      <c r="BF90">
        <f t="shared" si="46"/>
        <v>0</v>
      </c>
      <c r="BG90">
        <f t="shared" si="47"/>
        <v>0</v>
      </c>
      <c r="BH90">
        <f t="shared" si="47"/>
        <v>0</v>
      </c>
      <c r="BI90">
        <f t="shared" si="47"/>
        <v>0</v>
      </c>
      <c r="BJ90">
        <f t="shared" si="47"/>
        <v>0</v>
      </c>
      <c r="BK90">
        <f t="shared" si="47"/>
        <v>0</v>
      </c>
      <c r="BL90">
        <f t="shared" si="48"/>
        <v>0</v>
      </c>
      <c r="BM90">
        <f t="shared" si="49"/>
        <v>0</v>
      </c>
      <c r="BN90">
        <f t="shared" si="50"/>
        <v>0</v>
      </c>
      <c r="BO90">
        <f t="shared" si="51"/>
        <v>0</v>
      </c>
      <c r="BP90">
        <f t="shared" si="52"/>
        <v>0</v>
      </c>
      <c r="BQ90">
        <f t="shared" si="53"/>
        <v>0</v>
      </c>
      <c r="BR90">
        <f t="shared" si="54"/>
        <v>0</v>
      </c>
      <c r="BS90">
        <f t="shared" si="54"/>
        <v>0</v>
      </c>
      <c r="BT90">
        <f t="shared" si="54"/>
        <v>0</v>
      </c>
      <c r="BU90">
        <f t="shared" si="55"/>
        <v>0</v>
      </c>
      <c r="BV90">
        <f t="shared" si="56"/>
        <v>0</v>
      </c>
      <c r="BW90">
        <f t="shared" si="30"/>
        <v>0</v>
      </c>
    </row>
    <row r="91" spans="1:92" ht="13.35" customHeight="1" x14ac:dyDescent="0.35">
      <c r="BD91">
        <f t="shared" si="44"/>
        <v>0</v>
      </c>
      <c r="BE91">
        <f t="shared" si="45"/>
        <v>0</v>
      </c>
      <c r="BF91">
        <f t="shared" si="46"/>
        <v>0</v>
      </c>
      <c r="BG91">
        <f t="shared" si="47"/>
        <v>0</v>
      </c>
      <c r="BH91">
        <f t="shared" si="47"/>
        <v>0</v>
      </c>
      <c r="BI91">
        <f t="shared" si="47"/>
        <v>0</v>
      </c>
      <c r="BJ91">
        <f t="shared" si="47"/>
        <v>0</v>
      </c>
      <c r="BK91">
        <f t="shared" si="47"/>
        <v>0</v>
      </c>
      <c r="BL91">
        <f t="shared" si="48"/>
        <v>0</v>
      </c>
      <c r="BM91">
        <f t="shared" si="49"/>
        <v>0</v>
      </c>
      <c r="BN91">
        <f t="shared" si="50"/>
        <v>0</v>
      </c>
      <c r="BO91">
        <f t="shared" si="51"/>
        <v>0</v>
      </c>
      <c r="BP91">
        <f t="shared" si="52"/>
        <v>0</v>
      </c>
      <c r="BQ91">
        <f t="shared" si="53"/>
        <v>0</v>
      </c>
      <c r="BR91">
        <f t="shared" si="54"/>
        <v>0</v>
      </c>
      <c r="BS91">
        <f t="shared" si="54"/>
        <v>0</v>
      </c>
      <c r="BT91">
        <f t="shared" si="54"/>
        <v>0</v>
      </c>
      <c r="BU91">
        <f t="shared" si="55"/>
        <v>0</v>
      </c>
      <c r="BV91">
        <f t="shared" si="56"/>
        <v>0</v>
      </c>
      <c r="BW91">
        <f t="shared" si="30"/>
        <v>0</v>
      </c>
    </row>
    <row r="92" spans="1:92" ht="13.35" customHeight="1" x14ac:dyDescent="0.35">
      <c r="BD92">
        <f t="shared" si="44"/>
        <v>0</v>
      </c>
      <c r="BE92">
        <f t="shared" si="45"/>
        <v>0</v>
      </c>
      <c r="BF92">
        <f t="shared" si="46"/>
        <v>0</v>
      </c>
      <c r="BG92">
        <f t="shared" si="47"/>
        <v>0</v>
      </c>
      <c r="BH92">
        <f t="shared" si="47"/>
        <v>0</v>
      </c>
      <c r="BI92">
        <f t="shared" si="47"/>
        <v>0</v>
      </c>
      <c r="BJ92">
        <f t="shared" si="47"/>
        <v>0</v>
      </c>
      <c r="BK92">
        <f t="shared" si="47"/>
        <v>0</v>
      </c>
      <c r="BL92">
        <f t="shared" si="48"/>
        <v>0</v>
      </c>
      <c r="BM92">
        <f t="shared" si="49"/>
        <v>0</v>
      </c>
      <c r="BN92">
        <f t="shared" si="50"/>
        <v>0</v>
      </c>
      <c r="BO92">
        <f t="shared" si="51"/>
        <v>0</v>
      </c>
      <c r="BP92">
        <f t="shared" si="52"/>
        <v>0</v>
      </c>
      <c r="BQ92">
        <f t="shared" si="53"/>
        <v>0</v>
      </c>
      <c r="BR92">
        <f t="shared" si="54"/>
        <v>0</v>
      </c>
      <c r="BS92">
        <f t="shared" si="54"/>
        <v>0</v>
      </c>
      <c r="BT92">
        <f t="shared" si="54"/>
        <v>0</v>
      </c>
      <c r="BU92">
        <f t="shared" si="55"/>
        <v>0</v>
      </c>
      <c r="BV92">
        <f t="shared" si="56"/>
        <v>0</v>
      </c>
      <c r="BW92">
        <f t="shared" si="30"/>
        <v>0</v>
      </c>
    </row>
    <row r="93" spans="1:92" ht="13.35" customHeight="1" x14ac:dyDescent="0.35">
      <c r="BD93">
        <f t="shared" si="44"/>
        <v>0</v>
      </c>
      <c r="BE93">
        <f t="shared" si="45"/>
        <v>0</v>
      </c>
      <c r="BF93">
        <f t="shared" si="46"/>
        <v>0</v>
      </c>
      <c r="BG93">
        <f t="shared" si="47"/>
        <v>0</v>
      </c>
      <c r="BH93">
        <f t="shared" si="47"/>
        <v>0</v>
      </c>
      <c r="BI93">
        <f t="shared" si="47"/>
        <v>0</v>
      </c>
      <c r="BJ93">
        <f t="shared" si="47"/>
        <v>0</v>
      </c>
      <c r="BK93">
        <f t="shared" si="47"/>
        <v>0</v>
      </c>
      <c r="BL93">
        <f t="shared" si="48"/>
        <v>0</v>
      </c>
      <c r="BM93">
        <f t="shared" si="49"/>
        <v>0</v>
      </c>
      <c r="BN93">
        <f t="shared" si="50"/>
        <v>0</v>
      </c>
      <c r="BO93">
        <f t="shared" si="51"/>
        <v>0</v>
      </c>
      <c r="BP93">
        <f t="shared" si="52"/>
        <v>0</v>
      </c>
      <c r="BQ93">
        <f t="shared" si="53"/>
        <v>0</v>
      </c>
      <c r="BR93">
        <f t="shared" si="54"/>
        <v>0</v>
      </c>
      <c r="BS93">
        <f t="shared" si="54"/>
        <v>0</v>
      </c>
      <c r="BT93">
        <f t="shared" si="54"/>
        <v>0</v>
      </c>
      <c r="BU93">
        <f t="shared" si="55"/>
        <v>0</v>
      </c>
      <c r="BV93">
        <f t="shared" si="56"/>
        <v>0</v>
      </c>
      <c r="BW93">
        <f t="shared" si="30"/>
        <v>0</v>
      </c>
    </row>
    <row r="94" spans="1:92" ht="13.35" customHeight="1" x14ac:dyDescent="0.35">
      <c r="BD94">
        <f t="shared" si="44"/>
        <v>0</v>
      </c>
      <c r="BE94">
        <f t="shared" si="45"/>
        <v>0</v>
      </c>
      <c r="BF94">
        <f t="shared" si="46"/>
        <v>0</v>
      </c>
      <c r="BG94">
        <f t="shared" si="47"/>
        <v>0</v>
      </c>
      <c r="BH94">
        <f t="shared" si="47"/>
        <v>0</v>
      </c>
      <c r="BI94">
        <f t="shared" si="47"/>
        <v>0</v>
      </c>
      <c r="BJ94">
        <f t="shared" si="47"/>
        <v>0</v>
      </c>
      <c r="BK94">
        <f t="shared" si="47"/>
        <v>0</v>
      </c>
      <c r="BL94">
        <f t="shared" si="48"/>
        <v>0</v>
      </c>
      <c r="BM94">
        <f t="shared" si="49"/>
        <v>0</v>
      </c>
      <c r="BN94">
        <f t="shared" si="50"/>
        <v>0</v>
      </c>
      <c r="BO94">
        <f t="shared" si="51"/>
        <v>0</v>
      </c>
      <c r="BP94">
        <f t="shared" si="52"/>
        <v>0</v>
      </c>
      <c r="BQ94">
        <f t="shared" si="53"/>
        <v>0</v>
      </c>
      <c r="BR94">
        <f t="shared" si="54"/>
        <v>0</v>
      </c>
      <c r="BS94">
        <f t="shared" si="54"/>
        <v>0</v>
      </c>
      <c r="BT94">
        <f t="shared" si="54"/>
        <v>0</v>
      </c>
      <c r="BU94">
        <f t="shared" si="55"/>
        <v>0</v>
      </c>
      <c r="BV94">
        <f t="shared" si="56"/>
        <v>0</v>
      </c>
      <c r="BW94">
        <f t="shared" si="30"/>
        <v>0</v>
      </c>
    </row>
    <row r="95" spans="1:92" ht="13.35" customHeight="1" x14ac:dyDescent="0.35">
      <c r="BD95">
        <f t="shared" si="44"/>
        <v>0</v>
      </c>
      <c r="BE95">
        <f t="shared" si="45"/>
        <v>0</v>
      </c>
      <c r="BF95">
        <f t="shared" si="46"/>
        <v>0</v>
      </c>
      <c r="BG95">
        <f t="shared" si="47"/>
        <v>0</v>
      </c>
      <c r="BH95">
        <f t="shared" si="47"/>
        <v>0</v>
      </c>
      <c r="BI95">
        <f t="shared" si="47"/>
        <v>0</v>
      </c>
      <c r="BJ95">
        <f t="shared" si="47"/>
        <v>0</v>
      </c>
      <c r="BK95">
        <f t="shared" si="47"/>
        <v>0</v>
      </c>
      <c r="BL95">
        <f t="shared" si="48"/>
        <v>0</v>
      </c>
      <c r="BM95">
        <f t="shared" si="49"/>
        <v>0</v>
      </c>
      <c r="BN95">
        <f t="shared" si="50"/>
        <v>0</v>
      </c>
      <c r="BO95">
        <f t="shared" si="51"/>
        <v>0</v>
      </c>
      <c r="BP95">
        <f t="shared" si="52"/>
        <v>0</v>
      </c>
      <c r="BQ95">
        <f t="shared" si="53"/>
        <v>0</v>
      </c>
      <c r="BR95">
        <f t="shared" si="54"/>
        <v>0</v>
      </c>
      <c r="BS95">
        <f t="shared" si="54"/>
        <v>0</v>
      </c>
      <c r="BT95">
        <f t="shared" si="54"/>
        <v>0</v>
      </c>
      <c r="BU95">
        <f t="shared" si="55"/>
        <v>0</v>
      </c>
      <c r="BV95">
        <f t="shared" si="56"/>
        <v>0</v>
      </c>
      <c r="BW95">
        <f t="shared" si="30"/>
        <v>0</v>
      </c>
    </row>
    <row r="96" spans="1:92" ht="13.35" customHeight="1" x14ac:dyDescent="0.35">
      <c r="BD96">
        <f t="shared" si="44"/>
        <v>0</v>
      </c>
      <c r="BE96">
        <f t="shared" si="45"/>
        <v>0</v>
      </c>
      <c r="BF96">
        <f t="shared" si="46"/>
        <v>0</v>
      </c>
      <c r="BG96">
        <f t="shared" si="47"/>
        <v>0</v>
      </c>
      <c r="BH96">
        <f t="shared" si="47"/>
        <v>0</v>
      </c>
      <c r="BI96">
        <f t="shared" si="47"/>
        <v>0</v>
      </c>
      <c r="BJ96">
        <f t="shared" si="47"/>
        <v>0</v>
      </c>
      <c r="BK96">
        <f t="shared" si="47"/>
        <v>0</v>
      </c>
      <c r="BL96">
        <f t="shared" si="48"/>
        <v>0</v>
      </c>
      <c r="BM96">
        <f t="shared" si="49"/>
        <v>0</v>
      </c>
      <c r="BN96">
        <f t="shared" si="50"/>
        <v>0</v>
      </c>
      <c r="BO96">
        <f t="shared" si="51"/>
        <v>0</v>
      </c>
      <c r="BP96">
        <f t="shared" si="52"/>
        <v>0</v>
      </c>
      <c r="BQ96">
        <f t="shared" si="53"/>
        <v>0</v>
      </c>
      <c r="BR96">
        <f t="shared" si="54"/>
        <v>0</v>
      </c>
      <c r="BS96">
        <f t="shared" si="54"/>
        <v>0</v>
      </c>
      <c r="BT96">
        <f t="shared" si="54"/>
        <v>0</v>
      </c>
      <c r="BU96">
        <f t="shared" si="55"/>
        <v>0</v>
      </c>
      <c r="BV96">
        <f t="shared" si="56"/>
        <v>0</v>
      </c>
      <c r="BW96">
        <f t="shared" si="30"/>
        <v>0</v>
      </c>
    </row>
    <row r="97" spans="56:75" ht="13.35" customHeight="1" x14ac:dyDescent="0.35">
      <c r="BD97">
        <f t="shared" si="44"/>
        <v>0</v>
      </c>
      <c r="BE97">
        <f t="shared" si="45"/>
        <v>0</v>
      </c>
      <c r="BF97">
        <f t="shared" si="46"/>
        <v>0</v>
      </c>
      <c r="BG97">
        <f t="shared" si="47"/>
        <v>0</v>
      </c>
      <c r="BH97">
        <f t="shared" si="47"/>
        <v>0</v>
      </c>
      <c r="BI97">
        <f t="shared" si="47"/>
        <v>0</v>
      </c>
      <c r="BJ97">
        <f t="shared" si="47"/>
        <v>0</v>
      </c>
      <c r="BK97">
        <f t="shared" si="47"/>
        <v>0</v>
      </c>
      <c r="BL97">
        <f t="shared" si="48"/>
        <v>0</v>
      </c>
      <c r="BM97">
        <f t="shared" si="49"/>
        <v>0</v>
      </c>
      <c r="BN97">
        <f t="shared" si="50"/>
        <v>0</v>
      </c>
      <c r="BO97">
        <f t="shared" si="51"/>
        <v>0</v>
      </c>
      <c r="BP97">
        <f t="shared" si="52"/>
        <v>0</v>
      </c>
      <c r="BQ97">
        <f t="shared" si="53"/>
        <v>0</v>
      </c>
      <c r="BR97">
        <f t="shared" si="54"/>
        <v>0</v>
      </c>
      <c r="BS97">
        <f t="shared" si="54"/>
        <v>0</v>
      </c>
      <c r="BT97">
        <f t="shared" si="54"/>
        <v>0</v>
      </c>
      <c r="BU97">
        <f t="shared" si="55"/>
        <v>0</v>
      </c>
      <c r="BV97">
        <f t="shared" si="56"/>
        <v>0</v>
      </c>
      <c r="BW97">
        <f t="shared" si="30"/>
        <v>0</v>
      </c>
    </row>
    <row r="98" spans="56:75" ht="13.35" customHeight="1" x14ac:dyDescent="0.35">
      <c r="BD98">
        <f t="shared" si="44"/>
        <v>0</v>
      </c>
      <c r="BE98">
        <f t="shared" si="45"/>
        <v>0</v>
      </c>
      <c r="BF98">
        <f t="shared" si="46"/>
        <v>0</v>
      </c>
      <c r="BG98">
        <f t="shared" si="47"/>
        <v>0</v>
      </c>
      <c r="BH98">
        <f t="shared" si="47"/>
        <v>0</v>
      </c>
      <c r="BI98">
        <f t="shared" si="47"/>
        <v>0</v>
      </c>
      <c r="BJ98">
        <f t="shared" si="47"/>
        <v>0</v>
      </c>
      <c r="BK98">
        <f t="shared" si="47"/>
        <v>0</v>
      </c>
      <c r="BL98">
        <f t="shared" si="48"/>
        <v>0</v>
      </c>
      <c r="BM98">
        <f t="shared" si="49"/>
        <v>0</v>
      </c>
      <c r="BN98">
        <f t="shared" si="50"/>
        <v>0</v>
      </c>
      <c r="BO98">
        <f t="shared" si="51"/>
        <v>0</v>
      </c>
      <c r="BP98">
        <f t="shared" si="52"/>
        <v>0</v>
      </c>
      <c r="BQ98">
        <f t="shared" si="53"/>
        <v>0</v>
      </c>
      <c r="BR98">
        <f t="shared" si="54"/>
        <v>0</v>
      </c>
      <c r="BS98">
        <f t="shared" si="54"/>
        <v>0</v>
      </c>
      <c r="BT98">
        <f t="shared" si="54"/>
        <v>0</v>
      </c>
      <c r="BU98">
        <f t="shared" si="55"/>
        <v>0</v>
      </c>
      <c r="BV98">
        <f t="shared" si="56"/>
        <v>0</v>
      </c>
      <c r="BW98">
        <f t="shared" si="30"/>
        <v>0</v>
      </c>
    </row>
    <row r="99" spans="56:75" ht="13.35" customHeight="1" x14ac:dyDescent="0.35">
      <c r="BD99">
        <f t="shared" si="44"/>
        <v>0</v>
      </c>
      <c r="BE99">
        <f t="shared" si="45"/>
        <v>0</v>
      </c>
      <c r="BF99">
        <f t="shared" si="46"/>
        <v>0</v>
      </c>
      <c r="BG99">
        <f t="shared" si="47"/>
        <v>0</v>
      </c>
      <c r="BH99">
        <f t="shared" si="47"/>
        <v>0</v>
      </c>
      <c r="BI99">
        <f t="shared" si="47"/>
        <v>0</v>
      </c>
      <c r="BJ99">
        <f t="shared" si="47"/>
        <v>0</v>
      </c>
      <c r="BK99">
        <f t="shared" si="47"/>
        <v>0</v>
      </c>
      <c r="BL99">
        <f t="shared" si="48"/>
        <v>0</v>
      </c>
      <c r="BM99">
        <f t="shared" si="49"/>
        <v>0</v>
      </c>
      <c r="BN99">
        <f t="shared" si="50"/>
        <v>0</v>
      </c>
      <c r="BO99">
        <f t="shared" si="51"/>
        <v>0</v>
      </c>
      <c r="BP99">
        <f t="shared" si="52"/>
        <v>0</v>
      </c>
      <c r="BQ99">
        <f t="shared" si="53"/>
        <v>0</v>
      </c>
      <c r="BR99">
        <f t="shared" si="54"/>
        <v>0</v>
      </c>
      <c r="BS99">
        <f t="shared" si="54"/>
        <v>0</v>
      </c>
      <c r="BT99">
        <f t="shared" si="54"/>
        <v>0</v>
      </c>
      <c r="BU99">
        <f t="shared" si="55"/>
        <v>0</v>
      </c>
      <c r="BV99">
        <f t="shared" si="56"/>
        <v>0</v>
      </c>
      <c r="BW99">
        <f t="shared" si="30"/>
        <v>0</v>
      </c>
    </row>
    <row r="100" spans="56:75" ht="13.35" customHeight="1" x14ac:dyDescent="0.35">
      <c r="BD100">
        <f t="shared" si="44"/>
        <v>0</v>
      </c>
      <c r="BE100">
        <f t="shared" si="45"/>
        <v>0</v>
      </c>
      <c r="BF100">
        <f t="shared" si="46"/>
        <v>0</v>
      </c>
      <c r="BG100">
        <f t="shared" si="47"/>
        <v>0</v>
      </c>
      <c r="BH100">
        <f t="shared" si="47"/>
        <v>0</v>
      </c>
      <c r="BI100">
        <f t="shared" si="47"/>
        <v>0</v>
      </c>
      <c r="BJ100">
        <f t="shared" si="47"/>
        <v>0</v>
      </c>
      <c r="BK100">
        <f t="shared" si="47"/>
        <v>0</v>
      </c>
      <c r="BL100">
        <f t="shared" si="48"/>
        <v>0</v>
      </c>
      <c r="BM100">
        <f t="shared" si="49"/>
        <v>0</v>
      </c>
      <c r="BN100">
        <f t="shared" si="50"/>
        <v>0</v>
      </c>
      <c r="BO100">
        <f t="shared" si="51"/>
        <v>0</v>
      </c>
      <c r="BP100">
        <f t="shared" si="52"/>
        <v>0</v>
      </c>
      <c r="BQ100">
        <f t="shared" si="53"/>
        <v>0</v>
      </c>
      <c r="BR100">
        <f t="shared" si="54"/>
        <v>0</v>
      </c>
      <c r="BS100">
        <f t="shared" si="54"/>
        <v>0</v>
      </c>
      <c r="BT100">
        <f t="shared" si="54"/>
        <v>0</v>
      </c>
      <c r="BU100">
        <f t="shared" si="55"/>
        <v>0</v>
      </c>
      <c r="BV100">
        <f t="shared" si="56"/>
        <v>0</v>
      </c>
      <c r="BW100">
        <f t="shared" si="30"/>
        <v>0</v>
      </c>
    </row>
    <row r="101" spans="56:75" ht="13.35" customHeight="1" x14ac:dyDescent="0.35">
      <c r="BD101">
        <f t="shared" si="44"/>
        <v>0</v>
      </c>
      <c r="BE101">
        <f t="shared" si="45"/>
        <v>0</v>
      </c>
      <c r="BF101">
        <f t="shared" si="46"/>
        <v>0</v>
      </c>
      <c r="BG101">
        <f t="shared" si="47"/>
        <v>0</v>
      </c>
      <c r="BH101">
        <f t="shared" si="47"/>
        <v>0</v>
      </c>
      <c r="BI101">
        <f t="shared" si="47"/>
        <v>0</v>
      </c>
      <c r="BJ101">
        <f t="shared" si="47"/>
        <v>0</v>
      </c>
      <c r="BK101">
        <f t="shared" si="47"/>
        <v>0</v>
      </c>
      <c r="BL101">
        <f t="shared" si="48"/>
        <v>0</v>
      </c>
      <c r="BM101">
        <f t="shared" si="49"/>
        <v>0</v>
      </c>
      <c r="BN101">
        <f t="shared" si="50"/>
        <v>0</v>
      </c>
      <c r="BO101">
        <f t="shared" si="51"/>
        <v>0</v>
      </c>
      <c r="BP101">
        <f t="shared" si="52"/>
        <v>0</v>
      </c>
      <c r="BQ101">
        <f t="shared" si="53"/>
        <v>0</v>
      </c>
      <c r="BR101">
        <f t="shared" si="54"/>
        <v>0</v>
      </c>
      <c r="BS101">
        <f t="shared" si="54"/>
        <v>0</v>
      </c>
      <c r="BT101">
        <f t="shared" si="54"/>
        <v>0</v>
      </c>
      <c r="BU101">
        <f t="shared" si="55"/>
        <v>0</v>
      </c>
      <c r="BV101">
        <f t="shared" si="56"/>
        <v>0</v>
      </c>
      <c r="BW101">
        <f t="shared" si="30"/>
        <v>0</v>
      </c>
    </row>
    <row r="102" spans="56:75" ht="13.35" customHeight="1" x14ac:dyDescent="0.35">
      <c r="BD102">
        <f t="shared" si="44"/>
        <v>0</v>
      </c>
      <c r="BE102">
        <f t="shared" si="45"/>
        <v>0</v>
      </c>
      <c r="BF102">
        <f t="shared" si="46"/>
        <v>0</v>
      </c>
      <c r="BG102">
        <f t="shared" si="47"/>
        <v>0</v>
      </c>
      <c r="BH102">
        <f t="shared" si="47"/>
        <v>0</v>
      </c>
      <c r="BI102">
        <f t="shared" si="47"/>
        <v>0</v>
      </c>
      <c r="BJ102">
        <f t="shared" si="47"/>
        <v>0</v>
      </c>
      <c r="BK102">
        <f t="shared" si="47"/>
        <v>0</v>
      </c>
      <c r="BL102">
        <f t="shared" si="48"/>
        <v>0</v>
      </c>
      <c r="BM102">
        <f t="shared" si="49"/>
        <v>0</v>
      </c>
      <c r="BN102">
        <f t="shared" si="50"/>
        <v>0</v>
      </c>
      <c r="BO102">
        <f t="shared" si="51"/>
        <v>0</v>
      </c>
      <c r="BP102">
        <f t="shared" si="52"/>
        <v>0</v>
      </c>
      <c r="BQ102">
        <f t="shared" si="53"/>
        <v>0</v>
      </c>
      <c r="BR102">
        <f t="shared" si="54"/>
        <v>0</v>
      </c>
      <c r="BS102">
        <f t="shared" si="54"/>
        <v>0</v>
      </c>
      <c r="BT102">
        <f t="shared" si="54"/>
        <v>0</v>
      </c>
      <c r="BU102">
        <f t="shared" si="55"/>
        <v>0</v>
      </c>
      <c r="BV102">
        <f t="shared" si="56"/>
        <v>0</v>
      </c>
      <c r="BW102">
        <f t="shared" si="30"/>
        <v>0</v>
      </c>
    </row>
    <row r="103" spans="56:75" ht="13.35" customHeight="1" x14ac:dyDescent="0.35">
      <c r="BD103">
        <f t="shared" si="44"/>
        <v>0</v>
      </c>
      <c r="BE103">
        <f t="shared" si="45"/>
        <v>0</v>
      </c>
      <c r="BF103">
        <f t="shared" si="46"/>
        <v>0</v>
      </c>
      <c r="BG103">
        <f t="shared" si="47"/>
        <v>0</v>
      </c>
      <c r="BH103">
        <f t="shared" si="47"/>
        <v>0</v>
      </c>
      <c r="BI103">
        <f t="shared" si="47"/>
        <v>0</v>
      </c>
      <c r="BJ103">
        <f t="shared" si="47"/>
        <v>0</v>
      </c>
      <c r="BK103">
        <f t="shared" si="47"/>
        <v>0</v>
      </c>
      <c r="BL103">
        <f t="shared" si="48"/>
        <v>0</v>
      </c>
      <c r="BM103">
        <f t="shared" si="49"/>
        <v>0</v>
      </c>
      <c r="BN103">
        <f t="shared" si="50"/>
        <v>0</v>
      </c>
      <c r="BO103">
        <f t="shared" si="51"/>
        <v>0</v>
      </c>
      <c r="BP103">
        <f t="shared" si="52"/>
        <v>0</v>
      </c>
      <c r="BQ103">
        <f t="shared" si="53"/>
        <v>0</v>
      </c>
      <c r="BR103">
        <f t="shared" si="54"/>
        <v>0</v>
      </c>
      <c r="BS103">
        <f t="shared" si="54"/>
        <v>0</v>
      </c>
      <c r="BT103">
        <f t="shared" si="54"/>
        <v>0</v>
      </c>
      <c r="BU103">
        <f t="shared" si="55"/>
        <v>0</v>
      </c>
      <c r="BV103">
        <f t="shared" si="56"/>
        <v>0</v>
      </c>
      <c r="BW103">
        <f t="shared" si="30"/>
        <v>0</v>
      </c>
    </row>
    <row r="104" spans="56:75" ht="13.35" customHeight="1" x14ac:dyDescent="0.35">
      <c r="BD104">
        <f t="shared" si="44"/>
        <v>0</v>
      </c>
      <c r="BE104">
        <f t="shared" si="45"/>
        <v>0</v>
      </c>
      <c r="BF104">
        <f t="shared" si="46"/>
        <v>0</v>
      </c>
      <c r="BG104">
        <f t="shared" ref="BG104:BK115" si="80">G104</f>
        <v>0</v>
      </c>
      <c r="BH104">
        <f t="shared" si="80"/>
        <v>0</v>
      </c>
      <c r="BI104">
        <f t="shared" si="80"/>
        <v>0</v>
      </c>
      <c r="BJ104">
        <f t="shared" si="80"/>
        <v>0</v>
      </c>
      <c r="BK104">
        <f t="shared" si="80"/>
        <v>0</v>
      </c>
      <c r="BL104">
        <f t="shared" si="48"/>
        <v>0</v>
      </c>
      <c r="BM104">
        <f t="shared" si="49"/>
        <v>0</v>
      </c>
      <c r="BN104">
        <f t="shared" si="50"/>
        <v>0</v>
      </c>
      <c r="BO104">
        <f t="shared" si="51"/>
        <v>0</v>
      </c>
      <c r="BP104">
        <f t="shared" si="52"/>
        <v>0</v>
      </c>
      <c r="BQ104">
        <f t="shared" si="53"/>
        <v>0</v>
      </c>
      <c r="BR104">
        <f t="shared" ref="BR104:BT115" si="81">X104</f>
        <v>0</v>
      </c>
      <c r="BS104">
        <f t="shared" si="81"/>
        <v>0</v>
      </c>
      <c r="BT104">
        <f t="shared" si="81"/>
        <v>0</v>
      </c>
      <c r="BU104">
        <f t="shared" si="55"/>
        <v>0</v>
      </c>
      <c r="BV104">
        <f t="shared" si="56"/>
        <v>0</v>
      </c>
      <c r="BW104">
        <f t="shared" si="30"/>
        <v>0</v>
      </c>
    </row>
    <row r="105" spans="56:75" ht="13.35" customHeight="1" x14ac:dyDescent="0.35">
      <c r="BD105">
        <f t="shared" si="44"/>
        <v>0</v>
      </c>
      <c r="BE105">
        <f t="shared" si="45"/>
        <v>0</v>
      </c>
      <c r="BF105">
        <f t="shared" si="46"/>
        <v>0</v>
      </c>
      <c r="BG105">
        <f t="shared" si="80"/>
        <v>0</v>
      </c>
      <c r="BH105">
        <f t="shared" si="80"/>
        <v>0</v>
      </c>
      <c r="BI105">
        <f t="shared" si="80"/>
        <v>0</v>
      </c>
      <c r="BJ105">
        <f t="shared" si="80"/>
        <v>0</v>
      </c>
      <c r="BK105">
        <f t="shared" si="80"/>
        <v>0</v>
      </c>
      <c r="BL105">
        <f t="shared" si="48"/>
        <v>0</v>
      </c>
      <c r="BM105">
        <f t="shared" si="49"/>
        <v>0</v>
      </c>
      <c r="BN105">
        <f t="shared" si="50"/>
        <v>0</v>
      </c>
      <c r="BO105">
        <f t="shared" si="51"/>
        <v>0</v>
      </c>
      <c r="BP105">
        <f t="shared" si="52"/>
        <v>0</v>
      </c>
      <c r="BQ105">
        <f t="shared" si="53"/>
        <v>0</v>
      </c>
      <c r="BR105">
        <f t="shared" si="81"/>
        <v>0</v>
      </c>
      <c r="BS105">
        <f t="shared" si="81"/>
        <v>0</v>
      </c>
      <c r="BT105">
        <f t="shared" si="81"/>
        <v>0</v>
      </c>
      <c r="BU105">
        <f t="shared" si="55"/>
        <v>0</v>
      </c>
      <c r="BV105">
        <f t="shared" si="56"/>
        <v>0</v>
      </c>
      <c r="BW105">
        <f t="shared" si="30"/>
        <v>0</v>
      </c>
    </row>
    <row r="106" spans="56:75" ht="13.35" customHeight="1" x14ac:dyDescent="0.35">
      <c r="BD106">
        <f t="shared" si="44"/>
        <v>0</v>
      </c>
      <c r="BE106">
        <f t="shared" si="45"/>
        <v>0</v>
      </c>
      <c r="BF106">
        <f t="shared" si="46"/>
        <v>0</v>
      </c>
      <c r="BG106">
        <f t="shared" si="80"/>
        <v>0</v>
      </c>
      <c r="BH106">
        <f t="shared" si="80"/>
        <v>0</v>
      </c>
      <c r="BI106">
        <f t="shared" si="80"/>
        <v>0</v>
      </c>
      <c r="BJ106">
        <f t="shared" si="80"/>
        <v>0</v>
      </c>
      <c r="BK106">
        <f t="shared" si="80"/>
        <v>0</v>
      </c>
      <c r="BL106">
        <f t="shared" si="48"/>
        <v>0</v>
      </c>
      <c r="BM106">
        <f t="shared" si="49"/>
        <v>0</v>
      </c>
      <c r="BN106">
        <f t="shared" si="50"/>
        <v>0</v>
      </c>
      <c r="BO106">
        <f t="shared" si="51"/>
        <v>0</v>
      </c>
      <c r="BP106">
        <f t="shared" si="52"/>
        <v>0</v>
      </c>
      <c r="BQ106">
        <f t="shared" si="53"/>
        <v>0</v>
      </c>
      <c r="BR106">
        <f t="shared" si="81"/>
        <v>0</v>
      </c>
      <c r="BS106">
        <f t="shared" si="81"/>
        <v>0</v>
      </c>
      <c r="BT106">
        <f t="shared" si="81"/>
        <v>0</v>
      </c>
      <c r="BU106">
        <f t="shared" si="55"/>
        <v>0</v>
      </c>
      <c r="BV106">
        <f t="shared" si="56"/>
        <v>0</v>
      </c>
      <c r="BW106">
        <f t="shared" si="30"/>
        <v>0</v>
      </c>
    </row>
    <row r="107" spans="56:75" ht="13.35" customHeight="1" x14ac:dyDescent="0.35">
      <c r="BD107">
        <f t="shared" si="44"/>
        <v>0</v>
      </c>
      <c r="BE107">
        <f t="shared" si="45"/>
        <v>0</v>
      </c>
      <c r="BF107">
        <f t="shared" si="46"/>
        <v>0</v>
      </c>
      <c r="BG107">
        <f t="shared" si="80"/>
        <v>0</v>
      </c>
      <c r="BH107">
        <f t="shared" si="80"/>
        <v>0</v>
      </c>
      <c r="BI107">
        <f t="shared" si="80"/>
        <v>0</v>
      </c>
      <c r="BJ107">
        <f t="shared" si="80"/>
        <v>0</v>
      </c>
      <c r="BK107">
        <f t="shared" si="80"/>
        <v>0</v>
      </c>
      <c r="BL107">
        <f t="shared" si="48"/>
        <v>0</v>
      </c>
      <c r="BM107">
        <f t="shared" si="49"/>
        <v>0</v>
      </c>
      <c r="BN107">
        <f t="shared" si="50"/>
        <v>0</v>
      </c>
      <c r="BO107">
        <f t="shared" si="51"/>
        <v>0</v>
      </c>
      <c r="BP107">
        <f t="shared" si="52"/>
        <v>0</v>
      </c>
      <c r="BQ107">
        <f t="shared" si="53"/>
        <v>0</v>
      </c>
      <c r="BR107">
        <f t="shared" si="81"/>
        <v>0</v>
      </c>
      <c r="BS107">
        <f t="shared" si="81"/>
        <v>0</v>
      </c>
      <c r="BT107">
        <f t="shared" si="81"/>
        <v>0</v>
      </c>
      <c r="BU107">
        <f t="shared" si="55"/>
        <v>0</v>
      </c>
      <c r="BV107">
        <f t="shared" si="56"/>
        <v>0</v>
      </c>
      <c r="BW107">
        <f t="shared" si="30"/>
        <v>0</v>
      </c>
    </row>
    <row r="108" spans="56:75" ht="13.35" customHeight="1" x14ac:dyDescent="0.35">
      <c r="BD108">
        <f t="shared" si="44"/>
        <v>0</v>
      </c>
      <c r="BE108">
        <f t="shared" si="45"/>
        <v>0</v>
      </c>
      <c r="BF108">
        <f t="shared" si="46"/>
        <v>0</v>
      </c>
      <c r="BG108">
        <f t="shared" si="80"/>
        <v>0</v>
      </c>
      <c r="BH108">
        <f t="shared" si="80"/>
        <v>0</v>
      </c>
      <c r="BI108">
        <f t="shared" si="80"/>
        <v>0</v>
      </c>
      <c r="BJ108">
        <f t="shared" si="80"/>
        <v>0</v>
      </c>
      <c r="BK108">
        <f t="shared" si="80"/>
        <v>0</v>
      </c>
      <c r="BL108">
        <f t="shared" si="48"/>
        <v>0</v>
      </c>
      <c r="BM108">
        <f t="shared" si="49"/>
        <v>0</v>
      </c>
      <c r="BN108">
        <f t="shared" si="50"/>
        <v>0</v>
      </c>
      <c r="BO108">
        <f t="shared" si="51"/>
        <v>0</v>
      </c>
      <c r="BP108">
        <f t="shared" si="52"/>
        <v>0</v>
      </c>
      <c r="BQ108">
        <f t="shared" si="53"/>
        <v>0</v>
      </c>
      <c r="BR108">
        <f t="shared" si="81"/>
        <v>0</v>
      </c>
      <c r="BS108">
        <f t="shared" si="81"/>
        <v>0</v>
      </c>
      <c r="BT108">
        <f t="shared" si="81"/>
        <v>0</v>
      </c>
      <c r="BU108">
        <f t="shared" si="55"/>
        <v>0</v>
      </c>
      <c r="BV108">
        <f t="shared" si="56"/>
        <v>0</v>
      </c>
      <c r="BW108">
        <f t="shared" si="30"/>
        <v>0</v>
      </c>
    </row>
    <row r="109" spans="56:75" ht="13.35" customHeight="1" x14ac:dyDescent="0.35">
      <c r="BD109">
        <f t="shared" si="44"/>
        <v>0</v>
      </c>
      <c r="BE109">
        <f t="shared" si="45"/>
        <v>0</v>
      </c>
      <c r="BF109">
        <f t="shared" si="46"/>
        <v>0</v>
      </c>
      <c r="BG109">
        <f t="shared" si="80"/>
        <v>0</v>
      </c>
      <c r="BH109">
        <f t="shared" si="80"/>
        <v>0</v>
      </c>
      <c r="BI109">
        <f t="shared" si="80"/>
        <v>0</v>
      </c>
      <c r="BJ109">
        <f t="shared" si="80"/>
        <v>0</v>
      </c>
      <c r="BK109">
        <f t="shared" si="80"/>
        <v>0</v>
      </c>
      <c r="BL109">
        <f t="shared" si="48"/>
        <v>0</v>
      </c>
      <c r="BM109">
        <f t="shared" si="49"/>
        <v>0</v>
      </c>
      <c r="BN109">
        <f t="shared" si="50"/>
        <v>0</v>
      </c>
      <c r="BO109">
        <f t="shared" si="51"/>
        <v>0</v>
      </c>
      <c r="BP109">
        <f t="shared" si="52"/>
        <v>0</v>
      </c>
      <c r="BQ109">
        <f t="shared" si="53"/>
        <v>0</v>
      </c>
      <c r="BR109">
        <f t="shared" si="81"/>
        <v>0</v>
      </c>
      <c r="BS109">
        <f t="shared" si="81"/>
        <v>0</v>
      </c>
      <c r="BT109">
        <f t="shared" si="81"/>
        <v>0</v>
      </c>
      <c r="BU109">
        <f t="shared" si="55"/>
        <v>0</v>
      </c>
      <c r="BV109">
        <f t="shared" si="56"/>
        <v>0</v>
      </c>
      <c r="BW109">
        <f t="shared" si="30"/>
        <v>0</v>
      </c>
    </row>
    <row r="110" spans="56:75" ht="13.35" customHeight="1" x14ac:dyDescent="0.35">
      <c r="BD110">
        <f t="shared" si="44"/>
        <v>0</v>
      </c>
      <c r="BE110">
        <f t="shared" si="45"/>
        <v>0</v>
      </c>
      <c r="BF110">
        <f t="shared" si="46"/>
        <v>0</v>
      </c>
      <c r="BG110">
        <f t="shared" si="80"/>
        <v>0</v>
      </c>
      <c r="BH110">
        <f t="shared" si="80"/>
        <v>0</v>
      </c>
      <c r="BI110">
        <f t="shared" si="80"/>
        <v>0</v>
      </c>
      <c r="BJ110">
        <f t="shared" si="80"/>
        <v>0</v>
      </c>
      <c r="BK110">
        <f t="shared" si="80"/>
        <v>0</v>
      </c>
      <c r="BL110">
        <f t="shared" si="48"/>
        <v>0</v>
      </c>
      <c r="BM110">
        <f t="shared" si="49"/>
        <v>0</v>
      </c>
      <c r="BN110">
        <f t="shared" si="50"/>
        <v>0</v>
      </c>
      <c r="BO110">
        <f t="shared" si="51"/>
        <v>0</v>
      </c>
      <c r="BP110">
        <f t="shared" si="52"/>
        <v>0</v>
      </c>
      <c r="BQ110">
        <f t="shared" si="53"/>
        <v>0</v>
      </c>
      <c r="BR110">
        <f t="shared" si="81"/>
        <v>0</v>
      </c>
      <c r="BS110">
        <f t="shared" si="81"/>
        <v>0</v>
      </c>
      <c r="BT110">
        <f t="shared" si="81"/>
        <v>0</v>
      </c>
      <c r="BU110">
        <f t="shared" si="55"/>
        <v>0</v>
      </c>
      <c r="BV110">
        <f t="shared" si="56"/>
        <v>0</v>
      </c>
      <c r="BW110">
        <f t="shared" si="30"/>
        <v>0</v>
      </c>
    </row>
    <row r="111" spans="56:75" ht="13.35" customHeight="1" x14ac:dyDescent="0.35">
      <c r="BD111">
        <f t="shared" si="44"/>
        <v>0</v>
      </c>
      <c r="BE111">
        <f t="shared" si="45"/>
        <v>0</v>
      </c>
      <c r="BF111">
        <f t="shared" si="46"/>
        <v>0</v>
      </c>
      <c r="BG111">
        <f t="shared" si="80"/>
        <v>0</v>
      </c>
      <c r="BH111">
        <f t="shared" si="80"/>
        <v>0</v>
      </c>
      <c r="BI111">
        <f t="shared" si="80"/>
        <v>0</v>
      </c>
      <c r="BJ111">
        <f t="shared" si="80"/>
        <v>0</v>
      </c>
      <c r="BK111">
        <f t="shared" si="80"/>
        <v>0</v>
      </c>
      <c r="BL111">
        <f t="shared" si="48"/>
        <v>0</v>
      </c>
      <c r="BM111">
        <f t="shared" si="49"/>
        <v>0</v>
      </c>
      <c r="BN111">
        <f t="shared" si="50"/>
        <v>0</v>
      </c>
      <c r="BO111">
        <f t="shared" si="51"/>
        <v>0</v>
      </c>
      <c r="BP111">
        <f t="shared" si="52"/>
        <v>0</v>
      </c>
      <c r="BQ111">
        <f t="shared" si="53"/>
        <v>0</v>
      </c>
      <c r="BR111">
        <f t="shared" si="81"/>
        <v>0</v>
      </c>
      <c r="BS111">
        <f t="shared" si="81"/>
        <v>0</v>
      </c>
      <c r="BT111">
        <f t="shared" si="81"/>
        <v>0</v>
      </c>
      <c r="BU111">
        <f t="shared" si="55"/>
        <v>0</v>
      </c>
      <c r="BV111">
        <f t="shared" si="56"/>
        <v>0</v>
      </c>
      <c r="BW111">
        <f t="shared" si="30"/>
        <v>0</v>
      </c>
    </row>
    <row r="112" spans="56:75" ht="13.35" customHeight="1" x14ac:dyDescent="0.35">
      <c r="BD112">
        <f t="shared" si="44"/>
        <v>0</v>
      </c>
      <c r="BE112">
        <f t="shared" si="45"/>
        <v>0</v>
      </c>
      <c r="BF112">
        <f t="shared" si="46"/>
        <v>0</v>
      </c>
      <c r="BG112">
        <f t="shared" si="80"/>
        <v>0</v>
      </c>
      <c r="BH112">
        <f t="shared" si="80"/>
        <v>0</v>
      </c>
      <c r="BI112">
        <f t="shared" si="80"/>
        <v>0</v>
      </c>
      <c r="BJ112">
        <f t="shared" si="80"/>
        <v>0</v>
      </c>
      <c r="BK112">
        <f t="shared" si="80"/>
        <v>0</v>
      </c>
      <c r="BL112">
        <f t="shared" si="48"/>
        <v>0</v>
      </c>
      <c r="BM112">
        <f t="shared" si="49"/>
        <v>0</v>
      </c>
      <c r="BN112">
        <f t="shared" si="50"/>
        <v>0</v>
      </c>
      <c r="BO112">
        <f t="shared" si="51"/>
        <v>0</v>
      </c>
      <c r="BP112">
        <f t="shared" si="52"/>
        <v>0</v>
      </c>
      <c r="BQ112">
        <f t="shared" si="53"/>
        <v>0</v>
      </c>
      <c r="BR112">
        <f t="shared" si="81"/>
        <v>0</v>
      </c>
      <c r="BS112">
        <f t="shared" si="81"/>
        <v>0</v>
      </c>
      <c r="BT112">
        <f t="shared" si="81"/>
        <v>0</v>
      </c>
      <c r="BU112">
        <f t="shared" si="55"/>
        <v>0</v>
      </c>
      <c r="BV112">
        <f t="shared" si="56"/>
        <v>0</v>
      </c>
      <c r="BW112">
        <f t="shared" si="30"/>
        <v>0</v>
      </c>
    </row>
    <row r="113" spans="56:75" ht="13.35" customHeight="1" x14ac:dyDescent="0.35">
      <c r="BD113">
        <f t="shared" si="44"/>
        <v>0</v>
      </c>
      <c r="BE113">
        <f t="shared" si="45"/>
        <v>0</v>
      </c>
      <c r="BF113">
        <f t="shared" si="46"/>
        <v>0</v>
      </c>
      <c r="BG113">
        <f t="shared" si="80"/>
        <v>0</v>
      </c>
      <c r="BH113">
        <f t="shared" si="80"/>
        <v>0</v>
      </c>
      <c r="BI113">
        <f t="shared" si="80"/>
        <v>0</v>
      </c>
      <c r="BJ113">
        <f t="shared" si="80"/>
        <v>0</v>
      </c>
      <c r="BK113">
        <f t="shared" si="80"/>
        <v>0</v>
      </c>
      <c r="BL113">
        <f t="shared" si="48"/>
        <v>0</v>
      </c>
      <c r="BM113">
        <f t="shared" si="49"/>
        <v>0</v>
      </c>
      <c r="BN113">
        <f t="shared" si="50"/>
        <v>0</v>
      </c>
      <c r="BO113">
        <f t="shared" si="51"/>
        <v>0</v>
      </c>
      <c r="BP113">
        <f t="shared" si="52"/>
        <v>0</v>
      </c>
      <c r="BQ113">
        <f t="shared" si="53"/>
        <v>0</v>
      </c>
      <c r="BR113">
        <f t="shared" si="81"/>
        <v>0</v>
      </c>
      <c r="BS113">
        <f t="shared" si="81"/>
        <v>0</v>
      </c>
      <c r="BT113">
        <f t="shared" si="81"/>
        <v>0</v>
      </c>
      <c r="BU113">
        <f t="shared" si="55"/>
        <v>0</v>
      </c>
      <c r="BV113">
        <f t="shared" si="56"/>
        <v>0</v>
      </c>
      <c r="BW113">
        <f t="shared" si="30"/>
        <v>0</v>
      </c>
    </row>
    <row r="114" spans="56:75" ht="13.35" customHeight="1" x14ac:dyDescent="0.35">
      <c r="BD114">
        <f t="shared" si="44"/>
        <v>0</v>
      </c>
      <c r="BE114">
        <f t="shared" si="45"/>
        <v>0</v>
      </c>
      <c r="BF114">
        <f t="shared" si="46"/>
        <v>0</v>
      </c>
      <c r="BG114">
        <f t="shared" si="80"/>
        <v>0</v>
      </c>
      <c r="BH114">
        <f t="shared" si="80"/>
        <v>0</v>
      </c>
      <c r="BI114">
        <f t="shared" si="80"/>
        <v>0</v>
      </c>
      <c r="BJ114">
        <f t="shared" si="80"/>
        <v>0</v>
      </c>
      <c r="BK114">
        <f t="shared" si="80"/>
        <v>0</v>
      </c>
      <c r="BL114">
        <f t="shared" si="48"/>
        <v>0</v>
      </c>
      <c r="BM114">
        <f t="shared" si="49"/>
        <v>0</v>
      </c>
      <c r="BN114">
        <f t="shared" si="50"/>
        <v>0</v>
      </c>
      <c r="BO114">
        <f t="shared" si="51"/>
        <v>0</v>
      </c>
      <c r="BP114">
        <f t="shared" si="52"/>
        <v>0</v>
      </c>
      <c r="BQ114">
        <f t="shared" si="53"/>
        <v>0</v>
      </c>
      <c r="BR114">
        <f t="shared" si="81"/>
        <v>0</v>
      </c>
      <c r="BS114">
        <f t="shared" si="81"/>
        <v>0</v>
      </c>
      <c r="BT114">
        <f t="shared" si="81"/>
        <v>0</v>
      </c>
      <c r="BU114">
        <f t="shared" si="55"/>
        <v>0</v>
      </c>
      <c r="BV114">
        <f t="shared" si="56"/>
        <v>0</v>
      </c>
      <c r="BW114">
        <f t="shared" si="30"/>
        <v>0</v>
      </c>
    </row>
    <row r="115" spans="56:75" ht="13.35" customHeight="1" x14ac:dyDescent="0.35">
      <c r="BD115">
        <f t="shared" si="44"/>
        <v>0</v>
      </c>
      <c r="BE115">
        <f t="shared" si="45"/>
        <v>0</v>
      </c>
      <c r="BF115">
        <f t="shared" si="46"/>
        <v>0</v>
      </c>
      <c r="BG115">
        <f t="shared" si="80"/>
        <v>0</v>
      </c>
      <c r="BH115">
        <f t="shared" si="80"/>
        <v>0</v>
      </c>
      <c r="BI115">
        <f t="shared" si="80"/>
        <v>0</v>
      </c>
      <c r="BJ115">
        <f t="shared" si="80"/>
        <v>0</v>
      </c>
      <c r="BK115">
        <f t="shared" si="80"/>
        <v>0</v>
      </c>
      <c r="BL115">
        <f t="shared" si="48"/>
        <v>0</v>
      </c>
      <c r="BM115">
        <f t="shared" si="49"/>
        <v>0</v>
      </c>
      <c r="BN115">
        <f t="shared" si="50"/>
        <v>0</v>
      </c>
      <c r="BO115">
        <f t="shared" si="51"/>
        <v>0</v>
      </c>
      <c r="BP115">
        <f t="shared" si="52"/>
        <v>0</v>
      </c>
      <c r="BQ115">
        <f t="shared" si="53"/>
        <v>0</v>
      </c>
      <c r="BR115">
        <f t="shared" si="81"/>
        <v>0</v>
      </c>
      <c r="BS115">
        <f t="shared" si="81"/>
        <v>0</v>
      </c>
      <c r="BT115">
        <f t="shared" si="81"/>
        <v>0</v>
      </c>
      <c r="BU115">
        <f t="shared" si="55"/>
        <v>0</v>
      </c>
      <c r="BV115">
        <f t="shared" si="56"/>
        <v>0</v>
      </c>
      <c r="BW115">
        <f t="shared" si="30"/>
        <v>0</v>
      </c>
    </row>
  </sheetData>
  <mergeCells count="70">
    <mergeCell ref="BF2:BF5"/>
    <mergeCell ref="BG2:BG5"/>
    <mergeCell ref="B3:B5"/>
    <mergeCell ref="C3:C5"/>
    <mergeCell ref="D3:D5"/>
    <mergeCell ref="E3:E5"/>
    <mergeCell ref="F3:F5"/>
    <mergeCell ref="G3:G5"/>
    <mergeCell ref="BB2:BB5"/>
    <mergeCell ref="BC2:BC5"/>
    <mergeCell ref="BD2:BD5"/>
    <mergeCell ref="B2:C2"/>
    <mergeCell ref="D2:F2"/>
    <mergeCell ref="G2:W2"/>
    <mergeCell ref="X2:Y2"/>
    <mergeCell ref="Z2:Z5"/>
    <mergeCell ref="V4:V5"/>
    <mergeCell ref="R4:R5"/>
    <mergeCell ref="U4:U5"/>
    <mergeCell ref="I4:I5"/>
    <mergeCell ref="J4:J5"/>
    <mergeCell ref="N4:N5"/>
    <mergeCell ref="O4:O5"/>
    <mergeCell ref="P4:P5"/>
    <mergeCell ref="Q4:Q5"/>
    <mergeCell ref="H3:H5"/>
    <mergeCell ref="I3:J3"/>
    <mergeCell ref="K3:O3"/>
    <mergeCell ref="P3:Q3"/>
    <mergeCell ref="R3:S3"/>
    <mergeCell ref="K4:K5"/>
    <mergeCell ref="L4:M4"/>
    <mergeCell ref="S4:S5"/>
    <mergeCell ref="AR3:AT3"/>
    <mergeCell ref="AM4:AM5"/>
    <mergeCell ref="AR4:AR5"/>
    <mergeCell ref="W3:W5"/>
    <mergeCell ref="X3:X5"/>
    <mergeCell ref="AW2:AW5"/>
    <mergeCell ref="AX2:AX5"/>
    <mergeCell ref="AO3:AQ3"/>
    <mergeCell ref="BH2:BH5"/>
    <mergeCell ref="T3:T5"/>
    <mergeCell ref="U3:V3"/>
    <mergeCell ref="Y3:Y5"/>
    <mergeCell ref="AH4:AH5"/>
    <mergeCell ref="AJ4:AJ5"/>
    <mergeCell ref="AP4:AP5"/>
    <mergeCell ref="AQ4:AQ5"/>
    <mergeCell ref="AA4:AA5"/>
    <mergeCell ref="AI4:AI5"/>
    <mergeCell ref="AT4:AT5"/>
    <mergeCell ref="BE2:BE5"/>
    <mergeCell ref="AZ2:AZ5"/>
    <mergeCell ref="AO2:AT2"/>
    <mergeCell ref="AU2:AU5"/>
    <mergeCell ref="AV2:AV5"/>
    <mergeCell ref="BA2:BA5"/>
    <mergeCell ref="AN4:AN5"/>
    <mergeCell ref="AA2:AN2"/>
    <mergeCell ref="AY2:AY5"/>
    <mergeCell ref="AM3:AN3"/>
    <mergeCell ref="AB4:AF4"/>
    <mergeCell ref="AG4:AG5"/>
    <mergeCell ref="AO4:AO5"/>
    <mergeCell ref="AS4:AS5"/>
    <mergeCell ref="AH3:AJ3"/>
    <mergeCell ref="AK3:AK5"/>
    <mergeCell ref="AL3:AL5"/>
    <mergeCell ref="AA3:AG3"/>
  </mergeCells>
  <hyperlinks>
    <hyperlink ref="A58" r:id="rId1" display="https://stats-2.oecd.org/index.aspx?DatasetCode=IOTS_2021" xr:uid="{D6122CD5-44AB-4E15-AB6A-F2F51BE92BFD}"/>
    <hyperlink ref="BA6" r:id="rId2" display="http://stats.oecd.org/OECDStat_Metadata/ShowMetadata.ashx?Dataset=IOTS_2021&amp;Coords=[COL].[CONS_NONRES]&amp;ShowOnWeb=true&amp;Lang=en" xr:uid="{DA84F28A-6A30-45DA-AB34-1EBC109B00BF}"/>
  </hyperlinks>
  <pageMargins left="0.75" right="0.75" top="1" bottom="1" header="0.5" footer="0.5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4629-E7C3-42E7-A68A-C3D82E958FD4}">
  <dimension ref="A1:BC46"/>
  <sheetViews>
    <sheetView topLeftCell="A4" workbookViewId="0">
      <selection activeCell="H14" sqref="H14"/>
    </sheetView>
  </sheetViews>
  <sheetFormatPr defaultRowHeight="12.75" x14ac:dyDescent="0.35"/>
  <sheetData>
    <row r="1" spans="1:55" x14ac:dyDescent="0.35">
      <c r="A1" s="63" t="s">
        <v>314</v>
      </c>
      <c r="B1" s="63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</row>
    <row r="2" spans="1:55" ht="135.4" x14ac:dyDescent="0.35">
      <c r="A2" s="64" t="s">
        <v>315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5" x14ac:dyDescent="0.35">
      <c r="A3" s="94" t="s">
        <v>316</v>
      </c>
      <c r="B3" s="95"/>
      <c r="C3" s="96"/>
      <c r="D3" s="97" t="s">
        <v>317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9"/>
    </row>
    <row r="4" spans="1:55" x14ac:dyDescent="0.35">
      <c r="A4" s="94" t="s">
        <v>318</v>
      </c>
      <c r="B4" s="95"/>
      <c r="C4" s="96"/>
      <c r="D4" s="97" t="s">
        <v>319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9"/>
    </row>
    <row r="5" spans="1:55" x14ac:dyDescent="0.35">
      <c r="A5" s="94" t="s">
        <v>320</v>
      </c>
      <c r="B5" s="95"/>
      <c r="C5" s="96"/>
      <c r="D5" s="97" t="s">
        <v>317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9"/>
    </row>
    <row r="6" spans="1:55" x14ac:dyDescent="0.35">
      <c r="A6" s="100" t="s">
        <v>321</v>
      </c>
      <c r="B6" s="101"/>
      <c r="C6" s="102"/>
      <c r="D6" s="90" t="s">
        <v>322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9"/>
    </row>
    <row r="7" spans="1:55" x14ac:dyDescent="0.35">
      <c r="A7" s="103"/>
      <c r="B7" s="104"/>
      <c r="C7" s="105"/>
      <c r="D7" s="91"/>
      <c r="E7" s="93" t="s">
        <v>323</v>
      </c>
      <c r="F7" s="89"/>
      <c r="G7" s="93" t="s">
        <v>324</v>
      </c>
      <c r="H7" s="88"/>
      <c r="I7" s="89"/>
      <c r="J7" s="93" t="s">
        <v>325</v>
      </c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9"/>
      <c r="AA7" s="93" t="s">
        <v>326</v>
      </c>
      <c r="AB7" s="89"/>
      <c r="AC7" s="90" t="s">
        <v>327</v>
      </c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9"/>
      <c r="AR7" s="88"/>
      <c r="AS7" s="88"/>
      <c r="AT7" s="88"/>
      <c r="AU7" s="88"/>
      <c r="AV7" s="88"/>
      <c r="AW7" s="89"/>
      <c r="AX7" s="90" t="s">
        <v>328</v>
      </c>
      <c r="AY7" s="90" t="s">
        <v>329</v>
      </c>
      <c r="AZ7" s="90" t="s">
        <v>330</v>
      </c>
      <c r="BA7" s="90" t="s">
        <v>331</v>
      </c>
      <c r="BB7" s="90" t="s">
        <v>332</v>
      </c>
      <c r="BC7" s="90" t="s">
        <v>333</v>
      </c>
    </row>
    <row r="8" spans="1:55" x14ac:dyDescent="0.35">
      <c r="A8" s="103"/>
      <c r="B8" s="104"/>
      <c r="C8" s="105"/>
      <c r="D8" s="91"/>
      <c r="E8" s="90" t="s">
        <v>334</v>
      </c>
      <c r="F8" s="90" t="s">
        <v>335</v>
      </c>
      <c r="G8" s="90" t="s">
        <v>336</v>
      </c>
      <c r="H8" s="90" t="s">
        <v>337</v>
      </c>
      <c r="I8" s="90" t="s">
        <v>338</v>
      </c>
      <c r="J8" s="90" t="s">
        <v>339</v>
      </c>
      <c r="K8" s="90" t="s">
        <v>340</v>
      </c>
      <c r="L8" s="93" t="s">
        <v>341</v>
      </c>
      <c r="M8" s="89"/>
      <c r="N8" s="93" t="s">
        <v>342</v>
      </c>
      <c r="O8" s="88"/>
      <c r="P8" s="88"/>
      <c r="Q8" s="88"/>
      <c r="R8" s="89"/>
      <c r="S8" s="93" t="s">
        <v>343</v>
      </c>
      <c r="T8" s="89"/>
      <c r="U8" s="93" t="s">
        <v>344</v>
      </c>
      <c r="V8" s="89"/>
      <c r="W8" s="90" t="s">
        <v>345</v>
      </c>
      <c r="X8" s="93" t="s">
        <v>346</v>
      </c>
      <c r="Y8" s="89"/>
      <c r="Z8" s="90" t="s">
        <v>347</v>
      </c>
      <c r="AA8" s="90" t="s">
        <v>348</v>
      </c>
      <c r="AB8" s="90" t="s">
        <v>349</v>
      </c>
      <c r="AC8" s="91"/>
      <c r="AD8" s="93" t="s">
        <v>350</v>
      </c>
      <c r="AE8" s="88"/>
      <c r="AF8" s="88"/>
      <c r="AG8" s="88"/>
      <c r="AH8" s="88"/>
      <c r="AI8" s="88"/>
      <c r="AJ8" s="89"/>
      <c r="AK8" s="93" t="s">
        <v>351</v>
      </c>
      <c r="AL8" s="88"/>
      <c r="AM8" s="89"/>
      <c r="AN8" s="90" t="s">
        <v>352</v>
      </c>
      <c r="AO8" s="90" t="s">
        <v>353</v>
      </c>
      <c r="AP8" s="93" t="s">
        <v>354</v>
      </c>
      <c r="AQ8" s="89"/>
      <c r="AR8" s="93" t="s">
        <v>355</v>
      </c>
      <c r="AS8" s="88"/>
      <c r="AT8" s="89"/>
      <c r="AU8" s="88"/>
      <c r="AV8" s="88"/>
      <c r="AW8" s="89"/>
      <c r="AX8" s="91"/>
      <c r="AY8" s="91"/>
      <c r="AZ8" s="91"/>
      <c r="BA8" s="91"/>
      <c r="BB8" s="91"/>
      <c r="BC8" s="91"/>
    </row>
    <row r="9" spans="1:55" x14ac:dyDescent="0.35">
      <c r="A9" s="103"/>
      <c r="B9" s="104"/>
      <c r="C9" s="105"/>
      <c r="D9" s="91"/>
      <c r="E9" s="91"/>
      <c r="F9" s="91"/>
      <c r="G9" s="91"/>
      <c r="H9" s="91"/>
      <c r="I9" s="91"/>
      <c r="J9" s="91"/>
      <c r="K9" s="91"/>
      <c r="L9" s="90" t="s">
        <v>356</v>
      </c>
      <c r="M9" s="90" t="s">
        <v>357</v>
      </c>
      <c r="N9" s="90" t="s">
        <v>358</v>
      </c>
      <c r="O9" s="93" t="s">
        <v>359</v>
      </c>
      <c r="P9" s="89"/>
      <c r="Q9" s="90" t="s">
        <v>360</v>
      </c>
      <c r="R9" s="90" t="s">
        <v>361</v>
      </c>
      <c r="S9" s="90" t="s">
        <v>362</v>
      </c>
      <c r="T9" s="90" t="s">
        <v>363</v>
      </c>
      <c r="U9" s="90" t="s">
        <v>364</v>
      </c>
      <c r="V9" s="90" t="s">
        <v>365</v>
      </c>
      <c r="W9" s="91"/>
      <c r="X9" s="90" t="s">
        <v>366</v>
      </c>
      <c r="Y9" s="90" t="s">
        <v>367</v>
      </c>
      <c r="Z9" s="91"/>
      <c r="AA9" s="91"/>
      <c r="AB9" s="91"/>
      <c r="AC9" s="91"/>
      <c r="AD9" s="90" t="s">
        <v>368</v>
      </c>
      <c r="AE9" s="93" t="s">
        <v>369</v>
      </c>
      <c r="AF9" s="88"/>
      <c r="AG9" s="88"/>
      <c r="AH9" s="88"/>
      <c r="AI9" s="89"/>
      <c r="AJ9" s="90" t="s">
        <v>370</v>
      </c>
      <c r="AK9" s="90" t="s">
        <v>371</v>
      </c>
      <c r="AL9" s="90" t="s">
        <v>372</v>
      </c>
      <c r="AM9" s="90" t="s">
        <v>373</v>
      </c>
      <c r="AN9" s="91"/>
      <c r="AO9" s="91"/>
      <c r="AP9" s="90" t="s">
        <v>374</v>
      </c>
      <c r="AQ9" s="90" t="s">
        <v>375</v>
      </c>
      <c r="AR9" s="90" t="s">
        <v>376</v>
      </c>
      <c r="AS9" s="90" t="s">
        <v>377</v>
      </c>
      <c r="AT9" s="90" t="s">
        <v>378</v>
      </c>
      <c r="AU9" s="90" t="s">
        <v>379</v>
      </c>
      <c r="AV9" s="90" t="s">
        <v>380</v>
      </c>
      <c r="AW9" s="90" t="s">
        <v>381</v>
      </c>
      <c r="AX9" s="91"/>
      <c r="AY9" s="91"/>
      <c r="AZ9" s="91"/>
      <c r="BA9" s="91"/>
      <c r="BB9" s="91"/>
      <c r="BC9" s="91"/>
    </row>
    <row r="10" spans="1:55" ht="78" x14ac:dyDescent="0.35">
      <c r="A10" s="106"/>
      <c r="B10" s="107"/>
      <c r="C10" s="108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65" t="s">
        <v>382</v>
      </c>
      <c r="P10" s="65" t="s">
        <v>383</v>
      </c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65" t="s">
        <v>384</v>
      </c>
      <c r="AF10" s="65" t="s">
        <v>385</v>
      </c>
      <c r="AG10" s="65" t="s">
        <v>386</v>
      </c>
      <c r="AH10" s="65" t="s">
        <v>387</v>
      </c>
      <c r="AI10" s="65" t="s">
        <v>388</v>
      </c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</row>
    <row r="11" spans="1:55" ht="13.15" x14ac:dyDescent="0.4">
      <c r="A11" s="66" t="s">
        <v>389</v>
      </c>
      <c r="B11" s="66" t="s">
        <v>227</v>
      </c>
      <c r="C11" s="67" t="s">
        <v>57</v>
      </c>
      <c r="D11" s="67" t="s">
        <v>57</v>
      </c>
      <c r="E11" s="67" t="s">
        <v>57</v>
      </c>
      <c r="F11" s="67" t="s">
        <v>57</v>
      </c>
      <c r="G11" s="67" t="s">
        <v>57</v>
      </c>
      <c r="H11" s="67" t="s">
        <v>57</v>
      </c>
      <c r="I11" s="67" t="s">
        <v>57</v>
      </c>
      <c r="J11" s="67" t="s">
        <v>57</v>
      </c>
      <c r="K11" s="67" t="s">
        <v>57</v>
      </c>
      <c r="L11" s="67" t="s">
        <v>57</v>
      </c>
      <c r="M11" s="67" t="s">
        <v>57</v>
      </c>
      <c r="N11" s="67" t="s">
        <v>57</v>
      </c>
      <c r="O11" s="67" t="s">
        <v>57</v>
      </c>
      <c r="P11" s="67" t="s">
        <v>57</v>
      </c>
      <c r="Q11" s="67" t="s">
        <v>57</v>
      </c>
      <c r="R11" s="67" t="s">
        <v>57</v>
      </c>
      <c r="S11" s="67" t="s">
        <v>57</v>
      </c>
      <c r="T11" s="67" t="s">
        <v>57</v>
      </c>
      <c r="U11" s="67" t="s">
        <v>57</v>
      </c>
      <c r="V11" s="67" t="s">
        <v>57</v>
      </c>
      <c r="W11" s="67" t="s">
        <v>57</v>
      </c>
      <c r="X11" s="67" t="s">
        <v>57</v>
      </c>
      <c r="Y11" s="67" t="s">
        <v>57</v>
      </c>
      <c r="Z11" s="67" t="s">
        <v>57</v>
      </c>
      <c r="AA11" s="67" t="s">
        <v>57</v>
      </c>
      <c r="AB11" s="67" t="s">
        <v>57</v>
      </c>
      <c r="AC11" s="67" t="s">
        <v>57</v>
      </c>
      <c r="AD11" s="67" t="s">
        <v>57</v>
      </c>
      <c r="AE11" s="67" t="s">
        <v>57</v>
      </c>
      <c r="AF11" s="67" t="s">
        <v>57</v>
      </c>
      <c r="AG11" s="67" t="s">
        <v>57</v>
      </c>
      <c r="AH11" s="67" t="s">
        <v>57</v>
      </c>
      <c r="AI11" s="67" t="s">
        <v>57</v>
      </c>
      <c r="AJ11" s="67" t="s">
        <v>57</v>
      </c>
      <c r="AK11" s="67" t="s">
        <v>57</v>
      </c>
      <c r="AL11" s="67" t="s">
        <v>57</v>
      </c>
      <c r="AM11" s="67" t="s">
        <v>57</v>
      </c>
      <c r="AN11" s="67" t="s">
        <v>57</v>
      </c>
      <c r="AO11" s="67" t="s">
        <v>57</v>
      </c>
      <c r="AP11" s="67" t="s">
        <v>57</v>
      </c>
      <c r="AQ11" s="67" t="s">
        <v>57</v>
      </c>
      <c r="AR11" s="67" t="s">
        <v>57</v>
      </c>
      <c r="AS11" s="67" t="s">
        <v>57</v>
      </c>
      <c r="AT11" s="67" t="s">
        <v>57</v>
      </c>
      <c r="AU11" s="67" t="s">
        <v>57</v>
      </c>
      <c r="AV11" s="67" t="s">
        <v>57</v>
      </c>
      <c r="AW11" s="67" t="s">
        <v>57</v>
      </c>
      <c r="AX11" s="67" t="s">
        <v>57</v>
      </c>
      <c r="AY11" s="67" t="s">
        <v>57</v>
      </c>
      <c r="AZ11" s="67" t="s">
        <v>57</v>
      </c>
      <c r="BA11" s="67" t="s">
        <v>57</v>
      </c>
      <c r="BB11" s="67" t="s">
        <v>57</v>
      </c>
      <c r="BC11" s="67" t="s">
        <v>57</v>
      </c>
    </row>
    <row r="12" spans="1:55" ht="97.5" x14ac:dyDescent="0.4">
      <c r="A12" s="68" t="s">
        <v>390</v>
      </c>
      <c r="B12" s="69" t="s">
        <v>391</v>
      </c>
      <c r="C12" s="67" t="s">
        <v>57</v>
      </c>
      <c r="D12" s="70">
        <v>952.197</v>
      </c>
      <c r="E12" s="70">
        <v>8.1999999999999993</v>
      </c>
      <c r="F12" s="70">
        <v>3.7890000000000001</v>
      </c>
      <c r="G12" s="70">
        <v>2.0840000000000001</v>
      </c>
      <c r="H12" s="70">
        <v>0.59099999999999997</v>
      </c>
      <c r="I12" s="70">
        <v>0.11899999999999999</v>
      </c>
      <c r="J12" s="70">
        <v>9.3320000000000007</v>
      </c>
      <c r="K12" s="70">
        <v>1.077</v>
      </c>
      <c r="L12" s="70">
        <v>0.44400000000000001</v>
      </c>
      <c r="M12" s="70">
        <v>10.612</v>
      </c>
      <c r="N12" s="70">
        <v>31.007000000000001</v>
      </c>
      <c r="O12" s="70">
        <v>20.692</v>
      </c>
      <c r="P12" s="70">
        <v>12.88</v>
      </c>
      <c r="Q12" s="70">
        <v>0.90600000000000003</v>
      </c>
      <c r="R12" s="70">
        <v>19.326000000000001</v>
      </c>
      <c r="S12" s="70">
        <v>70.018000000000001</v>
      </c>
      <c r="T12" s="70">
        <v>0.88600000000000001</v>
      </c>
      <c r="U12" s="70">
        <v>0.754</v>
      </c>
      <c r="V12" s="70">
        <v>0.73899999999999999</v>
      </c>
      <c r="W12" s="70">
        <v>1.4610000000000001</v>
      </c>
      <c r="X12" s="70">
        <v>1.1359999999999999</v>
      </c>
      <c r="Y12" s="70">
        <v>0.20699999999999999</v>
      </c>
      <c r="Z12" s="70">
        <v>4.4509999999999996</v>
      </c>
      <c r="AA12" s="70">
        <v>437.25200000000001</v>
      </c>
      <c r="AB12" s="70">
        <v>1.5369999999999999</v>
      </c>
      <c r="AC12" s="70">
        <v>11.294</v>
      </c>
      <c r="AD12" s="70">
        <v>20.225000000000001</v>
      </c>
      <c r="AE12" s="70">
        <v>11.696</v>
      </c>
      <c r="AF12" s="70">
        <v>34.112000000000002</v>
      </c>
      <c r="AG12" s="70">
        <v>23.192</v>
      </c>
      <c r="AH12" s="70">
        <v>1.429</v>
      </c>
      <c r="AI12" s="70">
        <v>0.48199999999999998</v>
      </c>
      <c r="AJ12" s="70">
        <v>3.7930000000000001</v>
      </c>
      <c r="AK12" s="70">
        <v>1.4350000000000001</v>
      </c>
      <c r="AL12" s="70">
        <v>2.7160000000000002</v>
      </c>
      <c r="AM12" s="70">
        <v>2.6640000000000001</v>
      </c>
      <c r="AN12" s="70">
        <v>4.3810000000000002</v>
      </c>
      <c r="AO12" s="70">
        <v>8.7959999999999994</v>
      </c>
      <c r="AP12" s="70">
        <v>5.4459999999999997</v>
      </c>
      <c r="AQ12" s="70">
        <v>4.1719999999999997</v>
      </c>
      <c r="AR12" s="70">
        <v>8.5410000000000004</v>
      </c>
      <c r="AS12" s="70">
        <v>3.0190000000000001</v>
      </c>
      <c r="AT12" s="70">
        <v>8.2010000000000005</v>
      </c>
      <c r="AU12" s="70">
        <v>2.129</v>
      </c>
      <c r="AV12" s="70">
        <v>1.8360000000000001</v>
      </c>
      <c r="AW12" s="70">
        <v>0</v>
      </c>
      <c r="AX12" s="70">
        <v>627.51300000000003</v>
      </c>
      <c r="AY12" s="70">
        <v>159.55799999999999</v>
      </c>
      <c r="AZ12" s="70">
        <v>148.26400000000001</v>
      </c>
      <c r="BA12" s="70">
        <v>29.609000000000002</v>
      </c>
      <c r="BB12" s="70">
        <v>7.569</v>
      </c>
      <c r="BC12" s="70">
        <v>153.137</v>
      </c>
    </row>
    <row r="13" spans="1:55" ht="58.5" x14ac:dyDescent="0.4">
      <c r="A13" s="68" t="s">
        <v>392</v>
      </c>
      <c r="B13" s="69" t="s">
        <v>391</v>
      </c>
      <c r="C13" s="67" t="s">
        <v>57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>
        <v>0</v>
      </c>
      <c r="AW13" s="71">
        <v>0</v>
      </c>
      <c r="AX13" s="71">
        <v>0</v>
      </c>
      <c r="AY13" s="71">
        <v>0</v>
      </c>
      <c r="AZ13" s="71">
        <v>0</v>
      </c>
      <c r="BA13" s="71">
        <v>0</v>
      </c>
      <c r="BB13" s="71">
        <v>0</v>
      </c>
      <c r="BC13" s="71">
        <v>0</v>
      </c>
    </row>
    <row r="14" spans="1:55" ht="78" x14ac:dyDescent="0.4">
      <c r="A14" s="68" t="s">
        <v>393</v>
      </c>
      <c r="B14" s="69" t="s">
        <v>391</v>
      </c>
      <c r="C14" s="67" t="s">
        <v>57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0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</row>
    <row r="15" spans="1:55" ht="78" x14ac:dyDescent="0.4">
      <c r="A15" s="68" t="s">
        <v>394</v>
      </c>
      <c r="B15" s="69" t="s">
        <v>391</v>
      </c>
      <c r="C15" s="67" t="s">
        <v>57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>
        <v>0</v>
      </c>
      <c r="AW15" s="71">
        <v>0</v>
      </c>
      <c r="AX15" s="71">
        <v>0</v>
      </c>
      <c r="AY15" s="71">
        <v>0</v>
      </c>
      <c r="AZ15" s="71">
        <v>0</v>
      </c>
      <c r="BA15" s="71">
        <v>0</v>
      </c>
      <c r="BB15" s="71">
        <v>0</v>
      </c>
      <c r="BC15" s="71">
        <v>0</v>
      </c>
    </row>
    <row r="16" spans="1:55" ht="107.25" x14ac:dyDescent="0.4">
      <c r="A16" s="68" t="s">
        <v>395</v>
      </c>
      <c r="B16" s="69" t="s">
        <v>396</v>
      </c>
      <c r="C16" s="67" t="s">
        <v>57</v>
      </c>
      <c r="D16" s="70">
        <v>72.575999999999993</v>
      </c>
      <c r="E16" s="70">
        <v>56.317</v>
      </c>
      <c r="F16" s="70">
        <v>81.850999999999999</v>
      </c>
      <c r="G16" s="70">
        <v>15.227</v>
      </c>
      <c r="H16" s="70">
        <v>2.879</v>
      </c>
      <c r="I16" s="70">
        <v>18.073</v>
      </c>
      <c r="J16" s="70">
        <v>76.295000000000002</v>
      </c>
      <c r="K16" s="70">
        <v>38.234000000000002</v>
      </c>
      <c r="L16" s="70">
        <v>37.487000000000002</v>
      </c>
      <c r="M16" s="70">
        <v>84.882999999999996</v>
      </c>
      <c r="N16" s="70">
        <v>68.105000000000004</v>
      </c>
      <c r="O16" s="70">
        <v>58.854999999999997</v>
      </c>
      <c r="P16" s="70">
        <v>85.968999999999994</v>
      </c>
      <c r="Q16" s="70">
        <v>9.5609999999999999</v>
      </c>
      <c r="R16" s="70">
        <v>66.460999999999999</v>
      </c>
      <c r="S16" s="70">
        <v>49.573</v>
      </c>
      <c r="T16" s="70">
        <v>52.033999999999999</v>
      </c>
      <c r="U16" s="70">
        <v>29.919</v>
      </c>
      <c r="V16" s="70">
        <v>52.593000000000004</v>
      </c>
      <c r="W16" s="70">
        <v>56.186</v>
      </c>
      <c r="X16" s="70">
        <v>72.423000000000002</v>
      </c>
      <c r="Y16" s="70">
        <v>47.06</v>
      </c>
      <c r="Z16" s="70">
        <v>26.683</v>
      </c>
      <c r="AA16" s="70">
        <v>78.087999999999994</v>
      </c>
      <c r="AB16" s="70">
        <v>87.754000000000005</v>
      </c>
      <c r="AC16" s="70">
        <v>95.722999999999999</v>
      </c>
      <c r="AD16" s="70">
        <v>81.503</v>
      </c>
      <c r="AE16" s="70">
        <v>43.616999999999997</v>
      </c>
      <c r="AF16" s="70">
        <v>74.313000000000002</v>
      </c>
      <c r="AG16" s="70">
        <v>71.058999999999997</v>
      </c>
      <c r="AH16" s="70">
        <v>39.813000000000002</v>
      </c>
      <c r="AI16" s="70">
        <v>44.222999999999999</v>
      </c>
      <c r="AJ16" s="70">
        <v>93.227000000000004</v>
      </c>
      <c r="AK16" s="70">
        <v>80.686000000000007</v>
      </c>
      <c r="AL16" s="70">
        <v>91.566000000000003</v>
      </c>
      <c r="AM16" s="70">
        <v>84.856999999999999</v>
      </c>
      <c r="AN16" s="70">
        <v>81.662999999999997</v>
      </c>
      <c r="AO16" s="70">
        <v>96.528000000000006</v>
      </c>
      <c r="AP16" s="70">
        <v>76.326999999999998</v>
      </c>
      <c r="AQ16" s="70">
        <v>66.504000000000005</v>
      </c>
      <c r="AR16" s="70">
        <v>96.771000000000001</v>
      </c>
      <c r="AS16" s="70">
        <v>95.15</v>
      </c>
      <c r="AT16" s="70">
        <v>99.575000000000003</v>
      </c>
      <c r="AU16" s="70">
        <v>95.063000000000002</v>
      </c>
      <c r="AV16" s="70">
        <v>96.058000000000007</v>
      </c>
      <c r="AW16" s="70">
        <v>0</v>
      </c>
      <c r="AX16" s="70">
        <v>67.641999999999996</v>
      </c>
      <c r="AY16" s="70">
        <v>75.665999999999997</v>
      </c>
      <c r="AZ16" s="70">
        <v>74.477000000000004</v>
      </c>
      <c r="BA16" s="70">
        <v>82.78</v>
      </c>
      <c r="BB16" s="70">
        <v>72.747</v>
      </c>
      <c r="BC16" s="70">
        <v>99.275999999999996</v>
      </c>
    </row>
    <row r="17" spans="1:55" ht="107.25" x14ac:dyDescent="0.4">
      <c r="A17" s="68" t="s">
        <v>397</v>
      </c>
      <c r="B17" s="69" t="s">
        <v>396</v>
      </c>
      <c r="C17" s="67" t="s">
        <v>57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>
        <v>0</v>
      </c>
      <c r="AW17" s="71">
        <v>0</v>
      </c>
      <c r="AX17" s="71">
        <v>0</v>
      </c>
      <c r="AY17" s="71">
        <v>0</v>
      </c>
      <c r="AZ17" s="71">
        <v>0</v>
      </c>
      <c r="BA17" s="71">
        <v>0</v>
      </c>
      <c r="BB17" s="71">
        <v>0</v>
      </c>
      <c r="BC17" s="71">
        <v>0</v>
      </c>
    </row>
    <row r="18" spans="1:55" ht="107.25" x14ac:dyDescent="0.4">
      <c r="A18" s="68" t="s">
        <v>398</v>
      </c>
      <c r="B18" s="69" t="s">
        <v>396</v>
      </c>
      <c r="C18" s="67" t="s">
        <v>57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0</v>
      </c>
      <c r="AW18" s="70">
        <v>0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</row>
    <row r="19" spans="1:55" ht="78" x14ac:dyDescent="0.4">
      <c r="A19" s="68" t="s">
        <v>399</v>
      </c>
      <c r="B19" s="69" t="s">
        <v>391</v>
      </c>
      <c r="C19" s="67" t="s">
        <v>57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>
        <v>0</v>
      </c>
      <c r="AW19" s="71">
        <v>0</v>
      </c>
      <c r="AX19" s="71">
        <v>0</v>
      </c>
      <c r="AY19" s="71">
        <v>0</v>
      </c>
      <c r="AZ19" s="71">
        <v>0</v>
      </c>
      <c r="BA19" s="71">
        <v>0</v>
      </c>
      <c r="BB19" s="71">
        <v>0</v>
      </c>
      <c r="BC19" s="71" t="s">
        <v>400</v>
      </c>
    </row>
    <row r="20" spans="1:55" ht="97.5" x14ac:dyDescent="0.4">
      <c r="A20" s="68" t="s">
        <v>401</v>
      </c>
      <c r="B20" s="69" t="s">
        <v>396</v>
      </c>
      <c r="C20" s="67" t="s">
        <v>57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0</v>
      </c>
      <c r="AW20" s="70">
        <v>0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 t="s">
        <v>400</v>
      </c>
    </row>
    <row r="21" spans="1:55" ht="68.25" x14ac:dyDescent="0.4">
      <c r="A21" s="68" t="s">
        <v>402</v>
      </c>
      <c r="B21" s="69" t="s">
        <v>391</v>
      </c>
      <c r="C21" s="67" t="s">
        <v>57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>
        <v>0</v>
      </c>
      <c r="AW21" s="71">
        <v>0</v>
      </c>
      <c r="AX21" s="71">
        <v>0</v>
      </c>
      <c r="AY21" s="71">
        <v>0</v>
      </c>
      <c r="AZ21" s="71">
        <v>0</v>
      </c>
      <c r="BA21" s="71">
        <v>0</v>
      </c>
      <c r="BB21" s="71">
        <v>0</v>
      </c>
      <c r="BC21" s="71" t="s">
        <v>400</v>
      </c>
    </row>
    <row r="22" spans="1:55" ht="97.5" x14ac:dyDescent="0.4">
      <c r="A22" s="68" t="s">
        <v>403</v>
      </c>
      <c r="B22" s="69" t="s">
        <v>396</v>
      </c>
      <c r="C22" s="67" t="s">
        <v>57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 t="s">
        <v>400</v>
      </c>
    </row>
    <row r="23" spans="1:55" ht="68.25" x14ac:dyDescent="0.4">
      <c r="A23" s="68" t="s">
        <v>404</v>
      </c>
      <c r="B23" s="69" t="s">
        <v>391</v>
      </c>
      <c r="C23" s="67" t="s">
        <v>57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71">
        <v>0</v>
      </c>
      <c r="AP23" s="71">
        <v>0</v>
      </c>
      <c r="AQ23" s="71">
        <v>0</v>
      </c>
      <c r="AR23" s="71">
        <v>0</v>
      </c>
      <c r="AS23" s="71">
        <v>0</v>
      </c>
      <c r="AT23" s="71">
        <v>0</v>
      </c>
      <c r="AU23" s="71">
        <v>0</v>
      </c>
      <c r="AV23" s="71">
        <v>0</v>
      </c>
      <c r="AW23" s="71">
        <v>0</v>
      </c>
      <c r="AX23" s="71">
        <v>0</v>
      </c>
      <c r="AY23" s="71">
        <v>0</v>
      </c>
      <c r="AZ23" s="71">
        <v>0</v>
      </c>
      <c r="BA23" s="71">
        <v>0</v>
      </c>
      <c r="BB23" s="71">
        <v>0</v>
      </c>
      <c r="BC23" s="71" t="s">
        <v>400</v>
      </c>
    </row>
    <row r="24" spans="1:55" ht="87.75" x14ac:dyDescent="0.4">
      <c r="A24" s="68" t="s">
        <v>405</v>
      </c>
      <c r="B24" s="69" t="s">
        <v>396</v>
      </c>
      <c r="C24" s="67" t="s">
        <v>57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 t="s">
        <v>400</v>
      </c>
    </row>
    <row r="25" spans="1:55" ht="87.75" x14ac:dyDescent="0.4">
      <c r="A25" s="68" t="s">
        <v>406</v>
      </c>
      <c r="B25" s="69" t="s">
        <v>407</v>
      </c>
      <c r="C25" s="67" t="s">
        <v>57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71">
        <v>0</v>
      </c>
      <c r="AP25" s="71">
        <v>0</v>
      </c>
      <c r="AQ25" s="71">
        <v>0</v>
      </c>
      <c r="AR25" s="71">
        <v>0</v>
      </c>
      <c r="AS25" s="71">
        <v>0</v>
      </c>
      <c r="AT25" s="71">
        <v>0</v>
      </c>
      <c r="AU25" s="71">
        <v>0</v>
      </c>
      <c r="AV25" s="71">
        <v>0</v>
      </c>
      <c r="AW25" s="71">
        <v>0</v>
      </c>
      <c r="AX25" s="71">
        <v>0</v>
      </c>
      <c r="AY25" s="71">
        <v>0</v>
      </c>
      <c r="AZ25" s="71">
        <v>0</v>
      </c>
      <c r="BA25" s="71">
        <v>0</v>
      </c>
      <c r="BB25" s="71">
        <v>0</v>
      </c>
      <c r="BC25" s="71" t="s">
        <v>400</v>
      </c>
    </row>
    <row r="26" spans="1:55" ht="97.5" x14ac:dyDescent="0.4">
      <c r="A26" s="68" t="s">
        <v>408</v>
      </c>
      <c r="B26" s="69" t="s">
        <v>391</v>
      </c>
      <c r="C26" s="67" t="s">
        <v>57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0</v>
      </c>
      <c r="AW26" s="70">
        <v>0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 t="s">
        <v>400</v>
      </c>
    </row>
    <row r="27" spans="1:55" ht="117" x14ac:dyDescent="0.4">
      <c r="A27" s="68" t="s">
        <v>409</v>
      </c>
      <c r="B27" s="69" t="s">
        <v>396</v>
      </c>
      <c r="C27" s="67" t="s">
        <v>57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71">
        <v>0</v>
      </c>
      <c r="X27" s="71">
        <v>0</v>
      </c>
      <c r="Y27" s="71">
        <v>0</v>
      </c>
      <c r="Z27" s="71">
        <v>0</v>
      </c>
      <c r="AA27" s="71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71">
        <v>0</v>
      </c>
      <c r="AP27" s="71">
        <v>0</v>
      </c>
      <c r="AQ27" s="71">
        <v>0</v>
      </c>
      <c r="AR27" s="71">
        <v>0</v>
      </c>
      <c r="AS27" s="71">
        <v>0</v>
      </c>
      <c r="AT27" s="71">
        <v>0</v>
      </c>
      <c r="AU27" s="71">
        <v>0</v>
      </c>
      <c r="AV27" s="71">
        <v>0</v>
      </c>
      <c r="AW27" s="71">
        <v>0</v>
      </c>
      <c r="AX27" s="71">
        <v>0</v>
      </c>
      <c r="AY27" s="71">
        <v>0</v>
      </c>
      <c r="AZ27" s="71">
        <v>0</v>
      </c>
      <c r="BA27" s="71">
        <v>0</v>
      </c>
      <c r="BB27" s="71">
        <v>0</v>
      </c>
      <c r="BC27" s="71" t="s">
        <v>400</v>
      </c>
    </row>
    <row r="28" spans="1:55" ht="97.5" x14ac:dyDescent="0.4">
      <c r="A28" s="68" t="s">
        <v>410</v>
      </c>
      <c r="B28" s="69" t="s">
        <v>391</v>
      </c>
      <c r="C28" s="67" t="s">
        <v>57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0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 t="s">
        <v>400</v>
      </c>
    </row>
    <row r="29" spans="1:55" ht="117" x14ac:dyDescent="0.4">
      <c r="A29" s="68" t="s">
        <v>411</v>
      </c>
      <c r="B29" s="69" t="s">
        <v>396</v>
      </c>
      <c r="C29" s="67" t="s">
        <v>57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71">
        <v>0</v>
      </c>
      <c r="U29" s="71">
        <v>0</v>
      </c>
      <c r="V29" s="71">
        <v>0</v>
      </c>
      <c r="W29" s="71">
        <v>0</v>
      </c>
      <c r="X29" s="71">
        <v>0</v>
      </c>
      <c r="Y29" s="71">
        <v>0</v>
      </c>
      <c r="Z29" s="71">
        <v>0</v>
      </c>
      <c r="AA29" s="71">
        <v>0</v>
      </c>
      <c r="AB29" s="71">
        <v>0</v>
      </c>
      <c r="AC29" s="71">
        <v>0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  <c r="AI29" s="71">
        <v>0</v>
      </c>
      <c r="AJ29" s="71">
        <v>0</v>
      </c>
      <c r="AK29" s="71">
        <v>0</v>
      </c>
      <c r="AL29" s="71">
        <v>0</v>
      </c>
      <c r="AM29" s="71">
        <v>0</v>
      </c>
      <c r="AN29" s="71">
        <v>0</v>
      </c>
      <c r="AO29" s="71">
        <v>0</v>
      </c>
      <c r="AP29" s="71">
        <v>0</v>
      </c>
      <c r="AQ29" s="71">
        <v>0</v>
      </c>
      <c r="AR29" s="71">
        <v>0</v>
      </c>
      <c r="AS29" s="71">
        <v>0</v>
      </c>
      <c r="AT29" s="71">
        <v>0</v>
      </c>
      <c r="AU29" s="71">
        <v>0</v>
      </c>
      <c r="AV29" s="71">
        <v>0</v>
      </c>
      <c r="AW29" s="71">
        <v>0</v>
      </c>
      <c r="AX29" s="71">
        <v>0</v>
      </c>
      <c r="AY29" s="71">
        <v>0</v>
      </c>
      <c r="AZ29" s="71">
        <v>0</v>
      </c>
      <c r="BA29" s="71">
        <v>0</v>
      </c>
      <c r="BB29" s="71">
        <v>0</v>
      </c>
      <c r="BC29" s="71" t="s">
        <v>400</v>
      </c>
    </row>
    <row r="30" spans="1:55" ht="87.75" x14ac:dyDescent="0.4">
      <c r="A30" s="68" t="s">
        <v>412</v>
      </c>
      <c r="B30" s="69" t="s">
        <v>391</v>
      </c>
      <c r="C30" s="67" t="s">
        <v>57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0</v>
      </c>
      <c r="AW30" s="70">
        <v>0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 t="s">
        <v>400</v>
      </c>
    </row>
    <row r="31" spans="1:55" ht="107.25" x14ac:dyDescent="0.4">
      <c r="A31" s="68" t="s">
        <v>413</v>
      </c>
      <c r="B31" s="69" t="s">
        <v>396</v>
      </c>
      <c r="C31" s="67" t="s">
        <v>57</v>
      </c>
      <c r="D31" s="71">
        <v>0</v>
      </c>
      <c r="E31" s="71">
        <v>0</v>
      </c>
      <c r="F31" s="71">
        <v>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  <c r="Q31" s="71">
        <v>0</v>
      </c>
      <c r="R31" s="71">
        <v>0</v>
      </c>
      <c r="S31" s="71">
        <v>0</v>
      </c>
      <c r="T31" s="71">
        <v>0</v>
      </c>
      <c r="U31" s="71">
        <v>0</v>
      </c>
      <c r="V31" s="71">
        <v>0</v>
      </c>
      <c r="W31" s="71">
        <v>0</v>
      </c>
      <c r="X31" s="71">
        <v>0</v>
      </c>
      <c r="Y31" s="71">
        <v>0</v>
      </c>
      <c r="Z31" s="71">
        <v>0</v>
      </c>
      <c r="AA31" s="71">
        <v>0</v>
      </c>
      <c r="AB31" s="71">
        <v>0</v>
      </c>
      <c r="AC31" s="71">
        <v>0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71">
        <v>0</v>
      </c>
      <c r="AP31" s="71">
        <v>0</v>
      </c>
      <c r="AQ31" s="71">
        <v>0</v>
      </c>
      <c r="AR31" s="71">
        <v>0</v>
      </c>
      <c r="AS31" s="71">
        <v>0</v>
      </c>
      <c r="AT31" s="71">
        <v>0</v>
      </c>
      <c r="AU31" s="71">
        <v>0</v>
      </c>
      <c r="AV31" s="71">
        <v>0</v>
      </c>
      <c r="AW31" s="71">
        <v>0</v>
      </c>
      <c r="AX31" s="71">
        <v>0</v>
      </c>
      <c r="AY31" s="71">
        <v>0</v>
      </c>
      <c r="AZ31" s="71">
        <v>0</v>
      </c>
      <c r="BA31" s="71">
        <v>0</v>
      </c>
      <c r="BB31" s="71">
        <v>0</v>
      </c>
      <c r="BC31" s="71" t="s">
        <v>400</v>
      </c>
    </row>
    <row r="32" spans="1:55" ht="107.25" x14ac:dyDescent="0.4">
      <c r="A32" s="68" t="s">
        <v>414</v>
      </c>
      <c r="B32" s="69" t="s">
        <v>407</v>
      </c>
      <c r="C32" s="67" t="s">
        <v>57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0</v>
      </c>
      <c r="AX32" s="70">
        <v>0</v>
      </c>
      <c r="AY32" s="70">
        <v>0</v>
      </c>
      <c r="AZ32" s="70">
        <v>0</v>
      </c>
      <c r="BA32" s="70">
        <v>0</v>
      </c>
      <c r="BB32" s="70">
        <v>0</v>
      </c>
      <c r="BC32" s="70" t="s">
        <v>400</v>
      </c>
    </row>
    <row r="33" spans="1:55" ht="97.5" x14ac:dyDescent="0.4">
      <c r="A33" s="68" t="s">
        <v>415</v>
      </c>
      <c r="B33" s="69" t="s">
        <v>391</v>
      </c>
      <c r="C33" s="67" t="s">
        <v>57</v>
      </c>
      <c r="D33" s="71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71">
        <v>0</v>
      </c>
      <c r="S33" s="71">
        <v>0</v>
      </c>
      <c r="T33" s="71">
        <v>0</v>
      </c>
      <c r="U33" s="71">
        <v>0</v>
      </c>
      <c r="V33" s="71">
        <v>0</v>
      </c>
      <c r="W33" s="71">
        <v>0</v>
      </c>
      <c r="X33" s="71">
        <v>0</v>
      </c>
      <c r="Y33" s="71">
        <v>0</v>
      </c>
      <c r="Z33" s="71">
        <v>0</v>
      </c>
      <c r="AA33" s="71">
        <v>0</v>
      </c>
      <c r="AB33" s="71">
        <v>0</v>
      </c>
      <c r="AC33" s="71">
        <v>0</v>
      </c>
      <c r="AD33" s="71">
        <v>0</v>
      </c>
      <c r="AE33" s="71">
        <v>0</v>
      </c>
      <c r="AF33" s="71">
        <v>0</v>
      </c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71">
        <v>0</v>
      </c>
      <c r="AP33" s="71">
        <v>0</v>
      </c>
      <c r="AQ33" s="71">
        <v>0</v>
      </c>
      <c r="AR33" s="71">
        <v>0</v>
      </c>
      <c r="AS33" s="71">
        <v>0</v>
      </c>
      <c r="AT33" s="71">
        <v>0</v>
      </c>
      <c r="AU33" s="71">
        <v>0</v>
      </c>
      <c r="AV33" s="71">
        <v>0</v>
      </c>
      <c r="AW33" s="71">
        <v>0</v>
      </c>
      <c r="AX33" s="71">
        <v>0</v>
      </c>
      <c r="AY33" s="71">
        <v>0</v>
      </c>
      <c r="AZ33" s="71">
        <v>0</v>
      </c>
      <c r="BA33" s="71">
        <v>0</v>
      </c>
      <c r="BB33" s="71">
        <v>0</v>
      </c>
      <c r="BC33" s="71" t="s">
        <v>400</v>
      </c>
    </row>
    <row r="34" spans="1:55" ht="117" x14ac:dyDescent="0.4">
      <c r="A34" s="68" t="s">
        <v>416</v>
      </c>
      <c r="B34" s="69" t="s">
        <v>396</v>
      </c>
      <c r="C34" s="67" t="s">
        <v>57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0</v>
      </c>
      <c r="W34" s="70">
        <v>0</v>
      </c>
      <c r="X34" s="70">
        <v>0</v>
      </c>
      <c r="Y34" s="70">
        <v>0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0</v>
      </c>
      <c r="AR34" s="70">
        <v>0</v>
      </c>
      <c r="AS34" s="70">
        <v>0</v>
      </c>
      <c r="AT34" s="70">
        <v>0</v>
      </c>
      <c r="AU34" s="70">
        <v>0</v>
      </c>
      <c r="AV34" s="70">
        <v>0</v>
      </c>
      <c r="AW34" s="70">
        <v>0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 t="s">
        <v>400</v>
      </c>
    </row>
    <row r="35" spans="1:55" ht="97.5" x14ac:dyDescent="0.4">
      <c r="A35" s="68" t="s">
        <v>417</v>
      </c>
      <c r="B35" s="69" t="s">
        <v>391</v>
      </c>
      <c r="C35" s="67" t="s">
        <v>57</v>
      </c>
      <c r="D35" s="71">
        <v>0</v>
      </c>
      <c r="E35" s="71">
        <v>0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  <c r="Q35" s="71">
        <v>0</v>
      </c>
      <c r="R35" s="71">
        <v>0</v>
      </c>
      <c r="S35" s="71">
        <v>0</v>
      </c>
      <c r="T35" s="71">
        <v>0</v>
      </c>
      <c r="U35" s="71">
        <v>0</v>
      </c>
      <c r="V35" s="71">
        <v>0</v>
      </c>
      <c r="W35" s="71">
        <v>0</v>
      </c>
      <c r="X35" s="71">
        <v>0</v>
      </c>
      <c r="Y35" s="71">
        <v>0</v>
      </c>
      <c r="Z35" s="71">
        <v>0</v>
      </c>
      <c r="AA35" s="71">
        <v>0</v>
      </c>
      <c r="AB35" s="71">
        <v>0</v>
      </c>
      <c r="AC35" s="71">
        <v>0</v>
      </c>
      <c r="AD35" s="71">
        <v>0</v>
      </c>
      <c r="AE35" s="71">
        <v>0</v>
      </c>
      <c r="AF35" s="71">
        <v>0</v>
      </c>
      <c r="AG35" s="71">
        <v>0</v>
      </c>
      <c r="AH35" s="71">
        <v>0</v>
      </c>
      <c r="AI35" s="71">
        <v>0</v>
      </c>
      <c r="AJ35" s="71">
        <v>0</v>
      </c>
      <c r="AK35" s="71">
        <v>0</v>
      </c>
      <c r="AL35" s="71">
        <v>0</v>
      </c>
      <c r="AM35" s="71">
        <v>0</v>
      </c>
      <c r="AN35" s="71">
        <v>0</v>
      </c>
      <c r="AO35" s="71">
        <v>0</v>
      </c>
      <c r="AP35" s="71">
        <v>0</v>
      </c>
      <c r="AQ35" s="71">
        <v>0</v>
      </c>
      <c r="AR35" s="71">
        <v>0</v>
      </c>
      <c r="AS35" s="71">
        <v>0</v>
      </c>
      <c r="AT35" s="71">
        <v>0</v>
      </c>
      <c r="AU35" s="71">
        <v>0</v>
      </c>
      <c r="AV35" s="71">
        <v>0</v>
      </c>
      <c r="AW35" s="71">
        <v>0</v>
      </c>
      <c r="AX35" s="71">
        <v>0</v>
      </c>
      <c r="AY35" s="71">
        <v>0</v>
      </c>
      <c r="AZ35" s="71">
        <v>0</v>
      </c>
      <c r="BA35" s="71">
        <v>0</v>
      </c>
      <c r="BB35" s="71">
        <v>0</v>
      </c>
      <c r="BC35" s="71" t="s">
        <v>400</v>
      </c>
    </row>
    <row r="36" spans="1:55" ht="117" x14ac:dyDescent="0.4">
      <c r="A36" s="68" t="s">
        <v>418</v>
      </c>
      <c r="B36" s="69" t="s">
        <v>396</v>
      </c>
      <c r="C36" s="67" t="s">
        <v>57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0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 t="s">
        <v>400</v>
      </c>
    </row>
    <row r="37" spans="1:55" ht="87.75" x14ac:dyDescent="0.4">
      <c r="A37" s="68" t="s">
        <v>419</v>
      </c>
      <c r="B37" s="69" t="s">
        <v>391</v>
      </c>
      <c r="C37" s="67" t="s">
        <v>57</v>
      </c>
      <c r="D37" s="71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71">
        <v>0</v>
      </c>
      <c r="S37" s="71">
        <v>0</v>
      </c>
      <c r="T37" s="71">
        <v>0</v>
      </c>
      <c r="U37" s="71">
        <v>0</v>
      </c>
      <c r="V37" s="71">
        <v>0</v>
      </c>
      <c r="W37" s="71">
        <v>0</v>
      </c>
      <c r="X37" s="71">
        <v>0</v>
      </c>
      <c r="Y37" s="71">
        <v>0</v>
      </c>
      <c r="Z37" s="71">
        <v>0</v>
      </c>
      <c r="AA37" s="71">
        <v>0</v>
      </c>
      <c r="AB37" s="71">
        <v>0</v>
      </c>
      <c r="AC37" s="71">
        <v>0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1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0</v>
      </c>
      <c r="AR37" s="71">
        <v>0</v>
      </c>
      <c r="AS37" s="71">
        <v>0</v>
      </c>
      <c r="AT37" s="71">
        <v>0</v>
      </c>
      <c r="AU37" s="71">
        <v>0</v>
      </c>
      <c r="AV37" s="71">
        <v>0</v>
      </c>
      <c r="AW37" s="71">
        <v>0</v>
      </c>
      <c r="AX37" s="71">
        <v>0</v>
      </c>
      <c r="AY37" s="71">
        <v>0</v>
      </c>
      <c r="AZ37" s="71">
        <v>0</v>
      </c>
      <c r="BA37" s="71">
        <v>0</v>
      </c>
      <c r="BB37" s="71">
        <v>0</v>
      </c>
      <c r="BC37" s="71" t="s">
        <v>400</v>
      </c>
    </row>
    <row r="38" spans="1:55" ht="107.25" x14ac:dyDescent="0.4">
      <c r="A38" s="68" t="s">
        <v>420</v>
      </c>
      <c r="B38" s="69" t="s">
        <v>396</v>
      </c>
      <c r="C38" s="67" t="s">
        <v>57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 t="s">
        <v>400</v>
      </c>
    </row>
    <row r="39" spans="1:55" ht="107.25" x14ac:dyDescent="0.4">
      <c r="A39" s="68" t="s">
        <v>421</v>
      </c>
      <c r="B39" s="69" t="s">
        <v>407</v>
      </c>
      <c r="C39" s="67" t="s">
        <v>57</v>
      </c>
      <c r="D39" s="71">
        <v>0</v>
      </c>
      <c r="E39" s="71">
        <v>0</v>
      </c>
      <c r="F39" s="71">
        <v>0</v>
      </c>
      <c r="G39" s="71">
        <v>0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  <c r="Q39" s="71">
        <v>0</v>
      </c>
      <c r="R39" s="71">
        <v>0</v>
      </c>
      <c r="S39" s="71">
        <v>0</v>
      </c>
      <c r="T39" s="71">
        <v>0</v>
      </c>
      <c r="U39" s="71">
        <v>0</v>
      </c>
      <c r="V39" s="71">
        <v>0</v>
      </c>
      <c r="W39" s="71">
        <v>0</v>
      </c>
      <c r="X39" s="71">
        <v>0</v>
      </c>
      <c r="Y39" s="71">
        <v>0</v>
      </c>
      <c r="Z39" s="71">
        <v>0</v>
      </c>
      <c r="AA39" s="71">
        <v>0</v>
      </c>
      <c r="AB39" s="71">
        <v>0</v>
      </c>
      <c r="AC39" s="71">
        <v>0</v>
      </c>
      <c r="AD39" s="71">
        <v>0</v>
      </c>
      <c r="AE39" s="71">
        <v>0</v>
      </c>
      <c r="AF39" s="71">
        <v>0</v>
      </c>
      <c r="AG39" s="71">
        <v>0</v>
      </c>
      <c r="AH39" s="71">
        <v>0</v>
      </c>
      <c r="AI39" s="71">
        <v>0</v>
      </c>
      <c r="AJ39" s="71">
        <v>0</v>
      </c>
      <c r="AK39" s="71">
        <v>0</v>
      </c>
      <c r="AL39" s="71">
        <v>0</v>
      </c>
      <c r="AM39" s="71">
        <v>0</v>
      </c>
      <c r="AN39" s="71">
        <v>0</v>
      </c>
      <c r="AO39" s="71">
        <v>0</v>
      </c>
      <c r="AP39" s="71">
        <v>0</v>
      </c>
      <c r="AQ39" s="71">
        <v>0</v>
      </c>
      <c r="AR39" s="71">
        <v>0</v>
      </c>
      <c r="AS39" s="71">
        <v>0</v>
      </c>
      <c r="AT39" s="71">
        <v>0</v>
      </c>
      <c r="AU39" s="71">
        <v>0</v>
      </c>
      <c r="AV39" s="71">
        <v>0</v>
      </c>
      <c r="AW39" s="71">
        <v>0</v>
      </c>
      <c r="AX39" s="71">
        <v>0</v>
      </c>
      <c r="AY39" s="71">
        <v>0</v>
      </c>
      <c r="AZ39" s="71">
        <v>0</v>
      </c>
      <c r="BA39" s="71">
        <v>0</v>
      </c>
      <c r="BB39" s="71">
        <v>0</v>
      </c>
      <c r="BC39" s="71" t="s">
        <v>400</v>
      </c>
    </row>
    <row r="40" spans="1:55" ht="78" x14ac:dyDescent="0.4">
      <c r="A40" s="68" t="s">
        <v>422</v>
      </c>
      <c r="B40" s="69" t="s">
        <v>391</v>
      </c>
      <c r="C40" s="67" t="s">
        <v>57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0</v>
      </c>
      <c r="AU40" s="70">
        <v>0</v>
      </c>
      <c r="AV40" s="70">
        <v>0</v>
      </c>
      <c r="AW40" s="70">
        <v>0</v>
      </c>
      <c r="AX40" s="70">
        <v>0</v>
      </c>
      <c r="AY40" s="70">
        <v>0</v>
      </c>
      <c r="AZ40" s="70">
        <v>0</v>
      </c>
      <c r="BA40" s="70">
        <v>0</v>
      </c>
      <c r="BB40" s="70">
        <v>0</v>
      </c>
      <c r="BC40" s="70" t="s">
        <v>400</v>
      </c>
    </row>
    <row r="41" spans="1:55" ht="78" x14ac:dyDescent="0.4">
      <c r="A41" s="68" t="s">
        <v>423</v>
      </c>
      <c r="B41" s="69" t="s">
        <v>396</v>
      </c>
      <c r="C41" s="67" t="s">
        <v>57</v>
      </c>
      <c r="D41" s="71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  <c r="Q41" s="71">
        <v>0</v>
      </c>
      <c r="R41" s="71">
        <v>0</v>
      </c>
      <c r="S41" s="71">
        <v>0</v>
      </c>
      <c r="T41" s="71">
        <v>0</v>
      </c>
      <c r="U41" s="71">
        <v>0</v>
      </c>
      <c r="V41" s="71">
        <v>0</v>
      </c>
      <c r="W41" s="71">
        <v>0</v>
      </c>
      <c r="X41" s="71">
        <v>0</v>
      </c>
      <c r="Y41" s="71">
        <v>0</v>
      </c>
      <c r="Z41" s="71">
        <v>0</v>
      </c>
      <c r="AA41" s="71">
        <v>0</v>
      </c>
      <c r="AB41" s="71">
        <v>0</v>
      </c>
      <c r="AC41" s="71">
        <v>0</v>
      </c>
      <c r="AD41" s="71">
        <v>0</v>
      </c>
      <c r="AE41" s="71">
        <v>0</v>
      </c>
      <c r="AF41" s="71">
        <v>0</v>
      </c>
      <c r="AG41" s="71">
        <v>0</v>
      </c>
      <c r="AH41" s="71">
        <v>0</v>
      </c>
      <c r="AI41" s="71">
        <v>0</v>
      </c>
      <c r="AJ41" s="71">
        <v>0</v>
      </c>
      <c r="AK41" s="71">
        <v>0</v>
      </c>
      <c r="AL41" s="71">
        <v>0</v>
      </c>
      <c r="AM41" s="71">
        <v>0</v>
      </c>
      <c r="AN41" s="71">
        <v>0</v>
      </c>
      <c r="AO41" s="71">
        <v>0</v>
      </c>
      <c r="AP41" s="71">
        <v>0</v>
      </c>
      <c r="AQ41" s="71">
        <v>0</v>
      </c>
      <c r="AR41" s="71">
        <v>0</v>
      </c>
      <c r="AS41" s="71">
        <v>0</v>
      </c>
      <c r="AT41" s="71">
        <v>0</v>
      </c>
      <c r="AU41" s="71">
        <v>0</v>
      </c>
      <c r="AV41" s="71">
        <v>0</v>
      </c>
      <c r="AW41" s="71">
        <v>0</v>
      </c>
      <c r="AX41" s="71">
        <v>0</v>
      </c>
      <c r="AY41" s="71">
        <v>0</v>
      </c>
      <c r="AZ41" s="71">
        <v>0</v>
      </c>
      <c r="BA41" s="71">
        <v>0</v>
      </c>
      <c r="BB41" s="71">
        <v>0</v>
      </c>
      <c r="BC41" s="71" t="s">
        <v>400</v>
      </c>
    </row>
    <row r="42" spans="1:55" ht="68.25" x14ac:dyDescent="0.4">
      <c r="A42" s="68" t="s">
        <v>424</v>
      </c>
      <c r="B42" s="69" t="s">
        <v>391</v>
      </c>
      <c r="C42" s="67" t="s">
        <v>57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0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 t="s">
        <v>400</v>
      </c>
    </row>
    <row r="43" spans="1:55" ht="68.25" x14ac:dyDescent="0.4">
      <c r="A43" s="68" t="s">
        <v>425</v>
      </c>
      <c r="B43" s="69" t="s">
        <v>391</v>
      </c>
      <c r="C43" s="67" t="s">
        <v>57</v>
      </c>
      <c r="D43" s="71">
        <v>0</v>
      </c>
      <c r="E43" s="71">
        <v>0</v>
      </c>
      <c r="F43" s="71">
        <v>0</v>
      </c>
      <c r="G43" s="71">
        <v>0</v>
      </c>
      <c r="H43" s="71">
        <v>0</v>
      </c>
      <c r="I43" s="71">
        <v>0</v>
      </c>
      <c r="J43" s="71">
        <v>0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  <c r="Q43" s="71">
        <v>0</v>
      </c>
      <c r="R43" s="71">
        <v>0</v>
      </c>
      <c r="S43" s="71">
        <v>0</v>
      </c>
      <c r="T43" s="71">
        <v>0</v>
      </c>
      <c r="U43" s="71">
        <v>0</v>
      </c>
      <c r="V43" s="71">
        <v>0</v>
      </c>
      <c r="W43" s="71">
        <v>0</v>
      </c>
      <c r="X43" s="71">
        <v>0</v>
      </c>
      <c r="Y43" s="71">
        <v>0</v>
      </c>
      <c r="Z43" s="71">
        <v>0</v>
      </c>
      <c r="AA43" s="71">
        <v>0</v>
      </c>
      <c r="AB43" s="71">
        <v>0</v>
      </c>
      <c r="AC43" s="71">
        <v>0</v>
      </c>
      <c r="AD43" s="71">
        <v>0</v>
      </c>
      <c r="AE43" s="71">
        <v>0</v>
      </c>
      <c r="AF43" s="71">
        <v>0</v>
      </c>
      <c r="AG43" s="71">
        <v>0</v>
      </c>
      <c r="AH43" s="71">
        <v>0</v>
      </c>
      <c r="AI43" s="71">
        <v>0</v>
      </c>
      <c r="AJ43" s="71">
        <v>0</v>
      </c>
      <c r="AK43" s="71">
        <v>0</v>
      </c>
      <c r="AL43" s="71">
        <v>0</v>
      </c>
      <c r="AM43" s="71">
        <v>0</v>
      </c>
      <c r="AN43" s="71">
        <v>0</v>
      </c>
      <c r="AO43" s="71">
        <v>0</v>
      </c>
      <c r="AP43" s="71">
        <v>0</v>
      </c>
      <c r="AQ43" s="71">
        <v>0</v>
      </c>
      <c r="AR43" s="71">
        <v>0</v>
      </c>
      <c r="AS43" s="71">
        <v>0</v>
      </c>
      <c r="AT43" s="71">
        <v>0</v>
      </c>
      <c r="AU43" s="71">
        <v>0</v>
      </c>
      <c r="AV43" s="71">
        <v>0</v>
      </c>
      <c r="AW43" s="71">
        <v>0</v>
      </c>
      <c r="AX43" s="71">
        <v>0</v>
      </c>
      <c r="AY43" s="71">
        <v>0</v>
      </c>
      <c r="AZ43" s="71">
        <v>0</v>
      </c>
      <c r="BA43" s="71">
        <v>0</v>
      </c>
      <c r="BB43" s="71">
        <v>0</v>
      </c>
      <c r="BC43" s="71" t="s">
        <v>400</v>
      </c>
    </row>
    <row r="44" spans="1:55" ht="78" x14ac:dyDescent="0.4">
      <c r="A44" s="68" t="s">
        <v>426</v>
      </c>
      <c r="B44" s="69" t="s">
        <v>407</v>
      </c>
      <c r="C44" s="67" t="s">
        <v>57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0</v>
      </c>
      <c r="AM44" s="70">
        <v>0</v>
      </c>
      <c r="AN44" s="70">
        <v>0</v>
      </c>
      <c r="AO44" s="70">
        <v>0</v>
      </c>
      <c r="AP44" s="70">
        <v>0</v>
      </c>
      <c r="AQ44" s="70">
        <v>0</v>
      </c>
      <c r="AR44" s="70">
        <v>0</v>
      </c>
      <c r="AS44" s="70">
        <v>0</v>
      </c>
      <c r="AT44" s="70">
        <v>0</v>
      </c>
      <c r="AU44" s="70">
        <v>0</v>
      </c>
      <c r="AV44" s="70">
        <v>0</v>
      </c>
      <c r="AW44" s="70">
        <v>0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 t="s">
        <v>400</v>
      </c>
    </row>
    <row r="45" spans="1:55" ht="58.5" x14ac:dyDescent="0.4">
      <c r="A45" s="68" t="s">
        <v>427</v>
      </c>
      <c r="B45" s="69" t="s">
        <v>391</v>
      </c>
      <c r="C45" s="67" t="s">
        <v>57</v>
      </c>
      <c r="D45" s="71">
        <v>0</v>
      </c>
      <c r="E45" s="71">
        <v>0</v>
      </c>
      <c r="F45" s="71">
        <v>0</v>
      </c>
      <c r="G45" s="71">
        <v>0</v>
      </c>
      <c r="H45" s="71">
        <v>0</v>
      </c>
      <c r="I45" s="71">
        <v>0</v>
      </c>
      <c r="J45" s="71">
        <v>0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  <c r="Q45" s="71">
        <v>0</v>
      </c>
      <c r="R45" s="71">
        <v>0</v>
      </c>
      <c r="S45" s="71">
        <v>0</v>
      </c>
      <c r="T45" s="71">
        <v>0</v>
      </c>
      <c r="U45" s="71">
        <v>0</v>
      </c>
      <c r="V45" s="71">
        <v>0</v>
      </c>
      <c r="W45" s="71">
        <v>0</v>
      </c>
      <c r="X45" s="71">
        <v>0</v>
      </c>
      <c r="Y45" s="71">
        <v>0</v>
      </c>
      <c r="Z45" s="71">
        <v>0</v>
      </c>
      <c r="AA45" s="71">
        <v>0</v>
      </c>
      <c r="AB45" s="71">
        <v>0</v>
      </c>
      <c r="AC45" s="71">
        <v>0</v>
      </c>
      <c r="AD45" s="71">
        <v>0</v>
      </c>
      <c r="AE45" s="71">
        <v>0</v>
      </c>
      <c r="AF45" s="71">
        <v>0</v>
      </c>
      <c r="AG45" s="71">
        <v>0</v>
      </c>
      <c r="AH45" s="71">
        <v>0</v>
      </c>
      <c r="AI45" s="71">
        <v>0</v>
      </c>
      <c r="AJ45" s="71">
        <v>0</v>
      </c>
      <c r="AK45" s="71">
        <v>0</v>
      </c>
      <c r="AL45" s="71">
        <v>0</v>
      </c>
      <c r="AM45" s="71">
        <v>0</v>
      </c>
      <c r="AN45" s="71">
        <v>0</v>
      </c>
      <c r="AO45" s="71">
        <v>0</v>
      </c>
      <c r="AP45" s="71">
        <v>0</v>
      </c>
      <c r="AQ45" s="71">
        <v>0</v>
      </c>
      <c r="AR45" s="71">
        <v>0</v>
      </c>
      <c r="AS45" s="71">
        <v>0</v>
      </c>
      <c r="AT45" s="71">
        <v>0</v>
      </c>
      <c r="AU45" s="71">
        <v>0</v>
      </c>
      <c r="AV45" s="71">
        <v>0</v>
      </c>
      <c r="AW45" s="71">
        <v>0</v>
      </c>
      <c r="AX45" s="71">
        <v>0</v>
      </c>
      <c r="AY45" s="71">
        <v>0</v>
      </c>
      <c r="AZ45" s="71">
        <v>0</v>
      </c>
      <c r="BA45" s="71">
        <v>0</v>
      </c>
      <c r="BB45" s="71">
        <v>0</v>
      </c>
      <c r="BC45" s="71">
        <v>0</v>
      </c>
    </row>
    <row r="46" spans="1:55" x14ac:dyDescent="0.35">
      <c r="A46" s="72" t="s">
        <v>428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</sheetData>
  <mergeCells count="71">
    <mergeCell ref="AE9:AI9"/>
    <mergeCell ref="AW9:AW10"/>
    <mergeCell ref="AK9:AK10"/>
    <mergeCell ref="AL9:AL10"/>
    <mergeCell ref="AM9:AM10"/>
    <mergeCell ref="AP9:AP10"/>
    <mergeCell ref="AQ9:AQ10"/>
    <mergeCell ref="AR9:AR10"/>
    <mergeCell ref="AS9:AS10"/>
    <mergeCell ref="AT9:AT10"/>
    <mergeCell ref="AU9:AU10"/>
    <mergeCell ref="AV9:AV10"/>
    <mergeCell ref="J8:J10"/>
    <mergeCell ref="K8:K10"/>
    <mergeCell ref="L8:M8"/>
    <mergeCell ref="N8:R8"/>
    <mergeCell ref="X8:Y8"/>
    <mergeCell ref="S9:S10"/>
    <mergeCell ref="T9:T10"/>
    <mergeCell ref="U9:U10"/>
    <mergeCell ref="V9:V10"/>
    <mergeCell ref="L9:L10"/>
    <mergeCell ref="M9:M10"/>
    <mergeCell ref="N9:N10"/>
    <mergeCell ref="O9:P9"/>
    <mergeCell ref="S8:T8"/>
    <mergeCell ref="U8:V8"/>
    <mergeCell ref="W8:W10"/>
    <mergeCell ref="E8:E10"/>
    <mergeCell ref="F8:F10"/>
    <mergeCell ref="G8:G10"/>
    <mergeCell ref="H8:H10"/>
    <mergeCell ref="I8:I10"/>
    <mergeCell ref="AZ7:AZ10"/>
    <mergeCell ref="BA7:BA10"/>
    <mergeCell ref="BB7:BB10"/>
    <mergeCell ref="Q9:Q10"/>
    <mergeCell ref="R9:R10"/>
    <mergeCell ref="AU8:AW8"/>
    <mergeCell ref="Z8:Z10"/>
    <mergeCell ref="AA8:AA10"/>
    <mergeCell ref="AB8:AB10"/>
    <mergeCell ref="AD8:AJ8"/>
    <mergeCell ref="AJ9:AJ10"/>
    <mergeCell ref="AP8:AQ8"/>
    <mergeCell ref="AR8:AT8"/>
    <mergeCell ref="X9:X10"/>
    <mergeCell ref="Y9:Y10"/>
    <mergeCell ref="AD9:AD10"/>
    <mergeCell ref="A6:C10"/>
    <mergeCell ref="D6:D10"/>
    <mergeCell ref="E6:BC6"/>
    <mergeCell ref="E7:F7"/>
    <mergeCell ref="G7:I7"/>
    <mergeCell ref="J7:Z7"/>
    <mergeCell ref="BC7:BC10"/>
    <mergeCell ref="AA7:AB7"/>
    <mergeCell ref="AC7:AC10"/>
    <mergeCell ref="AD7:AQ7"/>
    <mergeCell ref="AR7:AW7"/>
    <mergeCell ref="AK8:AM8"/>
    <mergeCell ref="AN8:AN10"/>
    <mergeCell ref="AO8:AO10"/>
    <mergeCell ref="AX7:AX10"/>
    <mergeCell ref="AY7:AY10"/>
    <mergeCell ref="A3:C3"/>
    <mergeCell ref="D3:BC3"/>
    <mergeCell ref="A4:C4"/>
    <mergeCell ref="D4:BC4"/>
    <mergeCell ref="A5:C5"/>
    <mergeCell ref="D5:BC5"/>
  </mergeCells>
  <hyperlinks>
    <hyperlink ref="A2" r:id="rId1" display="http://stats.oecd.org/OECDStat_Metadata/ShowMetadata.ashx?Dataset=IO_GHG_2021&amp;ShowOnWeb=true&amp;Lang=en" xr:uid="{00000000-0004-0000-0100-000000000000}"/>
    <hyperlink ref="A12" r:id="rId2" display="http://stats.oecd.org/OECDStat_Metadata/ShowMetadata.ashx?Dataset=IO_GHG_2021&amp;Coords=[VAR].[FD_CO2]&amp;ShowOnWeb=true&amp;Lang=en" xr:uid="{00000000-0004-0000-0100-000001000000}"/>
    <hyperlink ref="A13" r:id="rId3" display="http://stats.oecd.org/OECDStat_Metadata/ShowMetadata.ashx?Dataset=IO_GHG_2021&amp;Coords=[VAR].[BALCO2_FD]&amp;ShowOnWeb=true&amp;Lang=en" xr:uid="{00000000-0004-0000-0100-000002000000}"/>
    <hyperlink ref="A14" r:id="rId4" display="http://stats.oecd.org/OECDStat_Metadata/ShowMetadata.ashx?Dataset=IO_GHG_2021&amp;Coords=[VAR].[FFD_DCO2]&amp;ShowOnWeb=true&amp;Lang=en" xr:uid="{00000000-0004-0000-0100-000003000000}"/>
    <hyperlink ref="A15" r:id="rId5" display="http://stats.oecd.org/OECDStat_Metadata/ShowMetadata.ashx?Dataset=IO_GHG_2021&amp;Coords=[VAR].[DFD_FCO2]&amp;ShowOnWeb=true&amp;Lang=en" xr:uid="{00000000-0004-0000-0100-000004000000}"/>
    <hyperlink ref="A16" r:id="rId6" display="http://stats.oecd.org/OECDStat_Metadata/ShowMetadata.ashx?Dataset=IO_GHG_2021&amp;Coords=[VAR].[FD_CO2_SH]&amp;ShowOnWeb=true&amp;Lang=en" xr:uid="{00000000-0004-0000-0100-000005000000}"/>
    <hyperlink ref="A17" r:id="rId7" display="http://stats.oecd.org/OECDStat_Metadata/ShowMetadata.ashx?Dataset=IO_GHG_2021&amp;Coords=[VAR].[FFD_DCO2PSH]&amp;ShowOnWeb=true&amp;Lang=en" xr:uid="{00000000-0004-0000-0100-000006000000}"/>
    <hyperlink ref="A18" r:id="rId8" display="http://stats.oecd.org/OECDStat_Metadata/ShowMetadata.ashx?Dataset=IO_GHG_2021&amp;Coords=[VAR].[DFD_FCO2PSH]&amp;ShowOnWeb=true&amp;Lang=en" xr:uid="{00000000-0004-0000-0100-000007000000}"/>
    <hyperlink ref="A19" r:id="rId9" display="http://stats.oecd.org/OECDStat_Metadata/ShowMetadata.ashx?Dataset=IO_GHG_2021&amp;Coords=[VAR].[EXGR_DCO2]&amp;ShowOnWeb=true&amp;Lang=en" xr:uid="{00000000-0004-0000-0100-000008000000}"/>
    <hyperlink ref="A20" r:id="rId10" display="http://stats.oecd.org/OECDStat_Metadata/ShowMetadata.ashx?Dataset=IO_GHG_2021&amp;Coords=[VAR].[EXGR_DCO2PSH]&amp;ShowOnWeb=true&amp;Lang=en" xr:uid="{00000000-0004-0000-0100-000009000000}"/>
    <hyperlink ref="A21" r:id="rId11" display="http://stats.oecd.org/OECDStat_Metadata/ShowMetadata.ashx?Dataset=IO_GHG_2021&amp;Coords=[VAR].[EXGR_FCO2]&amp;ShowOnWeb=true&amp;Lang=en" xr:uid="{00000000-0004-0000-0100-00000A000000}"/>
    <hyperlink ref="A22" r:id="rId12" display="http://stats.oecd.org/OECDStat_Metadata/ShowMetadata.ashx?Dataset=IO_GHG_2021&amp;Coords=[VAR].[EXGR_FCO2PSH]&amp;ShowOnWeb=true&amp;Lang=en" xr:uid="{00000000-0004-0000-0100-00000B000000}"/>
    <hyperlink ref="A23" r:id="rId13" display="http://stats.oecd.org/OECDStat_Metadata/ShowMetadata.ashx?Dataset=IO_GHG_2021&amp;Coords=[VAR].[EXGR_TCO2]&amp;ShowOnWeb=true&amp;Lang=en" xr:uid="{00000000-0004-0000-0100-00000C000000}"/>
    <hyperlink ref="A24" r:id="rId14" display="http://stats.oecd.org/OECDStat_Metadata/ShowMetadata.ashx?Dataset=IO_GHG_2021&amp;Coords=[VAR].[EXGR_TCO2PSH]&amp;ShowOnWeb=true&amp;Lang=en" xr:uid="{00000000-0004-0000-0100-00000D000000}"/>
    <hyperlink ref="A25" r:id="rId15" display="http://stats.oecd.org/OECDStat_Metadata/ShowMetadata.ashx?Dataset=IO_GHG_2021&amp;Coords=[VAR].[EXGR_TCO2INT]&amp;ShowOnWeb=true&amp;Lang=en" xr:uid="{00000000-0004-0000-0100-00000E000000}"/>
    <hyperlink ref="A26" r:id="rId16" display="http://stats.oecd.org/OECDStat_Metadata/ShowMetadata.ashx?Dataset=IO_GHG_2021&amp;Coords=[VAR].[EXGR_INTDCO2]&amp;ShowOnWeb=true&amp;Lang=en" xr:uid="{00000000-0004-0000-0100-00000F000000}"/>
    <hyperlink ref="A27" r:id="rId17" display="http://stats.oecd.org/OECDStat_Metadata/ShowMetadata.ashx?Dataset=IO_GHG_2021&amp;Coords=[VAR].[EXGR_INTDCO2PSH]&amp;ShowOnWeb=true&amp;Lang=en" xr:uid="{00000000-0004-0000-0100-000010000000}"/>
    <hyperlink ref="A28" r:id="rId18" display="http://stats.oecd.org/OECDStat_Metadata/ShowMetadata.ashx?Dataset=IO_GHG_2021&amp;Coords=[VAR].[EXGR_INTFCO2]&amp;ShowOnWeb=true&amp;Lang=en" xr:uid="{00000000-0004-0000-0100-000011000000}"/>
    <hyperlink ref="A29" r:id="rId19" display="http://stats.oecd.org/OECDStat_Metadata/ShowMetadata.ashx?Dataset=IO_GHG_2021&amp;Coords=[VAR].[EXGR_INTFCO2PSH]&amp;ShowOnWeb=true&amp;Lang=en" xr:uid="{00000000-0004-0000-0100-000012000000}"/>
    <hyperlink ref="A30" r:id="rId20" display="http://stats.oecd.org/OECDStat_Metadata/ShowMetadata.ashx?Dataset=IO_GHG_2021&amp;Coords=[VAR].[EXGR_INTTCO2]&amp;ShowOnWeb=true&amp;Lang=en" xr:uid="{00000000-0004-0000-0100-000013000000}"/>
    <hyperlink ref="A31" r:id="rId21" display="http://stats.oecd.org/OECDStat_Metadata/ShowMetadata.ashx?Dataset=IO_GHG_2021&amp;Coords=[VAR].[EXGR_INTTCO2PSH]&amp;ShowOnWeb=true&amp;Lang=en" xr:uid="{00000000-0004-0000-0100-000014000000}"/>
    <hyperlink ref="A32" r:id="rId22" display="http://stats.oecd.org/OECDStat_Metadata/ShowMetadata.ashx?Dataset=IO_GHG_2021&amp;Coords=[VAR].[EXGR_INTTCO2INT]&amp;ShowOnWeb=true&amp;Lang=en" xr:uid="{00000000-0004-0000-0100-000015000000}"/>
    <hyperlink ref="A33" r:id="rId23" display="http://stats.oecd.org/OECDStat_Metadata/ShowMetadata.ashx?Dataset=IO_GHG_2021&amp;Coords=[VAR].[EXGR_FNLDCO2]&amp;ShowOnWeb=true&amp;Lang=en" xr:uid="{00000000-0004-0000-0100-000016000000}"/>
    <hyperlink ref="A34" r:id="rId24" display="http://stats.oecd.org/OECDStat_Metadata/ShowMetadata.ashx?Dataset=IO_GHG_2021&amp;Coords=[VAR].[EXGR_FNLDCO2PSH]&amp;ShowOnWeb=true&amp;Lang=en" xr:uid="{00000000-0004-0000-0100-000017000000}"/>
    <hyperlink ref="A35" r:id="rId25" display="http://stats.oecd.org/OECDStat_Metadata/ShowMetadata.ashx?Dataset=IO_GHG_2021&amp;Coords=[VAR].[EXGR_FNLFCO2]&amp;ShowOnWeb=true&amp;Lang=en" xr:uid="{00000000-0004-0000-0100-000018000000}"/>
    <hyperlink ref="A36" r:id="rId26" display="http://stats.oecd.org/OECDStat_Metadata/ShowMetadata.ashx?Dataset=IO_GHG_2021&amp;Coords=[VAR].[EXGR_FNLFCO2PSH]&amp;ShowOnWeb=true&amp;Lang=en" xr:uid="{00000000-0004-0000-0100-000019000000}"/>
    <hyperlink ref="A37" r:id="rId27" display="http://stats.oecd.org/OECDStat_Metadata/ShowMetadata.ashx?Dataset=IO_GHG_2021&amp;Coords=[VAR].[EXGR_FNLTCO2]&amp;ShowOnWeb=true&amp;Lang=en" xr:uid="{00000000-0004-0000-0100-00001A000000}"/>
    <hyperlink ref="A38" r:id="rId28" display="http://stats.oecd.org/OECDStat_Metadata/ShowMetadata.ashx?Dataset=IO_GHG_2021&amp;Coords=[VAR].[EXGR_FNLTCO2PSH]&amp;ShowOnWeb=true&amp;Lang=en" xr:uid="{00000000-0004-0000-0100-00001B000000}"/>
    <hyperlink ref="A39" r:id="rId29" display="http://stats.oecd.org/OECDStat_Metadata/ShowMetadata.ashx?Dataset=IO_GHG_2021&amp;Coords=[VAR].[EXGR_FNLTCO2INT]&amp;ShowOnWeb=true&amp;Lang=en" xr:uid="{00000000-0004-0000-0100-00001C000000}"/>
    <hyperlink ref="A40" r:id="rId30" display="http://stats.oecd.org/OECDStat_Metadata/ShowMetadata.ashx?Dataset=IO_GHG_2021&amp;Coords=[VAR].[IMGR_DCO2]&amp;ShowOnWeb=true&amp;Lang=en" xr:uid="{00000000-0004-0000-0100-00001D000000}"/>
    <hyperlink ref="A41" r:id="rId31" display="http://stats.oecd.org/OECDStat_Metadata/ShowMetadata.ashx?Dataset=IO_GHG_2021&amp;Coords=[VAR].[IMGR_DCO2SH]&amp;ShowOnWeb=true&amp;Lang=en" xr:uid="{00000000-0004-0000-0100-00001E000000}"/>
    <hyperlink ref="A42" r:id="rId32" display="http://stats.oecd.org/OECDStat_Metadata/ShowMetadata.ashx?Dataset=IO_GHG_2021&amp;Coords=[VAR].[IMGR_FCO2]&amp;ShowOnWeb=true&amp;Lang=en" xr:uid="{00000000-0004-0000-0100-00001F000000}"/>
    <hyperlink ref="A43" r:id="rId33" display="http://stats.oecd.org/OECDStat_Metadata/ShowMetadata.ashx?Dataset=IO_GHG_2021&amp;Coords=[VAR].[IMGR_TCO2]&amp;ShowOnWeb=true&amp;Lang=en" xr:uid="{00000000-0004-0000-0100-000020000000}"/>
    <hyperlink ref="A44" r:id="rId34" display="http://stats.oecd.org/OECDStat_Metadata/ShowMetadata.ashx?Dataset=IO_GHG_2021&amp;Coords=[VAR].[IMGR_TCO2INT]&amp;ShowOnWeb=true&amp;Lang=en" xr:uid="{00000000-0004-0000-0100-000021000000}"/>
    <hyperlink ref="A45" r:id="rId35" display="http://stats.oecd.org/OECDStat_Metadata/ShowMetadata.ashx?Dataset=IO_GHG_2021&amp;Coords=[VAR].[BALCO2_GR]&amp;ShowOnWeb=true&amp;Lang=en" xr:uid="{00000000-0004-0000-0100-000022000000}"/>
    <hyperlink ref="A46" r:id="rId36" display="https://stats-2.oecd.org/index.aspx?DatasetCode=IO_GHG_2021" xr:uid="{00000000-0004-0000-0100-000023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C38-4E7A-4DA3-9666-D82726FA83AF}">
  <dimension ref="A1:B20"/>
  <sheetViews>
    <sheetView workbookViewId="0">
      <selection sqref="A1:B20"/>
    </sheetView>
  </sheetViews>
  <sheetFormatPr defaultRowHeight="12.75" x14ac:dyDescent="0.35"/>
  <sheetData>
    <row r="1" spans="1:2" x14ac:dyDescent="0.35">
      <c r="A1" t="s">
        <v>139</v>
      </c>
      <c r="B1">
        <v>111408.40000000001</v>
      </c>
    </row>
    <row r="2" spans="1:2" x14ac:dyDescent="0.35">
      <c r="A2" t="s">
        <v>140</v>
      </c>
      <c r="B2">
        <v>5490.9</v>
      </c>
    </row>
    <row r="3" spans="1:2" x14ac:dyDescent="0.35">
      <c r="A3" t="s">
        <v>141</v>
      </c>
      <c r="B3">
        <v>4383036.3</v>
      </c>
    </row>
    <row r="4" spans="1:2" x14ac:dyDescent="0.35">
      <c r="A4" t="s">
        <v>142</v>
      </c>
      <c r="B4">
        <v>307157.09999999998</v>
      </c>
    </row>
    <row r="5" spans="1:2" x14ac:dyDescent="0.35">
      <c r="A5" t="s">
        <v>143</v>
      </c>
      <c r="B5">
        <v>34151.599999999999</v>
      </c>
    </row>
    <row r="6" spans="1:2" x14ac:dyDescent="0.35">
      <c r="A6" t="s">
        <v>144</v>
      </c>
      <c r="B6">
        <v>21113.4</v>
      </c>
    </row>
    <row r="7" spans="1:2" x14ac:dyDescent="0.35">
      <c r="A7" t="s">
        <v>145</v>
      </c>
      <c r="B7">
        <v>107964.6</v>
      </c>
    </row>
    <row r="8" spans="1:2" x14ac:dyDescent="0.35">
      <c r="A8" t="s">
        <v>146</v>
      </c>
      <c r="B8">
        <v>162735.79999999999</v>
      </c>
    </row>
    <row r="9" spans="1:2" x14ac:dyDescent="0.35">
      <c r="A9" t="s">
        <v>147</v>
      </c>
      <c r="B9">
        <v>397720.6</v>
      </c>
    </row>
    <row r="10" spans="1:2" x14ac:dyDescent="0.35">
      <c r="A10" t="s">
        <v>148</v>
      </c>
      <c r="B10">
        <v>55687.1</v>
      </c>
    </row>
    <row r="11" spans="1:2" x14ac:dyDescent="0.35">
      <c r="A11" t="s">
        <v>149</v>
      </c>
      <c r="B11">
        <v>453761.6</v>
      </c>
    </row>
    <row r="12" spans="1:2" x14ac:dyDescent="0.35">
      <c r="A12" t="s">
        <v>150</v>
      </c>
      <c r="B12">
        <v>684954.8</v>
      </c>
    </row>
    <row r="13" spans="1:2" x14ac:dyDescent="0.35">
      <c r="A13" t="s">
        <v>151</v>
      </c>
      <c r="B13">
        <v>162791</v>
      </c>
    </row>
    <row r="14" spans="1:2" x14ac:dyDescent="0.35">
      <c r="A14" t="s">
        <v>152</v>
      </c>
      <c r="B14">
        <v>525041.19999999995</v>
      </c>
    </row>
    <row r="15" spans="1:2" x14ac:dyDescent="0.35">
      <c r="A15" t="s">
        <v>153</v>
      </c>
      <c r="B15">
        <v>233615.5</v>
      </c>
    </row>
    <row r="16" spans="1:2" x14ac:dyDescent="0.35">
      <c r="A16" t="s">
        <v>154</v>
      </c>
      <c r="B16">
        <v>87333.2</v>
      </c>
    </row>
    <row r="17" spans="1:2" x14ac:dyDescent="0.35">
      <c r="A17" t="s">
        <v>155</v>
      </c>
      <c r="B17">
        <v>560316.4</v>
      </c>
    </row>
    <row r="18" spans="1:2" x14ac:dyDescent="0.35">
      <c r="A18" t="s">
        <v>156</v>
      </c>
      <c r="B18">
        <v>223002.4</v>
      </c>
    </row>
    <row r="19" spans="1:2" x14ac:dyDescent="0.35">
      <c r="A19" t="s">
        <v>157</v>
      </c>
      <c r="B19">
        <v>71053.7</v>
      </c>
    </row>
    <row r="20" spans="1:2" x14ac:dyDescent="0.35">
      <c r="A20" t="s">
        <v>158</v>
      </c>
      <c r="B20">
        <v>340930.5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activeCell="B23" sqref="B23:U23"/>
    </sheetView>
  </sheetViews>
  <sheetFormatPr defaultColWidth="9.73046875" defaultRowHeight="12.75" x14ac:dyDescent="0.35"/>
  <cols>
    <col min="2" max="3" width="9.86328125" bestFit="1" customWidth="1"/>
    <col min="4" max="4" width="11.265625" customWidth="1"/>
    <col min="5" max="11" width="9.86328125" bestFit="1" customWidth="1"/>
    <col min="12" max="13" width="10" bestFit="1" customWidth="1"/>
    <col min="14" max="14" width="9.86328125" bestFit="1" customWidth="1"/>
    <col min="15" max="15" width="10" bestFit="1" customWidth="1"/>
    <col min="16" max="21" width="9.86328125" bestFit="1" customWidth="1"/>
  </cols>
  <sheetData>
    <row r="1" spans="1:21" x14ac:dyDescent="0.35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t="s">
        <v>117</v>
      </c>
      <c r="B2" s="13">
        <v>14213.7</v>
      </c>
      <c r="C2" s="13">
        <v>3.0999999999999996</v>
      </c>
      <c r="D2" s="13">
        <v>15170.100000000002</v>
      </c>
      <c r="E2" s="13">
        <v>49275</v>
      </c>
      <c r="F2" s="13">
        <v>164.9</v>
      </c>
      <c r="G2" s="13">
        <v>2353.3000000000002</v>
      </c>
      <c r="H2" s="13">
        <v>52.4</v>
      </c>
      <c r="I2" s="13">
        <v>73.699999999999989</v>
      </c>
      <c r="J2" s="13">
        <v>1397.8</v>
      </c>
      <c r="K2" s="13">
        <v>7.8</v>
      </c>
      <c r="L2" s="13">
        <v>38.800000000000004</v>
      </c>
      <c r="M2" s="13">
        <v>807.8</v>
      </c>
      <c r="N2" s="13">
        <v>40.5</v>
      </c>
      <c r="O2" s="13">
        <v>42.300000000000004</v>
      </c>
      <c r="P2" s="13">
        <v>62.8</v>
      </c>
      <c r="Q2" s="13">
        <v>7.4</v>
      </c>
      <c r="R2" s="13">
        <v>387.8</v>
      </c>
      <c r="S2" s="13">
        <v>37.200000000000003</v>
      </c>
      <c r="T2" s="13">
        <v>50.699999999999996</v>
      </c>
      <c r="U2" s="13">
        <v>62.1</v>
      </c>
    </row>
    <row r="3" spans="1:21" x14ac:dyDescent="0.35">
      <c r="A3" t="s">
        <v>118</v>
      </c>
      <c r="B3" s="13">
        <v>29.400000000000002</v>
      </c>
      <c r="C3" s="13">
        <v>507.3</v>
      </c>
      <c r="D3" s="13">
        <v>5610</v>
      </c>
      <c r="E3" s="13">
        <v>84.9</v>
      </c>
      <c r="F3" s="13">
        <v>62.6</v>
      </c>
      <c r="G3" s="13">
        <v>18.5</v>
      </c>
      <c r="H3" s="13">
        <v>1040.5</v>
      </c>
      <c r="I3" s="13">
        <v>12913.4</v>
      </c>
      <c r="J3" s="13">
        <v>6757.5000000000009</v>
      </c>
      <c r="K3" s="13">
        <v>12231.599999999999</v>
      </c>
      <c r="L3" s="13">
        <v>71379.7</v>
      </c>
      <c r="M3" s="13">
        <v>3600.4</v>
      </c>
      <c r="N3" s="13">
        <v>980.5</v>
      </c>
      <c r="O3" s="13">
        <v>307</v>
      </c>
      <c r="P3" s="13">
        <v>509.09999999999997</v>
      </c>
      <c r="Q3" s="13">
        <v>4.0999999999999996</v>
      </c>
      <c r="R3" s="13">
        <v>17780.099999999999</v>
      </c>
      <c r="S3" s="13">
        <v>59.300000000000004</v>
      </c>
      <c r="T3" s="13">
        <v>42</v>
      </c>
      <c r="U3" s="13">
        <v>60.9</v>
      </c>
    </row>
    <row r="4" spans="1:21" x14ac:dyDescent="0.35">
      <c r="A4" t="s">
        <v>119</v>
      </c>
      <c r="B4" s="13">
        <v>19228.799999999996</v>
      </c>
      <c r="C4" s="13">
        <v>1074.7</v>
      </c>
      <c r="D4" s="13">
        <v>940962.2</v>
      </c>
      <c r="E4" s="13">
        <v>62260.69999999999</v>
      </c>
      <c r="F4" s="13">
        <v>8652.2999999999975</v>
      </c>
      <c r="G4" s="13">
        <v>3320.5999999999995</v>
      </c>
      <c r="H4" s="13">
        <v>18168.299999999996</v>
      </c>
      <c r="I4" s="13">
        <v>42581.599999999999</v>
      </c>
      <c r="J4" s="13">
        <v>72805.899999999994</v>
      </c>
      <c r="K4" s="13">
        <v>4944.1000000000004</v>
      </c>
      <c r="L4" s="13">
        <v>37851.400000000009</v>
      </c>
      <c r="M4" s="13">
        <v>95659.300000000017</v>
      </c>
      <c r="N4" s="13">
        <v>25397.899999999998</v>
      </c>
      <c r="O4" s="13">
        <v>60214.600000000013</v>
      </c>
      <c r="P4" s="13">
        <v>70106.099999999991</v>
      </c>
      <c r="Q4" s="13">
        <v>5513.9</v>
      </c>
      <c r="R4" s="13">
        <v>91799.39999999998</v>
      </c>
      <c r="S4" s="13">
        <v>35482.6</v>
      </c>
      <c r="T4" s="13">
        <v>19603.900000000001</v>
      </c>
      <c r="U4" s="13">
        <v>60652.2</v>
      </c>
    </row>
    <row r="5" spans="1:21" x14ac:dyDescent="0.35">
      <c r="A5" t="s">
        <v>120</v>
      </c>
      <c r="B5" s="13">
        <v>7993.3</v>
      </c>
      <c r="C5" s="13">
        <v>14.1</v>
      </c>
      <c r="D5" s="13">
        <v>54374.5</v>
      </c>
      <c r="E5" s="13">
        <v>35437.199999999997</v>
      </c>
      <c r="F5" s="13">
        <v>184.4</v>
      </c>
      <c r="G5" s="13">
        <v>36.299999999999997</v>
      </c>
      <c r="H5" s="13">
        <v>213.7</v>
      </c>
      <c r="I5" s="13">
        <v>445.7</v>
      </c>
      <c r="J5" s="13">
        <v>1904.3999999999999</v>
      </c>
      <c r="K5" s="13">
        <v>39.1</v>
      </c>
      <c r="L5" s="13">
        <v>142.80000000000001</v>
      </c>
      <c r="M5" s="13">
        <v>579.6</v>
      </c>
      <c r="N5" s="13">
        <v>143.19999999999999</v>
      </c>
      <c r="O5" s="13">
        <v>191.9</v>
      </c>
      <c r="P5" s="13">
        <v>404.5</v>
      </c>
      <c r="Q5" s="13">
        <v>52.9</v>
      </c>
      <c r="R5" s="13">
        <v>563.5</v>
      </c>
      <c r="S5" s="13">
        <v>229</v>
      </c>
      <c r="T5" s="13">
        <v>325.8</v>
      </c>
      <c r="U5" s="13">
        <v>417</v>
      </c>
    </row>
    <row r="6" spans="1:21" x14ac:dyDescent="0.35">
      <c r="A6" t="s">
        <v>121</v>
      </c>
      <c r="B6" s="13">
        <v>580.09999999999991</v>
      </c>
      <c r="C6" s="13">
        <v>12.5</v>
      </c>
      <c r="D6" s="13">
        <v>9705.5</v>
      </c>
      <c r="E6" s="13">
        <v>400.1</v>
      </c>
      <c r="F6" s="13">
        <v>5891.6</v>
      </c>
      <c r="G6" s="13">
        <v>41.4</v>
      </c>
      <c r="H6" s="13">
        <v>513.1</v>
      </c>
      <c r="I6" s="13">
        <v>177.2</v>
      </c>
      <c r="J6" s="13">
        <v>1104.0999999999999</v>
      </c>
      <c r="K6" s="13">
        <v>128.19999999999999</v>
      </c>
      <c r="L6" s="13">
        <v>148.6</v>
      </c>
      <c r="M6" s="13">
        <v>1678.9</v>
      </c>
      <c r="N6" s="13">
        <v>311.89999999999998</v>
      </c>
      <c r="O6" s="13">
        <v>516.29999999999995</v>
      </c>
      <c r="P6" s="13">
        <v>402.7</v>
      </c>
      <c r="Q6" s="13">
        <v>61.7</v>
      </c>
      <c r="R6" s="13">
        <v>1333</v>
      </c>
      <c r="S6" s="13">
        <v>434.7</v>
      </c>
      <c r="T6" s="13">
        <v>763.8</v>
      </c>
      <c r="U6" s="13">
        <v>936.3</v>
      </c>
    </row>
    <row r="7" spans="1:21" x14ac:dyDescent="0.35">
      <c r="A7" t="s">
        <v>122</v>
      </c>
      <c r="B7" s="13">
        <v>217.8</v>
      </c>
      <c r="C7" s="13">
        <v>1.1000000000000001</v>
      </c>
      <c r="D7" s="13">
        <v>2244.9999999999995</v>
      </c>
      <c r="E7" s="13">
        <v>154</v>
      </c>
      <c r="F7" s="13">
        <v>26.7</v>
      </c>
      <c r="G7" s="13">
        <v>3497.2</v>
      </c>
      <c r="H7" s="13">
        <v>2453.9</v>
      </c>
      <c r="I7" s="13">
        <v>32.200000000000003</v>
      </c>
      <c r="J7" s="13">
        <v>223.6</v>
      </c>
      <c r="K7" s="13">
        <v>83</v>
      </c>
      <c r="L7" s="13">
        <v>80.900000000000006</v>
      </c>
      <c r="M7" s="13">
        <v>3601.2999999999997</v>
      </c>
      <c r="N7" s="13">
        <v>65.2</v>
      </c>
      <c r="O7" s="13">
        <v>186.60000000000002</v>
      </c>
      <c r="P7" s="13">
        <v>861.3</v>
      </c>
      <c r="Q7" s="13">
        <v>3.8</v>
      </c>
      <c r="R7" s="13">
        <v>13155.5</v>
      </c>
      <c r="S7" s="13">
        <v>18</v>
      </c>
      <c r="T7" s="13">
        <v>22.2</v>
      </c>
      <c r="U7" s="13">
        <v>44.6</v>
      </c>
    </row>
    <row r="8" spans="1:21" x14ac:dyDescent="0.35">
      <c r="A8" t="s">
        <v>123</v>
      </c>
      <c r="B8" s="13">
        <v>2589.6</v>
      </c>
      <c r="C8" s="13">
        <v>13.600000000000001</v>
      </c>
      <c r="D8" s="13">
        <v>44731.500000000015</v>
      </c>
      <c r="E8" s="13">
        <v>6443.8</v>
      </c>
      <c r="F8" s="13">
        <v>296.5</v>
      </c>
      <c r="G8" s="13">
        <v>267.60000000000002</v>
      </c>
      <c r="H8" s="13">
        <v>26655.599999999999</v>
      </c>
      <c r="I8" s="13">
        <v>602.5</v>
      </c>
      <c r="J8" s="13">
        <v>4876.1000000000004</v>
      </c>
      <c r="K8" s="13">
        <v>367.1</v>
      </c>
      <c r="L8" s="13">
        <v>553</v>
      </c>
      <c r="M8" s="13">
        <v>3872.8</v>
      </c>
      <c r="N8" s="13">
        <v>1314.8</v>
      </c>
      <c r="O8" s="13">
        <v>688.8</v>
      </c>
      <c r="P8" s="13">
        <v>1862.7</v>
      </c>
      <c r="Q8" s="13">
        <v>213.8</v>
      </c>
      <c r="R8" s="13">
        <v>1730.5</v>
      </c>
      <c r="S8" s="13">
        <v>1115.8</v>
      </c>
      <c r="T8" s="13">
        <v>716.7</v>
      </c>
      <c r="U8" s="13">
        <v>3271.2</v>
      </c>
    </row>
    <row r="9" spans="1:21" x14ac:dyDescent="0.35">
      <c r="A9" t="s">
        <v>124</v>
      </c>
      <c r="B9" s="13">
        <v>1882.6999999999998</v>
      </c>
      <c r="C9" s="13">
        <v>191.1</v>
      </c>
      <c r="D9" s="13">
        <v>20304.400000000001</v>
      </c>
      <c r="E9" s="13">
        <v>911.8</v>
      </c>
      <c r="F9" s="13">
        <v>221.7</v>
      </c>
      <c r="G9" s="13">
        <v>95</v>
      </c>
      <c r="H9" s="13">
        <v>432</v>
      </c>
      <c r="I9" s="13">
        <v>36505.199999999997</v>
      </c>
      <c r="J9" s="13">
        <v>15464.199999999999</v>
      </c>
      <c r="K9" s="13">
        <v>311.2</v>
      </c>
      <c r="L9" s="13">
        <v>1566.1</v>
      </c>
      <c r="M9" s="13">
        <v>885.4</v>
      </c>
      <c r="N9" s="13">
        <v>237.4</v>
      </c>
      <c r="O9" s="13">
        <v>257.29999999999995</v>
      </c>
      <c r="P9" s="13">
        <v>13469.4</v>
      </c>
      <c r="Q9" s="13">
        <v>411.2</v>
      </c>
      <c r="R9" s="13">
        <v>5025.8999999999996</v>
      </c>
      <c r="S9" s="13">
        <v>7544.5</v>
      </c>
      <c r="T9" s="13">
        <v>12927.599999999999</v>
      </c>
      <c r="U9" s="13">
        <v>3313.4</v>
      </c>
    </row>
    <row r="10" spans="1:21" x14ac:dyDescent="0.35">
      <c r="A10" t="s">
        <v>125</v>
      </c>
      <c r="B10" s="13">
        <v>4603.8</v>
      </c>
      <c r="C10" s="13">
        <v>112.89999999999999</v>
      </c>
      <c r="D10" s="13">
        <v>96545.099999999977</v>
      </c>
      <c r="E10" s="13">
        <v>7030.1</v>
      </c>
      <c r="F10" s="13">
        <v>1490.7</v>
      </c>
      <c r="G10" s="13">
        <v>682.7</v>
      </c>
      <c r="H10" s="13">
        <v>5441.9</v>
      </c>
      <c r="I10" s="13">
        <v>16309.900000000001</v>
      </c>
      <c r="J10" s="13">
        <v>96430.9</v>
      </c>
      <c r="K10" s="13">
        <v>755.80000000000007</v>
      </c>
      <c r="L10" s="13">
        <v>2032.8</v>
      </c>
      <c r="M10" s="13">
        <v>16347.499999999998</v>
      </c>
      <c r="N10" s="13">
        <v>4566.3</v>
      </c>
      <c r="O10" s="13">
        <v>13394.999999999998</v>
      </c>
      <c r="P10" s="13">
        <v>3051.4</v>
      </c>
      <c r="Q10" s="13">
        <v>1162.5999999999999</v>
      </c>
      <c r="R10" s="13">
        <v>9661.5</v>
      </c>
      <c r="S10" s="13">
        <v>1334.4</v>
      </c>
      <c r="T10" s="13">
        <v>1015.2</v>
      </c>
      <c r="U10" s="13">
        <v>2718.8</v>
      </c>
    </row>
    <row r="11" spans="1:21" x14ac:dyDescent="0.35">
      <c r="A11" t="s">
        <v>126</v>
      </c>
      <c r="B11" s="13">
        <v>365.2</v>
      </c>
      <c r="C11" s="13">
        <v>6.7</v>
      </c>
      <c r="D11" s="13">
        <v>4579.5999999999995</v>
      </c>
      <c r="E11" s="13">
        <v>1013.8</v>
      </c>
      <c r="F11" s="13">
        <v>39.799999999999997</v>
      </c>
      <c r="G11" s="13">
        <v>10.4</v>
      </c>
      <c r="H11" s="13">
        <v>98.6</v>
      </c>
      <c r="I11" s="13">
        <v>838.6</v>
      </c>
      <c r="J11" s="13">
        <v>2504.4</v>
      </c>
      <c r="K11" s="13">
        <v>2389</v>
      </c>
      <c r="L11" s="13">
        <v>1421</v>
      </c>
      <c r="M11" s="13">
        <v>3976.6000000000004</v>
      </c>
      <c r="N11" s="13">
        <v>2871</v>
      </c>
      <c r="O11" s="13">
        <v>2864.9</v>
      </c>
      <c r="P11" s="13">
        <v>236.5</v>
      </c>
      <c r="Q11" s="13">
        <v>101.1</v>
      </c>
      <c r="R11" s="13">
        <v>28438.799999999999</v>
      </c>
      <c r="S11" s="13">
        <v>76.7</v>
      </c>
      <c r="T11" s="13">
        <v>82</v>
      </c>
      <c r="U11" s="13">
        <v>197.4</v>
      </c>
    </row>
    <row r="12" spans="1:21" x14ac:dyDescent="0.35">
      <c r="A12" t="s">
        <v>127</v>
      </c>
      <c r="B12" s="13">
        <v>358.20000000000005</v>
      </c>
      <c r="C12" s="13">
        <v>91.3</v>
      </c>
      <c r="D12" s="13">
        <v>16031.4</v>
      </c>
      <c r="E12" s="13">
        <v>5604.5</v>
      </c>
      <c r="F12" s="13">
        <v>231.89999999999998</v>
      </c>
      <c r="G12" s="13">
        <v>427.2</v>
      </c>
      <c r="H12" s="13">
        <v>485.5</v>
      </c>
      <c r="I12" s="13">
        <v>2704.1</v>
      </c>
      <c r="J12" s="13">
        <v>9470.6</v>
      </c>
      <c r="K12" s="13">
        <v>1051.2</v>
      </c>
      <c r="L12" s="13">
        <v>155429</v>
      </c>
      <c r="M12" s="13">
        <v>71334.399999999994</v>
      </c>
      <c r="N12" s="13">
        <v>19822.2</v>
      </c>
      <c r="O12" s="13">
        <v>56541.399999999994</v>
      </c>
      <c r="P12" s="13">
        <v>1700.7</v>
      </c>
      <c r="Q12" s="13">
        <v>94.4</v>
      </c>
      <c r="R12" s="13">
        <v>76842.3</v>
      </c>
      <c r="S12" s="13">
        <v>859.19999999999993</v>
      </c>
      <c r="T12" s="13">
        <v>895.9</v>
      </c>
      <c r="U12" s="13">
        <v>2655.5</v>
      </c>
    </row>
    <row r="13" spans="1:21" x14ac:dyDescent="0.35">
      <c r="A13" t="s">
        <v>128</v>
      </c>
      <c r="B13" s="13">
        <v>1959.1000000000001</v>
      </c>
      <c r="C13" s="13">
        <v>200.20000000000002</v>
      </c>
      <c r="D13" s="13">
        <v>134887.80000000002</v>
      </c>
      <c r="E13" s="13">
        <v>2396.5</v>
      </c>
      <c r="F13" s="13">
        <v>961</v>
      </c>
      <c r="G13" s="13">
        <v>421.4</v>
      </c>
      <c r="H13" s="13">
        <v>1127</v>
      </c>
      <c r="I13" s="13">
        <v>3574.3999999999996</v>
      </c>
      <c r="J13" s="13">
        <v>7367.5</v>
      </c>
      <c r="K13" s="13">
        <v>604.70000000000005</v>
      </c>
      <c r="L13" s="13">
        <v>3352.2</v>
      </c>
      <c r="M13" s="13">
        <v>102099.59999999999</v>
      </c>
      <c r="N13" s="13">
        <v>7909.2000000000007</v>
      </c>
      <c r="O13" s="13">
        <v>16434.3</v>
      </c>
      <c r="P13" s="13">
        <v>10783.800000000001</v>
      </c>
      <c r="Q13" s="13">
        <v>1318.4</v>
      </c>
      <c r="R13" s="13">
        <v>25667.599999999999</v>
      </c>
      <c r="S13" s="13">
        <v>4717</v>
      </c>
      <c r="T13" s="13">
        <v>1665.7</v>
      </c>
      <c r="U13" s="13">
        <v>12038.599999999999</v>
      </c>
    </row>
    <row r="14" spans="1:21" x14ac:dyDescent="0.35">
      <c r="A14" t="s">
        <v>129</v>
      </c>
      <c r="B14" s="13">
        <v>65.7</v>
      </c>
      <c r="C14" s="13">
        <v>12.9</v>
      </c>
      <c r="D14" s="13">
        <v>19907.700000000004</v>
      </c>
      <c r="E14" s="13">
        <v>213.9</v>
      </c>
      <c r="F14" s="13">
        <v>42.1</v>
      </c>
      <c r="G14" s="13">
        <v>25.2</v>
      </c>
      <c r="H14" s="13">
        <v>105.1</v>
      </c>
      <c r="I14" s="13">
        <v>194.7</v>
      </c>
      <c r="J14" s="13">
        <v>1056.9000000000001</v>
      </c>
      <c r="K14" s="13">
        <v>42.9</v>
      </c>
      <c r="L14" s="13">
        <v>1281.5</v>
      </c>
      <c r="M14" s="13">
        <v>39809.900000000009</v>
      </c>
      <c r="N14" s="13">
        <v>24077</v>
      </c>
      <c r="O14" s="13">
        <v>14715.4</v>
      </c>
      <c r="P14" s="13">
        <v>680.6</v>
      </c>
      <c r="Q14" s="13">
        <v>65.5</v>
      </c>
      <c r="R14" s="13">
        <v>3947.3</v>
      </c>
      <c r="S14" s="13">
        <v>263.10000000000002</v>
      </c>
      <c r="T14" s="13">
        <v>128.80000000000001</v>
      </c>
      <c r="U14" s="13">
        <v>1977.7</v>
      </c>
    </row>
    <row r="15" spans="1:21" x14ac:dyDescent="0.35">
      <c r="A15" t="s">
        <v>130</v>
      </c>
      <c r="B15" s="13">
        <v>469.6</v>
      </c>
      <c r="C15" s="13">
        <v>7.4</v>
      </c>
      <c r="D15" s="13">
        <v>35323.100000000006</v>
      </c>
      <c r="E15" s="13">
        <v>250.39999999999998</v>
      </c>
      <c r="F15" s="13">
        <v>85.7</v>
      </c>
      <c r="G15" s="13">
        <v>36.5</v>
      </c>
      <c r="H15" s="13">
        <v>96.699999999999989</v>
      </c>
      <c r="I15" s="13">
        <v>179</v>
      </c>
      <c r="J15" s="13">
        <v>890.30000000000007</v>
      </c>
      <c r="K15" s="13">
        <v>42.5</v>
      </c>
      <c r="L15" s="13">
        <v>683.4</v>
      </c>
      <c r="M15" s="13">
        <v>16941.099999999999</v>
      </c>
      <c r="N15" s="13">
        <v>2323.5</v>
      </c>
      <c r="O15" s="13">
        <v>197293.2</v>
      </c>
      <c r="P15" s="13">
        <v>920.5</v>
      </c>
      <c r="Q15" s="13">
        <v>75.800000000000011</v>
      </c>
      <c r="R15" s="13">
        <v>1847.5</v>
      </c>
      <c r="S15" s="13">
        <v>2898.1</v>
      </c>
      <c r="T15" s="13">
        <v>4952.1000000000004</v>
      </c>
      <c r="U15" s="13">
        <v>1842.1</v>
      </c>
    </row>
    <row r="16" spans="1:21" x14ac:dyDescent="0.35">
      <c r="A16" t="s">
        <v>131</v>
      </c>
      <c r="B16" s="13">
        <v>916.9</v>
      </c>
      <c r="C16" s="13">
        <v>171.9</v>
      </c>
      <c r="D16" s="13">
        <v>43272.600000000006</v>
      </c>
      <c r="E16" s="13">
        <v>2664.4</v>
      </c>
      <c r="F16" s="13">
        <v>570</v>
      </c>
      <c r="G16" s="13">
        <v>317</v>
      </c>
      <c r="H16" s="13">
        <v>3047.5</v>
      </c>
      <c r="I16" s="13">
        <v>7329.8</v>
      </c>
      <c r="J16" s="13">
        <v>8655.5</v>
      </c>
      <c r="K16" s="13">
        <v>722.7</v>
      </c>
      <c r="L16" s="13">
        <v>4841.1000000000004</v>
      </c>
      <c r="M16" s="13">
        <v>2441.6</v>
      </c>
      <c r="N16" s="13">
        <v>1466.6</v>
      </c>
      <c r="O16" s="13">
        <v>2434.3000000000002</v>
      </c>
      <c r="P16" s="13">
        <v>44775.8</v>
      </c>
      <c r="Q16" s="13">
        <v>1519.8</v>
      </c>
      <c r="R16" s="13">
        <v>1114.5999999999999</v>
      </c>
      <c r="S16" s="13">
        <v>3718.8</v>
      </c>
      <c r="T16" s="13">
        <v>83.5</v>
      </c>
      <c r="U16" s="13">
        <v>3343.7</v>
      </c>
    </row>
    <row r="17" spans="1:21" x14ac:dyDescent="0.35">
      <c r="A17" t="s">
        <v>132</v>
      </c>
      <c r="B17" s="13">
        <v>145.4</v>
      </c>
      <c r="C17" s="13">
        <v>22.700000000000003</v>
      </c>
      <c r="D17" s="13">
        <v>19680.200000000004</v>
      </c>
      <c r="E17" s="13">
        <v>628.1</v>
      </c>
      <c r="F17" s="13">
        <v>70.7</v>
      </c>
      <c r="G17" s="13">
        <v>24.1</v>
      </c>
      <c r="H17" s="13">
        <v>317.8</v>
      </c>
      <c r="I17" s="13">
        <v>844.9</v>
      </c>
      <c r="J17" s="13">
        <v>1341.3999999999999</v>
      </c>
      <c r="K17" s="13">
        <v>66.900000000000006</v>
      </c>
      <c r="L17" s="13">
        <v>270.7</v>
      </c>
      <c r="M17" s="13">
        <v>582</v>
      </c>
      <c r="N17" s="13">
        <v>247.9</v>
      </c>
      <c r="O17" s="13">
        <v>276.39999999999998</v>
      </c>
      <c r="P17" s="13">
        <v>3128.8</v>
      </c>
      <c r="Q17" s="13">
        <v>2071.4</v>
      </c>
      <c r="R17" s="13">
        <v>849.6</v>
      </c>
      <c r="S17" s="13">
        <v>1761.3</v>
      </c>
      <c r="T17" s="13">
        <v>59.1</v>
      </c>
      <c r="U17" s="13">
        <v>5640</v>
      </c>
    </row>
    <row r="18" spans="1:21" x14ac:dyDescent="0.35">
      <c r="A18" t="s">
        <v>133</v>
      </c>
      <c r="B18" s="13">
        <v>162.6</v>
      </c>
      <c r="C18" s="13">
        <v>8.1999999999999993</v>
      </c>
      <c r="D18" s="13">
        <v>7433.5999999999995</v>
      </c>
      <c r="E18" s="13">
        <v>99.7</v>
      </c>
      <c r="F18" s="13">
        <v>33.200000000000003</v>
      </c>
      <c r="G18" s="13">
        <v>15.6</v>
      </c>
      <c r="H18" s="13">
        <v>150</v>
      </c>
      <c r="I18" s="13">
        <v>473.6</v>
      </c>
      <c r="J18" s="13">
        <v>546</v>
      </c>
      <c r="K18" s="13">
        <v>95.9</v>
      </c>
      <c r="L18" s="13">
        <v>359.4</v>
      </c>
      <c r="M18" s="13">
        <v>352.1</v>
      </c>
      <c r="N18" s="13">
        <v>145.5</v>
      </c>
      <c r="O18" s="13">
        <v>144.80000000000001</v>
      </c>
      <c r="P18" s="13">
        <v>2765.5</v>
      </c>
      <c r="Q18" s="13">
        <v>204.5</v>
      </c>
      <c r="R18" s="13">
        <v>541.6</v>
      </c>
      <c r="S18" s="13">
        <v>559.9</v>
      </c>
      <c r="T18" s="13">
        <v>22.2</v>
      </c>
      <c r="U18" s="13">
        <v>1067.9000000000001</v>
      </c>
    </row>
    <row r="19" spans="1:21" x14ac:dyDescent="0.35">
      <c r="A19" t="s">
        <v>134</v>
      </c>
      <c r="B19" s="13">
        <v>2947.1</v>
      </c>
      <c r="C19" s="13">
        <v>125.6</v>
      </c>
      <c r="D19" s="13">
        <v>36561.4</v>
      </c>
      <c r="E19" s="13">
        <v>7922.1</v>
      </c>
      <c r="F19" s="13">
        <v>597</v>
      </c>
      <c r="G19" s="13">
        <v>599.79999999999995</v>
      </c>
      <c r="H19" s="13">
        <v>2918.8</v>
      </c>
      <c r="I19" s="13">
        <v>7399.9</v>
      </c>
      <c r="J19" s="13">
        <v>7808.4</v>
      </c>
      <c r="K19" s="13">
        <v>1541.4</v>
      </c>
      <c r="L19" s="13">
        <v>9551.4</v>
      </c>
      <c r="M19" s="13">
        <v>9818.2000000000007</v>
      </c>
      <c r="N19" s="13">
        <v>2598.8000000000002</v>
      </c>
      <c r="O19" s="13">
        <v>5547</v>
      </c>
      <c r="P19" s="13">
        <v>7141.2</v>
      </c>
      <c r="Q19" s="13">
        <v>584.1</v>
      </c>
      <c r="R19" s="13">
        <v>12402</v>
      </c>
      <c r="S19" s="13">
        <v>1195.5</v>
      </c>
      <c r="T19" s="13">
        <v>770.9</v>
      </c>
      <c r="U19" s="13">
        <v>3389.1</v>
      </c>
    </row>
    <row r="20" spans="1:21" x14ac:dyDescent="0.35">
      <c r="A20" t="s">
        <v>135</v>
      </c>
      <c r="B20" s="13">
        <v>509.6</v>
      </c>
      <c r="C20" s="13">
        <v>38.400000000000006</v>
      </c>
      <c r="D20" s="13">
        <v>9931.2000000000007</v>
      </c>
      <c r="E20" s="13">
        <v>1394.6</v>
      </c>
      <c r="F20" s="13">
        <v>154.1</v>
      </c>
      <c r="G20" s="13">
        <v>118.2</v>
      </c>
      <c r="H20" s="13">
        <v>517.9</v>
      </c>
      <c r="I20" s="13">
        <v>3831</v>
      </c>
      <c r="J20" s="13">
        <v>1749.7</v>
      </c>
      <c r="K20" s="13">
        <v>306.39999999999998</v>
      </c>
      <c r="L20" s="13">
        <v>2387.1000000000004</v>
      </c>
      <c r="M20" s="13">
        <v>2234.8000000000002</v>
      </c>
      <c r="N20" s="13">
        <v>571.6</v>
      </c>
      <c r="O20" s="13">
        <v>1223.5</v>
      </c>
      <c r="P20" s="13">
        <v>1521.2</v>
      </c>
      <c r="Q20" s="13">
        <v>87.9</v>
      </c>
      <c r="R20" s="13">
        <v>1934.3999999999999</v>
      </c>
      <c r="S20" s="13">
        <v>382.59999999999997</v>
      </c>
      <c r="T20" s="13">
        <v>7996.2000000000007</v>
      </c>
      <c r="U20" s="13">
        <v>426.7</v>
      </c>
    </row>
    <row r="21" spans="1:21" x14ac:dyDescent="0.35">
      <c r="A21" t="s">
        <v>136</v>
      </c>
      <c r="B21" s="13">
        <v>120.5</v>
      </c>
      <c r="C21" s="13">
        <v>5.0999999999999996</v>
      </c>
      <c r="D21" s="13">
        <v>1730.8000000000002</v>
      </c>
      <c r="E21" s="13">
        <v>617.9</v>
      </c>
      <c r="F21" s="13">
        <v>3.6</v>
      </c>
      <c r="G21" s="13">
        <v>27.5</v>
      </c>
      <c r="H21" s="13">
        <v>20.3</v>
      </c>
      <c r="I21" s="13">
        <v>90.8</v>
      </c>
      <c r="J21" s="13">
        <v>102.8</v>
      </c>
      <c r="K21" s="13">
        <v>90.5</v>
      </c>
      <c r="L21" s="13">
        <v>660.3</v>
      </c>
      <c r="M21" s="13">
        <v>89.4</v>
      </c>
      <c r="N21" s="13">
        <v>23.2</v>
      </c>
      <c r="O21" s="13">
        <v>27.5</v>
      </c>
      <c r="P21" s="13">
        <v>166.4</v>
      </c>
      <c r="Q21" s="13">
        <v>6.9</v>
      </c>
      <c r="R21" s="13">
        <v>144.9</v>
      </c>
      <c r="S21" s="13">
        <v>38.6</v>
      </c>
      <c r="T21" s="13">
        <v>15</v>
      </c>
      <c r="U21" s="13">
        <v>24.3</v>
      </c>
    </row>
    <row r="22" spans="1:21" x14ac:dyDescent="0.35">
      <c r="A22" t="s">
        <v>137</v>
      </c>
      <c r="B22" s="13">
        <f>SUM(B2:B21)</f>
        <v>59359.099999999984</v>
      </c>
      <c r="C22" s="13">
        <f t="shared" ref="C22:U22" si="0">SUM(C2:C21)</f>
        <v>2620.7999999999997</v>
      </c>
      <c r="D22" s="13">
        <f t="shared" si="0"/>
        <v>1518987.7</v>
      </c>
      <c r="E22" s="13">
        <f t="shared" si="0"/>
        <v>184803.49999999997</v>
      </c>
      <c r="F22" s="13">
        <f t="shared" si="0"/>
        <v>19780.499999999996</v>
      </c>
      <c r="G22" s="13">
        <f t="shared" si="0"/>
        <v>12335.500000000002</v>
      </c>
      <c r="H22" s="13">
        <f t="shared" si="0"/>
        <v>63856.600000000006</v>
      </c>
      <c r="I22" s="13">
        <f t="shared" si="0"/>
        <v>137102.19999999998</v>
      </c>
      <c r="J22" s="13">
        <f t="shared" si="0"/>
        <v>242457.99999999997</v>
      </c>
      <c r="K22" s="13">
        <f t="shared" si="0"/>
        <v>25822.000000000007</v>
      </c>
      <c r="L22" s="13">
        <f t="shared" si="0"/>
        <v>294031.20000000007</v>
      </c>
      <c r="M22" s="13">
        <f t="shared" si="0"/>
        <v>376712.69999999995</v>
      </c>
      <c r="N22" s="13">
        <f t="shared" si="0"/>
        <v>95114.200000000012</v>
      </c>
      <c r="O22" s="13">
        <f t="shared" si="0"/>
        <v>373302.5</v>
      </c>
      <c r="P22" s="13">
        <f t="shared" si="0"/>
        <v>164550.99999999997</v>
      </c>
      <c r="Q22" s="13">
        <f t="shared" si="0"/>
        <v>13561.199999999997</v>
      </c>
      <c r="R22" s="13">
        <f t="shared" si="0"/>
        <v>295167.79999999993</v>
      </c>
      <c r="S22" s="13">
        <f t="shared" si="0"/>
        <v>62726.299999999996</v>
      </c>
      <c r="T22" s="13">
        <f t="shared" si="0"/>
        <v>52139.299999999988</v>
      </c>
      <c r="U22" s="13">
        <f t="shared" si="0"/>
        <v>104079.5</v>
      </c>
    </row>
    <row r="23" spans="1:21" x14ac:dyDescent="0.35">
      <c r="A23" t="s">
        <v>138</v>
      </c>
      <c r="B23">
        <v>111408.4</v>
      </c>
      <c r="C23">
        <v>5490.9</v>
      </c>
      <c r="D23">
        <v>4383036.3</v>
      </c>
      <c r="E23">
        <v>307157.09999999998</v>
      </c>
      <c r="F23">
        <v>34151.599999999999</v>
      </c>
      <c r="G23">
        <v>21113.4</v>
      </c>
      <c r="H23">
        <v>107964.6</v>
      </c>
      <c r="I23">
        <v>162735.79999999999</v>
      </c>
      <c r="J23">
        <v>397720.6</v>
      </c>
      <c r="K23">
        <v>55687.1</v>
      </c>
      <c r="L23">
        <v>453761.6</v>
      </c>
      <c r="M23">
        <v>684954.8</v>
      </c>
      <c r="N23">
        <v>162791</v>
      </c>
      <c r="O23">
        <v>525041.19999999995</v>
      </c>
      <c r="P23">
        <v>233615.5</v>
      </c>
      <c r="Q23">
        <v>87333.2</v>
      </c>
      <c r="R23">
        <v>560316.4</v>
      </c>
      <c r="S23">
        <v>223002.4</v>
      </c>
      <c r="T23">
        <v>71053.7</v>
      </c>
      <c r="U23">
        <v>340930.5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E0D-8B5F-4368-AE4A-4240C93AAAE8}">
  <dimension ref="A1:U21"/>
  <sheetViews>
    <sheetView workbookViewId="0">
      <selection activeCell="B2" sqref="B2:U21"/>
    </sheetView>
  </sheetViews>
  <sheetFormatPr defaultColWidth="9.73046875" defaultRowHeight="12.75" x14ac:dyDescent="0.35"/>
  <cols>
    <col min="2" max="3" width="9.86328125" bestFit="1" customWidth="1"/>
    <col min="4" max="4" width="11.265625" customWidth="1"/>
    <col min="5" max="11" width="9.86328125" bestFit="1" customWidth="1"/>
    <col min="12" max="13" width="10" bestFit="1" customWidth="1"/>
    <col min="14" max="14" width="9.86328125" bestFit="1" customWidth="1"/>
    <col min="15" max="15" width="10" bestFit="1" customWidth="1"/>
    <col min="16" max="21" width="9.86328125" bestFit="1" customWidth="1"/>
  </cols>
  <sheetData>
    <row r="1" spans="1:21" x14ac:dyDescent="0.35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t="s">
        <v>117</v>
      </c>
      <c r="B2" s="13">
        <v>2.2479999999999998</v>
      </c>
      <c r="C2" s="13">
        <v>8.0000000000000002E-3</v>
      </c>
      <c r="D2" s="13">
        <v>0.13800000000000004</v>
      </c>
      <c r="E2" s="13">
        <v>0.214</v>
      </c>
      <c r="F2" s="13">
        <v>1.3000000000000001E-2</v>
      </c>
      <c r="G2" s="13">
        <v>0.161</v>
      </c>
      <c r="H2" s="13">
        <v>8.9999999999999993E-3</v>
      </c>
      <c r="I2" s="13">
        <v>8.0000000000000002E-3</v>
      </c>
      <c r="J2" s="13">
        <v>3.2000000000000001E-2</v>
      </c>
      <c r="K2" s="13">
        <v>3.0000000000000001E-3</v>
      </c>
      <c r="L2" s="13">
        <v>6.0000000000000001E-3</v>
      </c>
      <c r="M2" s="13">
        <v>1.7000000000000001E-2</v>
      </c>
      <c r="N2" s="13">
        <v>3.0000000000000001E-3</v>
      </c>
      <c r="O2" s="13">
        <v>7.0000000000000001E-3</v>
      </c>
      <c r="P2" s="13">
        <v>6.0000000000000001E-3</v>
      </c>
      <c r="Q2" s="13">
        <v>1E-3</v>
      </c>
      <c r="R2" s="13">
        <v>7.0000000000000001E-3</v>
      </c>
      <c r="S2" s="13">
        <v>2E-3</v>
      </c>
      <c r="T2" s="13">
        <v>1.4000000000000002E-2</v>
      </c>
      <c r="U2" s="13">
        <v>2E-3</v>
      </c>
    </row>
    <row r="3" spans="1:21" x14ac:dyDescent="0.35">
      <c r="A3" t="s">
        <v>118</v>
      </c>
      <c r="B3" s="13">
        <v>3.2000000000000001E-2</v>
      </c>
      <c r="C3" s="13">
        <v>2.1709999999999998</v>
      </c>
      <c r="D3" s="13">
        <v>0.28400000000000009</v>
      </c>
      <c r="E3" s="13">
        <v>1.4E-2</v>
      </c>
      <c r="F3" s="13">
        <v>1.7000000000000001E-2</v>
      </c>
      <c r="G3" s="13">
        <v>1.7000000000000001E-2</v>
      </c>
      <c r="H3" s="13">
        <v>2.8000000000000001E-2</v>
      </c>
      <c r="I3" s="13">
        <v>0.14400000000000002</v>
      </c>
      <c r="J3" s="13">
        <v>0.14200000000000002</v>
      </c>
      <c r="K3" s="13">
        <v>0.27600000000000002</v>
      </c>
      <c r="L3" s="13">
        <v>0.498</v>
      </c>
      <c r="M3" s="13">
        <v>0.16899999999999998</v>
      </c>
      <c r="N3" s="13">
        <v>7.0000000000000007E-2</v>
      </c>
      <c r="O3" s="13">
        <v>0.16300000000000001</v>
      </c>
      <c r="P3" s="13">
        <v>2.8000000000000001E-2</v>
      </c>
      <c r="Q3" s="13">
        <v>4.0000000000000001E-3</v>
      </c>
      <c r="R3" s="13">
        <v>8.8999999999999996E-2</v>
      </c>
      <c r="S3" s="13">
        <v>1.2E-2</v>
      </c>
      <c r="T3" s="13">
        <v>9.5000000000000001E-2</v>
      </c>
      <c r="U3" s="13">
        <v>8.9999999999999993E-3</v>
      </c>
    </row>
    <row r="4" spans="1:21" x14ac:dyDescent="0.35">
      <c r="A4" t="s">
        <v>119</v>
      </c>
      <c r="B4" s="13">
        <v>0.75500000000000023</v>
      </c>
      <c r="C4" s="13">
        <v>0.68400000000000005</v>
      </c>
      <c r="D4" s="13">
        <v>22.299999999999994</v>
      </c>
      <c r="E4" s="13">
        <v>0.43100000000000011</v>
      </c>
      <c r="F4" s="13">
        <v>0.49200000000000005</v>
      </c>
      <c r="G4" s="13">
        <v>0.37800000000000011</v>
      </c>
      <c r="H4" s="13">
        <v>0.40400000000000003</v>
      </c>
      <c r="I4" s="13">
        <v>0.66000000000000014</v>
      </c>
      <c r="J4" s="13">
        <v>1.2850000000000001</v>
      </c>
      <c r="K4" s="13">
        <v>0.27600000000000002</v>
      </c>
      <c r="L4" s="13">
        <v>0.6180000000000001</v>
      </c>
      <c r="M4" s="13">
        <v>1.0140000000000002</v>
      </c>
      <c r="N4" s="13">
        <v>0.36399999999999999</v>
      </c>
      <c r="O4" s="13">
        <v>0.75900000000000001</v>
      </c>
      <c r="P4" s="13">
        <v>0.62400000000000011</v>
      </c>
      <c r="Q4" s="13">
        <v>0.12200000000000001</v>
      </c>
      <c r="R4" s="13">
        <v>0.34799999999999998</v>
      </c>
      <c r="S4" s="13">
        <v>0.27600000000000002</v>
      </c>
      <c r="T4" s="13">
        <v>1.266</v>
      </c>
      <c r="U4" s="13">
        <v>0.29499999999999998</v>
      </c>
    </row>
    <row r="5" spans="1:21" x14ac:dyDescent="0.35">
      <c r="A5" t="s">
        <v>120</v>
      </c>
      <c r="B5" s="13">
        <v>0.184</v>
      </c>
      <c r="C5" s="13">
        <v>1.7999999999999999E-2</v>
      </c>
      <c r="D5" s="13">
        <v>0.29600000000000004</v>
      </c>
      <c r="E5" s="13">
        <v>1.153</v>
      </c>
      <c r="F5" s="13">
        <v>1.4E-2</v>
      </c>
      <c r="G5" s="13">
        <v>0.02</v>
      </c>
      <c r="H5" s="13">
        <v>0.01</v>
      </c>
      <c r="I5" s="13">
        <v>1.6E-2</v>
      </c>
      <c r="J5" s="13">
        <v>0.04</v>
      </c>
      <c r="K5" s="13">
        <v>6.0000000000000001E-3</v>
      </c>
      <c r="L5" s="13">
        <v>1.3000000000000001E-2</v>
      </c>
      <c r="M5" s="13">
        <v>1.7999999999999999E-2</v>
      </c>
      <c r="N5" s="13">
        <v>6.0000000000000001E-3</v>
      </c>
      <c r="O5" s="13">
        <v>1.2E-2</v>
      </c>
      <c r="P5" s="13">
        <v>0.01</v>
      </c>
      <c r="Q5" s="13">
        <v>3.0000000000000001E-3</v>
      </c>
      <c r="R5" s="13">
        <v>7.0000000000000001E-3</v>
      </c>
      <c r="S5" s="13">
        <v>5.0000000000000001E-3</v>
      </c>
      <c r="T5" s="13">
        <v>0.03</v>
      </c>
      <c r="U5" s="13">
        <v>5.0000000000000001E-3</v>
      </c>
    </row>
    <row r="6" spans="1:21" x14ac:dyDescent="0.35">
      <c r="A6" t="s">
        <v>121</v>
      </c>
      <c r="B6" s="13">
        <v>3.6999999999999998E-2</v>
      </c>
      <c r="C6" s="13">
        <v>0.01</v>
      </c>
      <c r="D6" s="13">
        <v>8.7000000000000008E-2</v>
      </c>
      <c r="E6" s="13">
        <v>6.0000000000000001E-3</v>
      </c>
      <c r="F6" s="13">
        <v>1.212</v>
      </c>
      <c r="G6" s="13">
        <v>6.0000000000000001E-3</v>
      </c>
      <c r="H6" s="13">
        <v>0.01</v>
      </c>
      <c r="I6" s="13">
        <v>7.0000000000000001E-3</v>
      </c>
      <c r="J6" s="13">
        <v>2.1000000000000001E-2</v>
      </c>
      <c r="K6" s="13">
        <v>6.0000000000000001E-3</v>
      </c>
      <c r="L6" s="13">
        <v>7.0000000000000001E-3</v>
      </c>
      <c r="M6" s="13">
        <v>0.02</v>
      </c>
      <c r="N6" s="13">
        <v>5.0000000000000001E-3</v>
      </c>
      <c r="O6" s="13">
        <v>9.0000000000000011E-3</v>
      </c>
      <c r="P6" s="13">
        <v>6.0000000000000001E-3</v>
      </c>
      <c r="Q6" s="13">
        <v>2E-3</v>
      </c>
      <c r="R6" s="13">
        <v>6.0000000000000001E-3</v>
      </c>
      <c r="S6" s="13">
        <v>4.0000000000000001E-3</v>
      </c>
      <c r="T6" s="13">
        <v>3.6000000000000004E-2</v>
      </c>
      <c r="U6" s="13">
        <v>5.0000000000000001E-3</v>
      </c>
    </row>
    <row r="7" spans="1:21" x14ac:dyDescent="0.35">
      <c r="A7" t="s">
        <v>122</v>
      </c>
      <c r="B7" s="13">
        <v>0.01</v>
      </c>
      <c r="C7" s="13">
        <v>5.0000000000000001E-3</v>
      </c>
      <c r="D7" s="13">
        <v>5.0000000000000017E-2</v>
      </c>
      <c r="E7" s="13">
        <v>4.0000000000000001E-3</v>
      </c>
      <c r="F7" s="13">
        <v>4.0000000000000001E-3</v>
      </c>
      <c r="G7" s="13">
        <v>1.202</v>
      </c>
      <c r="H7" s="13">
        <v>3.7999999999999999E-2</v>
      </c>
      <c r="I7" s="13">
        <v>4.0000000000000001E-3</v>
      </c>
      <c r="J7" s="13">
        <v>1.0999999999999999E-2</v>
      </c>
      <c r="K7" s="13">
        <v>4.0000000000000001E-3</v>
      </c>
      <c r="L7" s="13">
        <v>4.0000000000000001E-3</v>
      </c>
      <c r="M7" s="13">
        <v>3.2000000000000001E-2</v>
      </c>
      <c r="N7" s="13">
        <v>3.0000000000000001E-3</v>
      </c>
      <c r="O7" s="13">
        <v>6.0000000000000001E-3</v>
      </c>
      <c r="P7" s="13">
        <v>8.9999999999999993E-3</v>
      </c>
      <c r="Q7" s="13">
        <v>1E-3</v>
      </c>
      <c r="R7" s="13">
        <v>0.03</v>
      </c>
      <c r="S7" s="13">
        <v>2E-3</v>
      </c>
      <c r="T7" s="13">
        <v>8.0000000000000002E-3</v>
      </c>
      <c r="U7" s="13">
        <v>2E-3</v>
      </c>
    </row>
    <row r="8" spans="1:21" x14ac:dyDescent="0.35">
      <c r="A8" t="s">
        <v>123</v>
      </c>
      <c r="B8" s="13">
        <v>7.0000000000000007E-2</v>
      </c>
      <c r="C8" s="13">
        <v>2.4E-2</v>
      </c>
      <c r="D8" s="13">
        <v>0.43800000000000006</v>
      </c>
      <c r="E8" s="13">
        <v>4.9000000000000002E-2</v>
      </c>
      <c r="F8" s="13">
        <v>2.5999999999999999E-2</v>
      </c>
      <c r="G8" s="13">
        <v>3.5999999999999997E-2</v>
      </c>
      <c r="H8" s="13">
        <v>1.339</v>
      </c>
      <c r="I8" s="13">
        <v>2.5999999999999999E-2</v>
      </c>
      <c r="J8" s="13">
        <v>9.8000000000000004E-2</v>
      </c>
      <c r="K8" s="13">
        <v>1.7999999999999999E-2</v>
      </c>
      <c r="L8" s="13">
        <v>2.4E-2</v>
      </c>
      <c r="M8" s="13">
        <v>5.8000000000000003E-2</v>
      </c>
      <c r="N8" s="13">
        <v>2.1999999999999999E-2</v>
      </c>
      <c r="O8" s="13">
        <v>2.9000000000000001E-2</v>
      </c>
      <c r="P8" s="13">
        <v>2.8000000000000001E-2</v>
      </c>
      <c r="Q8" s="13">
        <v>7.0000000000000001E-3</v>
      </c>
      <c r="R8" s="13">
        <v>1.4E-2</v>
      </c>
      <c r="S8" s="13">
        <v>1.4E-2</v>
      </c>
      <c r="T8" s="13">
        <v>6.5000000000000002E-2</v>
      </c>
      <c r="U8" s="13">
        <v>0.02</v>
      </c>
    </row>
    <row r="9" spans="1:21" x14ac:dyDescent="0.35">
      <c r="A9" t="s">
        <v>124</v>
      </c>
      <c r="B9" s="13">
        <v>0.10200000000000001</v>
      </c>
      <c r="C9" s="13">
        <v>0.10200000000000001</v>
      </c>
      <c r="D9" s="13">
        <v>0.30800000000000005</v>
      </c>
      <c r="E9" s="13">
        <v>2.5000000000000001E-2</v>
      </c>
      <c r="F9" s="13">
        <v>2.9000000000000001E-2</v>
      </c>
      <c r="G9" s="13">
        <v>2.8000000000000001E-2</v>
      </c>
      <c r="H9" s="13">
        <v>2.8000000000000001E-2</v>
      </c>
      <c r="I9" s="13">
        <v>1.34</v>
      </c>
      <c r="J9" s="13">
        <v>0.22800000000000001</v>
      </c>
      <c r="K9" s="13">
        <v>3.5999999999999997E-2</v>
      </c>
      <c r="L9" s="13">
        <v>6.8000000000000005E-2</v>
      </c>
      <c r="M9" s="13">
        <v>5.4000000000000006E-2</v>
      </c>
      <c r="N9" s="13">
        <v>0.02</v>
      </c>
      <c r="O9" s="13">
        <v>4.3999999999999997E-2</v>
      </c>
      <c r="P9" s="13">
        <v>0.111</v>
      </c>
      <c r="Q9" s="13">
        <v>1.2E-2</v>
      </c>
      <c r="R9" s="13">
        <v>0.03</v>
      </c>
      <c r="S9" s="13">
        <v>5.1999999999999998E-2</v>
      </c>
      <c r="T9" s="13">
        <v>0.57299999999999995</v>
      </c>
      <c r="U9" s="13">
        <v>2.1000000000000001E-2</v>
      </c>
    </row>
    <row r="10" spans="1:21" x14ac:dyDescent="0.35">
      <c r="A10" t="s">
        <v>125</v>
      </c>
      <c r="B10" s="13">
        <v>0.16800000000000001</v>
      </c>
      <c r="C10" s="13">
        <v>9.1999999999999998E-2</v>
      </c>
      <c r="D10" s="13">
        <v>0.67600000000000016</v>
      </c>
      <c r="E10" s="13">
        <v>7.1999999999999995E-2</v>
      </c>
      <c r="F10" s="13">
        <v>9.8000000000000004E-2</v>
      </c>
      <c r="G10" s="13">
        <v>8.4000000000000005E-2</v>
      </c>
      <c r="H10" s="13">
        <v>0.11499999999999999</v>
      </c>
      <c r="I10" s="13">
        <v>0.21199999999999999</v>
      </c>
      <c r="J10" s="13">
        <v>4.0269999999999992</v>
      </c>
      <c r="K10" s="13">
        <v>4.5999999999999999E-2</v>
      </c>
      <c r="L10" s="13">
        <v>7.400000000000001E-2</v>
      </c>
      <c r="M10" s="13">
        <v>0.19900000000000001</v>
      </c>
      <c r="N10" s="13">
        <v>6.9000000000000006E-2</v>
      </c>
      <c r="O10" s="13">
        <v>0.14800000000000002</v>
      </c>
      <c r="P10" s="13">
        <v>6.2E-2</v>
      </c>
      <c r="Q10" s="13">
        <v>2.6000000000000002E-2</v>
      </c>
      <c r="R10" s="13">
        <v>0.05</v>
      </c>
      <c r="S10" s="13">
        <v>2.7000000000000003E-2</v>
      </c>
      <c r="T10" s="13">
        <v>0.17799999999999999</v>
      </c>
      <c r="U10" s="13">
        <v>2.5999999999999999E-2</v>
      </c>
    </row>
    <row r="11" spans="1:21" x14ac:dyDescent="0.35">
      <c r="A11" t="s">
        <v>126</v>
      </c>
      <c r="B11" s="13">
        <v>0.01</v>
      </c>
      <c r="C11" s="13">
        <v>8.0000000000000002E-3</v>
      </c>
      <c r="D11" s="13">
        <v>5.9000000000000011E-2</v>
      </c>
      <c r="E11" s="13">
        <v>7.0000000000000001E-3</v>
      </c>
      <c r="F11" s="13">
        <v>4.0000000000000001E-3</v>
      </c>
      <c r="G11" s="13">
        <v>4.0000000000000001E-3</v>
      </c>
      <c r="H11" s="13">
        <v>4.0000000000000001E-3</v>
      </c>
      <c r="I11" s="13">
        <v>1.2E-2</v>
      </c>
      <c r="J11" s="13">
        <v>3.3000000000000002E-2</v>
      </c>
      <c r="K11" s="13">
        <v>1.0469999999999999</v>
      </c>
      <c r="L11" s="13">
        <v>1.4E-2</v>
      </c>
      <c r="M11" s="13">
        <v>3.4999999999999996E-2</v>
      </c>
      <c r="N11" s="13">
        <v>2.5000000000000001E-2</v>
      </c>
      <c r="O11" s="13">
        <v>2.5999999999999999E-2</v>
      </c>
      <c r="P11" s="13">
        <v>5.0000000000000001E-3</v>
      </c>
      <c r="Q11" s="13">
        <v>2E-3</v>
      </c>
      <c r="R11" s="13">
        <v>5.6000000000000001E-2</v>
      </c>
      <c r="S11" s="13">
        <v>2E-3</v>
      </c>
      <c r="T11" s="13">
        <v>1.3000000000000001E-2</v>
      </c>
      <c r="U11" s="13">
        <v>2E-3</v>
      </c>
    </row>
    <row r="12" spans="1:21" x14ac:dyDescent="0.35">
      <c r="A12" t="s">
        <v>127</v>
      </c>
      <c r="B12" s="13">
        <v>7.3999999999999996E-2</v>
      </c>
      <c r="C12" s="13">
        <v>0.11699999999999999</v>
      </c>
      <c r="D12" s="13">
        <v>0.49300000000000016</v>
      </c>
      <c r="E12" s="13">
        <v>5.3999999999999999E-2</v>
      </c>
      <c r="F12" s="13">
        <v>0.04</v>
      </c>
      <c r="G12" s="13">
        <v>6.0999999999999999E-2</v>
      </c>
      <c r="H12" s="13">
        <v>3.3000000000000002E-2</v>
      </c>
      <c r="I12" s="13">
        <v>7.4999999999999997E-2</v>
      </c>
      <c r="J12" s="13">
        <v>0.21000000000000002</v>
      </c>
      <c r="K12" s="13">
        <v>5.1000000000000004E-2</v>
      </c>
      <c r="L12" s="13">
        <v>3.0990000000000002</v>
      </c>
      <c r="M12" s="13">
        <v>0.64200000000000002</v>
      </c>
      <c r="N12" s="13">
        <v>0.251</v>
      </c>
      <c r="O12" s="13">
        <v>0.68300000000000005</v>
      </c>
      <c r="P12" s="13">
        <v>4.9000000000000002E-2</v>
      </c>
      <c r="Q12" s="13">
        <v>0.01</v>
      </c>
      <c r="R12" s="13">
        <v>0.24000000000000002</v>
      </c>
      <c r="S12" s="13">
        <v>2.4E-2</v>
      </c>
      <c r="T12" s="13">
        <v>0.17299999999999999</v>
      </c>
      <c r="U12" s="13">
        <v>3.2000000000000001E-2</v>
      </c>
    </row>
    <row r="13" spans="1:21" x14ac:dyDescent="0.35">
      <c r="A13" t="s">
        <v>128</v>
      </c>
      <c r="B13" s="13">
        <v>0.11599999999999999</v>
      </c>
      <c r="C13" s="13">
        <v>0.13100000000000001</v>
      </c>
      <c r="D13" s="13">
        <v>1.06</v>
      </c>
      <c r="E13" s="13">
        <v>4.4999999999999998E-2</v>
      </c>
      <c r="F13" s="13">
        <v>7.3999999999999996E-2</v>
      </c>
      <c r="G13" s="13">
        <v>6.0000000000000005E-2</v>
      </c>
      <c r="H13" s="13">
        <v>4.9000000000000002E-2</v>
      </c>
      <c r="I13" s="13">
        <v>8.8999999999999996E-2</v>
      </c>
      <c r="J13" s="13">
        <v>0.184</v>
      </c>
      <c r="K13" s="13">
        <v>4.7E-2</v>
      </c>
      <c r="L13" s="13">
        <v>9.7000000000000003E-2</v>
      </c>
      <c r="M13" s="13">
        <v>3.5939999999999999</v>
      </c>
      <c r="N13" s="13">
        <v>0.1</v>
      </c>
      <c r="O13" s="13">
        <v>0.21200000000000002</v>
      </c>
      <c r="P13" s="13">
        <v>0.10600000000000001</v>
      </c>
      <c r="Q13" s="13">
        <v>2.7E-2</v>
      </c>
      <c r="R13" s="13">
        <v>8.5999999999999993E-2</v>
      </c>
      <c r="S13" s="13">
        <v>4.3999999999999997E-2</v>
      </c>
      <c r="T13" s="13">
        <v>0.16399999999999998</v>
      </c>
      <c r="U13" s="13">
        <v>6.1000000000000006E-2</v>
      </c>
    </row>
    <row r="14" spans="1:21" x14ac:dyDescent="0.35">
      <c r="A14" t="s">
        <v>129</v>
      </c>
      <c r="B14" s="13">
        <v>1.9E-2</v>
      </c>
      <c r="C14" s="13">
        <v>1.8000000000000002E-2</v>
      </c>
      <c r="D14" s="13">
        <v>0.17300000000000004</v>
      </c>
      <c r="E14" s="13">
        <v>8.9999999999999993E-3</v>
      </c>
      <c r="F14" s="13">
        <v>1.2E-2</v>
      </c>
      <c r="G14" s="13">
        <v>0.01</v>
      </c>
      <c r="H14" s="13">
        <v>8.9999999999999993E-3</v>
      </c>
      <c r="I14" s="13">
        <v>1.4E-2</v>
      </c>
      <c r="J14" s="13">
        <v>3.6999999999999998E-2</v>
      </c>
      <c r="K14" s="13">
        <v>7.0000000000000001E-3</v>
      </c>
      <c r="L14" s="13">
        <v>2.4E-2</v>
      </c>
      <c r="M14" s="13">
        <v>0.27399999999999997</v>
      </c>
      <c r="N14" s="13">
        <v>1.1839999999999999</v>
      </c>
      <c r="O14" s="13">
        <v>0.10300000000000001</v>
      </c>
      <c r="P14" s="13">
        <v>1.4999999999999999E-2</v>
      </c>
      <c r="Q14" s="13">
        <v>3.0000000000000001E-3</v>
      </c>
      <c r="R14" s="13">
        <v>1.7000000000000001E-2</v>
      </c>
      <c r="S14" s="13">
        <v>6.0000000000000001E-3</v>
      </c>
      <c r="T14" s="13">
        <v>2.8999999999999998E-2</v>
      </c>
      <c r="U14" s="13">
        <v>1.2E-2</v>
      </c>
    </row>
    <row r="15" spans="1:21" x14ac:dyDescent="0.35">
      <c r="A15" t="s">
        <v>130</v>
      </c>
      <c r="B15" s="13">
        <v>7.6000000000000012E-2</v>
      </c>
      <c r="C15" s="13">
        <v>2.8999999999999998E-2</v>
      </c>
      <c r="D15" s="13">
        <v>0.28900000000000003</v>
      </c>
      <c r="E15" s="13">
        <v>1.9E-2</v>
      </c>
      <c r="F15" s="13">
        <v>2.5000000000000001E-2</v>
      </c>
      <c r="G15" s="13">
        <v>1.9000000000000003E-2</v>
      </c>
      <c r="H15" s="13">
        <v>1.7000000000000001E-2</v>
      </c>
      <c r="I15" s="13">
        <v>2.8000000000000001E-2</v>
      </c>
      <c r="J15" s="13">
        <v>6.0999999999999999E-2</v>
      </c>
      <c r="K15" s="13">
        <v>1.2E-2</v>
      </c>
      <c r="L15" s="13">
        <v>3.5000000000000003E-2</v>
      </c>
      <c r="M15" s="13">
        <v>0.19900000000000001</v>
      </c>
      <c r="N15" s="13">
        <v>4.2000000000000003E-2</v>
      </c>
      <c r="O15" s="13">
        <v>2.9559999999999995</v>
      </c>
      <c r="P15" s="13">
        <v>2.5999999999999999E-2</v>
      </c>
      <c r="Q15" s="13">
        <v>6.0000000000000001E-3</v>
      </c>
      <c r="R15" s="13">
        <v>1.9999999999999997E-2</v>
      </c>
      <c r="S15" s="13">
        <v>2.5000000000000001E-2</v>
      </c>
      <c r="T15" s="13">
        <v>0.24</v>
      </c>
      <c r="U15" s="13">
        <v>1.6E-2</v>
      </c>
    </row>
    <row r="16" spans="1:21" x14ac:dyDescent="0.35">
      <c r="A16" t="s">
        <v>131</v>
      </c>
      <c r="B16" s="13">
        <v>5.2000000000000005E-2</v>
      </c>
      <c r="C16" s="13">
        <v>0.106</v>
      </c>
      <c r="D16" s="13">
        <v>0.379</v>
      </c>
      <c r="E16" s="13">
        <v>2.9000000000000001E-2</v>
      </c>
      <c r="F16" s="13">
        <v>0.04</v>
      </c>
      <c r="G16" s="13">
        <v>3.7999999999999999E-2</v>
      </c>
      <c r="H16" s="13">
        <v>6.2E-2</v>
      </c>
      <c r="I16" s="13">
        <v>0.10100000000000001</v>
      </c>
      <c r="J16" s="13">
        <v>0.15</v>
      </c>
      <c r="K16" s="13">
        <v>3.7999999999999999E-2</v>
      </c>
      <c r="L16" s="13">
        <v>7.9000000000000001E-2</v>
      </c>
      <c r="M16" s="13">
        <v>6.3E-2</v>
      </c>
      <c r="N16" s="13">
        <v>0.03</v>
      </c>
      <c r="O16" s="13">
        <v>6.0999999999999999E-2</v>
      </c>
      <c r="P16" s="13">
        <v>1.258</v>
      </c>
      <c r="Q16" s="13">
        <v>2.5999999999999999E-2</v>
      </c>
      <c r="R16" s="13">
        <v>0.02</v>
      </c>
      <c r="S16" s="13">
        <v>0.03</v>
      </c>
      <c r="T16" s="13">
        <v>7.3000000000000009E-2</v>
      </c>
      <c r="U16" s="13">
        <v>0.02</v>
      </c>
    </row>
    <row r="17" spans="1:21" x14ac:dyDescent="0.35">
      <c r="A17" t="s">
        <v>132</v>
      </c>
      <c r="B17" s="13">
        <v>9.0000000000000011E-3</v>
      </c>
      <c r="C17" s="13">
        <v>1.6E-2</v>
      </c>
      <c r="D17" s="13">
        <v>0.13100000000000001</v>
      </c>
      <c r="E17" s="13">
        <v>6.0000000000000001E-3</v>
      </c>
      <c r="F17" s="13">
        <v>6.0000000000000001E-3</v>
      </c>
      <c r="G17" s="13">
        <v>5.0000000000000001E-3</v>
      </c>
      <c r="H17" s="13">
        <v>8.0000000000000002E-3</v>
      </c>
      <c r="I17" s="13">
        <v>1.4E-2</v>
      </c>
      <c r="J17" s="13">
        <v>2.3E-2</v>
      </c>
      <c r="K17" s="13">
        <v>5.0000000000000001E-3</v>
      </c>
      <c r="L17" s="13">
        <v>9.0000000000000011E-3</v>
      </c>
      <c r="M17" s="13">
        <v>1.0999999999999999E-2</v>
      </c>
      <c r="N17" s="13">
        <v>5.0000000000000001E-3</v>
      </c>
      <c r="O17" s="13">
        <v>9.0000000000000011E-3</v>
      </c>
      <c r="P17" s="13">
        <v>2.1000000000000001E-2</v>
      </c>
      <c r="Q17" s="13">
        <v>1.0249999999999999</v>
      </c>
      <c r="R17" s="13">
        <v>4.0000000000000001E-3</v>
      </c>
      <c r="S17" s="13">
        <v>0.01</v>
      </c>
      <c r="T17" s="13">
        <v>1.4E-2</v>
      </c>
      <c r="U17" s="13">
        <v>1.9E-2</v>
      </c>
    </row>
    <row r="18" spans="1:21" x14ac:dyDescent="0.35">
      <c r="A18" t="s">
        <v>133</v>
      </c>
      <c r="B18" s="13">
        <v>5.0000000000000001E-3</v>
      </c>
      <c r="C18" s="13">
        <v>6.0000000000000001E-3</v>
      </c>
      <c r="D18" s="13">
        <v>5.1000000000000018E-2</v>
      </c>
      <c r="E18" s="13">
        <v>2E-3</v>
      </c>
      <c r="F18" s="13">
        <v>3.0000000000000001E-3</v>
      </c>
      <c r="G18" s="13">
        <v>3.0000000000000001E-3</v>
      </c>
      <c r="H18" s="13">
        <v>4.0000000000000001E-3</v>
      </c>
      <c r="I18" s="13">
        <v>7.0000000000000001E-3</v>
      </c>
      <c r="J18" s="13">
        <v>1.0999999999999999E-2</v>
      </c>
      <c r="K18" s="13">
        <v>4.0000000000000001E-3</v>
      </c>
      <c r="L18" s="13">
        <v>6.0000000000000001E-3</v>
      </c>
      <c r="M18" s="13">
        <v>6.0000000000000001E-3</v>
      </c>
      <c r="N18" s="13">
        <v>3.0000000000000001E-3</v>
      </c>
      <c r="O18" s="13">
        <v>5.0000000000000001E-3</v>
      </c>
      <c r="P18" s="13">
        <v>1.7000000000000001E-2</v>
      </c>
      <c r="Q18" s="13">
        <v>3.0000000000000001E-3</v>
      </c>
      <c r="R18" s="13">
        <v>1.0029999999999999</v>
      </c>
      <c r="S18" s="13">
        <v>4.0000000000000001E-3</v>
      </c>
      <c r="T18" s="13">
        <v>7.0000000000000001E-3</v>
      </c>
      <c r="U18" s="13">
        <v>4.0000000000000001E-3</v>
      </c>
    </row>
    <row r="19" spans="1:21" x14ac:dyDescent="0.35">
      <c r="A19" t="s">
        <v>134</v>
      </c>
      <c r="B19" s="13">
        <v>8.2000000000000003E-2</v>
      </c>
      <c r="C19" s="13">
        <v>6.3E-2</v>
      </c>
      <c r="D19" s="13">
        <v>0.38300000000000012</v>
      </c>
      <c r="E19" s="13">
        <v>4.8000000000000001E-2</v>
      </c>
      <c r="F19" s="13">
        <v>3.5000000000000003E-2</v>
      </c>
      <c r="G19" s="13">
        <v>5.1999999999999998E-2</v>
      </c>
      <c r="H19" s="13">
        <v>0.05</v>
      </c>
      <c r="I19" s="13">
        <v>8.5000000000000006E-2</v>
      </c>
      <c r="J19" s="13">
        <v>0.122</v>
      </c>
      <c r="K19" s="13">
        <v>4.5999999999999999E-2</v>
      </c>
      <c r="L19" s="13">
        <v>9.4E-2</v>
      </c>
      <c r="M19" s="13">
        <v>0.1</v>
      </c>
      <c r="N19" s="13">
        <v>3.6999999999999998E-2</v>
      </c>
      <c r="O19" s="13">
        <v>7.8E-2</v>
      </c>
      <c r="P19" s="13">
        <v>5.7000000000000002E-2</v>
      </c>
      <c r="Q19" s="13">
        <v>1.0999999999999999E-2</v>
      </c>
      <c r="R19" s="13">
        <v>4.1000000000000002E-2</v>
      </c>
      <c r="S19" s="13">
        <v>1.0149999999999999</v>
      </c>
      <c r="T19" s="13">
        <v>8.4999999999999992E-2</v>
      </c>
      <c r="U19" s="13">
        <v>1.7999999999999999E-2</v>
      </c>
    </row>
    <row r="20" spans="1:21" x14ac:dyDescent="0.35">
      <c r="A20" t="s">
        <v>135</v>
      </c>
      <c r="B20" s="13">
        <v>2.0999999999999998E-2</v>
      </c>
      <c r="C20" s="13">
        <v>2.1999999999999999E-2</v>
      </c>
      <c r="D20" s="13">
        <v>0.11800000000000005</v>
      </c>
      <c r="E20" s="13">
        <v>1.0999999999999999E-2</v>
      </c>
      <c r="F20" s="13">
        <v>1.0999999999999999E-2</v>
      </c>
      <c r="G20" s="13">
        <v>1.2999999999999999E-2</v>
      </c>
      <c r="H20" s="13">
        <v>1.2E-2</v>
      </c>
      <c r="I20" s="13">
        <v>4.4999999999999998E-2</v>
      </c>
      <c r="J20" s="13">
        <v>3.7000000000000005E-2</v>
      </c>
      <c r="K20" s="13">
        <v>1.2E-2</v>
      </c>
      <c r="L20" s="13">
        <v>2.9000000000000001E-2</v>
      </c>
      <c r="M20" s="13">
        <v>2.7000000000000003E-2</v>
      </c>
      <c r="N20" s="13">
        <v>1.0999999999999999E-2</v>
      </c>
      <c r="O20" s="13">
        <v>2.1999999999999999E-2</v>
      </c>
      <c r="P20" s="13">
        <v>1.7000000000000001E-2</v>
      </c>
      <c r="Q20" s="13">
        <v>2E-3</v>
      </c>
      <c r="R20" s="13">
        <v>0.01</v>
      </c>
      <c r="S20" s="13">
        <v>5.0000000000000001E-3</v>
      </c>
      <c r="T20" s="13">
        <v>2.2640000000000002</v>
      </c>
      <c r="U20" s="13">
        <v>4.0000000000000001E-3</v>
      </c>
    </row>
    <row r="21" spans="1:21" x14ac:dyDescent="0.35">
      <c r="A21" t="s">
        <v>136</v>
      </c>
      <c r="B21" s="13">
        <v>3.0000000000000001E-3</v>
      </c>
      <c r="C21" s="13">
        <v>2E-3</v>
      </c>
      <c r="D21" s="13">
        <v>1.4000000000000002E-2</v>
      </c>
      <c r="E21" s="13">
        <v>3.0000000000000001E-3</v>
      </c>
      <c r="F21" s="13">
        <v>0</v>
      </c>
      <c r="G21" s="13">
        <v>2E-3</v>
      </c>
      <c r="H21" s="13">
        <v>1E-3</v>
      </c>
      <c r="I21" s="13">
        <v>1E-3</v>
      </c>
      <c r="J21" s="13">
        <v>3.0000000000000001E-3</v>
      </c>
      <c r="K21" s="13">
        <v>2E-3</v>
      </c>
      <c r="L21" s="13">
        <v>6.0000000000000001E-3</v>
      </c>
      <c r="M21" s="13">
        <v>3.0000000000000001E-3</v>
      </c>
      <c r="N21" s="13">
        <v>1E-3</v>
      </c>
      <c r="O21" s="13">
        <v>2E-3</v>
      </c>
      <c r="P21" s="13">
        <v>1E-3</v>
      </c>
      <c r="Q21" s="13">
        <v>0</v>
      </c>
      <c r="R21" s="13">
        <v>1E-3</v>
      </c>
      <c r="S21" s="13">
        <v>0</v>
      </c>
      <c r="T21" s="13">
        <v>2E-3</v>
      </c>
      <c r="U21" s="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7C0-D9A2-423E-95CD-717538734747}">
  <dimension ref="A1:F21"/>
  <sheetViews>
    <sheetView workbookViewId="0">
      <selection activeCell="B2" sqref="B2:B21"/>
    </sheetView>
  </sheetViews>
  <sheetFormatPr defaultRowHeight="12.75" x14ac:dyDescent="0.35"/>
  <cols>
    <col min="1" max="1" width="40.73046875" customWidth="1"/>
  </cols>
  <sheetData>
    <row r="1" spans="1:6" x14ac:dyDescent="0.35">
      <c r="C1" t="s">
        <v>159</v>
      </c>
      <c r="D1" t="s">
        <v>160</v>
      </c>
      <c r="E1" t="s">
        <v>161</v>
      </c>
      <c r="F1" t="s">
        <v>162</v>
      </c>
    </row>
    <row r="2" spans="1:6" x14ac:dyDescent="0.35">
      <c r="A2" t="s">
        <v>117</v>
      </c>
      <c r="B2" t="s">
        <v>139</v>
      </c>
      <c r="C2">
        <v>1.78</v>
      </c>
    </row>
    <row r="3" spans="1:6" x14ac:dyDescent="0.35">
      <c r="A3" t="s">
        <v>118</v>
      </c>
      <c r="B3" t="s">
        <v>140</v>
      </c>
    </row>
    <row r="4" spans="1:6" x14ac:dyDescent="0.35">
      <c r="A4" t="s">
        <v>119</v>
      </c>
      <c r="B4" t="s">
        <v>141</v>
      </c>
    </row>
    <row r="5" spans="1:6" x14ac:dyDescent="0.35">
      <c r="A5" t="s">
        <v>120</v>
      </c>
      <c r="B5" t="s">
        <v>142</v>
      </c>
    </row>
    <row r="6" spans="1:6" x14ac:dyDescent="0.35">
      <c r="A6" t="s">
        <v>121</v>
      </c>
      <c r="B6" t="s">
        <v>143</v>
      </c>
    </row>
    <row r="7" spans="1:6" x14ac:dyDescent="0.35">
      <c r="A7" t="s">
        <v>122</v>
      </c>
      <c r="B7" t="s">
        <v>144</v>
      </c>
    </row>
    <row r="8" spans="1:6" x14ac:dyDescent="0.35">
      <c r="A8" t="s">
        <v>123</v>
      </c>
      <c r="B8" t="s">
        <v>145</v>
      </c>
    </row>
    <row r="9" spans="1:6" x14ac:dyDescent="0.35">
      <c r="A9" t="s">
        <v>124</v>
      </c>
      <c r="B9" t="s">
        <v>146</v>
      </c>
    </row>
    <row r="10" spans="1:6" x14ac:dyDescent="0.35">
      <c r="A10" t="s">
        <v>125</v>
      </c>
      <c r="B10" t="s">
        <v>147</v>
      </c>
    </row>
    <row r="11" spans="1:6" x14ac:dyDescent="0.35">
      <c r="A11" t="s">
        <v>126</v>
      </c>
      <c r="B11" t="s">
        <v>148</v>
      </c>
    </row>
    <row r="12" spans="1:6" x14ac:dyDescent="0.35">
      <c r="A12" t="s">
        <v>127</v>
      </c>
      <c r="B12" t="s">
        <v>149</v>
      </c>
    </row>
    <row r="13" spans="1:6" x14ac:dyDescent="0.35">
      <c r="A13" t="s">
        <v>128</v>
      </c>
      <c r="B13" t="s">
        <v>150</v>
      </c>
    </row>
    <row r="14" spans="1:6" x14ac:dyDescent="0.35">
      <c r="A14" t="s">
        <v>129</v>
      </c>
      <c r="B14" t="s">
        <v>151</v>
      </c>
    </row>
    <row r="15" spans="1:6" x14ac:dyDescent="0.35">
      <c r="A15" t="s">
        <v>130</v>
      </c>
      <c r="B15" t="s">
        <v>152</v>
      </c>
    </row>
    <row r="16" spans="1:6" x14ac:dyDescent="0.35">
      <c r="A16" t="s">
        <v>131</v>
      </c>
      <c r="B16" t="s">
        <v>153</v>
      </c>
    </row>
    <row r="17" spans="1:2" x14ac:dyDescent="0.35">
      <c r="A17" t="s">
        <v>132</v>
      </c>
      <c r="B17" t="s">
        <v>154</v>
      </c>
    </row>
    <row r="18" spans="1:2" x14ac:dyDescent="0.35">
      <c r="A18" t="s">
        <v>133</v>
      </c>
      <c r="B18" t="s">
        <v>155</v>
      </c>
    </row>
    <row r="19" spans="1:2" x14ac:dyDescent="0.35">
      <c r="A19" t="s">
        <v>134</v>
      </c>
      <c r="B19" t="s">
        <v>156</v>
      </c>
    </row>
    <row r="20" spans="1:2" x14ac:dyDescent="0.35">
      <c r="A20" t="s">
        <v>135</v>
      </c>
      <c r="B20" t="s">
        <v>157</v>
      </c>
    </row>
    <row r="21" spans="1:2" x14ac:dyDescent="0.35">
      <c r="A21" t="s">
        <v>136</v>
      </c>
      <c r="B21" t="s">
        <v>158</v>
      </c>
    </row>
  </sheetData>
  <phoneticPr fontId="2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activeCell="A5" sqref="A5"/>
    </sheetView>
  </sheetViews>
  <sheetFormatPr defaultColWidth="9.73046875" defaultRowHeight="12.75" x14ac:dyDescent="0.35"/>
  <cols>
    <col min="1" max="1" width="25.265625" customWidth="1"/>
    <col min="4" max="4" width="10.86328125" customWidth="1"/>
  </cols>
  <sheetData>
    <row r="1" spans="1:21" x14ac:dyDescent="0.35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t="s">
        <v>117</v>
      </c>
      <c r="B2" s="13">
        <v>0.23945275450604886</v>
      </c>
      <c r="C2" s="13">
        <v>1.1828449328449328E-3</v>
      </c>
      <c r="D2" s="13">
        <v>9.9869801447371835E-3</v>
      </c>
      <c r="E2" s="13">
        <v>0.2666345604926314</v>
      </c>
      <c r="F2" s="13">
        <v>8.3364930107934603E-3</v>
      </c>
      <c r="G2" s="13">
        <v>0.19077459365246643</v>
      </c>
      <c r="H2" s="13">
        <v>8.2058863140223553E-4</v>
      </c>
      <c r="I2" s="13">
        <v>5.3755519605082922E-4</v>
      </c>
      <c r="J2" s="13">
        <v>5.7651222067327127E-3</v>
      </c>
      <c r="K2" s="13">
        <v>3.0206800402757331E-4</v>
      </c>
      <c r="L2" s="13">
        <v>1.3195878532618304E-4</v>
      </c>
      <c r="M2" s="13">
        <v>2.1443397050325088E-3</v>
      </c>
      <c r="N2" s="13">
        <v>4.2580392833036493E-4</v>
      </c>
      <c r="O2" s="13">
        <v>1.1331292986251098E-4</v>
      </c>
      <c r="P2" s="13">
        <v>3.8164459650807356E-4</v>
      </c>
      <c r="Q2" s="13">
        <v>5.4567442409226338E-4</v>
      </c>
      <c r="R2" s="13">
        <v>1.3138289474664924E-3</v>
      </c>
      <c r="S2" s="13">
        <v>5.9305267487481331E-4</v>
      </c>
      <c r="T2" s="13">
        <v>9.7239510311799367E-4</v>
      </c>
      <c r="U2" s="13">
        <v>5.9665928448926063E-4</v>
      </c>
    </row>
    <row r="3" spans="1:21" x14ac:dyDescent="0.35">
      <c r="A3" t="s">
        <v>118</v>
      </c>
      <c r="B3" s="13">
        <v>4.9529052832674369E-4</v>
      </c>
      <c r="C3" s="13">
        <v>0.19356684981684985</v>
      </c>
      <c r="D3" s="13">
        <v>3.6932491290087473E-3</v>
      </c>
      <c r="E3" s="13">
        <v>4.5940688352763889E-4</v>
      </c>
      <c r="F3" s="13">
        <v>3.164732944061071E-3</v>
      </c>
      <c r="G3" s="13">
        <v>1.4997365327712696E-3</v>
      </c>
      <c r="H3" s="13">
        <v>1.629432196515317E-2</v>
      </c>
      <c r="I3" s="13">
        <v>9.4188131189725632E-2</v>
      </c>
      <c r="J3" s="13">
        <v>2.7870806490196246E-2</v>
      </c>
      <c r="K3" s="13">
        <v>0.47368910231585448</v>
      </c>
      <c r="L3" s="13">
        <v>0.24276233270482853</v>
      </c>
      <c r="M3" s="13">
        <v>9.5574160361463802E-3</v>
      </c>
      <c r="N3" s="13">
        <v>1.0308660536491921E-2</v>
      </c>
      <c r="O3" s="13">
        <v>8.2238934912035142E-4</v>
      </c>
      <c r="P3" s="13">
        <v>3.0938736318831248E-3</v>
      </c>
      <c r="Q3" s="13">
        <v>3.0233312686192966E-4</v>
      </c>
      <c r="R3" s="13">
        <v>6.0237261652524438E-2</v>
      </c>
      <c r="S3" s="13">
        <v>9.4537697903431266E-4</v>
      </c>
      <c r="T3" s="13">
        <v>8.0553440494981728E-4</v>
      </c>
      <c r="U3" s="13">
        <v>5.8512963647980624E-4</v>
      </c>
    </row>
    <row r="4" spans="1:21" x14ac:dyDescent="0.35">
      <c r="A4" t="s">
        <v>119</v>
      </c>
      <c r="B4" s="13">
        <v>0.32394022146562196</v>
      </c>
      <c r="C4" s="13">
        <v>0.41006562881562886</v>
      </c>
      <c r="D4" s="13">
        <v>0.61946663557578507</v>
      </c>
      <c r="E4" s="13">
        <v>0.3369021690606509</v>
      </c>
      <c r="F4" s="13">
        <v>0.4374156366118146</v>
      </c>
      <c r="G4" s="13">
        <v>0.26919054760650146</v>
      </c>
      <c r="H4" s="13">
        <v>0.28451718381498536</v>
      </c>
      <c r="I4" s="13">
        <v>0.31058290822466744</v>
      </c>
      <c r="J4" s="13">
        <v>0.30028252315865017</v>
      </c>
      <c r="K4" s="13">
        <v>0.19146851521958017</v>
      </c>
      <c r="L4" s="13">
        <v>0.1287325970849352</v>
      </c>
      <c r="M4" s="13">
        <v>0.25393170976184248</v>
      </c>
      <c r="N4" s="13">
        <v>0.26702532324300676</v>
      </c>
      <c r="O4" s="13">
        <v>0.16130242899525188</v>
      </c>
      <c r="P4" s="13">
        <v>0.42604481285437346</v>
      </c>
      <c r="Q4" s="13">
        <v>0.40659381175707171</v>
      </c>
      <c r="R4" s="13">
        <v>0.31100750149575934</v>
      </c>
      <c r="S4" s="13">
        <v>0.56567340971809277</v>
      </c>
      <c r="T4" s="13">
        <v>0.37599085526656489</v>
      </c>
      <c r="U4" s="13">
        <v>0.58274876416585397</v>
      </c>
    </row>
    <row r="5" spans="1:21" x14ac:dyDescent="0.35">
      <c r="A5" t="s">
        <v>120</v>
      </c>
      <c r="B5" s="13">
        <v>0.13466006054674012</v>
      </c>
      <c r="C5" s="13">
        <v>5.3800366300366309E-3</v>
      </c>
      <c r="D5" s="13">
        <v>3.57965373913166E-2</v>
      </c>
      <c r="E5" s="13">
        <v>0.19175610851526081</v>
      </c>
      <c r="F5" s="13">
        <v>9.3223123783524198E-3</v>
      </c>
      <c r="G5" s="13">
        <v>2.9427262778160585E-3</v>
      </c>
      <c r="H5" s="13">
        <v>3.3465608879896512E-3</v>
      </c>
      <c r="I5" s="13">
        <v>3.250859577745653E-3</v>
      </c>
      <c r="J5" s="13">
        <v>7.854556253041765E-3</v>
      </c>
      <c r="K5" s="13">
        <v>1.5142126868561688E-3</v>
      </c>
      <c r="L5" s="13">
        <v>4.8566274599430256E-4</v>
      </c>
      <c r="M5" s="13">
        <v>1.5385730292607606E-3</v>
      </c>
      <c r="N5" s="13">
        <v>1.5055585811582285E-3</v>
      </c>
      <c r="O5" s="13">
        <v>5.1406031301692325E-4</v>
      </c>
      <c r="P5" s="13">
        <v>2.4582044472534355E-3</v>
      </c>
      <c r="Q5" s="13">
        <v>3.9008347343892878E-3</v>
      </c>
      <c r="R5" s="13">
        <v>1.9090835788998668E-3</v>
      </c>
      <c r="S5" s="13">
        <v>3.6507812512454906E-3</v>
      </c>
      <c r="T5" s="13">
        <v>6.248645455539297E-3</v>
      </c>
      <c r="U5" s="13">
        <v>4.0065526832853736E-3</v>
      </c>
    </row>
    <row r="6" spans="1:21" x14ac:dyDescent="0.35">
      <c r="A6" t="s">
        <v>121</v>
      </c>
      <c r="B6" s="13">
        <v>9.7727222953178216E-3</v>
      </c>
      <c r="C6" s="13">
        <v>4.7695360195360199E-3</v>
      </c>
      <c r="D6" s="13">
        <v>6.3894526598207478E-3</v>
      </c>
      <c r="E6" s="13">
        <v>2.1650022862121122E-3</v>
      </c>
      <c r="F6" s="13">
        <v>0.29784889158514705</v>
      </c>
      <c r="G6" s="13">
        <v>3.3561671598232737E-3</v>
      </c>
      <c r="H6" s="13">
        <v>8.0351913506199833E-3</v>
      </c>
      <c r="I6" s="13">
        <v>1.2924664957965665E-3</v>
      </c>
      <c r="J6" s="13">
        <v>4.5537783863597E-3</v>
      </c>
      <c r="K6" s="13">
        <v>4.9647587328634476E-3</v>
      </c>
      <c r="L6" s="13">
        <v>5.0538854380079374E-4</v>
      </c>
      <c r="M6" s="13">
        <v>4.4567119717492942E-3</v>
      </c>
      <c r="N6" s="13">
        <v>3.2792159320059458E-3</v>
      </c>
      <c r="O6" s="13">
        <v>1.3830606545629884E-3</v>
      </c>
      <c r="P6" s="13">
        <v>2.4472655893917391E-3</v>
      </c>
      <c r="Q6" s="13">
        <v>4.5497448603368448E-3</v>
      </c>
      <c r="R6" s="13">
        <v>4.516075262952125E-3</v>
      </c>
      <c r="S6" s="13">
        <v>6.930107466883907E-3</v>
      </c>
      <c r="T6" s="13">
        <v>1.4649218535730249E-2</v>
      </c>
      <c r="U6" s="13">
        <v>8.9960078593767263E-3</v>
      </c>
    </row>
    <row r="7" spans="1:21" x14ac:dyDescent="0.35">
      <c r="A7" t="s">
        <v>122</v>
      </c>
      <c r="B7" s="13">
        <v>3.669193097604244E-3</v>
      </c>
      <c r="C7" s="13">
        <v>4.197191697191698E-4</v>
      </c>
      <c r="D7" s="13">
        <v>1.4779579847815751E-3</v>
      </c>
      <c r="E7" s="13">
        <v>8.333175508039622E-4</v>
      </c>
      <c r="F7" s="13">
        <v>1.3498142109653448E-3</v>
      </c>
      <c r="G7" s="13">
        <v>0.28350695148149646</v>
      </c>
      <c r="H7" s="13">
        <v>3.8428290889273777E-2</v>
      </c>
      <c r="I7" s="13">
        <v>2.3486129325422938E-4</v>
      </c>
      <c r="J7" s="13">
        <v>9.2222158064489532E-4</v>
      </c>
      <c r="K7" s="13">
        <v>3.214313376190844E-3</v>
      </c>
      <c r="L7" s="13">
        <v>2.7514086940433525E-4</v>
      </c>
      <c r="M7" s="13">
        <v>9.5598051247011324E-3</v>
      </c>
      <c r="N7" s="13">
        <v>6.8549175622567397E-4</v>
      </c>
      <c r="O7" s="13">
        <v>4.9986271187575768E-4</v>
      </c>
      <c r="P7" s="13">
        <v>5.2342434868217153E-3</v>
      </c>
      <c r="Q7" s="13">
        <v>2.8021119075008114E-4</v>
      </c>
      <c r="R7" s="13">
        <v>4.4569563482195561E-2</v>
      </c>
      <c r="S7" s="13">
        <v>2.8696097171361935E-4</v>
      </c>
      <c r="T7" s="13">
        <v>4.2578247118776056E-4</v>
      </c>
      <c r="U7" s="13">
        <v>4.2851858435138528E-4</v>
      </c>
    </row>
    <row r="8" spans="1:21" x14ac:dyDescent="0.35">
      <c r="A8" t="s">
        <v>123</v>
      </c>
      <c r="B8" s="13">
        <v>4.3625998372616846E-2</v>
      </c>
      <c r="C8" s="13">
        <v>5.1892551892551908E-3</v>
      </c>
      <c r="D8" s="13">
        <v>2.9448230555125639E-2</v>
      </c>
      <c r="E8" s="13">
        <v>3.486838723292579E-2</v>
      </c>
      <c r="F8" s="13">
        <v>1.4989509870832389E-2</v>
      </c>
      <c r="G8" s="13">
        <v>2.1693486279437395E-2</v>
      </c>
      <c r="H8" s="13">
        <v>0.41742905196956925</v>
      </c>
      <c r="I8" s="13">
        <v>4.3945319622879873E-3</v>
      </c>
      <c r="J8" s="13">
        <v>2.0111112027650153E-2</v>
      </c>
      <c r="K8" s="13">
        <v>1.4216559522887457E-2</v>
      </c>
      <c r="L8" s="13">
        <v>1.8807527908602892E-3</v>
      </c>
      <c r="M8" s="13">
        <v>1.0280513505384874E-2</v>
      </c>
      <c r="N8" s="13">
        <v>1.3823382838734908E-2</v>
      </c>
      <c r="O8" s="13">
        <v>1.8451523898179089E-3</v>
      </c>
      <c r="P8" s="13">
        <v>1.1319894743878799E-2</v>
      </c>
      <c r="Q8" s="13">
        <v>1.5765566469044041E-2</v>
      </c>
      <c r="R8" s="13">
        <v>5.8627668736223951E-3</v>
      </c>
      <c r="S8" s="13">
        <v>1.7788391791003135E-2</v>
      </c>
      <c r="T8" s="13">
        <v>1.3745869238750812E-2</v>
      </c>
      <c r="U8" s="13">
        <v>3.1429820473772449E-2</v>
      </c>
    </row>
    <row r="9" spans="1:21" x14ac:dyDescent="0.35">
      <c r="A9" t="s">
        <v>124</v>
      </c>
      <c r="B9" s="13">
        <v>3.1717125091182317E-2</v>
      </c>
      <c r="C9" s="13">
        <v>7.2916666666666671E-2</v>
      </c>
      <c r="D9" s="13">
        <v>1.3367060180934975E-2</v>
      </c>
      <c r="E9" s="13">
        <v>4.9338892391107315E-3</v>
      </c>
      <c r="F9" s="13">
        <v>1.1208007886554941E-2</v>
      </c>
      <c r="G9" s="13">
        <v>7.7013497628794928E-3</v>
      </c>
      <c r="H9" s="13">
        <v>6.7651581825527813E-3</v>
      </c>
      <c r="I9" s="13">
        <v>0.26626268579205881</v>
      </c>
      <c r="J9" s="13">
        <v>6.3780943503617127E-2</v>
      </c>
      <c r="K9" s="13">
        <v>1.2051738827356514E-2</v>
      </c>
      <c r="L9" s="13">
        <v>5.3263055077148258E-3</v>
      </c>
      <c r="M9" s="13">
        <v>2.3503322293089669E-3</v>
      </c>
      <c r="N9" s="13">
        <v>2.4959469774229292E-3</v>
      </c>
      <c r="O9" s="13">
        <v>6.892533535135713E-4</v>
      </c>
      <c r="P9" s="13">
        <v>8.1855473379073979E-2</v>
      </c>
      <c r="Q9" s="13">
        <v>3.0321800430640363E-2</v>
      </c>
      <c r="R9" s="13">
        <v>1.7027263814006814E-2</v>
      </c>
      <c r="S9" s="13">
        <v>0.12027650283852229</v>
      </c>
      <c r="T9" s="13">
        <v>0.24794348984355374</v>
      </c>
      <c r="U9" s="13">
        <v>3.1835279762104929E-2</v>
      </c>
    </row>
    <row r="10" spans="1:21" x14ac:dyDescent="0.35">
      <c r="A10" t="s">
        <v>125</v>
      </c>
      <c r="B10" s="13">
        <v>7.7558453547981715E-2</v>
      </c>
      <c r="C10" s="13">
        <v>4.3078449328449328E-2</v>
      </c>
      <c r="D10" s="13">
        <v>6.3558842510706301E-2</v>
      </c>
      <c r="E10" s="13">
        <v>3.8040946194200877E-2</v>
      </c>
      <c r="F10" s="13">
        <v>7.5362099036930322E-2</v>
      </c>
      <c r="G10" s="13">
        <v>5.5344331401240315E-2</v>
      </c>
      <c r="H10" s="13">
        <v>8.5220634985263846E-2</v>
      </c>
      <c r="I10" s="13">
        <v>0.11896162133065701</v>
      </c>
      <c r="J10" s="13">
        <v>0.39772207970040174</v>
      </c>
      <c r="K10" s="13">
        <v>2.9269615056928194E-2</v>
      </c>
      <c r="L10" s="13">
        <v>6.9135520312130121E-3</v>
      </c>
      <c r="M10" s="13">
        <v>4.3395139054244788E-2</v>
      </c>
      <c r="N10" s="13">
        <v>4.8008604393455445E-2</v>
      </c>
      <c r="O10" s="13">
        <v>3.5882427789795134E-2</v>
      </c>
      <c r="P10" s="13">
        <v>1.8543794932877958E-2</v>
      </c>
      <c r="Q10" s="13">
        <v>8.5729876412116934E-2</v>
      </c>
      <c r="R10" s="13">
        <v>3.2732228921989466E-2</v>
      </c>
      <c r="S10" s="13">
        <v>2.1273373369702982E-2</v>
      </c>
      <c r="T10" s="13">
        <v>1.9470917331072729E-2</v>
      </c>
      <c r="U10" s="13">
        <v>2.6122339173420321E-2</v>
      </c>
    </row>
    <row r="11" spans="1:21" x14ac:dyDescent="0.35">
      <c r="A11" t="s">
        <v>126</v>
      </c>
      <c r="B11" s="13">
        <v>6.1523843858818632E-3</v>
      </c>
      <c r="C11" s="13">
        <v>2.5564713064713069E-3</v>
      </c>
      <c r="D11" s="13">
        <v>3.0149026223187979E-3</v>
      </c>
      <c r="E11" s="13">
        <v>5.4858268376951737E-3</v>
      </c>
      <c r="F11" s="13">
        <v>2.0120826066075178E-3</v>
      </c>
      <c r="G11" s="13">
        <v>8.4309513193628132E-4</v>
      </c>
      <c r="H11" s="13">
        <v>1.5440847148141302E-3</v>
      </c>
      <c r="I11" s="13">
        <v>6.1166049851862341E-3</v>
      </c>
      <c r="J11" s="13">
        <v>1.0329211657276726E-2</v>
      </c>
      <c r="K11" s="13">
        <v>9.2518007900240076E-2</v>
      </c>
      <c r="L11" s="13">
        <v>4.8328204625903634E-3</v>
      </c>
      <c r="M11" s="13">
        <v>1.0556055052033024E-2</v>
      </c>
      <c r="N11" s="13">
        <v>3.0184767363863645E-2</v>
      </c>
      <c r="O11" s="13">
        <v>7.6744731149670847E-3</v>
      </c>
      <c r="P11" s="13">
        <v>1.4372443801617739E-3</v>
      </c>
      <c r="Q11" s="13">
        <v>7.4550924696929486E-3</v>
      </c>
      <c r="R11" s="13">
        <v>9.6347907867999169E-2</v>
      </c>
      <c r="S11" s="13">
        <v>1.2227725850241448E-3</v>
      </c>
      <c r="T11" s="13">
        <v>1.5727100287115481E-3</v>
      </c>
      <c r="U11" s="13">
        <v>1.8966270975552342E-3</v>
      </c>
    </row>
    <row r="12" spans="1:21" x14ac:dyDescent="0.35">
      <c r="A12" t="s">
        <v>127</v>
      </c>
      <c r="B12" s="13">
        <v>6.0344580696135913E-3</v>
      </c>
      <c r="C12" s="13">
        <v>3.4836691086691088E-2</v>
      </c>
      <c r="D12" s="13">
        <v>1.0554002511014408E-2</v>
      </c>
      <c r="E12" s="13">
        <v>3.0326806581044197E-2</v>
      </c>
      <c r="F12" s="13">
        <v>1.1723667248047321E-2</v>
      </c>
      <c r="G12" s="13">
        <v>3.4631753881074943E-2</v>
      </c>
      <c r="H12" s="13">
        <v>7.60297291117911E-3</v>
      </c>
      <c r="I12" s="13">
        <v>1.9723242953067131E-2</v>
      </c>
      <c r="J12" s="13">
        <v>3.9060785785579366E-2</v>
      </c>
      <c r="K12" s="13">
        <v>4.070947254279296E-2</v>
      </c>
      <c r="L12" s="13">
        <v>0.52861397021812639</v>
      </c>
      <c r="M12" s="13">
        <v>0.18936022066683711</v>
      </c>
      <c r="N12" s="13">
        <v>0.20840421304074469</v>
      </c>
      <c r="O12" s="13">
        <v>0.15146268776662355</v>
      </c>
      <c r="P12" s="13">
        <v>1.0335397536326126E-2</v>
      </c>
      <c r="Q12" s="13">
        <v>6.9610358965283324E-3</v>
      </c>
      <c r="R12" s="13">
        <v>0.26033429120656121</v>
      </c>
      <c r="S12" s="13">
        <v>1.3697603716463429E-2</v>
      </c>
      <c r="T12" s="13">
        <v>1.7182816033203364E-2</v>
      </c>
      <c r="U12" s="13">
        <v>2.5514150240921605E-2</v>
      </c>
    </row>
    <row r="13" spans="1:21" x14ac:dyDescent="0.35">
      <c r="A13" t="s">
        <v>128</v>
      </c>
      <c r="B13" s="13">
        <v>3.3004206600167466E-2</v>
      </c>
      <c r="C13" s="13">
        <v>7.6388888888888909E-2</v>
      </c>
      <c r="D13" s="13">
        <v>8.8801114057737288E-2</v>
      </c>
      <c r="E13" s="13">
        <v>1.2967827990270749E-2</v>
      </c>
      <c r="F13" s="13">
        <v>4.858320062688002E-2</v>
      </c>
      <c r="G13" s="13">
        <v>3.4161566211341247E-2</v>
      </c>
      <c r="H13" s="13">
        <v>1.764891961050228E-2</v>
      </c>
      <c r="I13" s="13">
        <v>2.6071062317016065E-2</v>
      </c>
      <c r="J13" s="13">
        <v>3.0386706151168452E-2</v>
      </c>
      <c r="K13" s="13">
        <v>2.3418015645573536E-2</v>
      </c>
      <c r="L13" s="13">
        <v>1.1400830932227596E-2</v>
      </c>
      <c r="M13" s="13">
        <v>0.2710277620053691</v>
      </c>
      <c r="N13" s="13">
        <v>8.3154776048161044E-2</v>
      </c>
      <c r="O13" s="13">
        <v>4.4024082346086617E-2</v>
      </c>
      <c r="P13" s="13">
        <v>6.5534697449422988E-2</v>
      </c>
      <c r="Q13" s="13">
        <v>9.7218535232870273E-2</v>
      </c>
      <c r="R13" s="13">
        <v>8.6959349901987976E-2</v>
      </c>
      <c r="S13" s="13">
        <v>7.5199716865174585E-2</v>
      </c>
      <c r="T13" s="13">
        <v>3.1947110912497877E-2</v>
      </c>
      <c r="U13" s="13">
        <v>0.11566735043884721</v>
      </c>
    </row>
    <row r="14" spans="1:21" x14ac:dyDescent="0.35">
      <c r="A14" t="s">
        <v>129</v>
      </c>
      <c r="B14" s="13">
        <v>1.1068227112607844E-3</v>
      </c>
      <c r="C14" s="13">
        <v>4.9221611721611729E-3</v>
      </c>
      <c r="D14" s="13">
        <v>1.3105899409192059E-2</v>
      </c>
      <c r="E14" s="13">
        <v>1.1574456111491398E-3</v>
      </c>
      <c r="F14" s="13">
        <v>2.1283587371401132E-3</v>
      </c>
      <c r="G14" s="13">
        <v>2.042884358153297E-3</v>
      </c>
      <c r="H14" s="13">
        <v>1.6458752893201327E-3</v>
      </c>
      <c r="I14" s="13">
        <v>1.420108502999952E-3</v>
      </c>
      <c r="J14" s="13">
        <v>4.3591054945598838E-3</v>
      </c>
      <c r="K14" s="13">
        <v>1.6613740221516531E-3</v>
      </c>
      <c r="L14" s="13">
        <v>4.3583810153480299E-3</v>
      </c>
      <c r="M14" s="13">
        <v>0.10567708495094541</v>
      </c>
      <c r="N14" s="13">
        <v>0.25313780697309124</v>
      </c>
      <c r="O14" s="13">
        <v>3.9419505628813092E-2</v>
      </c>
      <c r="P14" s="13">
        <v>4.1361037003725294E-3</v>
      </c>
      <c r="Q14" s="13">
        <v>4.8299560510869253E-3</v>
      </c>
      <c r="R14" s="13">
        <v>1.3373071181883665E-2</v>
      </c>
      <c r="S14" s="13">
        <v>4.1944128698807367E-3</v>
      </c>
      <c r="T14" s="13">
        <v>2.4703055085127735E-3</v>
      </c>
      <c r="U14" s="13">
        <v>1.9001820723581492E-2</v>
      </c>
    </row>
    <row r="15" spans="1:21" x14ac:dyDescent="0.35">
      <c r="A15" t="s">
        <v>130</v>
      </c>
      <c r="B15" s="13">
        <v>7.9111711599400957E-3</v>
      </c>
      <c r="C15" s="13">
        <v>2.8235653235653239E-3</v>
      </c>
      <c r="D15" s="13">
        <v>2.3254368682511389E-2</v>
      </c>
      <c r="E15" s="13">
        <v>1.3549526929955331E-3</v>
      </c>
      <c r="F15" s="13">
        <v>4.3325497333232231E-3</v>
      </c>
      <c r="G15" s="13">
        <v>2.9589396457379105E-3</v>
      </c>
      <c r="H15" s="13">
        <v>1.5143305468816063E-3</v>
      </c>
      <c r="I15" s="13">
        <v>1.3055953879660576E-3</v>
      </c>
      <c r="J15" s="13">
        <v>3.6719761773173092E-3</v>
      </c>
      <c r="K15" s="13">
        <v>1.6458833552784444E-3</v>
      </c>
      <c r="L15" s="13">
        <v>2.324243141544162E-3</v>
      </c>
      <c r="M15" s="13">
        <v>4.4970875683246148E-2</v>
      </c>
      <c r="N15" s="13">
        <v>2.4428529073471678E-2</v>
      </c>
      <c r="O15" s="13">
        <v>0.52850757763476008</v>
      </c>
      <c r="P15" s="13">
        <v>5.5940103676063967E-3</v>
      </c>
      <c r="Q15" s="13">
        <v>5.5894758575937252E-3</v>
      </c>
      <c r="R15" s="13">
        <v>6.259151574121569E-3</v>
      </c>
      <c r="S15" s="13">
        <v>4.6202310673513346E-2</v>
      </c>
      <c r="T15" s="13">
        <v>9.4978260160761677E-2</v>
      </c>
      <c r="U15" s="13">
        <v>1.7698970498513156E-2</v>
      </c>
    </row>
    <row r="16" spans="1:21" x14ac:dyDescent="0.35">
      <c r="A16" t="s">
        <v>131</v>
      </c>
      <c r="B16" s="13">
        <v>1.5446662769482694E-2</v>
      </c>
      <c r="C16" s="13">
        <v>6.5590659340659344E-2</v>
      </c>
      <c r="D16" s="13">
        <v>2.8487788281629935E-2</v>
      </c>
      <c r="E16" s="13">
        <v>1.4417475859494006E-2</v>
      </c>
      <c r="F16" s="13">
        <v>2.8816258436338824E-2</v>
      </c>
      <c r="G16" s="13">
        <v>2.569818815613473E-2</v>
      </c>
      <c r="H16" s="13">
        <v>4.7724119354929637E-2</v>
      </c>
      <c r="I16" s="13">
        <v>5.3462307679964301E-2</v>
      </c>
      <c r="J16" s="13">
        <v>3.569896641892617E-2</v>
      </c>
      <c r="K16" s="13">
        <v>2.7987762373170157E-2</v>
      </c>
      <c r="L16" s="13">
        <v>1.6464579269138784E-2</v>
      </c>
      <c r="M16" s="13">
        <v>6.4813317947603043E-3</v>
      </c>
      <c r="N16" s="13">
        <v>1.5419359044180571E-2</v>
      </c>
      <c r="O16" s="13">
        <v>6.5209849920640772E-3</v>
      </c>
      <c r="P16" s="13">
        <v>0.27210895102430255</v>
      </c>
      <c r="Q16" s="13">
        <v>0.11206972834262456</v>
      </c>
      <c r="R16" s="13">
        <v>3.776157155353667E-3</v>
      </c>
      <c r="S16" s="13">
        <v>5.928613675603376E-2</v>
      </c>
      <c r="T16" s="13">
        <v>1.601479114602613E-3</v>
      </c>
      <c r="U16" s="13">
        <v>3.2126403374343651E-2</v>
      </c>
    </row>
    <row r="17" spans="1:21" x14ac:dyDescent="0.35">
      <c r="A17" t="s">
        <v>132</v>
      </c>
      <c r="B17" s="13">
        <v>2.4494980550581131E-3</v>
      </c>
      <c r="C17" s="13">
        <v>8.6614774114774137E-3</v>
      </c>
      <c r="D17" s="13">
        <v>1.2956128611179672E-2</v>
      </c>
      <c r="E17" s="13">
        <v>3.3987451536361601E-3</v>
      </c>
      <c r="F17" s="13">
        <v>3.5742271428932542E-3</v>
      </c>
      <c r="G17" s="13">
        <v>1.9537108345831136E-3</v>
      </c>
      <c r="H17" s="13">
        <v>4.976776088924246E-3</v>
      </c>
      <c r="I17" s="13">
        <v>6.1625561077794525E-3</v>
      </c>
      <c r="J17" s="13">
        <v>5.5325045987346267E-3</v>
      </c>
      <c r="K17" s="13">
        <v>2.5908140345441868E-3</v>
      </c>
      <c r="L17" s="13">
        <v>9.2065059762365333E-4</v>
      </c>
      <c r="M17" s="13">
        <v>1.5449439320734345E-3</v>
      </c>
      <c r="N17" s="13">
        <v>2.6063405884715423E-3</v>
      </c>
      <c r="O17" s="13">
        <v>7.4041829347513066E-4</v>
      </c>
      <c r="P17" s="13">
        <v>1.9014165820930903E-2</v>
      </c>
      <c r="Q17" s="13">
        <v>0.15274459487361006</v>
      </c>
      <c r="R17" s="13">
        <v>2.8783627482401545E-3</v>
      </c>
      <c r="S17" s="13">
        <v>2.8079131082177654E-2</v>
      </c>
      <c r="T17" s="13">
        <v>1.1335019841079573E-3</v>
      </c>
      <c r="U17" s="13">
        <v>5.4189345644435262E-2</v>
      </c>
    </row>
    <row r="18" spans="1:21" x14ac:dyDescent="0.35">
      <c r="A18" t="s">
        <v>133</v>
      </c>
      <c r="B18" s="13">
        <v>2.7392598607458678E-3</v>
      </c>
      <c r="C18" s="13">
        <v>3.128815628815629E-3</v>
      </c>
      <c r="D18" s="13">
        <v>4.8937855125489168E-3</v>
      </c>
      <c r="E18" s="13">
        <v>5.3949194685165602E-4</v>
      </c>
      <c r="F18" s="13">
        <v>1.6784206668183316E-3</v>
      </c>
      <c r="G18" s="13">
        <v>1.264642697904422E-3</v>
      </c>
      <c r="H18" s="13">
        <v>2.3490132578308271E-3</v>
      </c>
      <c r="I18" s="13">
        <v>3.4543574063727648E-3</v>
      </c>
      <c r="J18" s="13">
        <v>2.251936417853814E-3</v>
      </c>
      <c r="K18" s="13">
        <v>3.7138873828518309E-3</v>
      </c>
      <c r="L18" s="13">
        <v>1.2223192640780974E-3</v>
      </c>
      <c r="M18" s="13">
        <v>9.3466453347604175E-4</v>
      </c>
      <c r="N18" s="13">
        <v>1.5297400388164962E-3</v>
      </c>
      <c r="O18" s="13">
        <v>3.8788917834731889E-4</v>
      </c>
      <c r="P18" s="13">
        <v>1.6806339675845182E-2</v>
      </c>
      <c r="Q18" s="13">
        <v>1.5079786449576736E-2</v>
      </c>
      <c r="R18" s="13">
        <v>1.8348884939346369E-3</v>
      </c>
      <c r="S18" s="13">
        <v>8.926080447914193E-3</v>
      </c>
      <c r="T18" s="13">
        <v>4.2578247118776056E-4</v>
      </c>
      <c r="U18" s="13">
        <v>1.0260425924413549E-2</v>
      </c>
    </row>
    <row r="19" spans="1:21" x14ac:dyDescent="0.35">
      <c r="A19" t="s">
        <v>134</v>
      </c>
      <c r="B19" s="13">
        <v>4.9648663810603608E-2</v>
      </c>
      <c r="C19" s="13">
        <v>4.7924297924297928E-2</v>
      </c>
      <c r="D19" s="13">
        <v>2.4069582656923424E-2</v>
      </c>
      <c r="E19" s="13">
        <v>4.28676946053511E-2</v>
      </c>
      <c r="F19" s="13">
        <v>3.0181239099112769E-2</v>
      </c>
      <c r="G19" s="13">
        <v>4.8623890397632839E-2</v>
      </c>
      <c r="H19" s="13">
        <v>4.5708665979710787E-2</v>
      </c>
      <c r="I19" s="13">
        <v>5.397360509167614E-2</v>
      </c>
      <c r="J19" s="13">
        <v>3.2205165430713778E-2</v>
      </c>
      <c r="K19" s="13">
        <v>5.9693284795910448E-2</v>
      </c>
      <c r="L19" s="13">
        <v>3.2484307787744963E-2</v>
      </c>
      <c r="M19" s="13">
        <v>2.6062832498081435E-2</v>
      </c>
      <c r="N19" s="13">
        <v>2.7322944418393887E-2</v>
      </c>
      <c r="O19" s="13">
        <v>1.485926293019736E-2</v>
      </c>
      <c r="P19" s="13">
        <v>4.3398095423303418E-2</v>
      </c>
      <c r="Q19" s="13">
        <v>4.307140960976906E-2</v>
      </c>
      <c r="R19" s="13">
        <v>4.2016778252912418E-2</v>
      </c>
      <c r="S19" s="13">
        <v>1.9058991204646217E-2</v>
      </c>
      <c r="T19" s="13">
        <v>1.4785392208947956E-2</v>
      </c>
      <c r="U19" s="13">
        <v>3.2562608390701339E-2</v>
      </c>
    </row>
    <row r="20" spans="1:21" x14ac:dyDescent="0.35">
      <c r="A20" t="s">
        <v>135</v>
      </c>
      <c r="B20" s="13">
        <v>8.5850358243302234E-3</v>
      </c>
      <c r="C20" s="13">
        <v>1.4652014652014655E-2</v>
      </c>
      <c r="D20" s="13">
        <v>6.5380384581125977E-3</v>
      </c>
      <c r="E20" s="13">
        <v>7.5463938724104262E-3</v>
      </c>
      <c r="F20" s="13">
        <v>7.7905007456838815E-3</v>
      </c>
      <c r="G20" s="13">
        <v>9.582100441814274E-3</v>
      </c>
      <c r="H20" s="13">
        <v>8.110359774870568E-3</v>
      </c>
      <c r="I20" s="13">
        <v>2.7942658834066852E-2</v>
      </c>
      <c r="J20" s="13">
        <v>7.2165076013165179E-3</v>
      </c>
      <c r="K20" s="13">
        <v>1.1865850824878007E-2</v>
      </c>
      <c r="L20" s="13">
        <v>8.1185261972198854E-3</v>
      </c>
      <c r="M20" s="13">
        <v>5.9323723357348991E-3</v>
      </c>
      <c r="N20" s="13">
        <v>6.0096179119416447E-3</v>
      </c>
      <c r="O20" s="13">
        <v>3.2775028294747557E-3</v>
      </c>
      <c r="P20" s="13">
        <v>9.2445503217847367E-3</v>
      </c>
      <c r="Q20" s="13">
        <v>6.4817272807716148E-3</v>
      </c>
      <c r="R20" s="13">
        <v>6.5535603815863397E-3</v>
      </c>
      <c r="S20" s="13">
        <v>6.0995148765350419E-3</v>
      </c>
      <c r="T20" s="13">
        <v>0.15336224306808879</v>
      </c>
      <c r="U20" s="13">
        <v>4.0997506713617952E-3</v>
      </c>
    </row>
    <row r="21" spans="1:21" x14ac:dyDescent="0.35">
      <c r="A21" t="s">
        <v>136</v>
      </c>
      <c r="B21" s="13">
        <v>2.0300173014752587E-3</v>
      </c>
      <c r="C21" s="13">
        <v>1.945970695970696E-3</v>
      </c>
      <c r="D21" s="13">
        <v>1.1394430646146775E-3</v>
      </c>
      <c r="E21" s="13">
        <v>3.3435513937777155E-3</v>
      </c>
      <c r="F21" s="13">
        <v>1.8199742170319259E-4</v>
      </c>
      <c r="G21" s="13">
        <v>2.2293380892545902E-3</v>
      </c>
      <c r="H21" s="13">
        <v>3.1789979422643859E-4</v>
      </c>
      <c r="I21" s="13">
        <v>6.6227967166099461E-4</v>
      </c>
      <c r="J21" s="13">
        <v>4.2399095925892323E-4</v>
      </c>
      <c r="K21" s="13">
        <v>3.5047633800635108E-3</v>
      </c>
      <c r="L21" s="13">
        <v>2.2456800502803778E-3</v>
      </c>
      <c r="M21" s="13">
        <v>2.3731612977210488E-4</v>
      </c>
      <c r="N21" s="13">
        <v>2.4391731203122138E-4</v>
      </c>
      <c r="O21" s="13">
        <v>7.3666798373972844E-5</v>
      </c>
      <c r="P21" s="13">
        <v>1.0112366378812649E-3</v>
      </c>
      <c r="Q21" s="13">
        <v>5.0880453057251579E-4</v>
      </c>
      <c r="R21" s="13">
        <v>4.9090720600282294E-4</v>
      </c>
      <c r="S21" s="13">
        <v>6.1537186156365037E-4</v>
      </c>
      <c r="T21" s="13">
        <v>2.8769085891064904E-4</v>
      </c>
      <c r="U21" s="13">
        <v>2.334753721914498E-4</v>
      </c>
    </row>
  </sheetData>
  <conditionalFormatting sqref="A1:U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COMPARISION</vt:lpstr>
      <vt:lpstr>COEFFOUT_INPUT</vt:lpstr>
      <vt:lpstr>TOTDEMAND_INPUTV</vt:lpstr>
      <vt:lpstr>TOTDEMAND_INPUT</vt:lpstr>
      <vt:lpstr>DOMDEMAND_INPUT</vt:lpstr>
      <vt:lpstr>EMISSIONINTUSD_INPUT</vt:lpstr>
      <vt:lpstr>EMISSION_INPUT</vt:lpstr>
      <vt:lpstr>Carbon Tax</vt:lpstr>
      <vt:lpstr>Net Zero</vt:lpstr>
      <vt:lpstr>EMISSION MATRIX MODEL 5</vt:lpstr>
      <vt:lpstr>EMISSION MATRIX METHOD 5</vt:lpstr>
      <vt:lpstr>EMISSION MATRIX METHOD 2</vt:lpstr>
      <vt:lpstr>EMISSION MATRIX</vt:lpstr>
      <vt:lpstr>EMISSION RESULT</vt:lpstr>
      <vt:lpstr>EMISSION SECTOR</vt:lpstr>
      <vt:lpstr>DEMAND</vt:lpstr>
      <vt:lpstr>COEFFOUT</vt:lpstr>
      <vt:lpstr>INPUTDATA</vt:lpstr>
      <vt:lpstr>MODEL_OUTPUT</vt:lpstr>
      <vt:lpstr>LEONTIF 20 SECTORS</vt:lpstr>
      <vt:lpstr>EMISSION INTENSITY TCO2USD</vt:lpstr>
      <vt:lpstr>LEONTIF 44 SECTORS</vt:lpstr>
      <vt:lpstr>DATA</vt:lpstr>
      <vt:lpstr>SECTORS</vt:lpstr>
      <vt:lpstr>OECD</vt:lpstr>
      <vt:lpstr>OECD (2)</vt:lpstr>
      <vt:lpstr>OECD (3)</vt:lpstr>
      <vt:lpstr>tCO2 Actual</vt:lpstr>
      <vt:lpstr>OUPUT(DEMAND)</vt:lpstr>
      <vt:lpstr>MERGE</vt:lpstr>
      <vt:lpstr>MERGE LEONTIF</vt:lpstr>
      <vt:lpstr>EMISSION</vt:lpstr>
      <vt:lpstr>COEFF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Shreeyash Malode</cp:lastModifiedBy>
  <dcterms:created xsi:type="dcterms:W3CDTF">2023-02-28T17:09:34Z</dcterms:created>
  <dcterms:modified xsi:type="dcterms:W3CDTF">2023-04-21T12:11:38Z</dcterms:modified>
</cp:coreProperties>
</file>