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12" windowHeight="11592"/>
  </bookViews>
  <sheets>
    <sheet name="OAR" sheetId="1" r:id="rId1"/>
    <sheet name="Sheet1 (2)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<sst xmlns="http://schemas.openxmlformats.org/spreadsheetml/2006/main" count="284" uniqueCount="43">
  <si>
    <t>2015-16</t>
  </si>
  <si>
    <t>2014-15</t>
  </si>
  <si>
    <t>2013-14</t>
  </si>
  <si>
    <t>2012-13</t>
  </si>
  <si>
    <t>2011-12</t>
  </si>
  <si>
    <t>2010-11</t>
  </si>
  <si>
    <t>2009-10</t>
  </si>
  <si>
    <t>Weighted Average PP</t>
  </si>
  <si>
    <t>Aggregate Loss</t>
  </si>
  <si>
    <t>CSS (OAR)</t>
  </si>
  <si>
    <t>Tariff Payable</t>
  </si>
  <si>
    <t>Wheeling</t>
  </si>
  <si>
    <t>CSS TP 2016</t>
  </si>
  <si>
    <t>CSS TP 2005</t>
  </si>
  <si>
    <t>L &amp; MV</t>
  </si>
  <si>
    <t>HV</t>
  </si>
  <si>
    <t>EHV</t>
  </si>
  <si>
    <t>TPPC</t>
  </si>
  <si>
    <t>2008-09</t>
  </si>
  <si>
    <t>2007-08</t>
  </si>
  <si>
    <t>Wheeling Charges</t>
  </si>
  <si>
    <t>IPCL</t>
  </si>
  <si>
    <t>CESC</t>
  </si>
  <si>
    <t>WBSEDCL</t>
  </si>
  <si>
    <t>DPL</t>
  </si>
  <si>
    <t>2019-20</t>
  </si>
  <si>
    <t>2018-19</t>
  </si>
  <si>
    <t>2017-18</t>
  </si>
  <si>
    <t>2016-17</t>
  </si>
  <si>
    <t>CSS TP 2006</t>
  </si>
  <si>
    <t>CSS(Rs./unit) TP 2016</t>
  </si>
  <si>
    <t>CSS (Rs./unit) TP 2005</t>
  </si>
  <si>
    <t>OAR</t>
  </si>
  <si>
    <t xml:space="preserve">CSS (Rs./unit) TP 2005 </t>
  </si>
  <si>
    <t>Domestic</t>
  </si>
  <si>
    <t>Commercial</t>
  </si>
  <si>
    <t>Irrigation</t>
  </si>
  <si>
    <t>Public Lighting</t>
  </si>
  <si>
    <t>Industrial</t>
  </si>
  <si>
    <t>Public Water Works</t>
  </si>
  <si>
    <t>Other</t>
  </si>
  <si>
    <t>Traction</t>
  </si>
  <si>
    <t>L&amp;MV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</si>
</sst>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9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29" borderId="9" applyNumberFormat="0" applyFon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n-US"/>
              <a:t>CESC Category-wise CSS (Rs./unit) as per OAR,2007</a:t>
            </a:r>
            <a:endParaRPr lang="en-US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L &amp; MV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(2)'!$B$11:$K$11</c:f>
              <c:numCache>
                <c:formatCode>General</c:formatCode>
                <c:ptCount val="10"/>
                <c:pt idx="0">
                  <c:v>3.87397899649942</c:v>
                </c:pt>
                <c:pt idx="1">
                  <c:v>3.92065344224037</c:v>
                </c:pt>
                <c:pt idx="2">
                  <c:v>3.4539089848308</c:v>
                </c:pt>
                <c:pt idx="3">
                  <c:v>3.4539089848308</c:v>
                </c:pt>
                <c:pt idx="4">
                  <c:v>3.32552693208431</c:v>
                </c:pt>
                <c:pt idx="5">
                  <c:v>2.66275659824047</c:v>
                </c:pt>
                <c:pt idx="6">
                  <c:v>2.66275659824047</c:v>
                </c:pt>
                <c:pt idx="7">
                  <c:v>2.04971139121216</c:v>
                </c:pt>
                <c:pt idx="8">
                  <c:v>2.04971139121216</c:v>
                </c:pt>
                <c:pt idx="9">
                  <c:v>1.9258034026465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(2)'!$A$12</c:f>
              <c:strCache>
                <c:ptCount val="1"/>
                <c:pt idx="0">
                  <c:v>HV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(2)'!$B$12:$K$12</c:f>
              <c:numCache>
                <c:formatCode>General</c:formatCode>
                <c:ptCount val="10"/>
                <c:pt idx="0">
                  <c:v>3.60869565217391</c:v>
                </c:pt>
                <c:pt idx="1">
                  <c:v>3.65217391304348</c:v>
                </c:pt>
                <c:pt idx="2">
                  <c:v>3.21739130434783</c:v>
                </c:pt>
                <c:pt idx="3">
                  <c:v>3.21739130434783</c:v>
                </c:pt>
                <c:pt idx="4">
                  <c:v>3.08695652173913</c:v>
                </c:pt>
                <c:pt idx="5">
                  <c:v>2.46739130434783</c:v>
                </c:pt>
                <c:pt idx="6">
                  <c:v>2.46739130434783</c:v>
                </c:pt>
                <c:pt idx="7">
                  <c:v>1.89130434782609</c:v>
                </c:pt>
                <c:pt idx="8">
                  <c:v>1.89130434782609</c:v>
                </c:pt>
                <c:pt idx="9">
                  <c:v>1.77173913043478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'Sheet1 (2)'!$A$13</c:f>
              <c:strCache>
                <c:ptCount val="1"/>
                <c:pt idx="0">
                  <c:v>EHV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(2)'!$B$13:$K$13</c:f>
              <c:numCache>
                <c:formatCode>General</c:formatCode>
                <c:ptCount val="10"/>
                <c:pt idx="0">
                  <c:v>3.45833333333333</c:v>
                </c:pt>
                <c:pt idx="1">
                  <c:v>3.5</c:v>
                </c:pt>
                <c:pt idx="2">
                  <c:v>3.08333333333333</c:v>
                </c:pt>
                <c:pt idx="3">
                  <c:v>3.08333333333333</c:v>
                </c:pt>
                <c:pt idx="4">
                  <c:v>2.95833333333333</c:v>
                </c:pt>
                <c:pt idx="5">
                  <c:v>2.36458333333333</c:v>
                </c:pt>
                <c:pt idx="6">
                  <c:v>2.36458333333333</c:v>
                </c:pt>
                <c:pt idx="7">
                  <c:v>1.8125</c:v>
                </c:pt>
                <c:pt idx="8">
                  <c:v>1.8125</c:v>
                </c:pt>
                <c:pt idx="9">
                  <c:v>1.69791666666667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9694281"/>
        <c:axId val="646412452"/>
      </c:lineChart>
      <c:catAx>
        <c:axId val="669694281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6412452"/>
        <c:crosses val="autoZero"/>
        <c:auto val="1"/>
        <c:lblAlgn val="ctr"/>
        <c:lblOffset val="100"/>
        <c:noMultiLvlLbl val="0"/>
      </c:catAx>
      <c:valAx>
        <c:axId val="6464124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69428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(2)'!$A$11</c:f>
              <c:strCache>
                <c:ptCount val="1"/>
                <c:pt idx="0">
                  <c:v>L &amp; 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(2)'!$B$11:$K$11</c:f>
              <c:numCache>
                <c:formatCode>General</c:formatCode>
                <c:ptCount val="10"/>
                <c:pt idx="0">
                  <c:v>3.87397899649942</c:v>
                </c:pt>
                <c:pt idx="1">
                  <c:v>3.92065344224037</c:v>
                </c:pt>
                <c:pt idx="2">
                  <c:v>3.4539089848308</c:v>
                </c:pt>
                <c:pt idx="3">
                  <c:v>3.4539089848308</c:v>
                </c:pt>
                <c:pt idx="4">
                  <c:v>3.32552693208431</c:v>
                </c:pt>
                <c:pt idx="5">
                  <c:v>2.66275659824047</c:v>
                </c:pt>
                <c:pt idx="6">
                  <c:v>2.66275659824047</c:v>
                </c:pt>
                <c:pt idx="7">
                  <c:v>2.04971139121216</c:v>
                </c:pt>
                <c:pt idx="8">
                  <c:v>2.04971139121216</c:v>
                </c:pt>
                <c:pt idx="9">
                  <c:v>1.9258034026465</c:v>
                </c:pt>
              </c:numCache>
            </c:numRef>
          </c:val>
        </c:ser>
        <c:ser>
          <c:idx val="1"/>
          <c:order val="1"/>
          <c:tx>
            <c:strRef>
              <c:f>'Sheet1 (2)'!$A$12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(2)'!$B$12:$K$12</c:f>
              <c:numCache>
                <c:formatCode>General</c:formatCode>
                <c:ptCount val="10"/>
                <c:pt idx="0">
                  <c:v>3.60869565217391</c:v>
                </c:pt>
                <c:pt idx="1">
                  <c:v>3.65217391304348</c:v>
                </c:pt>
                <c:pt idx="2">
                  <c:v>3.21739130434783</c:v>
                </c:pt>
                <c:pt idx="3">
                  <c:v>3.21739130434783</c:v>
                </c:pt>
                <c:pt idx="4">
                  <c:v>3.08695652173913</c:v>
                </c:pt>
                <c:pt idx="5">
                  <c:v>2.46739130434783</c:v>
                </c:pt>
                <c:pt idx="6">
                  <c:v>2.46739130434783</c:v>
                </c:pt>
                <c:pt idx="7">
                  <c:v>1.89130434782609</c:v>
                </c:pt>
                <c:pt idx="8">
                  <c:v>1.89130434782609</c:v>
                </c:pt>
                <c:pt idx="9">
                  <c:v>1.77173913043478</c:v>
                </c:pt>
              </c:numCache>
            </c:numRef>
          </c:val>
        </c:ser>
        <c:ser>
          <c:idx val="2"/>
          <c:order val="2"/>
          <c:tx>
            <c:strRef>
              <c:f>'Sheet1 (2)'!$A$13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'Sheet1 (2)'!$B$10:$K$10</c:f>
              <c:strCache>
                <c:ptCount val="10"/>
                <c:pt idx="0">
                  <c:v>2015-16</c:v>
                </c:pt>
                <c:pt idx="1">
                  <c:v>2014-15</c:v>
                </c:pt>
                <c:pt idx="2">
                  <c:v>2013-14</c:v>
                </c:pt>
                <c:pt idx="3">
                  <c:v>2012-13</c:v>
                </c:pt>
                <c:pt idx="4">
                  <c:v>2011-12</c:v>
                </c:pt>
                <c:pt idx="5">
                  <c:v>2010-11</c:v>
                </c:pt>
                <c:pt idx="6">
                  <c:v>2009-10</c:v>
                </c:pt>
                <c:pt idx="7">
                  <c:v>2009-10</c:v>
                </c:pt>
                <c:pt idx="8">
                  <c:v>2008-09</c:v>
                </c:pt>
                <c:pt idx="9">
                  <c:v>2007-08</c:v>
                </c:pt>
              </c:strCache>
            </c:strRef>
          </c:cat>
          <c:val>
            <c:numRef>
              <c:f>'Sheet1 (2)'!$B$13:$K$13</c:f>
              <c:numCache>
                <c:formatCode>General</c:formatCode>
                <c:ptCount val="10"/>
                <c:pt idx="0">
                  <c:v>3.45833333333333</c:v>
                </c:pt>
                <c:pt idx="1">
                  <c:v>3.5</c:v>
                </c:pt>
                <c:pt idx="2">
                  <c:v>3.08333333333333</c:v>
                </c:pt>
                <c:pt idx="3">
                  <c:v>3.08333333333333</c:v>
                </c:pt>
                <c:pt idx="4">
                  <c:v>2.95833333333333</c:v>
                </c:pt>
                <c:pt idx="5">
                  <c:v>2.36458333333333</c:v>
                </c:pt>
                <c:pt idx="6">
                  <c:v>2.36458333333333</c:v>
                </c:pt>
                <c:pt idx="7">
                  <c:v>1.8125</c:v>
                </c:pt>
                <c:pt idx="8">
                  <c:v>1.8125</c:v>
                </c:pt>
                <c:pt idx="9">
                  <c:v>1.69791666666667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123274913"/>
        <c:axId val="477990720"/>
      </c:barChart>
      <c:catAx>
        <c:axId val="123274913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990720"/>
        <c:crosses val="autoZero"/>
        <c:auto val="1"/>
        <c:lblAlgn val="ctr"/>
        <c:lblOffset val="100"/>
        <c:noMultiLvlLbl val="0"/>
      </c:catAx>
      <c:valAx>
        <c:axId val="47799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2749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IPCL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Sheet2!$B$1:$AC$2</c:f>
              <c:multiLvlStrCache>
                <c:ptCount val="28"/>
                <c:lvl>
                  <c:pt idx="0">
                    <c:v>Weighted Average PP</c:v>
                  </c:pt>
                  <c:pt idx="1">
                    <c:v>Aggregate Loss</c:v>
                  </c:pt>
                  <c:pt idx="2">
                    <c:v>Wheeling Charges</c:v>
                  </c:pt>
                  <c:pt idx="3">
                    <c:v>CSS (OAR)</c:v>
                  </c:pt>
                  <c:pt idx="4">
                    <c:v>Weighted Average PP</c:v>
                  </c:pt>
                  <c:pt idx="5">
                    <c:v>Aggregate Loss</c:v>
                  </c:pt>
                  <c:pt idx="6">
                    <c:v>CSS (OAR)</c:v>
                  </c:pt>
                  <c:pt idx="7">
                    <c:v>Weighted Average PP</c:v>
                  </c:pt>
                  <c:pt idx="8">
                    <c:v>Aggregate Loss</c:v>
                  </c:pt>
                  <c:pt idx="9">
                    <c:v>CSS (OAR)</c:v>
                  </c:pt>
                  <c:pt idx="10">
                    <c:v>Weighted Average PP</c:v>
                  </c:pt>
                  <c:pt idx="11">
                    <c:v>Aggregate Loss</c:v>
                  </c:pt>
                  <c:pt idx="12">
                    <c:v>CSS (OAR)</c:v>
                  </c:pt>
                  <c:pt idx="13">
                    <c:v>Weighted Average PP</c:v>
                  </c:pt>
                  <c:pt idx="14">
                    <c:v>Aggregate Loss</c:v>
                  </c:pt>
                  <c:pt idx="15">
                    <c:v>CSS (OAR)</c:v>
                  </c:pt>
                  <c:pt idx="16">
                    <c:v>Weighted Average PP</c:v>
                  </c:pt>
                  <c:pt idx="17">
                    <c:v>Aggregate Loss</c:v>
                  </c:pt>
                  <c:pt idx="18">
                    <c:v>CSS (OAR)</c:v>
                  </c:pt>
                  <c:pt idx="19">
                    <c:v>Weighted Average PP</c:v>
                  </c:pt>
                  <c:pt idx="20">
                    <c:v>Aggregate Loss</c:v>
                  </c:pt>
                  <c:pt idx="21">
                    <c:v>CSS (OAR)</c:v>
                  </c:pt>
                  <c:pt idx="22">
                    <c:v>Weighted Average PP</c:v>
                  </c:pt>
                  <c:pt idx="23">
                    <c:v>Aggregate Loss</c:v>
                  </c:pt>
                  <c:pt idx="24">
                    <c:v>CSS (OAR)</c:v>
                  </c:pt>
                  <c:pt idx="25">
                    <c:v>Weighted Average PP</c:v>
                  </c:pt>
                  <c:pt idx="26">
                    <c:v>Aggregate Loss</c:v>
                  </c:pt>
                  <c:pt idx="27">
                    <c:v>CSS (OAR)</c:v>
                  </c:pt>
                </c:lvl>
                <c:lvl>
                  <c:pt idx="0">
                    <c:v>2015-16</c:v>
                  </c:pt>
                  <c:pt idx="4">
                    <c:v>2014-15</c:v>
                  </c:pt>
                  <c:pt idx="7">
                    <c:v>2013-14</c:v>
                  </c:pt>
                  <c:pt idx="10">
                    <c:v>2012-13</c:v>
                  </c:pt>
                  <c:pt idx="13">
                    <c:v>2011-12</c:v>
                  </c:pt>
                  <c:pt idx="16">
                    <c:v>2010-11</c:v>
                  </c:pt>
                  <c:pt idx="19">
                    <c:v>2009-10</c:v>
                  </c:pt>
                  <c:pt idx="22">
                    <c:v>2008-09</c:v>
                  </c:pt>
                  <c:pt idx="25">
                    <c:v>2007-08</c:v>
                  </c:pt>
                </c:lvl>
              </c:multiLvlStrCache>
            </c:multiLvlStrRef>
          </c:cat>
          <c:val>
            <c:numRef>
              <c:f>Sheet2!$B$3:$AC$3</c:f>
              <c:numCache>
                <c:formatCode>General</c:formatCode>
                <c:ptCount val="28"/>
                <c:pt idx="0">
                  <c:v>3.32</c:v>
                </c:pt>
                <c:pt idx="1">
                  <c:v>14.3</c:v>
                </c:pt>
                <c:pt idx="3">
                  <c:v>3.87397899649942</c:v>
                </c:pt>
                <c:pt idx="4">
                  <c:v>3.36</c:v>
                </c:pt>
                <c:pt idx="5">
                  <c:v>14.3</c:v>
                </c:pt>
                <c:pt idx="6">
                  <c:v>3.92065344224037</c:v>
                </c:pt>
                <c:pt idx="7">
                  <c:v>2.96</c:v>
                </c:pt>
                <c:pt idx="8">
                  <c:v>14.3</c:v>
                </c:pt>
                <c:pt idx="9">
                  <c:v>3.4539089848308</c:v>
                </c:pt>
                <c:pt idx="10">
                  <c:v>2.96</c:v>
                </c:pt>
                <c:pt idx="11">
                  <c:v>14.3</c:v>
                </c:pt>
                <c:pt idx="12">
                  <c:v>3.4539089848308</c:v>
                </c:pt>
                <c:pt idx="13">
                  <c:v>2.84</c:v>
                </c:pt>
                <c:pt idx="14">
                  <c:v>14.6</c:v>
                </c:pt>
                <c:pt idx="15">
                  <c:v>3.32552693208431</c:v>
                </c:pt>
                <c:pt idx="16">
                  <c:v>2.27</c:v>
                </c:pt>
                <c:pt idx="17">
                  <c:v>14.75</c:v>
                </c:pt>
                <c:pt idx="18">
                  <c:v>2.66275659824047</c:v>
                </c:pt>
                <c:pt idx="19">
                  <c:v>2.27</c:v>
                </c:pt>
                <c:pt idx="20">
                  <c:v>14.75</c:v>
                </c:pt>
                <c:pt idx="21">
                  <c:v>2.66275659824047</c:v>
                </c:pt>
                <c:pt idx="22">
                  <c:v>1.74</c:v>
                </c:pt>
                <c:pt idx="23">
                  <c:v>15.11</c:v>
                </c:pt>
                <c:pt idx="24">
                  <c:v>2.04971139121216</c:v>
                </c:pt>
                <c:pt idx="25">
                  <c:v>1.63</c:v>
                </c:pt>
                <c:pt idx="26">
                  <c:v>15.36</c:v>
                </c:pt>
                <c:pt idx="27">
                  <c:v>1.9258034026465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978726"/>
        <c:axId val="848142160"/>
      </c:barChart>
      <c:catAx>
        <c:axId val="8439787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8142160"/>
        <c:crosses val="autoZero"/>
        <c:auto val="1"/>
        <c:lblAlgn val="ctr"/>
        <c:lblOffset val="100"/>
        <c:noMultiLvlLbl val="0"/>
      </c:catAx>
      <c:valAx>
        <c:axId val="84814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397872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en-US" b="1">
                <a:solidFill>
                  <a:sysClr val="windowText" lastClr="000000"/>
                </a:solidFill>
              </a:rPr>
              <a:t>CESC Category wise CSS (Rs. /kWh)</a:t>
            </a:r>
            <a:endParaRPr lang="en-US" alt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L &amp; 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Sheet3!$B$2:$S$3</c:f>
              <c:multiLvlStrCache>
                <c:ptCount val="18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</c:lvl>
              </c:multiLvlStrCache>
            </c:multiLvlStrRef>
          </c:cat>
          <c:val>
            <c:numRef>
              <c:f>Sheet3!$B$4:$S$4</c:f>
              <c:numCache>
                <c:formatCode>General</c:formatCode>
                <c:ptCount val="18"/>
                <c:pt idx="0">
                  <c:v>3.87397899649942</c:v>
                </c:pt>
                <c:pt idx="1">
                  <c:v>2.79002100350058</c:v>
                </c:pt>
                <c:pt idx="2">
                  <c:v>2.86924</c:v>
                </c:pt>
                <c:pt idx="3">
                  <c:v>3.92065344224037</c:v>
                </c:pt>
                <c:pt idx="4">
                  <c:v>2.14634655775963</c:v>
                </c:pt>
                <c:pt idx="5">
                  <c:v>2.22652</c:v>
                </c:pt>
                <c:pt idx="6">
                  <c:v>3.4539089848308</c:v>
                </c:pt>
                <c:pt idx="7">
                  <c:v>2.21109101516919</c:v>
                </c:pt>
                <c:pt idx="8">
                  <c:v>2.28172</c:v>
                </c:pt>
                <c:pt idx="9">
                  <c:v>3.4539089848308</c:v>
                </c:pt>
                <c:pt idx="10">
                  <c:v>2.50409101516919</c:v>
                </c:pt>
                <c:pt idx="11">
                  <c:v>2.57472</c:v>
                </c:pt>
                <c:pt idx="12">
                  <c:v>3.32552693208431</c:v>
                </c:pt>
                <c:pt idx="13">
                  <c:v>2.54847306791569</c:v>
                </c:pt>
                <c:pt idx="14">
                  <c:v>2.61936</c:v>
                </c:pt>
                <c:pt idx="15">
                  <c:v>2.66275659824047</c:v>
                </c:pt>
                <c:pt idx="16">
                  <c:v>2.06324340175953</c:v>
                </c:pt>
                <c:pt idx="17">
                  <c:v>2.121175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Sheet3!$B$2:$S$3</c:f>
              <c:multiLvlStrCache>
                <c:ptCount val="18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</c:lvl>
              </c:multiLvlStrCache>
            </c:multiLvlStrRef>
          </c:cat>
          <c:val>
            <c:numRef>
              <c:f>Sheet3!$B$5:$S$5</c:f>
              <c:numCache>
                <c:formatCode>General</c:formatCode>
                <c:ptCount val="18"/>
                <c:pt idx="0">
                  <c:v>3.60869565217391</c:v>
                </c:pt>
                <c:pt idx="1">
                  <c:v>1.66130434782609</c:v>
                </c:pt>
                <c:pt idx="2">
                  <c:v>1.6844</c:v>
                </c:pt>
                <c:pt idx="3">
                  <c:v>3.65217391304348</c:v>
                </c:pt>
                <c:pt idx="4">
                  <c:v>1.71782608695652</c:v>
                </c:pt>
                <c:pt idx="5">
                  <c:v>1.7412</c:v>
                </c:pt>
                <c:pt idx="6">
                  <c:v>3.21739130434783</c:v>
                </c:pt>
                <c:pt idx="7">
                  <c:v>1.10560869565217</c:v>
                </c:pt>
                <c:pt idx="8">
                  <c:v>1.1262</c:v>
                </c:pt>
                <c:pt idx="9">
                  <c:v>3.21739130434783</c:v>
                </c:pt>
                <c:pt idx="10">
                  <c:v>1.52260869565217</c:v>
                </c:pt>
                <c:pt idx="11">
                  <c:v>1.5432</c:v>
                </c:pt>
                <c:pt idx="12">
                  <c:v>3.08695652173913</c:v>
                </c:pt>
                <c:pt idx="13">
                  <c:v>1.61304347826087</c:v>
                </c:pt>
                <c:pt idx="14">
                  <c:v>1.6328</c:v>
                </c:pt>
                <c:pt idx="15">
                  <c:v>2.46739130434783</c:v>
                </c:pt>
                <c:pt idx="16">
                  <c:v>1.31260869565217</c:v>
                </c:pt>
                <c:pt idx="17">
                  <c:v>1.3284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Sheet3!$B$2:$S$3</c:f>
              <c:multiLvlStrCache>
                <c:ptCount val="18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</c:lvl>
              </c:multiLvlStrCache>
            </c:multiLvlStrRef>
          </c:cat>
          <c:val>
            <c:numRef>
              <c:f>Sheet3!$B$6:$S$6</c:f>
              <c:numCache>
                <c:formatCode>General</c:formatCode>
                <c:ptCount val="18"/>
                <c:pt idx="0">
                  <c:v>3.45833333333333</c:v>
                </c:pt>
                <c:pt idx="1">
                  <c:v>0.417666666666667</c:v>
                </c:pt>
                <c:pt idx="2">
                  <c:v>0.4232</c:v>
                </c:pt>
                <c:pt idx="3">
                  <c:v>3.5</c:v>
                </c:pt>
                <c:pt idx="4">
                  <c:v>1.173</c:v>
                </c:pt>
                <c:pt idx="5">
                  <c:v>1.1786</c:v>
                </c:pt>
                <c:pt idx="6">
                  <c:v>3.08333333333333</c:v>
                </c:pt>
                <c:pt idx="7">
                  <c:v>0.751666666666666</c:v>
                </c:pt>
                <c:pt idx="8">
                  <c:v>0.7566</c:v>
                </c:pt>
                <c:pt idx="9">
                  <c:v>3.08333333333333</c:v>
                </c:pt>
                <c:pt idx="10">
                  <c:v>0.621366666666666</c:v>
                </c:pt>
                <c:pt idx="11">
                  <c:v>0.6263</c:v>
                </c:pt>
                <c:pt idx="12">
                  <c:v>2.95833333333333</c:v>
                </c:pt>
                <c:pt idx="13">
                  <c:v>0.567666666666667</c:v>
                </c:pt>
                <c:pt idx="14">
                  <c:v>0.572400000000001</c:v>
                </c:pt>
                <c:pt idx="15">
                  <c:v>2.36458333333333</c:v>
                </c:pt>
                <c:pt idx="16">
                  <c:v>0.469416666666667</c:v>
                </c:pt>
                <c:pt idx="17">
                  <c:v>0.4732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7005057"/>
        <c:axId val="539598997"/>
      </c:barChart>
      <c:catAx>
        <c:axId val="927005057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539598997"/>
        <c:crosses val="autoZero"/>
        <c:auto val="1"/>
        <c:lblAlgn val="ctr"/>
        <c:lblOffset val="100"/>
        <c:noMultiLvlLbl val="0"/>
      </c:catAx>
      <c:valAx>
        <c:axId val="53959899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70050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" altLang="en-US" sz="1600" b="1">
                <a:solidFill>
                  <a:sysClr val="windowText" lastClr="000000"/>
                </a:solidFill>
              </a:rPr>
              <a:t>West Bengal Cross Subsidy Surcharge across DISCOMs (Rs./kWh) </a:t>
            </a:r>
            <a:endParaRPr lang="" altLang="en-US" sz="16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L &amp; MV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Sheet3!$B$1:$BO$3</c:f>
              <c:multiLvlStrCache>
                <c:ptCount val="66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  <c:pt idx="27">
                    <c:v>CSS (OAR)</c:v>
                  </c:pt>
                  <c:pt idx="28">
                    <c:v>CSS TP 2016</c:v>
                  </c:pt>
                  <c:pt idx="29">
                    <c:v>CSS TP 2006</c:v>
                  </c:pt>
                  <c:pt idx="30">
                    <c:v>CSS (OAR)</c:v>
                  </c:pt>
                  <c:pt idx="31">
                    <c:v>CSS TP 2016</c:v>
                  </c:pt>
                  <c:pt idx="32">
                    <c:v>CSS TP 2006</c:v>
                  </c:pt>
                  <c:pt idx="33">
                    <c:v>CSS (OAR)</c:v>
                  </c:pt>
                  <c:pt idx="34">
                    <c:v>CSS TP 2016</c:v>
                  </c:pt>
                  <c:pt idx="35">
                    <c:v>CSS TP 2006</c:v>
                  </c:pt>
                  <c:pt idx="36">
                    <c:v>CSS (OAR)</c:v>
                  </c:pt>
                  <c:pt idx="37">
                    <c:v>CSS TP 2016</c:v>
                  </c:pt>
                  <c:pt idx="38">
                    <c:v>CSS TP 2006</c:v>
                  </c:pt>
                  <c:pt idx="39">
                    <c:v>CSS (OAR)</c:v>
                  </c:pt>
                  <c:pt idx="40">
                    <c:v>CSS TP 2016</c:v>
                  </c:pt>
                  <c:pt idx="41">
                    <c:v>CSS TP 2006</c:v>
                  </c:pt>
                  <c:pt idx="42">
                    <c:v>CSS (OAR)</c:v>
                  </c:pt>
                  <c:pt idx="43">
                    <c:v>CSS TP 2016</c:v>
                  </c:pt>
                  <c:pt idx="44">
                    <c:v>CSS TP 2006</c:v>
                  </c:pt>
                  <c:pt idx="45">
                    <c:v>CSS (OAR)</c:v>
                  </c:pt>
                  <c:pt idx="46">
                    <c:v>CSS TP 2016</c:v>
                  </c:pt>
                  <c:pt idx="47">
                    <c:v>CSS TP 2006</c:v>
                  </c:pt>
                  <c:pt idx="48">
                    <c:v>CSS (OAR)</c:v>
                  </c:pt>
                  <c:pt idx="49">
                    <c:v>CSS TP 2016</c:v>
                  </c:pt>
                  <c:pt idx="50">
                    <c:v>CSS TP 2006</c:v>
                  </c:pt>
                  <c:pt idx="51">
                    <c:v>CSS (OAR)</c:v>
                  </c:pt>
                  <c:pt idx="52">
                    <c:v>CSS TP 2016</c:v>
                  </c:pt>
                  <c:pt idx="53">
                    <c:v>CSS TP 2006</c:v>
                  </c:pt>
                  <c:pt idx="54">
                    <c:v>CSS (OAR)</c:v>
                  </c:pt>
                  <c:pt idx="55">
                    <c:v>CSS TP 2016</c:v>
                  </c:pt>
                  <c:pt idx="56">
                    <c:v>CSS TP 2006</c:v>
                  </c:pt>
                  <c:pt idx="57">
                    <c:v>CSS (OAR)</c:v>
                  </c:pt>
                  <c:pt idx="58">
                    <c:v>CSS TP 2016</c:v>
                  </c:pt>
                  <c:pt idx="59">
                    <c:v>CSS TP 2006</c:v>
                  </c:pt>
                  <c:pt idx="60">
                    <c:v>CSS (OAR)</c:v>
                  </c:pt>
                  <c:pt idx="61">
                    <c:v>CSS TP 2016</c:v>
                  </c:pt>
                  <c:pt idx="62">
                    <c:v>CSS TP 2006</c:v>
                  </c:pt>
                  <c:pt idx="63">
                    <c:v>CSS (OAR)</c:v>
                  </c:pt>
                  <c:pt idx="64">
                    <c:v>CSS TP 2016</c:v>
                  </c:pt>
                  <c:pt idx="65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2019-20</c:v>
                  </c:pt>
                  <c:pt idx="21">
                    <c:v>2018-19</c:v>
                  </c:pt>
                  <c:pt idx="24">
                    <c:v>2017-18</c:v>
                  </c:pt>
                  <c:pt idx="27">
                    <c:v>2016-17</c:v>
                  </c:pt>
                  <c:pt idx="30">
                    <c:v>2015-16</c:v>
                  </c:pt>
                  <c:pt idx="33">
                    <c:v>2014-15</c:v>
                  </c:pt>
                  <c:pt idx="36">
                    <c:v>2013-14</c:v>
                  </c:pt>
                  <c:pt idx="39">
                    <c:v>2015-16</c:v>
                  </c:pt>
                  <c:pt idx="42">
                    <c:v>2014-15</c:v>
                  </c:pt>
                  <c:pt idx="45">
                    <c:v>2013-14</c:v>
                  </c:pt>
                  <c:pt idx="48">
                    <c:v>2012-13</c:v>
                  </c:pt>
                  <c:pt idx="51">
                    <c:v>2011-12</c:v>
                  </c:pt>
                  <c:pt idx="54">
                    <c:v>2010-11</c:v>
                  </c:pt>
                  <c:pt idx="57">
                    <c:v>2009-10</c:v>
                  </c:pt>
                  <c:pt idx="60">
                    <c:v>2008-09</c:v>
                  </c:pt>
                  <c:pt idx="63">
                    <c:v>2007-08</c:v>
                  </c:pt>
                </c:lvl>
                <c:lvl>
                  <c:pt idx="0">
                    <c:v>CESC</c:v>
                  </c:pt>
                  <c:pt idx="18">
                    <c:v>WBSEDCL</c:v>
                  </c:pt>
                  <c:pt idx="39">
                    <c:v>DPL</c:v>
                  </c:pt>
                </c:lvl>
              </c:multiLvlStrCache>
            </c:multiLvlStrRef>
          </c:cat>
          <c:val>
            <c:numRef>
              <c:f>Sheet3!$B$4:$BO$4</c:f>
              <c:numCache>
                <c:formatCode>General</c:formatCode>
                <c:ptCount val="66"/>
                <c:pt idx="0">
                  <c:v>3.87397899649942</c:v>
                </c:pt>
                <c:pt idx="1">
                  <c:v>2.79002100350058</c:v>
                </c:pt>
                <c:pt idx="2">
                  <c:v>2.86924</c:v>
                </c:pt>
                <c:pt idx="3">
                  <c:v>3.92065344224037</c:v>
                </c:pt>
                <c:pt idx="4">
                  <c:v>2.14634655775963</c:v>
                </c:pt>
                <c:pt idx="5">
                  <c:v>2.22652</c:v>
                </c:pt>
                <c:pt idx="6">
                  <c:v>3.4539089848308</c:v>
                </c:pt>
                <c:pt idx="7">
                  <c:v>2.21109101516919</c:v>
                </c:pt>
                <c:pt idx="8">
                  <c:v>2.28172</c:v>
                </c:pt>
                <c:pt idx="9">
                  <c:v>3.4539089848308</c:v>
                </c:pt>
                <c:pt idx="10">
                  <c:v>2.50409101516919</c:v>
                </c:pt>
                <c:pt idx="11">
                  <c:v>2.57472</c:v>
                </c:pt>
                <c:pt idx="12">
                  <c:v>3.32552693208431</c:v>
                </c:pt>
                <c:pt idx="13">
                  <c:v>2.54847306791569</c:v>
                </c:pt>
                <c:pt idx="14">
                  <c:v>2.61936</c:v>
                </c:pt>
                <c:pt idx="15">
                  <c:v>2.66275659824047</c:v>
                </c:pt>
                <c:pt idx="16">
                  <c:v>2.06324340175953</c:v>
                </c:pt>
                <c:pt idx="17">
                  <c:v>2.121175</c:v>
                </c:pt>
                <c:pt idx="18">
                  <c:v>3.11</c:v>
                </c:pt>
                <c:pt idx="19">
                  <c:v>3.00787400368931</c:v>
                </c:pt>
                <c:pt idx="20">
                  <c:v>3.06989396851524</c:v>
                </c:pt>
                <c:pt idx="21">
                  <c:v>3.11</c:v>
                </c:pt>
                <c:pt idx="22">
                  <c:v>2.7983662659233</c:v>
                </c:pt>
                <c:pt idx="23">
                  <c:v>3.30453934324883</c:v>
                </c:pt>
                <c:pt idx="24">
                  <c:v>3.11</c:v>
                </c:pt>
                <c:pt idx="25">
                  <c:v>2.56389925122762</c:v>
                </c:pt>
                <c:pt idx="26">
                  <c:v>2.803447007068</c:v>
                </c:pt>
                <c:pt idx="27">
                  <c:v>3.11</c:v>
                </c:pt>
                <c:pt idx="28">
                  <c:v>2.34364316016216</c:v>
                </c:pt>
                <c:pt idx="29">
                  <c:v>2.58319091600254</c:v>
                </c:pt>
                <c:pt idx="30">
                  <c:v>3.11</c:v>
                </c:pt>
                <c:pt idx="31">
                  <c:v>1.04059378733733</c:v>
                </c:pt>
                <c:pt idx="32">
                  <c:v>1.6801415431777</c:v>
                </c:pt>
                <c:pt idx="33">
                  <c:v>3.4</c:v>
                </c:pt>
                <c:pt idx="34">
                  <c:v>1.33126132953319</c:v>
                </c:pt>
                <c:pt idx="35">
                  <c:v>1.97080908537356</c:v>
                </c:pt>
                <c:pt idx="36">
                  <c:v>3.5</c:v>
                </c:pt>
                <c:pt idx="37">
                  <c:v>3.07218931156766</c:v>
                </c:pt>
                <c:pt idx="38">
                  <c:v>3.61173706740804</c:v>
                </c:pt>
                <c:pt idx="39">
                  <c:v>2.34177215189873</c:v>
                </c:pt>
                <c:pt idx="40">
                  <c:v>2.82622784810126</c:v>
                </c:pt>
                <c:pt idx="41">
                  <c:v>2.83256</c:v>
                </c:pt>
                <c:pt idx="42">
                  <c:v>2.33122362869198</c:v>
                </c:pt>
                <c:pt idx="43">
                  <c:v>3.38677637130802</c:v>
                </c:pt>
                <c:pt idx="44">
                  <c:v>3.39308</c:v>
                </c:pt>
                <c:pt idx="45">
                  <c:v>1.86708860759494</c:v>
                </c:pt>
                <c:pt idx="46">
                  <c:v>3.56691139240506</c:v>
                </c:pt>
                <c:pt idx="47">
                  <c:v>3.57196</c:v>
                </c:pt>
                <c:pt idx="48">
                  <c:v>1.83544303797468</c:v>
                </c:pt>
                <c:pt idx="49">
                  <c:v>3.61855696202532</c:v>
                </c:pt>
                <c:pt idx="50">
                  <c:v>3.62352</c:v>
                </c:pt>
                <c:pt idx="51">
                  <c:v>1.87301587301587</c:v>
                </c:pt>
                <c:pt idx="52">
                  <c:v>2.63098412698413</c:v>
                </c:pt>
                <c:pt idx="53">
                  <c:v>2.63665</c:v>
                </c:pt>
                <c:pt idx="54">
                  <c:v>1.68610816542948</c:v>
                </c:pt>
                <c:pt idx="55">
                  <c:v>1.94589183457052</c:v>
                </c:pt>
                <c:pt idx="56">
                  <c:v>1.95137</c:v>
                </c:pt>
                <c:pt idx="57">
                  <c:v>1.33120340788072</c:v>
                </c:pt>
                <c:pt idx="58">
                  <c:v>1.69479659211928</c:v>
                </c:pt>
                <c:pt idx="59">
                  <c:v>1.69975</c:v>
                </c:pt>
                <c:pt idx="60">
                  <c:v>1.33120340788072</c:v>
                </c:pt>
                <c:pt idx="61">
                  <c:v>1.69479659211928</c:v>
                </c:pt>
                <c:pt idx="62">
                  <c:v>1.69975</c:v>
                </c:pt>
                <c:pt idx="63">
                  <c:v>1.18336886993603</c:v>
                </c:pt>
                <c:pt idx="64">
                  <c:v>1.89663113006397</c:v>
                </c:pt>
                <c:pt idx="65">
                  <c:v>1.90118</c:v>
                </c:pt>
              </c:numCache>
            </c:numRef>
          </c:val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Sheet3!$B$1:$BO$3</c:f>
              <c:multiLvlStrCache>
                <c:ptCount val="66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  <c:pt idx="27">
                    <c:v>CSS (OAR)</c:v>
                  </c:pt>
                  <c:pt idx="28">
                    <c:v>CSS TP 2016</c:v>
                  </c:pt>
                  <c:pt idx="29">
                    <c:v>CSS TP 2006</c:v>
                  </c:pt>
                  <c:pt idx="30">
                    <c:v>CSS (OAR)</c:v>
                  </c:pt>
                  <c:pt idx="31">
                    <c:v>CSS TP 2016</c:v>
                  </c:pt>
                  <c:pt idx="32">
                    <c:v>CSS TP 2006</c:v>
                  </c:pt>
                  <c:pt idx="33">
                    <c:v>CSS (OAR)</c:v>
                  </c:pt>
                  <c:pt idx="34">
                    <c:v>CSS TP 2016</c:v>
                  </c:pt>
                  <c:pt idx="35">
                    <c:v>CSS TP 2006</c:v>
                  </c:pt>
                  <c:pt idx="36">
                    <c:v>CSS (OAR)</c:v>
                  </c:pt>
                  <c:pt idx="37">
                    <c:v>CSS TP 2016</c:v>
                  </c:pt>
                  <c:pt idx="38">
                    <c:v>CSS TP 2006</c:v>
                  </c:pt>
                  <c:pt idx="39">
                    <c:v>CSS (OAR)</c:v>
                  </c:pt>
                  <c:pt idx="40">
                    <c:v>CSS TP 2016</c:v>
                  </c:pt>
                  <c:pt idx="41">
                    <c:v>CSS TP 2006</c:v>
                  </c:pt>
                  <c:pt idx="42">
                    <c:v>CSS (OAR)</c:v>
                  </c:pt>
                  <c:pt idx="43">
                    <c:v>CSS TP 2016</c:v>
                  </c:pt>
                  <c:pt idx="44">
                    <c:v>CSS TP 2006</c:v>
                  </c:pt>
                  <c:pt idx="45">
                    <c:v>CSS (OAR)</c:v>
                  </c:pt>
                  <c:pt idx="46">
                    <c:v>CSS TP 2016</c:v>
                  </c:pt>
                  <c:pt idx="47">
                    <c:v>CSS TP 2006</c:v>
                  </c:pt>
                  <c:pt idx="48">
                    <c:v>CSS (OAR)</c:v>
                  </c:pt>
                  <c:pt idx="49">
                    <c:v>CSS TP 2016</c:v>
                  </c:pt>
                  <c:pt idx="50">
                    <c:v>CSS TP 2006</c:v>
                  </c:pt>
                  <c:pt idx="51">
                    <c:v>CSS (OAR)</c:v>
                  </c:pt>
                  <c:pt idx="52">
                    <c:v>CSS TP 2016</c:v>
                  </c:pt>
                  <c:pt idx="53">
                    <c:v>CSS TP 2006</c:v>
                  </c:pt>
                  <c:pt idx="54">
                    <c:v>CSS (OAR)</c:v>
                  </c:pt>
                  <c:pt idx="55">
                    <c:v>CSS TP 2016</c:v>
                  </c:pt>
                  <c:pt idx="56">
                    <c:v>CSS TP 2006</c:v>
                  </c:pt>
                  <c:pt idx="57">
                    <c:v>CSS (OAR)</c:v>
                  </c:pt>
                  <c:pt idx="58">
                    <c:v>CSS TP 2016</c:v>
                  </c:pt>
                  <c:pt idx="59">
                    <c:v>CSS TP 2006</c:v>
                  </c:pt>
                  <c:pt idx="60">
                    <c:v>CSS (OAR)</c:v>
                  </c:pt>
                  <c:pt idx="61">
                    <c:v>CSS TP 2016</c:v>
                  </c:pt>
                  <c:pt idx="62">
                    <c:v>CSS TP 2006</c:v>
                  </c:pt>
                  <c:pt idx="63">
                    <c:v>CSS (OAR)</c:v>
                  </c:pt>
                  <c:pt idx="64">
                    <c:v>CSS TP 2016</c:v>
                  </c:pt>
                  <c:pt idx="65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2019-20</c:v>
                  </c:pt>
                  <c:pt idx="21">
                    <c:v>2018-19</c:v>
                  </c:pt>
                  <c:pt idx="24">
                    <c:v>2017-18</c:v>
                  </c:pt>
                  <c:pt idx="27">
                    <c:v>2016-17</c:v>
                  </c:pt>
                  <c:pt idx="30">
                    <c:v>2015-16</c:v>
                  </c:pt>
                  <c:pt idx="33">
                    <c:v>2014-15</c:v>
                  </c:pt>
                  <c:pt idx="36">
                    <c:v>2013-14</c:v>
                  </c:pt>
                  <c:pt idx="39">
                    <c:v>2015-16</c:v>
                  </c:pt>
                  <c:pt idx="42">
                    <c:v>2014-15</c:v>
                  </c:pt>
                  <c:pt idx="45">
                    <c:v>2013-14</c:v>
                  </c:pt>
                  <c:pt idx="48">
                    <c:v>2012-13</c:v>
                  </c:pt>
                  <c:pt idx="51">
                    <c:v>2011-12</c:v>
                  </c:pt>
                  <c:pt idx="54">
                    <c:v>2010-11</c:v>
                  </c:pt>
                  <c:pt idx="57">
                    <c:v>2009-10</c:v>
                  </c:pt>
                  <c:pt idx="60">
                    <c:v>2008-09</c:v>
                  </c:pt>
                  <c:pt idx="63">
                    <c:v>2007-08</c:v>
                  </c:pt>
                </c:lvl>
                <c:lvl>
                  <c:pt idx="0">
                    <c:v>CESC</c:v>
                  </c:pt>
                  <c:pt idx="18">
                    <c:v>WBSEDCL</c:v>
                  </c:pt>
                  <c:pt idx="39">
                    <c:v>DPL</c:v>
                  </c:pt>
                </c:lvl>
              </c:multiLvlStrCache>
            </c:multiLvlStrRef>
          </c:cat>
          <c:val>
            <c:numRef>
              <c:f>Sheet3!$B$5:$BO$5</c:f>
              <c:numCache>
                <c:formatCode>General</c:formatCode>
                <c:ptCount val="66"/>
                <c:pt idx="0">
                  <c:v>3.60869565217391</c:v>
                </c:pt>
                <c:pt idx="1">
                  <c:v>1.66130434782609</c:v>
                </c:pt>
                <c:pt idx="2">
                  <c:v>1.6844</c:v>
                </c:pt>
                <c:pt idx="3">
                  <c:v>3.65217391304348</c:v>
                </c:pt>
                <c:pt idx="4">
                  <c:v>1.71782608695652</c:v>
                </c:pt>
                <c:pt idx="5">
                  <c:v>1.7412</c:v>
                </c:pt>
                <c:pt idx="6">
                  <c:v>3.21739130434783</c:v>
                </c:pt>
                <c:pt idx="7">
                  <c:v>1.10560869565217</c:v>
                </c:pt>
                <c:pt idx="8">
                  <c:v>1.1262</c:v>
                </c:pt>
                <c:pt idx="9">
                  <c:v>3.21739130434783</c:v>
                </c:pt>
                <c:pt idx="10">
                  <c:v>1.52260869565217</c:v>
                </c:pt>
                <c:pt idx="11">
                  <c:v>1.5432</c:v>
                </c:pt>
                <c:pt idx="12">
                  <c:v>3.08695652173913</c:v>
                </c:pt>
                <c:pt idx="13">
                  <c:v>1.61304347826087</c:v>
                </c:pt>
                <c:pt idx="14">
                  <c:v>1.6328</c:v>
                </c:pt>
                <c:pt idx="15">
                  <c:v>2.46739130434783</c:v>
                </c:pt>
                <c:pt idx="16">
                  <c:v>1.31260869565217</c:v>
                </c:pt>
                <c:pt idx="17">
                  <c:v>1.3284</c:v>
                </c:pt>
                <c:pt idx="18">
                  <c:v>2.96</c:v>
                </c:pt>
                <c:pt idx="19">
                  <c:v>2.07601339980055</c:v>
                </c:pt>
                <c:pt idx="20">
                  <c:v>2.31556115564092</c:v>
                </c:pt>
                <c:pt idx="21">
                  <c:v>2.96</c:v>
                </c:pt>
                <c:pt idx="22">
                  <c:v>2.00918998523602</c:v>
                </c:pt>
                <c:pt idx="23">
                  <c:v>2.539728624753</c:v>
                </c:pt>
                <c:pt idx="24">
                  <c:v>2.96</c:v>
                </c:pt>
                <c:pt idx="25">
                  <c:v>1.74017333777412</c:v>
                </c:pt>
                <c:pt idx="26">
                  <c:v>1.5037839527172</c:v>
                </c:pt>
                <c:pt idx="27">
                  <c:v>2.96</c:v>
                </c:pt>
                <c:pt idx="28">
                  <c:v>1.68845781692474</c:v>
                </c:pt>
                <c:pt idx="29">
                  <c:v>1.28104775855878</c:v>
                </c:pt>
                <c:pt idx="30">
                  <c:v>2.96</c:v>
                </c:pt>
                <c:pt idx="31">
                  <c:v>0.316919324209412</c:v>
                </c:pt>
                <c:pt idx="32">
                  <c:v>0.918650286071535</c:v>
                </c:pt>
                <c:pt idx="33">
                  <c:v>3.2</c:v>
                </c:pt>
                <c:pt idx="34">
                  <c:v>1.08724435168727</c:v>
                </c:pt>
                <c:pt idx="35">
                  <c:v>1.66549143072606</c:v>
                </c:pt>
                <c:pt idx="36">
                  <c:v>3.3</c:v>
                </c:pt>
                <c:pt idx="37">
                  <c:v>1.03126132953319</c:v>
                </c:pt>
                <c:pt idx="38">
                  <c:v>1.38509586435108</c:v>
                </c:pt>
                <c:pt idx="39">
                  <c:v>2.41304347826087</c:v>
                </c:pt>
                <c:pt idx="40">
                  <c:v>1.85695652173913</c:v>
                </c:pt>
                <c:pt idx="41">
                  <c:v>1.8724</c:v>
                </c:pt>
                <c:pt idx="42">
                  <c:v>2.40217391304348</c:v>
                </c:pt>
                <c:pt idx="43">
                  <c:v>2.31782608695652</c:v>
                </c:pt>
                <c:pt idx="44">
                  <c:v>2.3332</c:v>
                </c:pt>
                <c:pt idx="45">
                  <c:v>1.92391304347826</c:v>
                </c:pt>
                <c:pt idx="46">
                  <c:v>2.55608695652174</c:v>
                </c:pt>
                <c:pt idx="47">
                  <c:v>2.5684</c:v>
                </c:pt>
                <c:pt idx="48">
                  <c:v>1.89130434782609</c:v>
                </c:pt>
                <c:pt idx="49">
                  <c:v>2.60869565217391</c:v>
                </c:pt>
                <c:pt idx="50">
                  <c:v>2.6208</c:v>
                </c:pt>
                <c:pt idx="51">
                  <c:v>1.92391304347826</c:v>
                </c:pt>
                <c:pt idx="52">
                  <c:v>1.78608695652174</c:v>
                </c:pt>
                <c:pt idx="53">
                  <c:v>1.7984</c:v>
                </c:pt>
                <c:pt idx="54">
                  <c:v>1.72826086956522</c:v>
                </c:pt>
                <c:pt idx="55">
                  <c:v>1.25173913043478</c:v>
                </c:pt>
                <c:pt idx="56">
                  <c:v>1.2628</c:v>
                </c:pt>
                <c:pt idx="57">
                  <c:v>1.35869565217391</c:v>
                </c:pt>
                <c:pt idx="58">
                  <c:v>1.14130434782609</c:v>
                </c:pt>
                <c:pt idx="59">
                  <c:v>1.15</c:v>
                </c:pt>
                <c:pt idx="60">
                  <c:v>1.35869565217391</c:v>
                </c:pt>
                <c:pt idx="61">
                  <c:v>1.14130434782609</c:v>
                </c:pt>
                <c:pt idx="62">
                  <c:v>1.15</c:v>
                </c:pt>
                <c:pt idx="63">
                  <c:v>1.20652173913044</c:v>
                </c:pt>
                <c:pt idx="64">
                  <c:v>1.33347826086957</c:v>
                </c:pt>
                <c:pt idx="65">
                  <c:v>1.3412</c:v>
                </c:pt>
              </c:numCache>
            </c:numRef>
          </c:val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Sheet3!$B$1:$BO$3</c:f>
              <c:multiLvlStrCache>
                <c:ptCount val="66"/>
                <c:lvl>
                  <c:pt idx="0">
                    <c:v>CSS (OAR)</c:v>
                  </c:pt>
                  <c:pt idx="1">
                    <c:v>CSS TP 2016</c:v>
                  </c:pt>
                  <c:pt idx="2">
                    <c:v>CSS TP 2006</c:v>
                  </c:pt>
                  <c:pt idx="3">
                    <c:v>CSS (OAR)</c:v>
                  </c:pt>
                  <c:pt idx="4">
                    <c:v>CSS TP 2016</c:v>
                  </c:pt>
                  <c:pt idx="5">
                    <c:v>CSS TP 2006</c:v>
                  </c:pt>
                  <c:pt idx="6">
                    <c:v>CSS (OAR)</c:v>
                  </c:pt>
                  <c:pt idx="7">
                    <c:v>CSS TP 2016</c:v>
                  </c:pt>
                  <c:pt idx="8">
                    <c:v>CSS TP 2006</c:v>
                  </c:pt>
                  <c:pt idx="9">
                    <c:v>CSS (OAR)</c:v>
                  </c:pt>
                  <c:pt idx="10">
                    <c:v>CSS TP 2016</c:v>
                  </c:pt>
                  <c:pt idx="11">
                    <c:v>CSS TP 2006</c:v>
                  </c:pt>
                  <c:pt idx="12">
                    <c:v>CSS (OAR)</c:v>
                  </c:pt>
                  <c:pt idx="13">
                    <c:v>CSS TP 2016</c:v>
                  </c:pt>
                  <c:pt idx="14">
                    <c:v>CSS TP 2006</c:v>
                  </c:pt>
                  <c:pt idx="15">
                    <c:v>CSS (OAR)</c:v>
                  </c:pt>
                  <c:pt idx="16">
                    <c:v>CSS TP 2016</c:v>
                  </c:pt>
                  <c:pt idx="17">
                    <c:v>CSS TP 2006</c:v>
                  </c:pt>
                  <c:pt idx="18">
                    <c:v>CSS (OAR)</c:v>
                  </c:pt>
                  <c:pt idx="19">
                    <c:v>CSS TP 2016</c:v>
                  </c:pt>
                  <c:pt idx="20">
                    <c:v>CSS TP 2006</c:v>
                  </c:pt>
                  <c:pt idx="21">
                    <c:v>CSS (OAR)</c:v>
                  </c:pt>
                  <c:pt idx="22">
                    <c:v>CSS TP 2016</c:v>
                  </c:pt>
                  <c:pt idx="23">
                    <c:v>CSS TP 2006</c:v>
                  </c:pt>
                  <c:pt idx="24">
                    <c:v>CSS (OAR)</c:v>
                  </c:pt>
                  <c:pt idx="25">
                    <c:v>CSS TP 2016</c:v>
                  </c:pt>
                  <c:pt idx="26">
                    <c:v>CSS TP 2006</c:v>
                  </c:pt>
                  <c:pt idx="27">
                    <c:v>CSS (OAR)</c:v>
                  </c:pt>
                  <c:pt idx="28">
                    <c:v>CSS TP 2016</c:v>
                  </c:pt>
                  <c:pt idx="29">
                    <c:v>CSS TP 2006</c:v>
                  </c:pt>
                  <c:pt idx="30">
                    <c:v>CSS (OAR)</c:v>
                  </c:pt>
                  <c:pt idx="31">
                    <c:v>CSS TP 2016</c:v>
                  </c:pt>
                  <c:pt idx="32">
                    <c:v>CSS TP 2006</c:v>
                  </c:pt>
                  <c:pt idx="33">
                    <c:v>CSS (OAR)</c:v>
                  </c:pt>
                  <c:pt idx="34">
                    <c:v>CSS TP 2016</c:v>
                  </c:pt>
                  <c:pt idx="35">
                    <c:v>CSS TP 2006</c:v>
                  </c:pt>
                  <c:pt idx="36">
                    <c:v>CSS (OAR)</c:v>
                  </c:pt>
                  <c:pt idx="37">
                    <c:v>CSS TP 2016</c:v>
                  </c:pt>
                  <c:pt idx="38">
                    <c:v>CSS TP 2006</c:v>
                  </c:pt>
                  <c:pt idx="39">
                    <c:v>CSS (OAR)</c:v>
                  </c:pt>
                  <c:pt idx="40">
                    <c:v>CSS TP 2016</c:v>
                  </c:pt>
                  <c:pt idx="41">
                    <c:v>CSS TP 2006</c:v>
                  </c:pt>
                  <c:pt idx="42">
                    <c:v>CSS (OAR)</c:v>
                  </c:pt>
                  <c:pt idx="43">
                    <c:v>CSS TP 2016</c:v>
                  </c:pt>
                  <c:pt idx="44">
                    <c:v>CSS TP 2006</c:v>
                  </c:pt>
                  <c:pt idx="45">
                    <c:v>CSS (OAR)</c:v>
                  </c:pt>
                  <c:pt idx="46">
                    <c:v>CSS TP 2016</c:v>
                  </c:pt>
                  <c:pt idx="47">
                    <c:v>CSS TP 2006</c:v>
                  </c:pt>
                  <c:pt idx="48">
                    <c:v>CSS (OAR)</c:v>
                  </c:pt>
                  <c:pt idx="49">
                    <c:v>CSS TP 2016</c:v>
                  </c:pt>
                  <c:pt idx="50">
                    <c:v>CSS TP 2006</c:v>
                  </c:pt>
                  <c:pt idx="51">
                    <c:v>CSS (OAR)</c:v>
                  </c:pt>
                  <c:pt idx="52">
                    <c:v>CSS TP 2016</c:v>
                  </c:pt>
                  <c:pt idx="53">
                    <c:v>CSS TP 2006</c:v>
                  </c:pt>
                  <c:pt idx="54">
                    <c:v>CSS (OAR)</c:v>
                  </c:pt>
                  <c:pt idx="55">
                    <c:v>CSS TP 2016</c:v>
                  </c:pt>
                  <c:pt idx="56">
                    <c:v>CSS TP 2006</c:v>
                  </c:pt>
                  <c:pt idx="57">
                    <c:v>CSS (OAR)</c:v>
                  </c:pt>
                  <c:pt idx="58">
                    <c:v>CSS TP 2016</c:v>
                  </c:pt>
                  <c:pt idx="59">
                    <c:v>CSS TP 2006</c:v>
                  </c:pt>
                  <c:pt idx="60">
                    <c:v>CSS (OAR)</c:v>
                  </c:pt>
                  <c:pt idx="61">
                    <c:v>CSS TP 2016</c:v>
                  </c:pt>
                  <c:pt idx="62">
                    <c:v>CSS TP 2006</c:v>
                  </c:pt>
                  <c:pt idx="63">
                    <c:v>CSS (OAR)</c:v>
                  </c:pt>
                  <c:pt idx="64">
                    <c:v>CSS TP 2016</c:v>
                  </c:pt>
                  <c:pt idx="65">
                    <c:v>CSS TP 2006</c:v>
                  </c:pt>
                </c:lvl>
                <c:lvl>
                  <c:pt idx="0">
                    <c:v>2015-16</c:v>
                  </c:pt>
                  <c:pt idx="3">
                    <c:v>2014-15</c:v>
                  </c:pt>
                  <c:pt idx="6">
                    <c:v>2013-14</c:v>
                  </c:pt>
                  <c:pt idx="9">
                    <c:v>2012-13</c:v>
                  </c:pt>
                  <c:pt idx="12">
                    <c:v>2011-12</c:v>
                  </c:pt>
                  <c:pt idx="15">
                    <c:v>2010-11</c:v>
                  </c:pt>
                  <c:pt idx="18">
                    <c:v>2019-20</c:v>
                  </c:pt>
                  <c:pt idx="21">
                    <c:v>2018-19</c:v>
                  </c:pt>
                  <c:pt idx="24">
                    <c:v>2017-18</c:v>
                  </c:pt>
                  <c:pt idx="27">
                    <c:v>2016-17</c:v>
                  </c:pt>
                  <c:pt idx="30">
                    <c:v>2015-16</c:v>
                  </c:pt>
                  <c:pt idx="33">
                    <c:v>2014-15</c:v>
                  </c:pt>
                  <c:pt idx="36">
                    <c:v>2013-14</c:v>
                  </c:pt>
                  <c:pt idx="39">
                    <c:v>2015-16</c:v>
                  </c:pt>
                  <c:pt idx="42">
                    <c:v>2014-15</c:v>
                  </c:pt>
                  <c:pt idx="45">
                    <c:v>2013-14</c:v>
                  </c:pt>
                  <c:pt idx="48">
                    <c:v>2012-13</c:v>
                  </c:pt>
                  <c:pt idx="51">
                    <c:v>2011-12</c:v>
                  </c:pt>
                  <c:pt idx="54">
                    <c:v>2010-11</c:v>
                  </c:pt>
                  <c:pt idx="57">
                    <c:v>2009-10</c:v>
                  </c:pt>
                  <c:pt idx="60">
                    <c:v>2008-09</c:v>
                  </c:pt>
                  <c:pt idx="63">
                    <c:v>2007-08</c:v>
                  </c:pt>
                </c:lvl>
                <c:lvl>
                  <c:pt idx="0">
                    <c:v>CESC</c:v>
                  </c:pt>
                  <c:pt idx="18">
                    <c:v>WBSEDCL</c:v>
                  </c:pt>
                  <c:pt idx="39">
                    <c:v>DPL</c:v>
                  </c:pt>
                </c:lvl>
              </c:multiLvlStrCache>
            </c:multiLvlStrRef>
          </c:cat>
          <c:val>
            <c:numRef>
              <c:f>Sheet3!$B$6:$BO$6</c:f>
              <c:numCache>
                <c:formatCode>General</c:formatCode>
                <c:ptCount val="66"/>
                <c:pt idx="0">
                  <c:v>3.45833333333333</c:v>
                </c:pt>
                <c:pt idx="1">
                  <c:v>0.417666666666667</c:v>
                </c:pt>
                <c:pt idx="2">
                  <c:v>0.4232</c:v>
                </c:pt>
                <c:pt idx="3">
                  <c:v>3.5</c:v>
                </c:pt>
                <c:pt idx="4">
                  <c:v>1.173</c:v>
                </c:pt>
                <c:pt idx="5">
                  <c:v>1.1786</c:v>
                </c:pt>
                <c:pt idx="6">
                  <c:v>3.08333333333333</c:v>
                </c:pt>
                <c:pt idx="7">
                  <c:v>0.751666666666666</c:v>
                </c:pt>
                <c:pt idx="8">
                  <c:v>0.7566</c:v>
                </c:pt>
                <c:pt idx="9">
                  <c:v>3.08333333333333</c:v>
                </c:pt>
                <c:pt idx="10">
                  <c:v>0.621366666666666</c:v>
                </c:pt>
                <c:pt idx="11">
                  <c:v>0.6263</c:v>
                </c:pt>
                <c:pt idx="12">
                  <c:v>2.95833333333333</c:v>
                </c:pt>
                <c:pt idx="13">
                  <c:v>0.567666666666667</c:v>
                </c:pt>
                <c:pt idx="14">
                  <c:v>0.572400000000001</c:v>
                </c:pt>
                <c:pt idx="15">
                  <c:v>2.36458333333333</c:v>
                </c:pt>
                <c:pt idx="16">
                  <c:v>0.469416666666667</c:v>
                </c:pt>
                <c:pt idx="17">
                  <c:v>0.4732</c:v>
                </c:pt>
                <c:pt idx="18">
                  <c:v>2.76</c:v>
                </c:pt>
                <c:pt idx="19">
                  <c:v>0.201591715297172</c:v>
                </c:pt>
                <c:pt idx="20">
                  <c:v>0.441139471137545</c:v>
                </c:pt>
                <c:pt idx="21">
                  <c:v>2.76</c:v>
                </c:pt>
                <c:pt idx="22">
                  <c:v>0.142083114931647</c:v>
                </c:pt>
                <c:pt idx="23">
                  <c:v>0.30947589685258</c:v>
                </c:pt>
                <c:pt idx="24">
                  <c:v>2.76</c:v>
                </c:pt>
                <c:pt idx="25">
                  <c:v>0.528722461612952</c:v>
                </c:pt>
                <c:pt idx="26">
                  <c:v>0.223538609111555</c:v>
                </c:pt>
                <c:pt idx="27">
                  <c:v>2.76</c:v>
                </c:pt>
                <c:pt idx="28">
                  <c:v>0.224215994347202</c:v>
                </c:pt>
                <c:pt idx="29">
                  <c:v>0.0368434492447847</c:v>
                </c:pt>
                <c:pt idx="30">
                  <c:v>2.76</c:v>
                </c:pt>
                <c:pt idx="31">
                  <c:v>0.060688472862752</c:v>
                </c:pt>
                <c:pt idx="32">
                  <c:v>0.230986703757404</c:v>
                </c:pt>
                <c:pt idx="33">
                  <c:v>3</c:v>
                </c:pt>
                <c:pt idx="34">
                  <c:v>0.159834887488222</c:v>
                </c:pt>
                <c:pt idx="35">
                  <c:v>0.128418247146015</c:v>
                </c:pt>
                <c:pt idx="36">
                  <c:v>3.1</c:v>
                </c:pt>
                <c:pt idx="37">
                  <c:v>0.09834887488222</c:v>
                </c:pt>
                <c:pt idx="38">
                  <c:v>0.113610929259004</c:v>
                </c:pt>
                <c:pt idx="39">
                  <c:v>2.3125</c:v>
                </c:pt>
                <c:pt idx="40">
                  <c:v>1.0595</c:v>
                </c:pt>
                <c:pt idx="41">
                  <c:v>1.0632</c:v>
                </c:pt>
                <c:pt idx="42">
                  <c:v>2.30208333333333</c:v>
                </c:pt>
                <c:pt idx="43">
                  <c:v>1.41991666666667</c:v>
                </c:pt>
                <c:pt idx="44">
                  <c:v>1.4236</c:v>
                </c:pt>
                <c:pt idx="45">
                  <c:v>1.84375</c:v>
                </c:pt>
                <c:pt idx="46">
                  <c:v>1.68225</c:v>
                </c:pt>
                <c:pt idx="47">
                  <c:v>1.6852</c:v>
                </c:pt>
                <c:pt idx="48">
                  <c:v>1.8125</c:v>
                </c:pt>
                <c:pt idx="49">
                  <c:v>1.7335</c:v>
                </c:pt>
                <c:pt idx="50">
                  <c:v>1.7364</c:v>
                </c:pt>
                <c:pt idx="51">
                  <c:v>1.84375</c:v>
                </c:pt>
                <c:pt idx="52">
                  <c:v>1.07225</c:v>
                </c:pt>
                <c:pt idx="53">
                  <c:v>1.0752</c:v>
                </c:pt>
                <c:pt idx="54">
                  <c:v>1.65625</c:v>
                </c:pt>
                <c:pt idx="55">
                  <c:v>0.67175</c:v>
                </c:pt>
                <c:pt idx="56">
                  <c:v>0.6744</c:v>
                </c:pt>
                <c:pt idx="57">
                  <c:v>1.30208333333333</c:v>
                </c:pt>
                <c:pt idx="58">
                  <c:v>0.671916666666667</c:v>
                </c:pt>
                <c:pt idx="59">
                  <c:v>0.674</c:v>
                </c:pt>
                <c:pt idx="60">
                  <c:v>1.30208333333333</c:v>
                </c:pt>
                <c:pt idx="61">
                  <c:v>0.671916666666667</c:v>
                </c:pt>
                <c:pt idx="62">
                  <c:v>0.674</c:v>
                </c:pt>
                <c:pt idx="63">
                  <c:v>1.15625</c:v>
                </c:pt>
                <c:pt idx="64">
                  <c:v>0.84375</c:v>
                </c:pt>
                <c:pt idx="65">
                  <c:v>0.8456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66"/>
        <c:axId val="176774636"/>
        <c:axId val="475976344"/>
      </c:barChart>
      <c:catAx>
        <c:axId val="176774636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475976344"/>
        <c:crosses val="autoZero"/>
        <c:auto val="1"/>
        <c:lblAlgn val="ctr"/>
        <c:lblOffset val="100"/>
        <c:noMultiLvlLbl val="0"/>
      </c:catAx>
      <c:valAx>
        <c:axId val="4759763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767746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beve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293412354684295"/>
          <c:y val="0.0580870116491006"/>
          <c:w val="0.969291087303396"/>
          <c:h val="0.70428718598938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Sheet3!$T$18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Sheet3!$U$18:$AI$18</c:f>
              <c:numCache>
                <c:formatCode>General</c:formatCode>
                <c:ptCount val="15"/>
                <c:pt idx="6">
                  <c:v>0.230986703757404</c:v>
                </c:pt>
                <c:pt idx="8">
                  <c:v>0.0368434492447847</c:v>
                </c:pt>
                <c:pt idx="10">
                  <c:v>0.223538609111555</c:v>
                </c:pt>
                <c:pt idx="12">
                  <c:v>0.30947589685258</c:v>
                </c:pt>
                <c:pt idx="13">
                  <c:v>0.201591715297172</c:v>
                </c:pt>
                <c:pt idx="14">
                  <c:v>0.441139471137545</c:v>
                </c:pt>
              </c:numCache>
            </c:numRef>
          </c:val>
        </c:ser>
        <c:ser>
          <c:idx val="1"/>
          <c:order val="1"/>
          <c:tx>
            <c:strRef>
              <c:f>Sheet3!$T$19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Sheet3!$U$19:$AI$19</c:f>
              <c:numCache>
                <c:formatCode>General</c:formatCode>
                <c:ptCount val="15"/>
                <c:pt idx="5">
                  <c:v>1.04059378733733</c:v>
                </c:pt>
                <c:pt idx="6">
                  <c:v>1.6801415431777</c:v>
                </c:pt>
                <c:pt idx="7">
                  <c:v>2.34364316016216</c:v>
                </c:pt>
                <c:pt idx="8">
                  <c:v>2.58319091600254</c:v>
                </c:pt>
                <c:pt idx="9">
                  <c:v>2.56389925122762</c:v>
                </c:pt>
                <c:pt idx="10">
                  <c:v>2.803447007068</c:v>
                </c:pt>
                <c:pt idx="11">
                  <c:v>2.21088109842385</c:v>
                </c:pt>
                <c:pt idx="12">
                  <c:v>3.02361962525679</c:v>
                </c:pt>
                <c:pt idx="13">
                  <c:v>2.83034621267487</c:v>
                </c:pt>
                <c:pt idx="14">
                  <c:v>3.06989396851524</c:v>
                </c:pt>
              </c:numCache>
            </c:numRef>
          </c:val>
        </c:ser>
        <c:ser>
          <c:idx val="2"/>
          <c:order val="2"/>
          <c:tx>
            <c:strRef>
              <c:f>Sheet3!$T$20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Sheet3!$U$20:$AI$20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strRef>
              <c:f>Sheet3!$T$21</c:f>
              <c:strCache>
                <c:ptCount val="1"/>
                <c:pt idx="0">
                  <c:v>Public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Sheet3!$U$21:$AI$21</c:f>
              <c:numCache>
                <c:formatCode>General</c:formatCode>
                <c:ptCount val="15"/>
                <c:pt idx="1">
                  <c:v>0.113610929259004</c:v>
                </c:pt>
                <c:pt idx="3">
                  <c:v>1.02594367488569</c:v>
                </c:pt>
                <c:pt idx="4">
                  <c:v>1.66549143072606</c:v>
                </c:pt>
                <c:pt idx="5">
                  <c:v>0.095845892712882</c:v>
                </c:pt>
                <c:pt idx="6">
                  <c:v>0.335393648553254</c:v>
                </c:pt>
                <c:pt idx="7">
                  <c:v>0.224215994347202</c:v>
                </c:pt>
                <c:pt idx="8">
                  <c:v>0.463763750187574</c:v>
                </c:pt>
                <c:pt idx="9">
                  <c:v>0.528722461612952</c:v>
                </c:pt>
                <c:pt idx="10">
                  <c:v>0.768270217453325</c:v>
                </c:pt>
                <c:pt idx="11">
                  <c:v>0.571133443887887</c:v>
                </c:pt>
                <c:pt idx="12">
                  <c:v>1.13011218143607</c:v>
                </c:pt>
                <c:pt idx="13">
                  <c:v>0.623116862189582</c:v>
                </c:pt>
                <c:pt idx="14">
                  <c:v>0.862664618029955</c:v>
                </c:pt>
              </c:numCache>
            </c:numRef>
          </c:val>
        </c:ser>
        <c:ser>
          <c:idx val="4"/>
          <c:order val="4"/>
          <c:tx>
            <c:strRef>
              <c:f>Sheet3!$T$22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Sheet3!$U$22:$AI$22</c:f>
              <c:numCache>
                <c:formatCode>General</c:formatCode>
                <c:ptCount val="15"/>
                <c:pt idx="0">
                  <c:v>3.07218931156766</c:v>
                </c:pt>
                <c:pt idx="1">
                  <c:v>3.61173706740804</c:v>
                </c:pt>
                <c:pt idx="4">
                  <c:v>0.128418247146015</c:v>
                </c:pt>
                <c:pt idx="5">
                  <c:v>0.279102530231162</c:v>
                </c:pt>
                <c:pt idx="6">
                  <c:v>0.918650286071535</c:v>
                </c:pt>
                <c:pt idx="7">
                  <c:v>1.68845781692474</c:v>
                </c:pt>
                <c:pt idx="8">
                  <c:v>1.92800557276512</c:v>
                </c:pt>
                <c:pt idx="9">
                  <c:v>1.74017333777412</c:v>
                </c:pt>
                <c:pt idx="10">
                  <c:v>1.97972109361449</c:v>
                </c:pt>
                <c:pt idx="11">
                  <c:v>2.7983662659233</c:v>
                </c:pt>
                <c:pt idx="12">
                  <c:v>3.30453934324883</c:v>
                </c:pt>
                <c:pt idx="13">
                  <c:v>2.75625651520274</c:v>
                </c:pt>
                <c:pt idx="14">
                  <c:v>2.99580427104311</c:v>
                </c:pt>
              </c:numCache>
            </c:numRef>
          </c:val>
        </c:ser>
        <c:ser>
          <c:idx val="5"/>
          <c:order val="5"/>
          <c:tx>
            <c:strRef>
              <c:f>Sheet3!$T$23</c:f>
              <c:strCache>
                <c:ptCount val="1"/>
                <c:pt idx="0">
                  <c:v>Public Water Works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Sheet3!$U$23:$AI$23</c:f>
              <c:numCache>
                <c:formatCode>General</c:formatCode>
                <c:ptCount val="15"/>
                <c:pt idx="3">
                  <c:v>1.14854502848884</c:v>
                </c:pt>
                <c:pt idx="4">
                  <c:v>1.78809278432921</c:v>
                </c:pt>
                <c:pt idx="5">
                  <c:v>0.354736118187662</c:v>
                </c:pt>
                <c:pt idx="6">
                  <c:v>0.994283874028034</c:v>
                </c:pt>
                <c:pt idx="11">
                  <c:v>1.8074988720482</c:v>
                </c:pt>
                <c:pt idx="12">
                  <c:v>2.539728624753</c:v>
                </c:pt>
                <c:pt idx="13">
                  <c:v>2.07601339980055</c:v>
                </c:pt>
                <c:pt idx="14">
                  <c:v>2.31556115564092</c:v>
                </c:pt>
              </c:numCache>
            </c:numRef>
          </c:val>
        </c:ser>
        <c:ser>
          <c:idx val="6"/>
          <c:order val="6"/>
          <c:tx>
            <c:strRef>
              <c:f>Sheet3!$T$24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Sheet3!$U$24:$AI$24</c:f>
              <c:numCache>
                <c:formatCode>General</c:formatCode>
                <c:ptCount val="15"/>
                <c:pt idx="0">
                  <c:v>0.09834887488222</c:v>
                </c:pt>
                <c:pt idx="1">
                  <c:v>0.799382643328594</c:v>
                </c:pt>
                <c:pt idx="3">
                  <c:v>0.159834887488222</c:v>
                </c:pt>
                <c:pt idx="4">
                  <c:v>0.799382643328594</c:v>
                </c:pt>
                <c:pt idx="5">
                  <c:v>0.060688472862752</c:v>
                </c:pt>
                <c:pt idx="6">
                  <c:v>0.340236228703125</c:v>
                </c:pt>
                <c:pt idx="7">
                  <c:v>0.394542188512072</c:v>
                </c:pt>
                <c:pt idx="8">
                  <c:v>0.634089944352445</c:v>
                </c:pt>
                <c:pt idx="9">
                  <c:v>0.788299055979552</c:v>
                </c:pt>
                <c:pt idx="10">
                  <c:v>1.02784681181992</c:v>
                </c:pt>
                <c:pt idx="11">
                  <c:v>0.142083114931647</c:v>
                </c:pt>
                <c:pt idx="12">
                  <c:v>0.95482164176459</c:v>
                </c:pt>
                <c:pt idx="13">
                  <c:v>0.669307046625692</c:v>
                </c:pt>
                <c:pt idx="14">
                  <c:v>0.908854802466064</c:v>
                </c:pt>
              </c:numCache>
            </c:numRef>
          </c:val>
        </c:ser>
        <c:ser>
          <c:idx val="7"/>
          <c:order val="7"/>
          <c:tx>
            <c:strRef>
              <c:f>Sheet3!$T$25</c:f>
              <c:strCache>
                <c:ptCount val="1"/>
                <c:pt idx="0">
                  <c:v>Traction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Sheet3!$U$25:$AI$25</c:f>
              <c:numCache>
                <c:formatCode>General</c:formatCode>
                <c:ptCount val="15"/>
                <c:pt idx="0">
                  <c:v>1.03126132953319</c:v>
                </c:pt>
                <c:pt idx="1">
                  <c:v>1.97080908537356</c:v>
                </c:pt>
                <c:pt idx="2">
                  <c:v>2.9</c:v>
                </c:pt>
                <c:pt idx="3">
                  <c:v>1.33126132953319</c:v>
                </c:pt>
                <c:pt idx="4">
                  <c:v>1.97080908537356</c:v>
                </c:pt>
                <c:pt idx="5">
                  <c:v>0.90147845714326</c:v>
                </c:pt>
                <c:pt idx="6">
                  <c:v>1.54102621298363</c:v>
                </c:pt>
                <c:pt idx="7">
                  <c:v>1.83462483685705</c:v>
                </c:pt>
                <c:pt idx="8">
                  <c:v>2.07417259269743</c:v>
                </c:pt>
                <c:pt idx="9">
                  <c:v>2.12939052654269</c:v>
                </c:pt>
                <c:pt idx="10">
                  <c:v>2.36893828238306</c:v>
                </c:pt>
                <c:pt idx="11">
                  <c:v>2.69741472623704</c:v>
                </c:pt>
                <c:pt idx="12">
                  <c:v>3.20358780356257</c:v>
                </c:pt>
                <c:pt idx="13">
                  <c:v>3.00787400368931</c:v>
                </c:pt>
                <c:pt idx="14">
                  <c:v>3.01226959742972</c:v>
                </c:pt>
              </c:numCache>
            </c:numRef>
          </c:val>
        </c:ser>
        <c:ser>
          <c:idx val="8"/>
          <c:order val="8"/>
          <c:tx>
            <c:strRef>
              <c:f>Sheet3!$T$26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Sheet3!$U$26:$AI$26</c:f>
              <c:numCache>
                <c:formatCode>General</c:formatCode>
                <c:ptCount val="15"/>
              </c:numCache>
            </c:numRef>
          </c:val>
        </c:ser>
        <c:ser>
          <c:idx val="9"/>
          <c:order val="9"/>
          <c:tx>
            <c:strRef>
              <c:f>Sheet3!$T$27</c:f>
              <c:strCache>
                <c:ptCount val="1"/>
                <c:pt idx="0">
                  <c:v>L&amp;MV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Sheet3!$U$27:$AI$27</c:f>
              <c:numCache>
                <c:formatCode>General</c:formatCode>
                <c:ptCount val="15"/>
                <c:pt idx="0">
                  <c:v>3.07218931156766</c:v>
                </c:pt>
                <c:pt idx="1">
                  <c:v>3.61173706740804</c:v>
                </c:pt>
                <c:pt idx="2">
                  <c:v>2.9</c:v>
                </c:pt>
                <c:pt idx="3">
                  <c:v>1.33126132953319</c:v>
                </c:pt>
                <c:pt idx="4">
                  <c:v>1.97080908537356</c:v>
                </c:pt>
                <c:pt idx="5">
                  <c:v>1.04059378733733</c:v>
                </c:pt>
                <c:pt idx="6">
                  <c:v>1.6801415431777</c:v>
                </c:pt>
                <c:pt idx="7">
                  <c:v>2.34364316016216</c:v>
                </c:pt>
                <c:pt idx="8">
                  <c:v>2.58319091600254</c:v>
                </c:pt>
                <c:pt idx="9">
                  <c:v>2.56389925122762</c:v>
                </c:pt>
                <c:pt idx="10">
                  <c:v>2.803447007068</c:v>
                </c:pt>
                <c:pt idx="11">
                  <c:v>2.7983662659233</c:v>
                </c:pt>
                <c:pt idx="12">
                  <c:v>3.30453934324883</c:v>
                </c:pt>
                <c:pt idx="13">
                  <c:v>3.00787400368931</c:v>
                </c:pt>
                <c:pt idx="14">
                  <c:v>3.06989396851524</c:v>
                </c:pt>
              </c:numCache>
            </c:numRef>
          </c:val>
        </c:ser>
        <c:ser>
          <c:idx val="10"/>
          <c:order val="10"/>
          <c:tx>
            <c:strRef>
              <c:f>Sheet3!$T$28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Sheet3!$U$28:$AI$28</c:f>
              <c:numCache>
                <c:formatCode>General</c:formatCode>
                <c:ptCount val="15"/>
                <c:pt idx="0">
                  <c:v>1.03126132953319</c:v>
                </c:pt>
                <c:pt idx="1">
                  <c:v>1.38509586435108</c:v>
                </c:pt>
                <c:pt idx="2">
                  <c:v>2.9</c:v>
                </c:pt>
                <c:pt idx="3">
                  <c:v>1.08724435168727</c:v>
                </c:pt>
                <c:pt idx="4">
                  <c:v>1.66549143072606</c:v>
                </c:pt>
                <c:pt idx="5">
                  <c:v>0.316919324209412</c:v>
                </c:pt>
                <c:pt idx="6">
                  <c:v>0.918650286071535</c:v>
                </c:pt>
                <c:pt idx="7">
                  <c:v>1.68845781692474</c:v>
                </c:pt>
                <c:pt idx="8">
                  <c:v>1.28104775855878</c:v>
                </c:pt>
                <c:pt idx="9">
                  <c:v>1.74017333777412</c:v>
                </c:pt>
                <c:pt idx="10">
                  <c:v>1.5037839527172</c:v>
                </c:pt>
                <c:pt idx="11">
                  <c:v>2.00918998523602</c:v>
                </c:pt>
                <c:pt idx="12">
                  <c:v>2.539728624753</c:v>
                </c:pt>
                <c:pt idx="13">
                  <c:v>2.07601339980055</c:v>
                </c:pt>
                <c:pt idx="14">
                  <c:v>2.31556115564092</c:v>
                </c:pt>
              </c:numCache>
            </c:numRef>
          </c:val>
        </c:ser>
        <c:ser>
          <c:idx val="11"/>
          <c:order val="11"/>
          <c:tx>
            <c:strRef>
              <c:f>Sheet3!$T$29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Sheet3!$U$15:$AI$17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  <c:lvl/>
              </c:multiLvlStrCache>
            </c:multiLvlStrRef>
          </c:cat>
          <c:val>
            <c:numRef>
              <c:f>Sheet3!$U$29:$AI$29</c:f>
              <c:numCache>
                <c:formatCode>General</c:formatCode>
                <c:ptCount val="15"/>
                <c:pt idx="0">
                  <c:v>0.09834887488222</c:v>
                </c:pt>
                <c:pt idx="1">
                  <c:v>0.113610929259004</c:v>
                </c:pt>
                <c:pt idx="2">
                  <c:v>2.9</c:v>
                </c:pt>
                <c:pt idx="3">
                  <c:v>0.159834887488222</c:v>
                </c:pt>
                <c:pt idx="4">
                  <c:v>0.128418247146015</c:v>
                </c:pt>
                <c:pt idx="5">
                  <c:v>0.060688472862752</c:v>
                </c:pt>
                <c:pt idx="6">
                  <c:v>0.230986703757404</c:v>
                </c:pt>
                <c:pt idx="7">
                  <c:v>0.224215994347202</c:v>
                </c:pt>
                <c:pt idx="8">
                  <c:v>0.0368434492447847</c:v>
                </c:pt>
                <c:pt idx="9">
                  <c:v>0.528722461612952</c:v>
                </c:pt>
                <c:pt idx="10">
                  <c:v>0.223538609111555</c:v>
                </c:pt>
                <c:pt idx="11">
                  <c:v>0.142083114931647</c:v>
                </c:pt>
                <c:pt idx="12">
                  <c:v>0.30947589685258</c:v>
                </c:pt>
                <c:pt idx="13">
                  <c:v>0.201591715297172</c:v>
                </c:pt>
                <c:pt idx="14">
                  <c:v>0.441139471137545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6730088"/>
        <c:axId val="165189912"/>
      </c:barChart>
      <c:catAx>
        <c:axId val="426730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5189912"/>
        <c:crosses val="autoZero"/>
        <c:auto val="1"/>
        <c:lblAlgn val="ctr"/>
        <c:lblOffset val="100"/>
        <c:noMultiLvlLbl val="0"/>
      </c:catAx>
      <c:valAx>
        <c:axId val="165189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73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Sheet3!$T$18</c:f>
              <c:strCache>
                <c:ptCount val="1"/>
                <c:pt idx="0">
                  <c:v>Domestic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Sheet3!$U$18:$AI$18</c:f>
              <c:numCache>
                <c:formatCode>General</c:formatCode>
                <c:ptCount val="15"/>
                <c:pt idx="6">
                  <c:v>0.230986703757404</c:v>
                </c:pt>
                <c:pt idx="8">
                  <c:v>0.0368434492447847</c:v>
                </c:pt>
                <c:pt idx="10">
                  <c:v>0.223538609111555</c:v>
                </c:pt>
                <c:pt idx="12">
                  <c:v>0.30947589685258</c:v>
                </c:pt>
                <c:pt idx="13">
                  <c:v>0.201591715297172</c:v>
                </c:pt>
                <c:pt idx="14">
                  <c:v>0.441139471137545</c:v>
                </c:pt>
              </c:numCache>
            </c:numRef>
          </c:val>
        </c:ser>
        <c:ser>
          <c:idx val="1"/>
          <c:order val="1"/>
          <c:tx>
            <c:strRef>
              <c:f>Sheet3!$T$19</c:f>
              <c:strCache>
                <c:ptCount val="1"/>
                <c:pt idx="0">
                  <c:v>Commercial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Sheet3!$U$19:$AI$19</c:f>
              <c:numCache>
                <c:formatCode>General</c:formatCode>
                <c:ptCount val="15"/>
                <c:pt idx="5">
                  <c:v>1.04059378733733</c:v>
                </c:pt>
                <c:pt idx="6">
                  <c:v>1.6801415431777</c:v>
                </c:pt>
                <c:pt idx="7">
                  <c:v>2.34364316016216</c:v>
                </c:pt>
                <c:pt idx="8">
                  <c:v>2.58319091600254</c:v>
                </c:pt>
                <c:pt idx="9">
                  <c:v>2.56389925122762</c:v>
                </c:pt>
                <c:pt idx="10">
                  <c:v>2.803447007068</c:v>
                </c:pt>
                <c:pt idx="11">
                  <c:v>2.21088109842385</c:v>
                </c:pt>
                <c:pt idx="12">
                  <c:v>3.02361962525679</c:v>
                </c:pt>
                <c:pt idx="13">
                  <c:v>2.83034621267487</c:v>
                </c:pt>
                <c:pt idx="14">
                  <c:v>3.06989396851524</c:v>
                </c:pt>
              </c:numCache>
            </c:numRef>
          </c:val>
        </c:ser>
        <c:ser>
          <c:idx val="2"/>
          <c:order val="2"/>
          <c:tx>
            <c:strRef>
              <c:f>Sheet3!$T$20</c:f>
              <c:strCache>
                <c:ptCount val="1"/>
                <c:pt idx="0">
                  <c:v>Irrigation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Sheet3!$U$20:$AI$20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tx>
            <c:strRef>
              <c:f>Sheet3!$T$21</c:f>
              <c:strCache>
                <c:ptCount val="1"/>
                <c:pt idx="0">
                  <c:v>Public Lighting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Sheet3!$U$21:$AI$21</c:f>
              <c:numCache>
                <c:formatCode>General</c:formatCode>
                <c:ptCount val="15"/>
                <c:pt idx="1">
                  <c:v>0.113610929259004</c:v>
                </c:pt>
                <c:pt idx="3">
                  <c:v>1.02594367488569</c:v>
                </c:pt>
                <c:pt idx="4">
                  <c:v>1.66549143072606</c:v>
                </c:pt>
                <c:pt idx="5">
                  <c:v>0.095845892712882</c:v>
                </c:pt>
                <c:pt idx="6">
                  <c:v>0.335393648553254</c:v>
                </c:pt>
                <c:pt idx="7">
                  <c:v>0.224215994347202</c:v>
                </c:pt>
                <c:pt idx="8">
                  <c:v>0.463763750187574</c:v>
                </c:pt>
                <c:pt idx="9">
                  <c:v>0.528722461612952</c:v>
                </c:pt>
                <c:pt idx="10">
                  <c:v>0.768270217453325</c:v>
                </c:pt>
                <c:pt idx="11">
                  <c:v>0.571133443887887</c:v>
                </c:pt>
                <c:pt idx="12">
                  <c:v>1.13011218143607</c:v>
                </c:pt>
                <c:pt idx="13">
                  <c:v>0.623116862189582</c:v>
                </c:pt>
                <c:pt idx="14">
                  <c:v>0.862664618029955</c:v>
                </c:pt>
              </c:numCache>
            </c:numRef>
          </c:val>
        </c:ser>
        <c:ser>
          <c:idx val="4"/>
          <c:order val="4"/>
          <c:tx>
            <c:strRef>
              <c:f>Sheet3!$T$22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Sheet3!$U$22:$AI$22</c:f>
              <c:numCache>
                <c:formatCode>General</c:formatCode>
                <c:ptCount val="15"/>
                <c:pt idx="0">
                  <c:v>3.07218931156766</c:v>
                </c:pt>
                <c:pt idx="1">
                  <c:v>3.61173706740804</c:v>
                </c:pt>
                <c:pt idx="4">
                  <c:v>0.128418247146015</c:v>
                </c:pt>
                <c:pt idx="5">
                  <c:v>0.279102530231162</c:v>
                </c:pt>
                <c:pt idx="6">
                  <c:v>0.918650286071535</c:v>
                </c:pt>
                <c:pt idx="7">
                  <c:v>1.68845781692474</c:v>
                </c:pt>
                <c:pt idx="8">
                  <c:v>1.92800557276512</c:v>
                </c:pt>
                <c:pt idx="9">
                  <c:v>1.74017333777412</c:v>
                </c:pt>
                <c:pt idx="10">
                  <c:v>1.97972109361449</c:v>
                </c:pt>
                <c:pt idx="11">
                  <c:v>2.7983662659233</c:v>
                </c:pt>
                <c:pt idx="12">
                  <c:v>3.30453934324883</c:v>
                </c:pt>
                <c:pt idx="13">
                  <c:v>2.75625651520274</c:v>
                </c:pt>
                <c:pt idx="14">
                  <c:v>2.99580427104311</c:v>
                </c:pt>
              </c:numCache>
            </c:numRef>
          </c:val>
        </c:ser>
        <c:ser>
          <c:idx val="5"/>
          <c:order val="5"/>
          <c:tx>
            <c:strRef>
              <c:f>Sheet3!$T$23</c:f>
              <c:strCache>
                <c:ptCount val="1"/>
                <c:pt idx="0">
                  <c:v>Public Water Works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Sheet3!$U$23:$AI$23</c:f>
              <c:numCache>
                <c:formatCode>General</c:formatCode>
                <c:ptCount val="15"/>
                <c:pt idx="3">
                  <c:v>1.14854502848884</c:v>
                </c:pt>
                <c:pt idx="4">
                  <c:v>1.78809278432921</c:v>
                </c:pt>
                <c:pt idx="5">
                  <c:v>0.354736118187662</c:v>
                </c:pt>
                <c:pt idx="6">
                  <c:v>0.994283874028034</c:v>
                </c:pt>
                <c:pt idx="11">
                  <c:v>1.8074988720482</c:v>
                </c:pt>
                <c:pt idx="12">
                  <c:v>2.539728624753</c:v>
                </c:pt>
                <c:pt idx="13">
                  <c:v>2.07601339980055</c:v>
                </c:pt>
                <c:pt idx="14">
                  <c:v>2.31556115564092</c:v>
                </c:pt>
              </c:numCache>
            </c:numRef>
          </c:val>
        </c:ser>
        <c:ser>
          <c:idx val="6"/>
          <c:order val="6"/>
          <c:tx>
            <c:strRef>
              <c:f>Sheet3!$T$24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Sheet3!$U$24:$AI$24</c:f>
              <c:numCache>
                <c:formatCode>General</c:formatCode>
                <c:ptCount val="15"/>
                <c:pt idx="0">
                  <c:v>0.09834887488222</c:v>
                </c:pt>
                <c:pt idx="1">
                  <c:v>0.799382643328594</c:v>
                </c:pt>
                <c:pt idx="3">
                  <c:v>0.159834887488222</c:v>
                </c:pt>
                <c:pt idx="4">
                  <c:v>0.799382643328594</c:v>
                </c:pt>
                <c:pt idx="5">
                  <c:v>0.060688472862752</c:v>
                </c:pt>
                <c:pt idx="6">
                  <c:v>0.340236228703125</c:v>
                </c:pt>
                <c:pt idx="7">
                  <c:v>0.394542188512072</c:v>
                </c:pt>
                <c:pt idx="8">
                  <c:v>0.634089944352445</c:v>
                </c:pt>
                <c:pt idx="9">
                  <c:v>0.788299055979552</c:v>
                </c:pt>
                <c:pt idx="10">
                  <c:v>1.02784681181992</c:v>
                </c:pt>
                <c:pt idx="11">
                  <c:v>0.142083114931647</c:v>
                </c:pt>
                <c:pt idx="12">
                  <c:v>0.95482164176459</c:v>
                </c:pt>
                <c:pt idx="13">
                  <c:v>0.669307046625692</c:v>
                </c:pt>
                <c:pt idx="14">
                  <c:v>0.908854802466064</c:v>
                </c:pt>
              </c:numCache>
            </c:numRef>
          </c:val>
        </c:ser>
        <c:ser>
          <c:idx val="7"/>
          <c:order val="7"/>
          <c:tx>
            <c:strRef>
              <c:f>Sheet3!$T$25</c:f>
              <c:strCache>
                <c:ptCount val="1"/>
                <c:pt idx="0">
                  <c:v>Traction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Sheet3!$U$25:$AI$25</c:f>
              <c:numCache>
                <c:formatCode>General</c:formatCode>
                <c:ptCount val="15"/>
                <c:pt idx="0">
                  <c:v>1.03126132953319</c:v>
                </c:pt>
                <c:pt idx="1">
                  <c:v>1.97080908537356</c:v>
                </c:pt>
                <c:pt idx="2">
                  <c:v>2.9</c:v>
                </c:pt>
                <c:pt idx="3">
                  <c:v>1.33126132953319</c:v>
                </c:pt>
                <c:pt idx="4">
                  <c:v>1.97080908537356</c:v>
                </c:pt>
                <c:pt idx="5">
                  <c:v>0.90147845714326</c:v>
                </c:pt>
                <c:pt idx="6">
                  <c:v>1.54102621298363</c:v>
                </c:pt>
                <c:pt idx="7">
                  <c:v>1.83462483685705</c:v>
                </c:pt>
                <c:pt idx="8">
                  <c:v>2.07417259269743</c:v>
                </c:pt>
                <c:pt idx="9">
                  <c:v>2.12939052654269</c:v>
                </c:pt>
                <c:pt idx="10">
                  <c:v>2.36893828238306</c:v>
                </c:pt>
                <c:pt idx="11">
                  <c:v>2.69741472623704</c:v>
                </c:pt>
                <c:pt idx="12">
                  <c:v>3.20358780356257</c:v>
                </c:pt>
                <c:pt idx="13">
                  <c:v>3.00787400368931</c:v>
                </c:pt>
                <c:pt idx="14">
                  <c:v>3.01226959742972</c:v>
                </c:pt>
              </c:numCache>
            </c:numRef>
          </c:val>
        </c:ser>
        <c:ser>
          <c:idx val="8"/>
          <c:order val="8"/>
          <c:tx>
            <c:strRef>
              <c:f>Sheet3!$T$26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Sheet3!$U$26:$AI$26</c:f>
              <c:numCache>
                <c:formatCode>General</c:formatCode>
                <c:ptCount val="15"/>
              </c:numCache>
            </c:numRef>
          </c:val>
        </c:ser>
        <c:ser>
          <c:idx val="9"/>
          <c:order val="9"/>
          <c:tx>
            <c:strRef>
              <c:f>Sheet3!$T$27</c:f>
              <c:strCache>
                <c:ptCount val="1"/>
                <c:pt idx="0">
                  <c:v>L&amp;MV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Sheet3!$U$27:$AI$27</c:f>
              <c:numCache>
                <c:formatCode>General</c:formatCode>
                <c:ptCount val="15"/>
                <c:pt idx="0">
                  <c:v>3.07218931156766</c:v>
                </c:pt>
                <c:pt idx="1">
                  <c:v>3.61173706740804</c:v>
                </c:pt>
                <c:pt idx="2">
                  <c:v>2.9</c:v>
                </c:pt>
                <c:pt idx="3">
                  <c:v>1.33126132953319</c:v>
                </c:pt>
                <c:pt idx="4">
                  <c:v>1.97080908537356</c:v>
                </c:pt>
                <c:pt idx="5">
                  <c:v>1.04059378733733</c:v>
                </c:pt>
                <c:pt idx="6">
                  <c:v>1.6801415431777</c:v>
                </c:pt>
                <c:pt idx="7">
                  <c:v>2.34364316016216</c:v>
                </c:pt>
                <c:pt idx="8">
                  <c:v>2.58319091600254</c:v>
                </c:pt>
                <c:pt idx="9">
                  <c:v>2.56389925122762</c:v>
                </c:pt>
                <c:pt idx="10">
                  <c:v>2.803447007068</c:v>
                </c:pt>
                <c:pt idx="11">
                  <c:v>2.7983662659233</c:v>
                </c:pt>
                <c:pt idx="12">
                  <c:v>3.30453934324883</c:v>
                </c:pt>
                <c:pt idx="13">
                  <c:v>3.00787400368931</c:v>
                </c:pt>
                <c:pt idx="14">
                  <c:v>3.06989396851524</c:v>
                </c:pt>
              </c:numCache>
            </c:numRef>
          </c:val>
        </c:ser>
        <c:ser>
          <c:idx val="10"/>
          <c:order val="10"/>
          <c:tx>
            <c:strRef>
              <c:f>Sheet3!$T$28</c:f>
              <c:strCache>
                <c:ptCount val="1"/>
                <c:pt idx="0">
                  <c:v>HV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Sheet3!$U$28:$AI$28</c:f>
              <c:numCache>
                <c:formatCode>General</c:formatCode>
                <c:ptCount val="15"/>
                <c:pt idx="0">
                  <c:v>1.03126132953319</c:v>
                </c:pt>
                <c:pt idx="1">
                  <c:v>1.38509586435108</c:v>
                </c:pt>
                <c:pt idx="2">
                  <c:v>2.9</c:v>
                </c:pt>
                <c:pt idx="3">
                  <c:v>1.08724435168727</c:v>
                </c:pt>
                <c:pt idx="4">
                  <c:v>1.66549143072606</c:v>
                </c:pt>
                <c:pt idx="5">
                  <c:v>0.316919324209412</c:v>
                </c:pt>
                <c:pt idx="6">
                  <c:v>0.918650286071535</c:v>
                </c:pt>
                <c:pt idx="7">
                  <c:v>1.68845781692474</c:v>
                </c:pt>
                <c:pt idx="8">
                  <c:v>1.28104775855878</c:v>
                </c:pt>
                <c:pt idx="9">
                  <c:v>1.74017333777412</c:v>
                </c:pt>
                <c:pt idx="10">
                  <c:v>1.5037839527172</c:v>
                </c:pt>
                <c:pt idx="11">
                  <c:v>2.00918998523602</c:v>
                </c:pt>
                <c:pt idx="12">
                  <c:v>2.539728624753</c:v>
                </c:pt>
                <c:pt idx="13">
                  <c:v>2.07601339980055</c:v>
                </c:pt>
                <c:pt idx="14">
                  <c:v>2.31556115564092</c:v>
                </c:pt>
              </c:numCache>
            </c:numRef>
          </c:val>
        </c:ser>
        <c:ser>
          <c:idx val="11"/>
          <c:order val="11"/>
          <c:tx>
            <c:strRef>
              <c:f>Sheet3!$T$29</c:f>
              <c:strCache>
                <c:ptCount val="1"/>
                <c:pt idx="0">
                  <c:v>EHV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Sheet3!$U$16:$AI$17</c:f>
              <c:multiLvlStrCache>
                <c:ptCount val="15"/>
                <c:lvl>
                  <c:pt idx="0">
                    <c:v>CSS(Rs./unit) TP 2016</c:v>
                  </c:pt>
                  <c:pt idx="1">
                    <c:v>CSS (Rs./unit) TP 2005</c:v>
                  </c:pt>
                  <c:pt idx="2">
                    <c:v>OAR</c:v>
                  </c:pt>
                  <c:pt idx="3">
                    <c:v>CSS(Rs./unit) TP 2016</c:v>
                  </c:pt>
                  <c:pt idx="4">
                    <c:v>CSS (Rs./unit) TP 2005</c:v>
                  </c:pt>
                  <c:pt idx="5">
                    <c:v>CSS(Rs./unit) TP 2016</c:v>
                  </c:pt>
                  <c:pt idx="6">
                    <c:v>CSS (Rs./unit) TP 2005</c:v>
                  </c:pt>
                  <c:pt idx="7">
                    <c:v>CSS(Rs./unit) TP 2016</c:v>
                  </c:pt>
                  <c:pt idx="8">
                    <c:v>CSS (Rs./unit) TP 2005</c:v>
                  </c:pt>
                  <c:pt idx="9">
                    <c:v>CSS(Rs./unit) TP 2016</c:v>
                  </c:pt>
                  <c:pt idx="10">
                    <c:v>CSS (Rs./unit) TP 2005</c:v>
                  </c:pt>
                  <c:pt idx="11">
                    <c:v>CSS(Rs./unit) TP 2016</c:v>
                  </c:pt>
                  <c:pt idx="12">
                    <c:v>CSS (Rs./unit) TP 2005</c:v>
                  </c:pt>
                  <c:pt idx="13">
                    <c:v>CSS(Rs./unit) TP 2016</c:v>
                  </c:pt>
                  <c:pt idx="14">
                    <c:v>CSS (Rs./unit) TP 2005 </c:v>
                  </c:pt>
                </c:lvl>
                <c:lvl>
                  <c:pt idx="0">
                    <c:v>2013-14</c:v>
                  </c:pt>
                  <c:pt idx="3">
                    <c:v>2014-15</c:v>
                  </c:pt>
                  <c:pt idx="5">
                    <c:v>2015-16</c:v>
                  </c:pt>
                  <c:pt idx="7">
                    <c:v>2016-17</c:v>
                  </c:pt>
                  <c:pt idx="9">
                    <c:v>2017-18</c:v>
                  </c:pt>
                  <c:pt idx="11">
                    <c:v>2018-19</c:v>
                  </c:pt>
                  <c:pt idx="13">
                    <c:v>2019-20</c:v>
                  </c:pt>
                </c:lvl>
              </c:multiLvlStrCache>
            </c:multiLvlStrRef>
          </c:cat>
          <c:val>
            <c:numRef>
              <c:f>Sheet3!$U$29:$AI$29</c:f>
              <c:numCache>
                <c:formatCode>General</c:formatCode>
                <c:ptCount val="15"/>
                <c:pt idx="0">
                  <c:v>0.09834887488222</c:v>
                </c:pt>
                <c:pt idx="1">
                  <c:v>0.113610929259004</c:v>
                </c:pt>
                <c:pt idx="2">
                  <c:v>2.9</c:v>
                </c:pt>
                <c:pt idx="3">
                  <c:v>0.159834887488222</c:v>
                </c:pt>
                <c:pt idx="4">
                  <c:v>0.128418247146015</c:v>
                </c:pt>
                <c:pt idx="5">
                  <c:v>0.060688472862752</c:v>
                </c:pt>
                <c:pt idx="6">
                  <c:v>0.230986703757404</c:v>
                </c:pt>
                <c:pt idx="7">
                  <c:v>0.224215994347202</c:v>
                </c:pt>
                <c:pt idx="8">
                  <c:v>0.0368434492447847</c:v>
                </c:pt>
                <c:pt idx="9">
                  <c:v>0.528722461612952</c:v>
                </c:pt>
                <c:pt idx="10">
                  <c:v>0.223538609111555</c:v>
                </c:pt>
                <c:pt idx="11">
                  <c:v>0.142083114931647</c:v>
                </c:pt>
                <c:pt idx="12">
                  <c:v>0.30947589685258</c:v>
                </c:pt>
                <c:pt idx="13">
                  <c:v>0.201591715297172</c:v>
                </c:pt>
                <c:pt idx="14">
                  <c:v>0.441139471137545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315243"/>
        <c:axId val="589633751"/>
      </c:areaChart>
      <c:catAx>
        <c:axId val="9473152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9633751"/>
        <c:crosses val="autoZero"/>
        <c:auto val="1"/>
        <c:lblAlgn val="ctr"/>
        <c:lblOffset val="100"/>
        <c:noMultiLvlLbl val="0"/>
      </c:catAx>
      <c:valAx>
        <c:axId val="589633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3152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4" Type="http://schemas.openxmlformats.org/officeDocument/2006/relationships/chart" Target="../charts/chart7.xml"/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173990</xdr:colOff>
      <xdr:row>18</xdr:row>
      <xdr:rowOff>139065</xdr:rowOff>
    </xdr:from>
    <xdr:to>
      <xdr:col>24</xdr:col>
      <xdr:colOff>64770</xdr:colOff>
      <xdr:row>46</xdr:row>
      <xdr:rowOff>38100</xdr:rowOff>
    </xdr:to>
    <xdr:graphicFrame>
      <xdr:nvGraphicFramePr>
        <xdr:cNvPr id="2" name="Chart 1"/>
        <xdr:cNvGraphicFramePr/>
      </xdr:nvGraphicFramePr>
      <xdr:xfrm>
        <a:off x="12134215" y="3644900"/>
        <a:ext cx="8915400" cy="480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198755</xdr:colOff>
      <xdr:row>27</xdr:row>
      <xdr:rowOff>113030</xdr:rowOff>
    </xdr:from>
    <xdr:to>
      <xdr:col>9</xdr:col>
      <xdr:colOff>429260</xdr:colOff>
      <xdr:row>54</xdr:row>
      <xdr:rowOff>116840</xdr:rowOff>
    </xdr:to>
    <xdr:graphicFrame>
      <xdr:nvGraphicFramePr>
        <xdr:cNvPr id="3" name="Chart 2"/>
        <xdr:cNvGraphicFramePr/>
      </xdr:nvGraphicFramePr>
      <xdr:xfrm>
        <a:off x="2193290" y="5196205"/>
        <a:ext cx="7672705" cy="4735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245110</xdr:colOff>
      <xdr:row>10</xdr:row>
      <xdr:rowOff>13335</xdr:rowOff>
    </xdr:from>
    <xdr:to>
      <xdr:col>19</xdr:col>
      <xdr:colOff>294640</xdr:colOff>
      <xdr:row>37</xdr:row>
      <xdr:rowOff>99695</xdr:rowOff>
    </xdr:to>
    <xdr:graphicFrame>
      <xdr:nvGraphicFramePr>
        <xdr:cNvPr id="2" name="Chart 1"/>
        <xdr:cNvGraphicFramePr/>
      </xdr:nvGraphicFramePr>
      <xdr:xfrm>
        <a:off x="6083300" y="2117090"/>
        <a:ext cx="8143875" cy="48183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1909445</xdr:colOff>
      <xdr:row>8</xdr:row>
      <xdr:rowOff>102235</xdr:rowOff>
    </xdr:from>
    <xdr:to>
      <xdr:col>10</xdr:col>
      <xdr:colOff>746125</xdr:colOff>
      <xdr:row>37</xdr:row>
      <xdr:rowOff>76835</xdr:rowOff>
    </xdr:to>
    <xdr:graphicFrame>
      <xdr:nvGraphicFramePr>
        <xdr:cNvPr id="2" name="Chart 1"/>
        <xdr:cNvGraphicFramePr/>
      </xdr:nvGraphicFramePr>
      <xdr:xfrm>
        <a:off x="1909445" y="1680210"/>
        <a:ext cx="8936355" cy="5408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143510</xdr:colOff>
      <xdr:row>41</xdr:row>
      <xdr:rowOff>19685</xdr:rowOff>
    </xdr:from>
    <xdr:to>
      <xdr:col>22</xdr:col>
      <xdr:colOff>14605</xdr:colOff>
      <xdr:row>90</xdr:row>
      <xdr:rowOff>134620</xdr:rowOff>
    </xdr:to>
    <xdr:graphicFrame>
      <xdr:nvGraphicFramePr>
        <xdr:cNvPr id="3" name="Chart 2"/>
        <xdr:cNvGraphicFramePr/>
      </xdr:nvGraphicFramePr>
      <xdr:xfrm>
        <a:off x="3068320" y="7732395"/>
        <a:ext cx="17195800" cy="8702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157480</xdr:colOff>
      <xdr:row>39</xdr:row>
      <xdr:rowOff>53975</xdr:rowOff>
    </xdr:from>
    <xdr:to>
      <xdr:col>39</xdr:col>
      <xdr:colOff>376555</xdr:colOff>
      <xdr:row>87</xdr:row>
      <xdr:rowOff>86360</xdr:rowOff>
    </xdr:to>
    <xdr:graphicFrame>
      <xdr:nvGraphicFramePr>
        <xdr:cNvPr id="4" name="Chart 3"/>
        <xdr:cNvGraphicFramePr/>
      </xdr:nvGraphicFramePr>
      <xdr:xfrm>
        <a:off x="23888700" y="7416165"/>
        <a:ext cx="14028420" cy="8444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613410</xdr:colOff>
      <xdr:row>16</xdr:row>
      <xdr:rowOff>367665</xdr:rowOff>
    </xdr:from>
    <xdr:to>
      <xdr:col>55</xdr:col>
      <xdr:colOff>838200</xdr:colOff>
      <xdr:row>52</xdr:row>
      <xdr:rowOff>29210</xdr:rowOff>
    </xdr:to>
    <xdr:graphicFrame>
      <xdr:nvGraphicFramePr>
        <xdr:cNvPr id="5" name="Chart 4"/>
        <xdr:cNvGraphicFramePr/>
      </xdr:nvGraphicFramePr>
      <xdr:xfrm>
        <a:off x="41156890" y="3347720"/>
        <a:ext cx="8938260" cy="63220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X6"/>
  <sheetViews>
    <sheetView tabSelected="1" workbookViewId="0">
      <selection activeCell="A14" sqref="A14"/>
    </sheetView>
  </sheetViews>
  <sheetFormatPr defaultColWidth="9" defaultRowHeight="13.8" outlineLevelRow="5"/>
  <cols>
    <col min="1" max="1" width="27.0775862068966" customWidth="1"/>
    <col min="2" max="8" width="12.6293103448276"/>
    <col min="11" max="15" width="12.6293103448276"/>
    <col min="18" max="18" width="12.6293103448276"/>
    <col min="21" max="21" width="12.6293103448276"/>
    <col min="25" max="25" width="12.6293103448276"/>
    <col min="28" max="28" width="12.6293103448276"/>
    <col min="32" max="32" width="12.6293103448276"/>
    <col min="35" max="35" width="12.6293103448276"/>
    <col min="39" max="39" width="12.6293103448276"/>
    <col min="42" max="42" width="13.75"/>
    <col min="43" max="43" width="10.3793103448276"/>
    <col min="46" max="46" width="12.6293103448276"/>
    <col min="49" max="49" width="12.6293103448276"/>
    <col min="50" max="50" width="11.5"/>
  </cols>
  <sheetData>
    <row r="1" spans="1:50">
      <c r="A1" s="4"/>
      <c r="B1" s="5" t="s">
        <v>0</v>
      </c>
      <c r="C1" s="4"/>
      <c r="D1" s="4"/>
      <c r="E1" s="4"/>
      <c r="F1" s="4"/>
      <c r="G1" s="4"/>
      <c r="H1" s="4"/>
      <c r="I1" s="5" t="s">
        <v>1</v>
      </c>
      <c r="J1" s="4"/>
      <c r="K1" s="4"/>
      <c r="L1" s="4"/>
      <c r="M1" s="4"/>
      <c r="N1" s="4"/>
      <c r="O1" s="4"/>
      <c r="P1" s="5" t="s">
        <v>2</v>
      </c>
      <c r="Q1" s="4"/>
      <c r="R1" s="4"/>
      <c r="S1" s="4"/>
      <c r="T1" s="4"/>
      <c r="U1" s="4"/>
      <c r="V1" s="4"/>
      <c r="W1" s="5" t="s">
        <v>3</v>
      </c>
      <c r="X1" s="4"/>
      <c r="Y1" s="4"/>
      <c r="Z1" s="4"/>
      <c r="AA1" s="4"/>
      <c r="AB1" s="4"/>
      <c r="AC1" s="4"/>
      <c r="AD1" s="5" t="s">
        <v>4</v>
      </c>
      <c r="AE1" s="4"/>
      <c r="AF1" s="4"/>
      <c r="AG1" s="4"/>
      <c r="AH1" s="4"/>
      <c r="AI1" s="4"/>
      <c r="AJ1" s="4"/>
      <c r="AK1" s="5" t="s">
        <v>5</v>
      </c>
      <c r="AL1" s="4"/>
      <c r="AM1" s="4"/>
      <c r="AN1" s="4"/>
      <c r="AO1" s="4"/>
      <c r="AP1" s="4"/>
      <c r="AQ1" s="4"/>
      <c r="AR1" s="5" t="s">
        <v>6</v>
      </c>
      <c r="AS1" s="4"/>
      <c r="AT1" s="4"/>
      <c r="AU1" s="4"/>
      <c r="AV1" s="4"/>
      <c r="AW1" s="4"/>
      <c r="AX1" s="4"/>
    </row>
    <row r="2" s="1" customFormat="1" ht="41.45" spans="1:50">
      <c r="A2" s="6"/>
      <c r="B2" s="7" t="s">
        <v>7</v>
      </c>
      <c r="C2" s="7" t="s">
        <v>8</v>
      </c>
      <c r="D2" s="7" t="s">
        <v>9</v>
      </c>
      <c r="E2" s="7" t="s">
        <v>10</v>
      </c>
      <c r="F2" s="7" t="s">
        <v>11</v>
      </c>
      <c r="G2" s="7" t="s">
        <v>12</v>
      </c>
      <c r="H2" s="7" t="s">
        <v>13</v>
      </c>
      <c r="I2" s="7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7</v>
      </c>
      <c r="Q2" s="7" t="s">
        <v>8</v>
      </c>
      <c r="R2" s="7" t="s">
        <v>9</v>
      </c>
      <c r="S2" s="7" t="s">
        <v>10</v>
      </c>
      <c r="T2" s="7" t="s">
        <v>11</v>
      </c>
      <c r="U2" s="7" t="s">
        <v>12</v>
      </c>
      <c r="V2" s="7" t="s">
        <v>13</v>
      </c>
      <c r="W2" s="7" t="s">
        <v>7</v>
      </c>
      <c r="X2" s="7" t="s">
        <v>8</v>
      </c>
      <c r="Y2" s="7" t="s">
        <v>9</v>
      </c>
      <c r="Z2" s="7" t="s">
        <v>10</v>
      </c>
      <c r="AA2" s="7" t="s">
        <v>11</v>
      </c>
      <c r="AB2" s="7" t="s">
        <v>12</v>
      </c>
      <c r="AC2" s="7" t="s">
        <v>13</v>
      </c>
      <c r="AD2" s="7" t="s">
        <v>7</v>
      </c>
      <c r="AE2" s="7" t="s">
        <v>8</v>
      </c>
      <c r="AF2" s="7" t="s">
        <v>9</v>
      </c>
      <c r="AG2" s="7" t="s">
        <v>10</v>
      </c>
      <c r="AH2" s="7" t="s">
        <v>11</v>
      </c>
      <c r="AI2" s="7" t="s">
        <v>12</v>
      </c>
      <c r="AJ2" s="7" t="s">
        <v>13</v>
      </c>
      <c r="AK2" s="7" t="s">
        <v>7</v>
      </c>
      <c r="AL2" s="7" t="s">
        <v>8</v>
      </c>
      <c r="AM2" s="7" t="s">
        <v>9</v>
      </c>
      <c r="AN2" s="7" t="s">
        <v>11</v>
      </c>
      <c r="AO2" s="7" t="s">
        <v>10</v>
      </c>
      <c r="AP2" s="7" t="s">
        <v>12</v>
      </c>
      <c r="AQ2" s="7" t="s">
        <v>13</v>
      </c>
      <c r="AR2" s="7" t="s">
        <v>7</v>
      </c>
      <c r="AS2" s="7" t="s">
        <v>8</v>
      </c>
      <c r="AT2" s="7" t="s">
        <v>9</v>
      </c>
      <c r="AU2" s="7" t="s">
        <v>10</v>
      </c>
      <c r="AV2" s="7" t="s">
        <v>11</v>
      </c>
      <c r="AW2" s="7" t="s">
        <v>12</v>
      </c>
      <c r="AX2" s="7" t="s">
        <v>13</v>
      </c>
    </row>
    <row r="3" spans="1:50">
      <c r="A3" s="8" t="s">
        <v>14</v>
      </c>
      <c r="B3" s="8">
        <v>3.32</v>
      </c>
      <c r="C3" s="8">
        <v>14.3</v>
      </c>
      <c r="D3" s="8">
        <f>B3/(100-C3)/0.01</f>
        <v>3.87397899649942</v>
      </c>
      <c r="E3" s="8">
        <f>6.97*1.2</f>
        <v>8.364</v>
      </c>
      <c r="F3" s="8">
        <v>1.7</v>
      </c>
      <c r="G3" s="8">
        <f>E3-(B3/(1-C3/100)+F3)</f>
        <v>2.79002100350058</v>
      </c>
      <c r="H3" s="8">
        <f>E3-(B3*(1+C3/100)+F3)</f>
        <v>2.86924</v>
      </c>
      <c r="I3" s="8">
        <v>3.36</v>
      </c>
      <c r="J3" s="8">
        <v>14.3</v>
      </c>
      <c r="K3" s="8">
        <f>I3/(100-J3)/0.01</f>
        <v>3.92065344224037</v>
      </c>
      <c r="L3" s="8">
        <f>6.97*1.1</f>
        <v>7.667</v>
      </c>
      <c r="M3" s="8">
        <v>1.6</v>
      </c>
      <c r="N3" s="8">
        <f>L3-(I3/(1-J3/100)+M3)</f>
        <v>2.14634655775963</v>
      </c>
      <c r="O3" s="8">
        <f>L3-(I3*(1+J3/100)+M3)</f>
        <v>2.22652</v>
      </c>
      <c r="P3" s="8">
        <v>2.96</v>
      </c>
      <c r="Q3" s="8">
        <v>14.3</v>
      </c>
      <c r="R3" s="8">
        <f>P3/(100-Q3)/0.01</f>
        <v>3.4539089848308</v>
      </c>
      <c r="S3" s="8">
        <f>6.1*1.15</f>
        <v>7.015</v>
      </c>
      <c r="T3" s="8">
        <v>1.35</v>
      </c>
      <c r="U3" s="8">
        <f>S3-(P3/(1-Q3/100)+T3)</f>
        <v>2.21109101516919</v>
      </c>
      <c r="V3" s="8">
        <f>S3-(P3*(1+Q3/100)+T3)</f>
        <v>2.28172</v>
      </c>
      <c r="W3" s="8">
        <v>2.96</v>
      </c>
      <c r="X3" s="8">
        <v>14.3</v>
      </c>
      <c r="Y3" s="8">
        <f>W3/(100-X3)/0.01</f>
        <v>3.4539089848308</v>
      </c>
      <c r="Z3" s="8">
        <f>6.09*1.2</f>
        <v>7.308</v>
      </c>
      <c r="AA3" s="8">
        <v>1.35</v>
      </c>
      <c r="AB3" s="8">
        <f>Z3-(W3/(1-X3/100)+AA3)</f>
        <v>2.50409101516919</v>
      </c>
      <c r="AC3" s="8">
        <f>Z3-(W3*(1+X3/100)+AA3)</f>
        <v>2.57472</v>
      </c>
      <c r="AD3" s="8">
        <v>2.84</v>
      </c>
      <c r="AE3" s="8">
        <v>14.6</v>
      </c>
      <c r="AF3" s="8">
        <f>AD3/(100-AE3)/0.01</f>
        <v>3.32552693208431</v>
      </c>
      <c r="AG3" s="8">
        <f>5.87*1.2</f>
        <v>7.044</v>
      </c>
      <c r="AH3" s="8">
        <v>1.17</v>
      </c>
      <c r="AI3" s="8">
        <f>AG3-(AD3/(1-AE3/100)+AH3)</f>
        <v>2.54847306791569</v>
      </c>
      <c r="AJ3" s="8">
        <f>AG3-(AD3*(1+AE3/100)+AH3)</f>
        <v>2.61936</v>
      </c>
      <c r="AK3" s="8">
        <v>2.27</v>
      </c>
      <c r="AL3" s="8">
        <v>14.75</v>
      </c>
      <c r="AM3" s="8">
        <f>AK3/(100-AL3)/0.01</f>
        <v>2.66275659824047</v>
      </c>
      <c r="AN3" s="8">
        <v>0.95</v>
      </c>
      <c r="AO3" s="8">
        <f>4.73*1.2</f>
        <v>5.676</v>
      </c>
      <c r="AP3" s="8">
        <f>AN3-(AK3/(1-AL3/100)+AO3)</f>
        <v>-7.38875659824047</v>
      </c>
      <c r="AQ3" s="8">
        <f>AN3-(AK3*(1+AL3/100)+AO3)</f>
        <v>-7.330825</v>
      </c>
      <c r="AR3" s="8">
        <v>2.27</v>
      </c>
      <c r="AS3" s="8">
        <v>14.75</v>
      </c>
      <c r="AT3" s="8">
        <f>AR3/(100-AS3)/0.01</f>
        <v>2.66275659824047</v>
      </c>
      <c r="AU3" s="8">
        <v>409</v>
      </c>
      <c r="AV3" s="8">
        <v>0.92</v>
      </c>
      <c r="AW3" s="8">
        <f>AU3-(AR3/(1-AS3/100)+AV3)</f>
        <v>405.41724340176</v>
      </c>
      <c r="AX3" s="8">
        <f>AU3-(AR3*(1+AS3/100)+AV3)</f>
        <v>405.475175</v>
      </c>
    </row>
    <row r="4" spans="1:50">
      <c r="A4" s="8" t="s">
        <v>15</v>
      </c>
      <c r="B4" s="8">
        <v>3.32</v>
      </c>
      <c r="C4" s="8">
        <v>8</v>
      </c>
      <c r="D4" s="8">
        <f>B4/(100-C4)/0.01</f>
        <v>3.60869565217391</v>
      </c>
      <c r="E4" s="8">
        <v>6.97</v>
      </c>
      <c r="F4" s="8">
        <v>1.7</v>
      </c>
      <c r="G4" s="8">
        <f>E4-(B4/(1-C4/100)+F4)</f>
        <v>1.66130434782609</v>
      </c>
      <c r="H4" s="8">
        <f>E4-(B4*(1+C4/100)+F4)</f>
        <v>1.6844</v>
      </c>
      <c r="I4" s="8">
        <v>3.36</v>
      </c>
      <c r="J4" s="8">
        <v>8</v>
      </c>
      <c r="K4" s="8">
        <f>I4/(100-J4)/0.01</f>
        <v>3.65217391304348</v>
      </c>
      <c r="L4" s="8">
        <v>6.97</v>
      </c>
      <c r="M4" s="8">
        <v>1.6</v>
      </c>
      <c r="N4" s="8">
        <f>L4-(I4/(1-J4/100)+M4)</f>
        <v>1.71782608695652</v>
      </c>
      <c r="O4" s="8">
        <f>L4-(I4*(1+J4/100)+M4)</f>
        <v>1.7412</v>
      </c>
      <c r="P4" s="8">
        <v>2.96</v>
      </c>
      <c r="Q4" s="8">
        <v>8</v>
      </c>
      <c r="R4" s="8">
        <f>P4/(100-Q4)/0.01</f>
        <v>3.21739130434783</v>
      </c>
      <c r="S4" s="8">
        <f>0.93*6.1</f>
        <v>5.673</v>
      </c>
      <c r="T4" s="8">
        <v>1.35</v>
      </c>
      <c r="U4" s="8">
        <f>S4-(P4/(1-Q4/100)+T4)</f>
        <v>1.10560869565217</v>
      </c>
      <c r="V4" s="8">
        <f>S4-(P4*(1+Q4/100)+T4)</f>
        <v>1.1262</v>
      </c>
      <c r="W4" s="8">
        <v>2.96</v>
      </c>
      <c r="X4" s="8">
        <v>8</v>
      </c>
      <c r="Y4" s="8">
        <f>W4/(100-X4)/0.01</f>
        <v>3.21739130434783</v>
      </c>
      <c r="Z4" s="8">
        <v>6.09</v>
      </c>
      <c r="AA4" s="8">
        <v>1.35</v>
      </c>
      <c r="AB4" s="8">
        <f>Z4-(W4/(1-X4/100)+AA4)</f>
        <v>1.52260869565217</v>
      </c>
      <c r="AC4" s="8">
        <f>Z4-(W4*(1+X4/100)+AA4)</f>
        <v>1.5432</v>
      </c>
      <c r="AD4" s="8">
        <v>2.84</v>
      </c>
      <c r="AE4" s="8">
        <v>8</v>
      </c>
      <c r="AF4" s="8">
        <f>AD4/(100-AE4)/0.01</f>
        <v>3.08695652173913</v>
      </c>
      <c r="AG4" s="8">
        <v>5.87</v>
      </c>
      <c r="AH4" s="8">
        <v>1.17</v>
      </c>
      <c r="AI4" s="8">
        <f>AG4-(AD4/(1-AE4/100)+AH4)</f>
        <v>1.61304347826087</v>
      </c>
      <c r="AJ4" s="8">
        <f>AG4-(AD4*(1+AE4/100)+AH4)</f>
        <v>1.6328</v>
      </c>
      <c r="AK4" s="8">
        <v>2.27</v>
      </c>
      <c r="AL4" s="8">
        <v>8</v>
      </c>
      <c r="AM4" s="8">
        <f>AK4/(100-AL4)/0.01</f>
        <v>2.46739130434783</v>
      </c>
      <c r="AN4" s="8">
        <v>0.95</v>
      </c>
      <c r="AO4" s="8">
        <v>4.73</v>
      </c>
      <c r="AP4" s="8">
        <f>AN4-(AK4/(1-AL4/100)+AO4)</f>
        <v>-6.24739130434783</v>
      </c>
      <c r="AQ4" s="8">
        <f>AN4-(AK4*(1+AL4/100)+AO4)</f>
        <v>-6.2316</v>
      </c>
      <c r="AR4" s="8">
        <v>2.27</v>
      </c>
      <c r="AS4" s="8">
        <v>8</v>
      </c>
      <c r="AT4" s="8">
        <f>AR4/(100-AS4)/0.01</f>
        <v>2.46739130434783</v>
      </c>
      <c r="AU4" s="8">
        <v>378</v>
      </c>
      <c r="AV4" s="8">
        <v>0.92</v>
      </c>
      <c r="AW4" s="8">
        <f>AU4-(AR4/(1-AS4/100)+AV4)</f>
        <v>374.612608695652</v>
      </c>
      <c r="AX4" s="8">
        <f>AU4-(AR4*(1+AS4/100)+AV4)</f>
        <v>374.6284</v>
      </c>
    </row>
    <row r="5" spans="1:50">
      <c r="A5" s="8" t="s">
        <v>16</v>
      </c>
      <c r="B5" s="8">
        <v>3.32</v>
      </c>
      <c r="C5" s="8">
        <v>4</v>
      </c>
      <c r="D5" s="8">
        <f>B5/(100-C5)/0.01</f>
        <v>3.45833333333333</v>
      </c>
      <c r="E5" s="8">
        <f>6.97*0.8</f>
        <v>5.576</v>
      </c>
      <c r="F5" s="8">
        <v>1.7</v>
      </c>
      <c r="G5" s="8">
        <f>E5-(B5/(1-C5/100)+F5)</f>
        <v>0.417666666666667</v>
      </c>
      <c r="H5" s="8">
        <f>E5-(B5*(1+C5/100)+F5)</f>
        <v>0.4232</v>
      </c>
      <c r="I5" s="8">
        <v>3.36</v>
      </c>
      <c r="J5" s="8">
        <v>4</v>
      </c>
      <c r="K5" s="8">
        <f>I5/(100-J5)/0.01</f>
        <v>3.5</v>
      </c>
      <c r="L5" s="8">
        <f>6.97*0.9</f>
        <v>6.273</v>
      </c>
      <c r="M5" s="8">
        <v>1.6</v>
      </c>
      <c r="N5" s="8">
        <f>L5-(I5/(1-J5/100)+M5)</f>
        <v>1.173</v>
      </c>
      <c r="O5" s="8">
        <f>L5-(I5*(1+J5/100)+M5)</f>
        <v>1.1786</v>
      </c>
      <c r="P5" s="8">
        <v>2.96</v>
      </c>
      <c r="Q5" s="8">
        <v>4</v>
      </c>
      <c r="R5" s="8">
        <f>P5/(100-Q5)/0.01</f>
        <v>3.08333333333333</v>
      </c>
      <c r="S5" s="8">
        <f>6.1*0.85</f>
        <v>5.185</v>
      </c>
      <c r="T5" s="8">
        <v>1.35</v>
      </c>
      <c r="U5" s="8">
        <f>S5-(P5/(1-Q5/100)+T5)</f>
        <v>0.751666666666666</v>
      </c>
      <c r="V5" s="8">
        <f>S5-(P5*(1+Q5/100)+T5)</f>
        <v>0.7566</v>
      </c>
      <c r="W5" s="8">
        <v>2.96</v>
      </c>
      <c r="X5" s="8">
        <v>4</v>
      </c>
      <c r="Y5" s="8">
        <f>W5/(100-X5)/0.01</f>
        <v>3.08333333333333</v>
      </c>
      <c r="Z5" s="8">
        <f>6.09*0.83</f>
        <v>5.0547</v>
      </c>
      <c r="AA5" s="8">
        <v>1.35</v>
      </c>
      <c r="AB5" s="8">
        <f>Z5-(W5/(1-X5/100)+AA5)</f>
        <v>0.621366666666666</v>
      </c>
      <c r="AC5" s="8">
        <f>Z5-(W5*(1+X5/100)+AA5)</f>
        <v>0.6263</v>
      </c>
      <c r="AD5" s="8">
        <v>2.84</v>
      </c>
      <c r="AE5" s="8">
        <v>4</v>
      </c>
      <c r="AF5" s="8">
        <f>AD5/(100-AE5)/0.01</f>
        <v>2.95833333333333</v>
      </c>
      <c r="AG5" s="8">
        <f>5.87*0.8</f>
        <v>4.696</v>
      </c>
      <c r="AH5" s="8">
        <v>1.17</v>
      </c>
      <c r="AI5" s="8">
        <f>AG5-(AD5/(1-AE5/100)+AH5)</f>
        <v>0.567666666666667</v>
      </c>
      <c r="AJ5" s="8">
        <f>AG5-(AD5*(1+AE5/100)+AH5)</f>
        <v>0.572400000000001</v>
      </c>
      <c r="AK5" s="8">
        <v>2.27</v>
      </c>
      <c r="AL5" s="8">
        <v>4</v>
      </c>
      <c r="AM5" s="8">
        <f>AK5/(100-AL5)/0.01</f>
        <v>2.36458333333333</v>
      </c>
      <c r="AN5" s="8">
        <v>0.95</v>
      </c>
      <c r="AO5" s="8">
        <f>4.73*0.8</f>
        <v>3.784</v>
      </c>
      <c r="AP5" s="8">
        <f>AN5-(AK5/(1-AL5/100)+AO5)</f>
        <v>-5.19858333333333</v>
      </c>
      <c r="AQ5" s="8">
        <f>AN5-(AK5*(1+AL5/100)+AO5)</f>
        <v>-5.1948</v>
      </c>
      <c r="AR5" s="8">
        <v>2.27</v>
      </c>
      <c r="AS5" s="8">
        <v>4</v>
      </c>
      <c r="AT5" s="8">
        <f>AR5/(100-AS5)/0.01</f>
        <v>2.36458333333333</v>
      </c>
      <c r="AU5" s="8">
        <v>377</v>
      </c>
      <c r="AV5" s="8">
        <v>0.92</v>
      </c>
      <c r="AW5" s="8">
        <f>AU5-(AR5/(1-AS5/100)+AV5)</f>
        <v>373.715416666667</v>
      </c>
      <c r="AX5" s="8">
        <f>AU5-(AR5*(1+AS5/100)+AV5)</f>
        <v>373.7192</v>
      </c>
    </row>
    <row r="6" spans="1:44">
      <c r="A6" s="8" t="s">
        <v>17</v>
      </c>
      <c r="B6" s="8">
        <v>3678.09</v>
      </c>
      <c r="C6" s="8"/>
      <c r="D6" s="8"/>
      <c r="E6" s="8"/>
      <c r="F6" s="8"/>
      <c r="G6" s="8"/>
      <c r="H6" s="8"/>
      <c r="I6" s="8">
        <v>3581.28</v>
      </c>
      <c r="J6" s="8"/>
      <c r="K6" s="8"/>
      <c r="L6" s="8"/>
      <c r="M6" s="8"/>
      <c r="N6" s="8"/>
      <c r="O6" s="8"/>
      <c r="P6" s="8">
        <v>3253.31</v>
      </c>
      <c r="Q6" s="8"/>
      <c r="R6" s="8"/>
      <c r="S6" s="8"/>
      <c r="T6" s="8"/>
      <c r="U6" s="8"/>
      <c r="V6" s="8"/>
      <c r="W6" s="8">
        <v>3253.31</v>
      </c>
      <c r="X6" s="8"/>
      <c r="Y6" s="8"/>
      <c r="Z6" s="8"/>
      <c r="AA6" s="8"/>
      <c r="AB6" s="8"/>
      <c r="AC6" s="8"/>
      <c r="AD6" s="8">
        <v>2853.78</v>
      </c>
      <c r="AE6" s="8"/>
      <c r="AF6" s="8"/>
      <c r="AG6" s="8"/>
      <c r="AH6" s="8"/>
      <c r="AI6" s="8"/>
      <c r="AJ6" s="8"/>
      <c r="AK6" s="8">
        <v>2120.75</v>
      </c>
      <c r="AL6" s="8"/>
      <c r="AM6" s="8"/>
      <c r="AN6" s="8"/>
      <c r="AO6" s="8"/>
      <c r="AP6" s="8"/>
      <c r="AQ6" s="8"/>
      <c r="AR6" s="8">
        <v>2120.75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"/>
  <sheetViews>
    <sheetView zoomScale="70" zoomScaleNormal="70" workbookViewId="0">
      <selection activeCell="K24" sqref="K24"/>
    </sheetView>
  </sheetViews>
  <sheetFormatPr defaultColWidth="9" defaultRowHeight="13.8"/>
  <cols>
    <col min="1" max="1" width="27.0775862068966" customWidth="1"/>
    <col min="2" max="11" width="12.6293103448276"/>
    <col min="13" max="13" width="12.6293103448276"/>
    <col min="16" max="16" width="12.6293103448276"/>
    <col min="19" max="19" width="12.6293103448276"/>
    <col min="22" max="22" width="12.6293103448276"/>
    <col min="25" max="25" width="12.6293103448276"/>
    <col min="28" max="28" width="12.6293103448276"/>
    <col min="31" max="31" width="12.6293103448276"/>
  </cols>
  <sheetData>
    <row r="1" spans="1:31">
      <c r="A1" s="4"/>
      <c r="B1" s="5" t="s">
        <v>0</v>
      </c>
      <c r="C1" s="4"/>
      <c r="D1" s="4"/>
      <c r="E1" s="5" t="s">
        <v>1</v>
      </c>
      <c r="F1" s="4"/>
      <c r="G1" s="4"/>
      <c r="H1" s="5" t="s">
        <v>2</v>
      </c>
      <c r="I1" s="4"/>
      <c r="J1" s="4"/>
      <c r="K1" s="5" t="s">
        <v>3</v>
      </c>
      <c r="L1" s="4"/>
      <c r="M1" s="4"/>
      <c r="N1" s="5" t="s">
        <v>4</v>
      </c>
      <c r="O1" s="4"/>
      <c r="P1" s="4"/>
      <c r="Q1" s="5" t="s">
        <v>5</v>
      </c>
      <c r="R1" s="4"/>
      <c r="S1" s="4"/>
      <c r="T1" s="5" t="s">
        <v>6</v>
      </c>
      <c r="U1" s="4"/>
      <c r="V1" s="4"/>
      <c r="W1" s="5" t="s">
        <v>6</v>
      </c>
      <c r="X1" s="4"/>
      <c r="Y1" s="4"/>
      <c r="Z1" s="5" t="s">
        <v>18</v>
      </c>
      <c r="AA1" s="4"/>
      <c r="AB1" s="4"/>
      <c r="AC1" s="5" t="s">
        <v>19</v>
      </c>
      <c r="AD1" s="4"/>
      <c r="AE1" s="4"/>
    </row>
    <row r="2" s="1" customFormat="1" ht="41.45" spans="1:31">
      <c r="A2" s="6"/>
      <c r="B2" s="7" t="s">
        <v>7</v>
      </c>
      <c r="C2" s="7" t="s">
        <v>8</v>
      </c>
      <c r="D2" s="7" t="s">
        <v>9</v>
      </c>
      <c r="E2" s="7" t="s">
        <v>7</v>
      </c>
      <c r="F2" s="7" t="s">
        <v>8</v>
      </c>
      <c r="G2" s="7" t="s">
        <v>9</v>
      </c>
      <c r="H2" s="7" t="s">
        <v>7</v>
      </c>
      <c r="I2" s="7" t="s">
        <v>8</v>
      </c>
      <c r="J2" s="7" t="s">
        <v>9</v>
      </c>
      <c r="K2" s="7" t="s">
        <v>7</v>
      </c>
      <c r="L2" s="7" t="s">
        <v>8</v>
      </c>
      <c r="M2" s="7" t="s">
        <v>9</v>
      </c>
      <c r="N2" s="7" t="s">
        <v>7</v>
      </c>
      <c r="O2" s="7" t="s">
        <v>8</v>
      </c>
      <c r="P2" s="7" t="s">
        <v>9</v>
      </c>
      <c r="Q2" s="7" t="s">
        <v>7</v>
      </c>
      <c r="R2" s="7" t="s">
        <v>8</v>
      </c>
      <c r="S2" s="7" t="s">
        <v>9</v>
      </c>
      <c r="T2" s="7" t="s">
        <v>7</v>
      </c>
      <c r="U2" s="7" t="s">
        <v>8</v>
      </c>
      <c r="V2" s="7" t="s">
        <v>9</v>
      </c>
      <c r="W2" s="7" t="s">
        <v>7</v>
      </c>
      <c r="X2" s="7" t="s">
        <v>8</v>
      </c>
      <c r="Y2" s="7" t="s">
        <v>9</v>
      </c>
      <c r="Z2" s="7" t="s">
        <v>7</v>
      </c>
      <c r="AA2" s="7" t="s">
        <v>8</v>
      </c>
      <c r="AB2" s="7" t="s">
        <v>9</v>
      </c>
      <c r="AC2" s="7" t="s">
        <v>7</v>
      </c>
      <c r="AD2" s="7" t="s">
        <v>8</v>
      </c>
      <c r="AE2" s="7" t="s">
        <v>9</v>
      </c>
    </row>
    <row r="3" spans="1:31">
      <c r="A3" s="8" t="s">
        <v>14</v>
      </c>
      <c r="B3" s="8">
        <v>3.32</v>
      </c>
      <c r="C3" s="8">
        <v>14.3</v>
      </c>
      <c r="D3" s="8">
        <f>B3/(100-C3)/0.01</f>
        <v>3.87397899649942</v>
      </c>
      <c r="E3" s="8">
        <v>3.36</v>
      </c>
      <c r="F3" s="8">
        <v>14.3</v>
      </c>
      <c r="G3" s="8">
        <f>E3/(100-F3)/0.01</f>
        <v>3.92065344224037</v>
      </c>
      <c r="H3" s="8">
        <v>2.96</v>
      </c>
      <c r="I3" s="8">
        <v>14.3</v>
      </c>
      <c r="J3" s="8">
        <f>H3/(100-I3)/0.01</f>
        <v>3.4539089848308</v>
      </c>
      <c r="K3" s="8">
        <v>2.96</v>
      </c>
      <c r="L3" s="8">
        <v>14.3</v>
      </c>
      <c r="M3" s="8">
        <f>K3/(100-L3)/0.01</f>
        <v>3.4539089848308</v>
      </c>
      <c r="N3" s="8">
        <v>2.84</v>
      </c>
      <c r="O3" s="8">
        <v>14.6</v>
      </c>
      <c r="P3" s="8">
        <f>N3/(100-O3)/0.01</f>
        <v>3.32552693208431</v>
      </c>
      <c r="Q3" s="8">
        <v>2.27</v>
      </c>
      <c r="R3" s="8">
        <v>14.75</v>
      </c>
      <c r="S3" s="8">
        <f>Q3/(100-R3)/0.01</f>
        <v>2.66275659824047</v>
      </c>
      <c r="T3" s="8">
        <v>2.27</v>
      </c>
      <c r="U3" s="8">
        <v>14.75</v>
      </c>
      <c r="V3" s="8">
        <f>T3/(100-U3)/0.01</f>
        <v>2.66275659824047</v>
      </c>
      <c r="W3" s="8">
        <v>1.74</v>
      </c>
      <c r="X3" s="8">
        <v>15.11</v>
      </c>
      <c r="Y3" s="8">
        <f>W3/(100-X3)/0.01</f>
        <v>2.04971139121216</v>
      </c>
      <c r="Z3" s="8">
        <v>1.74</v>
      </c>
      <c r="AA3" s="8">
        <v>15.11</v>
      </c>
      <c r="AB3" s="8">
        <f>Z3/(100-AA3)/0.01</f>
        <v>2.04971139121216</v>
      </c>
      <c r="AC3" s="8">
        <v>1.63</v>
      </c>
      <c r="AD3" s="8">
        <v>15.36</v>
      </c>
      <c r="AE3" s="8">
        <f>AC3/(100-AD3)/0.01</f>
        <v>1.9258034026465</v>
      </c>
    </row>
    <row r="4" spans="1:31">
      <c r="A4" s="8" t="s">
        <v>15</v>
      </c>
      <c r="B4" s="8">
        <v>3.32</v>
      </c>
      <c r="C4" s="8">
        <v>8</v>
      </c>
      <c r="D4" s="8">
        <f>B4/(100-C4)/0.01</f>
        <v>3.60869565217391</v>
      </c>
      <c r="E4" s="8">
        <v>3.36</v>
      </c>
      <c r="F4" s="8">
        <v>8</v>
      </c>
      <c r="G4" s="8">
        <f>E4/(100-F4)/0.01</f>
        <v>3.65217391304348</v>
      </c>
      <c r="H4" s="8">
        <v>2.96</v>
      </c>
      <c r="I4" s="8">
        <v>8</v>
      </c>
      <c r="J4" s="8">
        <f>H4/(100-I4)/0.01</f>
        <v>3.21739130434783</v>
      </c>
      <c r="K4" s="8">
        <v>2.96</v>
      </c>
      <c r="L4" s="8">
        <v>8</v>
      </c>
      <c r="M4" s="8">
        <f>K4/(100-L4)/0.01</f>
        <v>3.21739130434783</v>
      </c>
      <c r="N4" s="8">
        <v>2.84</v>
      </c>
      <c r="O4" s="8">
        <v>8</v>
      </c>
      <c r="P4" s="8">
        <f>N4/(100-O4)/0.01</f>
        <v>3.08695652173913</v>
      </c>
      <c r="Q4" s="8">
        <v>2.27</v>
      </c>
      <c r="R4" s="8">
        <v>8</v>
      </c>
      <c r="S4" s="8">
        <f>Q4/(100-R4)/0.01</f>
        <v>2.46739130434783</v>
      </c>
      <c r="T4" s="8">
        <v>2.27</v>
      </c>
      <c r="U4" s="8">
        <v>8</v>
      </c>
      <c r="V4" s="8">
        <f>T4/(100-U4)/0.01</f>
        <v>2.46739130434783</v>
      </c>
      <c r="W4" s="8">
        <v>1.74</v>
      </c>
      <c r="X4" s="8">
        <v>8</v>
      </c>
      <c r="Y4" s="8">
        <f>W4/(100-X4)/0.01</f>
        <v>1.89130434782609</v>
      </c>
      <c r="Z4" s="8">
        <v>1.74</v>
      </c>
      <c r="AA4" s="8">
        <v>8</v>
      </c>
      <c r="AB4" s="8">
        <f>Z4/(100-AA4)/0.01</f>
        <v>1.89130434782609</v>
      </c>
      <c r="AC4" s="8">
        <v>1.63</v>
      </c>
      <c r="AD4" s="8">
        <v>8</v>
      </c>
      <c r="AE4" s="8">
        <f>AC4/(100-AD4)/0.01</f>
        <v>1.77173913043478</v>
      </c>
    </row>
    <row r="5" spans="1:31">
      <c r="A5" s="8" t="s">
        <v>16</v>
      </c>
      <c r="B5" s="8">
        <v>3.32</v>
      </c>
      <c r="C5" s="8">
        <v>4</v>
      </c>
      <c r="D5" s="8">
        <f>B5/(100-C5)/0.01</f>
        <v>3.45833333333333</v>
      </c>
      <c r="E5" s="8">
        <v>3.36</v>
      </c>
      <c r="F5" s="8">
        <v>4</v>
      </c>
      <c r="G5" s="8">
        <f>E5/(100-F5)/0.01</f>
        <v>3.5</v>
      </c>
      <c r="H5" s="8">
        <v>2.96</v>
      </c>
      <c r="I5" s="8">
        <v>4</v>
      </c>
      <c r="J5" s="8">
        <f>H5/(100-I5)/0.01</f>
        <v>3.08333333333333</v>
      </c>
      <c r="K5" s="8">
        <v>2.96</v>
      </c>
      <c r="L5" s="8">
        <v>4</v>
      </c>
      <c r="M5" s="8">
        <f>K5/(100-L5)/0.01</f>
        <v>3.08333333333333</v>
      </c>
      <c r="N5" s="8">
        <v>2.84</v>
      </c>
      <c r="O5" s="8">
        <v>4</v>
      </c>
      <c r="P5" s="8">
        <f>N5/(100-O5)/0.01</f>
        <v>2.95833333333333</v>
      </c>
      <c r="Q5" s="8">
        <v>2.27</v>
      </c>
      <c r="R5" s="8">
        <v>4</v>
      </c>
      <c r="S5" s="8">
        <f>Q5/(100-R5)/0.01</f>
        <v>2.36458333333333</v>
      </c>
      <c r="T5" s="8">
        <v>2.27</v>
      </c>
      <c r="U5" s="8">
        <v>4</v>
      </c>
      <c r="V5" s="8">
        <f>T5/(100-U5)/0.01</f>
        <v>2.36458333333333</v>
      </c>
      <c r="W5" s="8">
        <v>1.74</v>
      </c>
      <c r="X5" s="8">
        <v>4</v>
      </c>
      <c r="Y5" s="8">
        <f>W5/(100-X5)/0.01</f>
        <v>1.8125</v>
      </c>
      <c r="Z5" s="8">
        <v>1.74</v>
      </c>
      <c r="AA5" s="8">
        <v>4</v>
      </c>
      <c r="AB5" s="8">
        <f>Z5/(100-AA5)/0.01</f>
        <v>1.8125</v>
      </c>
      <c r="AC5" s="8">
        <v>1.63</v>
      </c>
      <c r="AD5" s="8">
        <v>4</v>
      </c>
      <c r="AE5" s="8">
        <f>AC5/(100-AD5)/0.01</f>
        <v>1.69791666666667</v>
      </c>
    </row>
    <row r="6" spans="1:29">
      <c r="A6" t="s">
        <v>17</v>
      </c>
      <c r="B6">
        <v>3678.09</v>
      </c>
      <c r="E6">
        <v>3581.28</v>
      </c>
      <c r="H6">
        <v>3253.31</v>
      </c>
      <c r="K6">
        <v>3253.31</v>
      </c>
      <c r="N6">
        <v>2853.78</v>
      </c>
      <c r="Q6">
        <v>2120.75</v>
      </c>
      <c r="T6">
        <v>2120.75</v>
      </c>
      <c r="W6">
        <v>1514.15</v>
      </c>
      <c r="Z6">
        <v>1514.15</v>
      </c>
      <c r="AC6">
        <v>1357.18</v>
      </c>
    </row>
    <row r="10" spans="1:11">
      <c r="A10" s="4"/>
      <c r="B10" s="9" t="s">
        <v>0</v>
      </c>
      <c r="C10" s="9" t="s">
        <v>1</v>
      </c>
      <c r="D10" s="9" t="s">
        <v>2</v>
      </c>
      <c r="E10" s="9" t="s">
        <v>3</v>
      </c>
      <c r="F10" s="9" t="s">
        <v>4</v>
      </c>
      <c r="G10" s="9" t="s">
        <v>5</v>
      </c>
      <c r="H10" s="9" t="s">
        <v>6</v>
      </c>
      <c r="I10" s="9" t="s">
        <v>6</v>
      </c>
      <c r="J10" s="9" t="s">
        <v>18</v>
      </c>
      <c r="K10" s="9" t="s">
        <v>19</v>
      </c>
    </row>
    <row r="11" spans="1:11">
      <c r="A11" s="5" t="s">
        <v>14</v>
      </c>
      <c r="B11" s="10">
        <v>3.87397899649942</v>
      </c>
      <c r="C11" s="10">
        <v>3.92065344224037</v>
      </c>
      <c r="D11" s="10">
        <v>3.4539089848308</v>
      </c>
      <c r="E11" s="10">
        <v>3.4539089848308</v>
      </c>
      <c r="F11" s="10">
        <v>3.32552693208431</v>
      </c>
      <c r="G11" s="10">
        <v>2.66275659824047</v>
      </c>
      <c r="H11" s="10">
        <v>2.66275659824047</v>
      </c>
      <c r="I11" s="10">
        <v>2.04971139121216</v>
      </c>
      <c r="J11" s="10">
        <v>2.04971139121216</v>
      </c>
      <c r="K11" s="10">
        <v>1.9258034026465</v>
      </c>
    </row>
    <row r="12" spans="1:11">
      <c r="A12" s="5" t="s">
        <v>15</v>
      </c>
      <c r="B12" s="10">
        <v>3.60869565217391</v>
      </c>
      <c r="C12" s="10">
        <v>3.65217391304348</v>
      </c>
      <c r="D12" s="10">
        <v>3.21739130434783</v>
      </c>
      <c r="E12" s="10">
        <v>3.21739130434783</v>
      </c>
      <c r="F12" s="10">
        <v>3.08695652173913</v>
      </c>
      <c r="G12" s="10">
        <v>2.46739130434783</v>
      </c>
      <c r="H12" s="10">
        <v>2.46739130434783</v>
      </c>
      <c r="I12" s="10">
        <v>1.89130434782609</v>
      </c>
      <c r="J12" s="10">
        <v>1.89130434782609</v>
      </c>
      <c r="K12" s="10">
        <v>1.77173913043478</v>
      </c>
    </row>
    <row r="13" spans="1:11">
      <c r="A13" s="5" t="s">
        <v>16</v>
      </c>
      <c r="B13" s="10">
        <v>3.45833333333333</v>
      </c>
      <c r="C13" s="10">
        <v>3.5</v>
      </c>
      <c r="D13" s="10">
        <v>3.08333333333333</v>
      </c>
      <c r="E13" s="10">
        <v>3.08333333333333</v>
      </c>
      <c r="F13" s="10">
        <v>2.95833333333333</v>
      </c>
      <c r="G13" s="10">
        <v>2.36458333333333</v>
      </c>
      <c r="H13" s="10">
        <v>2.36458333333333</v>
      </c>
      <c r="I13" s="10">
        <v>1.8125</v>
      </c>
      <c r="J13" s="10">
        <v>1.8125</v>
      </c>
      <c r="K13" s="10">
        <v>1.69791666666667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"/>
  <sheetViews>
    <sheetView workbookViewId="0">
      <selection activeCell="A1" sqref="A1:AC3"/>
    </sheetView>
  </sheetViews>
  <sheetFormatPr defaultColWidth="9" defaultRowHeight="13.8" outlineLevelRow="2"/>
  <cols>
    <col min="5" max="5" width="12.6293103448276"/>
    <col min="8" max="8" width="12.6293103448276"/>
    <col min="11" max="11" width="12.6293103448276"/>
    <col min="14" max="14" width="12.6293103448276"/>
    <col min="17" max="17" width="12.6293103448276"/>
    <col min="20" max="20" width="12.6293103448276"/>
    <col min="23" max="23" width="12.6293103448276"/>
    <col min="26" max="26" width="12.6293103448276"/>
    <col min="29" max="29" width="12.6293103448276"/>
  </cols>
  <sheetData>
    <row r="1" spans="1:29">
      <c r="A1" s="4"/>
      <c r="B1" s="5" t="s">
        <v>0</v>
      </c>
      <c r="C1" s="4"/>
      <c r="D1" s="4"/>
      <c r="E1" s="4"/>
      <c r="F1" s="5" t="s">
        <v>1</v>
      </c>
      <c r="G1" s="4"/>
      <c r="H1" s="4"/>
      <c r="I1" s="5" t="s">
        <v>2</v>
      </c>
      <c r="J1" s="4"/>
      <c r="K1" s="4"/>
      <c r="L1" s="5" t="s">
        <v>3</v>
      </c>
      <c r="M1" s="4"/>
      <c r="N1" s="4"/>
      <c r="O1" s="5" t="s">
        <v>4</v>
      </c>
      <c r="P1" s="4"/>
      <c r="Q1" s="4"/>
      <c r="R1" s="5" t="s">
        <v>5</v>
      </c>
      <c r="S1" s="4"/>
      <c r="T1" s="4"/>
      <c r="U1" s="5" t="s">
        <v>6</v>
      </c>
      <c r="V1" s="4"/>
      <c r="W1" s="4"/>
      <c r="X1" s="5" t="s">
        <v>18</v>
      </c>
      <c r="Y1" s="4"/>
      <c r="Z1" s="4"/>
      <c r="AA1" s="5" t="s">
        <v>19</v>
      </c>
      <c r="AB1" s="4"/>
      <c r="AC1" s="4"/>
    </row>
    <row r="2" ht="41.45" spans="1:29">
      <c r="A2" s="6"/>
      <c r="B2" s="7" t="s">
        <v>7</v>
      </c>
      <c r="C2" s="7" t="s">
        <v>8</v>
      </c>
      <c r="D2" s="7" t="s">
        <v>20</v>
      </c>
      <c r="E2" s="7" t="s">
        <v>9</v>
      </c>
      <c r="F2" s="7" t="s">
        <v>7</v>
      </c>
      <c r="G2" s="7" t="s">
        <v>8</v>
      </c>
      <c r="H2" s="7" t="s">
        <v>9</v>
      </c>
      <c r="I2" s="7" t="s">
        <v>7</v>
      </c>
      <c r="J2" s="7" t="s">
        <v>8</v>
      </c>
      <c r="K2" s="7" t="s">
        <v>9</v>
      </c>
      <c r="L2" s="7" t="s">
        <v>7</v>
      </c>
      <c r="M2" s="7" t="s">
        <v>8</v>
      </c>
      <c r="N2" s="7" t="s">
        <v>9</v>
      </c>
      <c r="O2" s="7" t="s">
        <v>7</v>
      </c>
      <c r="P2" s="7" t="s">
        <v>8</v>
      </c>
      <c r="Q2" s="7" t="s">
        <v>9</v>
      </c>
      <c r="R2" s="7" t="s">
        <v>7</v>
      </c>
      <c r="S2" s="7" t="s">
        <v>8</v>
      </c>
      <c r="T2" s="7" t="s">
        <v>9</v>
      </c>
      <c r="U2" s="7" t="s">
        <v>7</v>
      </c>
      <c r="V2" s="7" t="s">
        <v>8</v>
      </c>
      <c r="W2" s="7" t="s">
        <v>9</v>
      </c>
      <c r="X2" s="7" t="s">
        <v>7</v>
      </c>
      <c r="Y2" s="7" t="s">
        <v>8</v>
      </c>
      <c r="Z2" s="7" t="s">
        <v>9</v>
      </c>
      <c r="AA2" s="7" t="s">
        <v>7</v>
      </c>
      <c r="AB2" s="7" t="s">
        <v>8</v>
      </c>
      <c r="AC2" s="7" t="s">
        <v>9</v>
      </c>
    </row>
    <row r="3" spans="1:29">
      <c r="A3" s="8" t="s">
        <v>21</v>
      </c>
      <c r="B3" s="8">
        <v>3.32</v>
      </c>
      <c r="C3" s="8">
        <v>14.3</v>
      </c>
      <c r="D3" s="8"/>
      <c r="E3" s="8">
        <f>B3/(100-C3)/0.01</f>
        <v>3.87397899649942</v>
      </c>
      <c r="F3" s="8">
        <v>3.36</v>
      </c>
      <c r="G3" s="8">
        <v>14.3</v>
      </c>
      <c r="H3" s="8">
        <f>F3/(100-G3)/0.01</f>
        <v>3.92065344224037</v>
      </c>
      <c r="I3" s="8">
        <v>2.96</v>
      </c>
      <c r="J3" s="8">
        <v>14.3</v>
      </c>
      <c r="K3" s="8">
        <f>I3/(100-J3)/0.01</f>
        <v>3.4539089848308</v>
      </c>
      <c r="L3" s="8">
        <v>2.96</v>
      </c>
      <c r="M3" s="8">
        <v>14.3</v>
      </c>
      <c r="N3" s="8">
        <f>L3/(100-M3)/0.01</f>
        <v>3.4539089848308</v>
      </c>
      <c r="O3" s="8">
        <v>2.84</v>
      </c>
      <c r="P3" s="8">
        <v>14.6</v>
      </c>
      <c r="Q3" s="8">
        <f>O3/(100-P3)/0.01</f>
        <v>3.32552693208431</v>
      </c>
      <c r="R3" s="8">
        <v>2.27</v>
      </c>
      <c r="S3" s="8">
        <v>14.75</v>
      </c>
      <c r="T3" s="8">
        <f>R3/(100-S3)/0.01</f>
        <v>2.66275659824047</v>
      </c>
      <c r="U3" s="8">
        <v>2.27</v>
      </c>
      <c r="V3" s="8">
        <v>14.75</v>
      </c>
      <c r="W3" s="8">
        <f>U3/(100-V3)/0.01</f>
        <v>2.66275659824047</v>
      </c>
      <c r="X3" s="8">
        <v>1.74</v>
      </c>
      <c r="Y3" s="8">
        <v>15.11</v>
      </c>
      <c r="Z3" s="8">
        <f>X3/(100-Y3)/0.01</f>
        <v>2.04971139121216</v>
      </c>
      <c r="AA3" s="8">
        <v>1.63</v>
      </c>
      <c r="AB3" s="8">
        <v>15.36</v>
      </c>
      <c r="AC3" s="8">
        <f>AA3/(100-AB3)/0.01</f>
        <v>1.9258034026465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O29"/>
  <sheetViews>
    <sheetView zoomScale="50" zoomScaleNormal="50" workbookViewId="0">
      <selection activeCell="Y65" sqref="Y65"/>
    </sheetView>
  </sheetViews>
  <sheetFormatPr defaultColWidth="9" defaultRowHeight="13.8"/>
  <cols>
    <col min="1" max="1" width="27.0775862068966" customWidth="1"/>
    <col min="2" max="9" width="12.6293103448276"/>
    <col min="11" max="12" width="12.6293103448276"/>
    <col min="14" max="15" width="12.6293103448276"/>
    <col min="17" max="18" width="12.6293103448276"/>
    <col min="19" max="20" width="9.37931034482759"/>
    <col min="21" max="22" width="12.6293103448276"/>
    <col min="23" max="23" width="9.37931034482759"/>
    <col min="24" max="35" width="12.6293103448276"/>
    <col min="36" max="40" width="9.37931034482759"/>
    <col min="41" max="41" width="12.6293103448276"/>
    <col min="42" max="51" width="9.37931034482759"/>
    <col min="53" max="54" width="12.6293103448276"/>
    <col min="56" max="67" width="12.6293103448276"/>
  </cols>
  <sheetData>
    <row r="1" spans="2:67">
      <c r="B1" s="2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 t="s">
        <v>23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 t="s">
        <v>24</v>
      </c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2:67">
      <c r="B2" s="3" t="s">
        <v>0</v>
      </c>
      <c r="C2" s="3"/>
      <c r="D2" s="3"/>
      <c r="E2" s="3" t="s">
        <v>1</v>
      </c>
      <c r="F2" s="3"/>
      <c r="G2" s="3"/>
      <c r="H2" s="3" t="s">
        <v>2</v>
      </c>
      <c r="I2" s="3"/>
      <c r="J2" s="3"/>
      <c r="K2" s="3" t="s">
        <v>3</v>
      </c>
      <c r="L2" s="3"/>
      <c r="M2" s="3"/>
      <c r="N2" s="3" t="s">
        <v>4</v>
      </c>
      <c r="O2" s="3"/>
      <c r="P2" s="3"/>
      <c r="Q2" s="3" t="s">
        <v>5</v>
      </c>
      <c r="R2" s="3"/>
      <c r="S2" s="3"/>
      <c r="T2" s="3" t="s">
        <v>25</v>
      </c>
      <c r="U2" s="3"/>
      <c r="V2" s="3"/>
      <c r="W2" s="3" t="s">
        <v>26</v>
      </c>
      <c r="X2" s="3"/>
      <c r="Y2" s="3"/>
      <c r="Z2" s="3" t="s">
        <v>27</v>
      </c>
      <c r="AA2" s="3"/>
      <c r="AB2" s="3"/>
      <c r="AC2" s="3" t="s">
        <v>28</v>
      </c>
      <c r="AD2" s="3"/>
      <c r="AE2" s="3"/>
      <c r="AF2" s="3" t="s">
        <v>0</v>
      </c>
      <c r="AG2" s="3"/>
      <c r="AH2" s="3"/>
      <c r="AI2" s="3" t="s">
        <v>1</v>
      </c>
      <c r="AJ2" s="3"/>
      <c r="AK2" s="3"/>
      <c r="AL2" s="3" t="s">
        <v>2</v>
      </c>
      <c r="AM2" s="3"/>
      <c r="AN2" s="3"/>
      <c r="AO2" s="3" t="s">
        <v>0</v>
      </c>
      <c r="AP2" s="3"/>
      <c r="AQ2" s="3"/>
      <c r="AR2" s="3" t="s">
        <v>1</v>
      </c>
      <c r="AS2" s="3"/>
      <c r="AT2" s="3"/>
      <c r="AU2" s="3" t="s">
        <v>2</v>
      </c>
      <c r="AV2" s="3"/>
      <c r="AW2" s="3"/>
      <c r="AX2" s="3" t="s">
        <v>3</v>
      </c>
      <c r="AY2" s="3"/>
      <c r="AZ2" s="3"/>
      <c r="BA2" s="3" t="s">
        <v>4</v>
      </c>
      <c r="BB2" s="3"/>
      <c r="BC2" s="3"/>
      <c r="BD2" s="3" t="s">
        <v>5</v>
      </c>
      <c r="BE2" s="3"/>
      <c r="BF2" s="3"/>
      <c r="BG2" s="3" t="s">
        <v>6</v>
      </c>
      <c r="BH2" s="3"/>
      <c r="BI2" s="3"/>
      <c r="BJ2" s="3" t="s">
        <v>18</v>
      </c>
      <c r="BK2" s="3"/>
      <c r="BL2" s="3"/>
      <c r="BM2" s="3" t="s">
        <v>19</v>
      </c>
      <c r="BN2" s="3"/>
      <c r="BO2" s="3"/>
    </row>
    <row r="3" s="1" customFormat="1" ht="27.65" spans="2:67">
      <c r="B3" s="1" t="s">
        <v>9</v>
      </c>
      <c r="C3" s="1" t="s">
        <v>12</v>
      </c>
      <c r="D3" s="1" t="s">
        <v>29</v>
      </c>
      <c r="E3" s="1" t="s">
        <v>9</v>
      </c>
      <c r="F3" s="1" t="s">
        <v>12</v>
      </c>
      <c r="G3" s="1" t="s">
        <v>29</v>
      </c>
      <c r="H3" s="1" t="s">
        <v>9</v>
      </c>
      <c r="I3" s="1" t="s">
        <v>12</v>
      </c>
      <c r="J3" s="1" t="s">
        <v>29</v>
      </c>
      <c r="K3" s="1" t="s">
        <v>9</v>
      </c>
      <c r="L3" s="1" t="s">
        <v>12</v>
      </c>
      <c r="M3" s="1" t="s">
        <v>29</v>
      </c>
      <c r="N3" s="1" t="s">
        <v>9</v>
      </c>
      <c r="O3" s="1" t="s">
        <v>12</v>
      </c>
      <c r="P3" s="1" t="s">
        <v>29</v>
      </c>
      <c r="Q3" s="1" t="s">
        <v>9</v>
      </c>
      <c r="R3" s="1" t="s">
        <v>12</v>
      </c>
      <c r="S3" s="1" t="s">
        <v>29</v>
      </c>
      <c r="T3" s="1" t="s">
        <v>9</v>
      </c>
      <c r="U3" s="1" t="s">
        <v>12</v>
      </c>
      <c r="V3" s="1" t="s">
        <v>29</v>
      </c>
      <c r="W3" s="1" t="s">
        <v>9</v>
      </c>
      <c r="X3" s="1" t="s">
        <v>12</v>
      </c>
      <c r="Y3" s="1" t="s">
        <v>29</v>
      </c>
      <c r="Z3" s="1" t="s">
        <v>9</v>
      </c>
      <c r="AA3" s="1" t="s">
        <v>12</v>
      </c>
      <c r="AB3" s="1" t="s">
        <v>29</v>
      </c>
      <c r="AC3" s="1" t="s">
        <v>9</v>
      </c>
      <c r="AD3" s="1" t="s">
        <v>12</v>
      </c>
      <c r="AE3" s="1" t="s">
        <v>29</v>
      </c>
      <c r="AF3" s="1" t="s">
        <v>9</v>
      </c>
      <c r="AG3" s="1" t="s">
        <v>12</v>
      </c>
      <c r="AH3" s="1" t="s">
        <v>29</v>
      </c>
      <c r="AI3" s="1" t="s">
        <v>9</v>
      </c>
      <c r="AJ3" s="1" t="s">
        <v>12</v>
      </c>
      <c r="AK3" s="1" t="s">
        <v>29</v>
      </c>
      <c r="AL3" s="1" t="s">
        <v>9</v>
      </c>
      <c r="AM3" s="1" t="s">
        <v>12</v>
      </c>
      <c r="AN3" s="1" t="s">
        <v>29</v>
      </c>
      <c r="AO3" s="1" t="s">
        <v>9</v>
      </c>
      <c r="AP3" s="1" t="s">
        <v>12</v>
      </c>
      <c r="AQ3" s="1" t="s">
        <v>29</v>
      </c>
      <c r="AR3" s="1" t="s">
        <v>9</v>
      </c>
      <c r="AS3" s="1" t="s">
        <v>12</v>
      </c>
      <c r="AT3" s="1" t="s">
        <v>29</v>
      </c>
      <c r="AU3" s="1" t="s">
        <v>9</v>
      </c>
      <c r="AV3" s="1" t="s">
        <v>12</v>
      </c>
      <c r="AW3" s="1" t="s">
        <v>29</v>
      </c>
      <c r="AX3" s="1" t="s">
        <v>9</v>
      </c>
      <c r="AY3" s="1" t="s">
        <v>12</v>
      </c>
      <c r="AZ3" s="1" t="s">
        <v>29</v>
      </c>
      <c r="BA3" s="1" t="s">
        <v>9</v>
      </c>
      <c r="BB3" s="1" t="s">
        <v>12</v>
      </c>
      <c r="BC3" s="1" t="s">
        <v>29</v>
      </c>
      <c r="BD3" s="1" t="s">
        <v>9</v>
      </c>
      <c r="BE3" s="1" t="s">
        <v>12</v>
      </c>
      <c r="BF3" s="1" t="s">
        <v>29</v>
      </c>
      <c r="BG3" s="1" t="s">
        <v>9</v>
      </c>
      <c r="BH3" s="1" t="s">
        <v>12</v>
      </c>
      <c r="BI3" s="1" t="s">
        <v>29</v>
      </c>
      <c r="BJ3" s="1" t="s">
        <v>9</v>
      </c>
      <c r="BK3" s="1" t="s">
        <v>12</v>
      </c>
      <c r="BL3" s="1" t="s">
        <v>29</v>
      </c>
      <c r="BM3" s="1" t="s">
        <v>9</v>
      </c>
      <c r="BN3" s="1" t="s">
        <v>12</v>
      </c>
      <c r="BO3" s="1" t="s">
        <v>29</v>
      </c>
    </row>
    <row r="4" spans="1:67">
      <c r="A4" t="s">
        <v>14</v>
      </c>
      <c r="B4">
        <v>3.87397899649942</v>
      </c>
      <c r="C4">
        <v>2.79002100350058</v>
      </c>
      <c r="D4">
        <v>2.86924</v>
      </c>
      <c r="E4">
        <v>3.92065344224037</v>
      </c>
      <c r="F4">
        <v>2.14634655775963</v>
      </c>
      <c r="G4">
        <v>2.22652</v>
      </c>
      <c r="H4">
        <v>3.4539089848308</v>
      </c>
      <c r="I4">
        <v>2.21109101516919</v>
      </c>
      <c r="J4">
        <v>2.28172</v>
      </c>
      <c r="K4">
        <v>3.4539089848308</v>
      </c>
      <c r="L4">
        <v>2.50409101516919</v>
      </c>
      <c r="M4">
        <v>2.57472</v>
      </c>
      <c r="N4">
        <v>3.32552693208431</v>
      </c>
      <c r="O4">
        <v>2.54847306791569</v>
      </c>
      <c r="P4">
        <v>2.61936</v>
      </c>
      <c r="Q4">
        <v>2.66275659824047</v>
      </c>
      <c r="R4">
        <v>2.06324340175953</v>
      </c>
      <c r="S4">
        <v>2.121175</v>
      </c>
      <c r="T4">
        <v>3.11</v>
      </c>
      <c r="U4">
        <v>3.00787400368931</v>
      </c>
      <c r="V4">
        <v>3.06989396851524</v>
      </c>
      <c r="W4">
        <v>3.11</v>
      </c>
      <c r="X4">
        <v>2.7983662659233</v>
      </c>
      <c r="Y4">
        <v>3.30453934324883</v>
      </c>
      <c r="Z4">
        <v>3.11</v>
      </c>
      <c r="AA4">
        <v>2.56389925122762</v>
      </c>
      <c r="AB4">
        <v>2.803447007068</v>
      </c>
      <c r="AC4">
        <v>3.11</v>
      </c>
      <c r="AD4">
        <v>2.34364316016216</v>
      </c>
      <c r="AE4">
        <v>2.58319091600254</v>
      </c>
      <c r="AF4">
        <v>3.11</v>
      </c>
      <c r="AG4">
        <v>1.04059378733733</v>
      </c>
      <c r="AH4">
        <v>1.6801415431777</v>
      </c>
      <c r="AI4">
        <v>3.4</v>
      </c>
      <c r="AJ4">
        <v>1.33126132953319</v>
      </c>
      <c r="AK4">
        <v>1.97080908537356</v>
      </c>
      <c r="AL4">
        <v>3.5</v>
      </c>
      <c r="AM4">
        <v>3.07218931156766</v>
      </c>
      <c r="AN4">
        <v>3.61173706740804</v>
      </c>
      <c r="AO4">
        <v>2.34177215189873</v>
      </c>
      <c r="AP4">
        <v>2.82622784810126</v>
      </c>
      <c r="AQ4">
        <v>2.83256</v>
      </c>
      <c r="AR4">
        <v>2.33122362869198</v>
      </c>
      <c r="AS4">
        <v>3.38677637130802</v>
      </c>
      <c r="AT4">
        <v>3.39308</v>
      </c>
      <c r="AU4">
        <v>1.86708860759494</v>
      </c>
      <c r="AV4">
        <v>3.56691139240506</v>
      </c>
      <c r="AW4">
        <v>3.57196</v>
      </c>
      <c r="AX4">
        <v>1.83544303797468</v>
      </c>
      <c r="AY4">
        <v>3.61855696202532</v>
      </c>
      <c r="AZ4">
        <v>3.62352</v>
      </c>
      <c r="BA4">
        <v>1.87301587301587</v>
      </c>
      <c r="BB4">
        <v>2.63098412698413</v>
      </c>
      <c r="BC4">
        <v>2.63665</v>
      </c>
      <c r="BD4">
        <v>1.68610816542948</v>
      </c>
      <c r="BE4">
        <v>1.94589183457052</v>
      </c>
      <c r="BF4">
        <v>1.95137</v>
      </c>
      <c r="BG4">
        <v>1.33120340788072</v>
      </c>
      <c r="BH4">
        <v>1.69479659211928</v>
      </c>
      <c r="BI4">
        <v>1.69975</v>
      </c>
      <c r="BJ4">
        <v>1.33120340788072</v>
      </c>
      <c r="BK4">
        <v>1.69479659211928</v>
      </c>
      <c r="BL4">
        <v>1.69975</v>
      </c>
      <c r="BM4">
        <v>1.18336886993603</v>
      </c>
      <c r="BN4">
        <v>1.89663113006397</v>
      </c>
      <c r="BO4">
        <v>1.90118</v>
      </c>
    </row>
    <row r="5" spans="1:67">
      <c r="A5" t="s">
        <v>15</v>
      </c>
      <c r="B5">
        <v>3.60869565217391</v>
      </c>
      <c r="C5">
        <v>1.66130434782609</v>
      </c>
      <c r="D5">
        <v>1.6844</v>
      </c>
      <c r="E5">
        <v>3.65217391304348</v>
      </c>
      <c r="F5">
        <v>1.71782608695652</v>
      </c>
      <c r="G5">
        <v>1.7412</v>
      </c>
      <c r="H5">
        <v>3.21739130434783</v>
      </c>
      <c r="I5">
        <v>1.10560869565217</v>
      </c>
      <c r="J5">
        <v>1.1262</v>
      </c>
      <c r="K5">
        <v>3.21739130434783</v>
      </c>
      <c r="L5">
        <v>1.52260869565217</v>
      </c>
      <c r="M5">
        <v>1.5432</v>
      </c>
      <c r="N5">
        <v>3.08695652173913</v>
      </c>
      <c r="O5">
        <v>1.61304347826087</v>
      </c>
      <c r="P5">
        <v>1.6328</v>
      </c>
      <c r="Q5">
        <v>2.46739130434783</v>
      </c>
      <c r="R5">
        <v>1.31260869565217</v>
      </c>
      <c r="S5">
        <v>1.3284</v>
      </c>
      <c r="T5">
        <v>2.96</v>
      </c>
      <c r="U5">
        <v>2.07601339980055</v>
      </c>
      <c r="V5">
        <v>2.31556115564092</v>
      </c>
      <c r="W5">
        <v>2.96</v>
      </c>
      <c r="X5">
        <v>2.00918998523602</v>
      </c>
      <c r="Y5">
        <v>2.539728624753</v>
      </c>
      <c r="Z5">
        <v>2.96</v>
      </c>
      <c r="AA5">
        <v>1.74017333777412</v>
      </c>
      <c r="AB5">
        <v>1.5037839527172</v>
      </c>
      <c r="AC5">
        <v>2.96</v>
      </c>
      <c r="AD5">
        <v>1.68845781692474</v>
      </c>
      <c r="AE5">
        <v>1.28104775855878</v>
      </c>
      <c r="AF5">
        <v>2.96</v>
      </c>
      <c r="AG5">
        <v>0.316919324209412</v>
      </c>
      <c r="AH5">
        <v>0.918650286071535</v>
      </c>
      <c r="AI5">
        <v>3.2</v>
      </c>
      <c r="AJ5">
        <v>1.08724435168727</v>
      </c>
      <c r="AK5">
        <v>1.66549143072606</v>
      </c>
      <c r="AL5">
        <v>3.3</v>
      </c>
      <c r="AM5">
        <v>1.03126132953319</v>
      </c>
      <c r="AN5">
        <v>1.38509586435108</v>
      </c>
      <c r="AO5">
        <v>2.41304347826087</v>
      </c>
      <c r="AP5">
        <v>1.85695652173913</v>
      </c>
      <c r="AQ5">
        <v>1.8724</v>
      </c>
      <c r="AR5">
        <v>2.40217391304348</v>
      </c>
      <c r="AS5">
        <v>2.31782608695652</v>
      </c>
      <c r="AT5">
        <v>2.3332</v>
      </c>
      <c r="AU5">
        <v>1.92391304347826</v>
      </c>
      <c r="AV5">
        <v>2.55608695652174</v>
      </c>
      <c r="AW5">
        <v>2.5684</v>
      </c>
      <c r="AX5">
        <v>1.89130434782609</v>
      </c>
      <c r="AY5">
        <v>2.60869565217391</v>
      </c>
      <c r="AZ5">
        <v>2.6208</v>
      </c>
      <c r="BA5">
        <v>1.92391304347826</v>
      </c>
      <c r="BB5">
        <v>1.78608695652174</v>
      </c>
      <c r="BC5">
        <v>1.7984</v>
      </c>
      <c r="BD5">
        <v>1.72826086956522</v>
      </c>
      <c r="BE5">
        <v>1.25173913043478</v>
      </c>
      <c r="BF5">
        <v>1.2628</v>
      </c>
      <c r="BG5">
        <v>1.35869565217391</v>
      </c>
      <c r="BH5">
        <v>1.14130434782609</v>
      </c>
      <c r="BI5">
        <v>1.15</v>
      </c>
      <c r="BJ5">
        <v>1.35869565217391</v>
      </c>
      <c r="BK5">
        <v>1.14130434782609</v>
      </c>
      <c r="BL5">
        <v>1.15</v>
      </c>
      <c r="BM5">
        <v>1.20652173913044</v>
      </c>
      <c r="BN5">
        <v>1.33347826086957</v>
      </c>
      <c r="BO5">
        <v>1.3412</v>
      </c>
    </row>
    <row r="6" spans="1:67">
      <c r="A6" t="s">
        <v>16</v>
      </c>
      <c r="B6">
        <v>3.45833333333333</v>
      </c>
      <c r="C6">
        <v>0.417666666666667</v>
      </c>
      <c r="D6">
        <v>0.4232</v>
      </c>
      <c r="E6">
        <v>3.5</v>
      </c>
      <c r="F6">
        <v>1.173</v>
      </c>
      <c r="G6">
        <v>1.1786</v>
      </c>
      <c r="H6">
        <v>3.08333333333333</v>
      </c>
      <c r="I6">
        <v>0.751666666666666</v>
      </c>
      <c r="J6">
        <v>0.7566</v>
      </c>
      <c r="K6">
        <v>3.08333333333333</v>
      </c>
      <c r="L6">
        <v>0.621366666666666</v>
      </c>
      <c r="M6">
        <v>0.6263</v>
      </c>
      <c r="N6">
        <v>2.95833333333333</v>
      </c>
      <c r="O6">
        <v>0.567666666666667</v>
      </c>
      <c r="P6">
        <v>0.572400000000001</v>
      </c>
      <c r="Q6">
        <v>2.36458333333333</v>
      </c>
      <c r="R6">
        <v>0.469416666666667</v>
      </c>
      <c r="S6">
        <v>0.4732</v>
      </c>
      <c r="T6">
        <v>2.76</v>
      </c>
      <c r="U6">
        <v>0.201591715297172</v>
      </c>
      <c r="V6">
        <v>0.441139471137545</v>
      </c>
      <c r="W6">
        <v>2.76</v>
      </c>
      <c r="X6">
        <v>0.142083114931647</v>
      </c>
      <c r="Y6">
        <v>0.30947589685258</v>
      </c>
      <c r="Z6">
        <v>2.76</v>
      </c>
      <c r="AA6">
        <v>0.528722461612952</v>
      </c>
      <c r="AB6">
        <v>0.223538609111555</v>
      </c>
      <c r="AC6">
        <v>2.76</v>
      </c>
      <c r="AD6">
        <v>0.224215994347202</v>
      </c>
      <c r="AE6">
        <v>0.0368434492447847</v>
      </c>
      <c r="AF6">
        <v>2.76</v>
      </c>
      <c r="AG6">
        <v>0.060688472862752</v>
      </c>
      <c r="AH6">
        <v>0.230986703757404</v>
      </c>
      <c r="AI6">
        <v>3</v>
      </c>
      <c r="AJ6">
        <v>0.159834887488222</v>
      </c>
      <c r="AK6">
        <v>0.128418247146015</v>
      </c>
      <c r="AL6">
        <v>3.1</v>
      </c>
      <c r="AM6">
        <v>0.09834887488222</v>
      </c>
      <c r="AN6">
        <v>0.113610929259004</v>
      </c>
      <c r="AO6">
        <v>2.3125</v>
      </c>
      <c r="AP6">
        <v>1.0595</v>
      </c>
      <c r="AQ6">
        <v>1.0632</v>
      </c>
      <c r="AR6">
        <v>2.30208333333333</v>
      </c>
      <c r="AS6">
        <v>1.41991666666667</v>
      </c>
      <c r="AT6">
        <v>1.4236</v>
      </c>
      <c r="AU6">
        <v>1.84375</v>
      </c>
      <c r="AV6">
        <v>1.68225</v>
      </c>
      <c r="AW6">
        <v>1.6852</v>
      </c>
      <c r="AX6">
        <v>1.8125</v>
      </c>
      <c r="AY6">
        <v>1.7335</v>
      </c>
      <c r="AZ6">
        <v>1.7364</v>
      </c>
      <c r="BA6">
        <v>1.84375</v>
      </c>
      <c r="BB6">
        <v>1.07225</v>
      </c>
      <c r="BC6">
        <v>1.0752</v>
      </c>
      <c r="BD6">
        <v>1.65625</v>
      </c>
      <c r="BE6">
        <v>0.67175</v>
      </c>
      <c r="BF6">
        <v>0.6744</v>
      </c>
      <c r="BG6">
        <v>1.30208333333333</v>
      </c>
      <c r="BH6">
        <v>0.671916666666667</v>
      </c>
      <c r="BI6">
        <v>0.674</v>
      </c>
      <c r="BJ6">
        <v>1.30208333333333</v>
      </c>
      <c r="BK6">
        <v>0.671916666666667</v>
      </c>
      <c r="BL6">
        <v>0.674</v>
      </c>
      <c r="BM6">
        <v>1.15625</v>
      </c>
      <c r="BN6">
        <v>0.84375</v>
      </c>
      <c r="BO6">
        <v>0.8456</v>
      </c>
    </row>
    <row r="7" spans="1:1">
      <c r="A7" t="s">
        <v>17</v>
      </c>
    </row>
    <row r="14" spans="14:28"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20:35">
      <c r="T15" s="2" t="s">
        <v>23</v>
      </c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21:35">
      <c r="U16" s="3" t="s">
        <v>2</v>
      </c>
      <c r="V16" s="3"/>
      <c r="W16" s="3"/>
      <c r="X16" s="3" t="s">
        <v>1</v>
      </c>
      <c r="Y16" s="3"/>
      <c r="Z16" s="3" t="s">
        <v>0</v>
      </c>
      <c r="AA16" s="3"/>
      <c r="AB16" s="3" t="s">
        <v>28</v>
      </c>
      <c r="AC16" s="3"/>
      <c r="AD16" s="3" t="s">
        <v>27</v>
      </c>
      <c r="AE16" s="3"/>
      <c r="AF16" s="3" t="s">
        <v>26</v>
      </c>
      <c r="AG16" s="3"/>
      <c r="AH16" s="3" t="s">
        <v>25</v>
      </c>
      <c r="AI16" s="3"/>
    </row>
    <row r="17" ht="41.45" spans="20:35">
      <c r="T17" s="1"/>
      <c r="U17" s="1" t="s">
        <v>30</v>
      </c>
      <c r="V17" s="1" t="s">
        <v>31</v>
      </c>
      <c r="W17" s="1" t="s">
        <v>32</v>
      </c>
      <c r="X17" s="1" t="s">
        <v>30</v>
      </c>
      <c r="Y17" s="1" t="s">
        <v>31</v>
      </c>
      <c r="Z17" s="1" t="s">
        <v>30</v>
      </c>
      <c r="AA17" s="1" t="s">
        <v>31</v>
      </c>
      <c r="AB17" s="1" t="s">
        <v>30</v>
      </c>
      <c r="AC17" s="1" t="s">
        <v>31</v>
      </c>
      <c r="AD17" s="1" t="s">
        <v>30</v>
      </c>
      <c r="AE17" s="1" t="s">
        <v>31</v>
      </c>
      <c r="AF17" s="1" t="s">
        <v>30</v>
      </c>
      <c r="AG17" s="1" t="s">
        <v>31</v>
      </c>
      <c r="AH17" s="1" t="s">
        <v>30</v>
      </c>
      <c r="AI17" s="1" t="s">
        <v>33</v>
      </c>
    </row>
    <row r="18" spans="20:35">
      <c r="T18" t="s">
        <v>34</v>
      </c>
      <c r="AA18">
        <v>0.230986703757404</v>
      </c>
      <c r="AC18">
        <v>0.0368434492447847</v>
      </c>
      <c r="AE18">
        <v>0.223538609111555</v>
      </c>
      <c r="AG18">
        <v>0.30947589685258</v>
      </c>
      <c r="AH18">
        <v>0.201591715297172</v>
      </c>
      <c r="AI18">
        <v>0.441139471137545</v>
      </c>
    </row>
    <row r="19" spans="20:35">
      <c r="T19" t="s">
        <v>35</v>
      </c>
      <c r="Z19">
        <v>1.04059378733733</v>
      </c>
      <c r="AA19">
        <v>1.6801415431777</v>
      </c>
      <c r="AB19">
        <v>2.34364316016216</v>
      </c>
      <c r="AC19">
        <v>2.58319091600254</v>
      </c>
      <c r="AD19">
        <v>2.56389925122762</v>
      </c>
      <c r="AE19">
        <v>2.803447007068</v>
      </c>
      <c r="AF19">
        <v>2.21088109842385</v>
      </c>
      <c r="AG19">
        <v>3.02361962525679</v>
      </c>
      <c r="AH19">
        <v>2.83034621267487</v>
      </c>
      <c r="AI19">
        <v>3.06989396851524</v>
      </c>
    </row>
    <row r="20" spans="20:20">
      <c r="T20" t="s">
        <v>36</v>
      </c>
    </row>
    <row r="21" spans="20:35">
      <c r="T21" t="s">
        <v>37</v>
      </c>
      <c r="V21">
        <v>0.113610929259004</v>
      </c>
      <c r="X21">
        <v>1.02594367488569</v>
      </c>
      <c r="Y21">
        <v>1.66549143072606</v>
      </c>
      <c r="Z21">
        <v>0.095845892712882</v>
      </c>
      <c r="AA21">
        <v>0.335393648553254</v>
      </c>
      <c r="AB21">
        <v>0.224215994347202</v>
      </c>
      <c r="AC21">
        <v>0.463763750187574</v>
      </c>
      <c r="AD21">
        <v>0.528722461612952</v>
      </c>
      <c r="AE21">
        <v>0.768270217453325</v>
      </c>
      <c r="AF21">
        <v>0.571133443887887</v>
      </c>
      <c r="AG21">
        <v>1.13011218143607</v>
      </c>
      <c r="AH21">
        <v>0.623116862189582</v>
      </c>
      <c r="AI21">
        <v>0.862664618029955</v>
      </c>
    </row>
    <row r="22" spans="20:35">
      <c r="T22" t="s">
        <v>38</v>
      </c>
      <c r="U22">
        <v>3.07218931156766</v>
      </c>
      <c r="V22">
        <v>3.61173706740804</v>
      </c>
      <c r="Y22">
        <v>0.128418247146015</v>
      </c>
      <c r="Z22">
        <v>0.279102530231162</v>
      </c>
      <c r="AA22">
        <v>0.918650286071535</v>
      </c>
      <c r="AB22">
        <v>1.68845781692474</v>
      </c>
      <c r="AC22">
        <v>1.92800557276512</v>
      </c>
      <c r="AD22">
        <v>1.74017333777412</v>
      </c>
      <c r="AE22">
        <v>1.97972109361449</v>
      </c>
      <c r="AF22">
        <v>2.7983662659233</v>
      </c>
      <c r="AG22">
        <v>3.30453934324883</v>
      </c>
      <c r="AH22">
        <v>2.75625651520274</v>
      </c>
      <c r="AI22">
        <v>2.99580427104311</v>
      </c>
    </row>
    <row r="23" spans="20:35">
      <c r="T23" t="s">
        <v>39</v>
      </c>
      <c r="X23">
        <v>1.14854502848884</v>
      </c>
      <c r="Y23">
        <v>1.78809278432921</v>
      </c>
      <c r="Z23">
        <v>0.354736118187662</v>
      </c>
      <c r="AA23">
        <v>0.994283874028034</v>
      </c>
      <c r="AF23">
        <v>1.8074988720482</v>
      </c>
      <c r="AG23">
        <v>2.539728624753</v>
      </c>
      <c r="AH23">
        <v>2.07601339980055</v>
      </c>
      <c r="AI23">
        <v>2.31556115564092</v>
      </c>
    </row>
    <row r="24" spans="20:35">
      <c r="T24" t="s">
        <v>40</v>
      </c>
      <c r="U24">
        <v>0.09834887488222</v>
      </c>
      <c r="V24">
        <v>0.799382643328594</v>
      </c>
      <c r="X24">
        <v>0.159834887488222</v>
      </c>
      <c r="Y24">
        <v>0.799382643328594</v>
      </c>
      <c r="Z24">
        <v>0.060688472862752</v>
      </c>
      <c r="AA24">
        <v>0.340236228703125</v>
      </c>
      <c r="AB24">
        <v>0.394542188512072</v>
      </c>
      <c r="AC24">
        <v>0.634089944352445</v>
      </c>
      <c r="AD24">
        <v>0.788299055979552</v>
      </c>
      <c r="AE24">
        <v>1.02784681181992</v>
      </c>
      <c r="AF24">
        <v>0.142083114931647</v>
      </c>
      <c r="AG24">
        <v>0.95482164176459</v>
      </c>
      <c r="AH24">
        <v>0.669307046625692</v>
      </c>
      <c r="AI24">
        <v>0.908854802466064</v>
      </c>
    </row>
    <row r="25" spans="20:35">
      <c r="T25" t="s">
        <v>41</v>
      </c>
      <c r="U25">
        <v>1.03126132953319</v>
      </c>
      <c r="V25">
        <v>1.97080908537356</v>
      </c>
      <c r="W25">
        <v>2.9</v>
      </c>
      <c r="X25">
        <v>1.33126132953319</v>
      </c>
      <c r="Y25">
        <v>1.97080908537356</v>
      </c>
      <c r="Z25">
        <v>0.90147845714326</v>
      </c>
      <c r="AA25">
        <v>1.54102621298363</v>
      </c>
      <c r="AB25">
        <v>1.83462483685705</v>
      </c>
      <c r="AC25">
        <v>2.07417259269743</v>
      </c>
      <c r="AD25">
        <v>2.12939052654269</v>
      </c>
      <c r="AE25">
        <v>2.36893828238306</v>
      </c>
      <c r="AF25">
        <v>2.69741472623704</v>
      </c>
      <c r="AG25">
        <v>3.20358780356257</v>
      </c>
      <c r="AH25">
        <v>3.00787400368931</v>
      </c>
      <c r="AI25">
        <v>3.01226959742972</v>
      </c>
    </row>
    <row r="27" spans="20:35">
      <c r="T27" t="s">
        <v>42</v>
      </c>
      <c r="U27">
        <f>MAX(U18:U25)</f>
        <v>3.07218931156766</v>
      </c>
      <c r="V27">
        <f t="shared" ref="V27:AI27" si="0">MAX(V18:V25)</f>
        <v>3.61173706740804</v>
      </c>
      <c r="W27">
        <f t="shared" si="0"/>
        <v>2.9</v>
      </c>
      <c r="X27">
        <f t="shared" si="0"/>
        <v>1.33126132953319</v>
      </c>
      <c r="Y27">
        <f t="shared" si="0"/>
        <v>1.97080908537356</v>
      </c>
      <c r="Z27">
        <f t="shared" si="0"/>
        <v>1.04059378733733</v>
      </c>
      <c r="AA27">
        <f t="shared" si="0"/>
        <v>1.6801415431777</v>
      </c>
      <c r="AB27">
        <f t="shared" si="0"/>
        <v>2.34364316016216</v>
      </c>
      <c r="AC27">
        <f t="shared" si="0"/>
        <v>2.58319091600254</v>
      </c>
      <c r="AD27">
        <f t="shared" si="0"/>
        <v>2.56389925122762</v>
      </c>
      <c r="AE27">
        <f t="shared" si="0"/>
        <v>2.803447007068</v>
      </c>
      <c r="AF27">
        <f t="shared" si="0"/>
        <v>2.7983662659233</v>
      </c>
      <c r="AG27">
        <f t="shared" si="0"/>
        <v>3.30453934324883</v>
      </c>
      <c r="AH27">
        <f t="shared" si="0"/>
        <v>3.00787400368931</v>
      </c>
      <c r="AI27">
        <f t="shared" si="0"/>
        <v>3.06989396851524</v>
      </c>
    </row>
    <row r="28" spans="20:35">
      <c r="T28" t="s">
        <v>15</v>
      </c>
      <c r="U28">
        <f>MEDIAN(U18:U25)</f>
        <v>1.03126132953319</v>
      </c>
      <c r="V28">
        <f t="shared" ref="V28:AI28" si="1">MEDIAN(V18:V25)</f>
        <v>1.38509586435108</v>
      </c>
      <c r="W28">
        <f t="shared" si="1"/>
        <v>2.9</v>
      </c>
      <c r="X28">
        <f t="shared" si="1"/>
        <v>1.08724435168727</v>
      </c>
      <c r="Y28">
        <f t="shared" si="1"/>
        <v>1.66549143072606</v>
      </c>
      <c r="Z28">
        <f t="shared" si="1"/>
        <v>0.316919324209412</v>
      </c>
      <c r="AA28">
        <f t="shared" si="1"/>
        <v>0.918650286071535</v>
      </c>
      <c r="AB28">
        <f t="shared" si="1"/>
        <v>1.68845781692474</v>
      </c>
      <c r="AC28">
        <f t="shared" si="1"/>
        <v>1.28104775855878</v>
      </c>
      <c r="AD28">
        <f t="shared" si="1"/>
        <v>1.74017333777412</v>
      </c>
      <c r="AE28">
        <f t="shared" si="1"/>
        <v>1.5037839527172</v>
      </c>
      <c r="AF28">
        <f t="shared" si="1"/>
        <v>2.00918998523602</v>
      </c>
      <c r="AG28">
        <f t="shared" si="1"/>
        <v>2.539728624753</v>
      </c>
      <c r="AH28">
        <f t="shared" si="1"/>
        <v>2.07601339980055</v>
      </c>
      <c r="AI28">
        <f t="shared" si="1"/>
        <v>2.31556115564092</v>
      </c>
    </row>
    <row r="29" spans="20:35">
      <c r="T29" t="s">
        <v>16</v>
      </c>
      <c r="U29">
        <f>MIN(U18:U25)</f>
        <v>0.09834887488222</v>
      </c>
      <c r="V29">
        <f t="shared" ref="V29:AI29" si="2">MIN(V18:V25)</f>
        <v>0.113610929259004</v>
      </c>
      <c r="W29">
        <f t="shared" si="2"/>
        <v>2.9</v>
      </c>
      <c r="X29">
        <f t="shared" si="2"/>
        <v>0.159834887488222</v>
      </c>
      <c r="Y29">
        <f t="shared" si="2"/>
        <v>0.128418247146015</v>
      </c>
      <c r="Z29">
        <f t="shared" si="2"/>
        <v>0.060688472862752</v>
      </c>
      <c r="AA29">
        <f t="shared" si="2"/>
        <v>0.230986703757404</v>
      </c>
      <c r="AB29">
        <f t="shared" si="2"/>
        <v>0.224215994347202</v>
      </c>
      <c r="AC29">
        <f t="shared" si="2"/>
        <v>0.0368434492447847</v>
      </c>
      <c r="AD29">
        <f t="shared" si="2"/>
        <v>0.528722461612952</v>
      </c>
      <c r="AE29">
        <f t="shared" si="2"/>
        <v>0.223538609111555</v>
      </c>
      <c r="AF29">
        <f t="shared" si="2"/>
        <v>0.142083114931647</v>
      </c>
      <c r="AG29">
        <f t="shared" si="2"/>
        <v>0.30947589685258</v>
      </c>
      <c r="AH29">
        <f t="shared" si="2"/>
        <v>0.201591715297172</v>
      </c>
      <c r="AI29">
        <f t="shared" si="2"/>
        <v>0.441139471137545</v>
      </c>
    </row>
  </sheetData>
  <mergeCells count="40">
    <mergeCell ref="B1:S1"/>
    <mergeCell ref="T1:AN1"/>
    <mergeCell ref="AO1:BO1"/>
    <mergeCell ref="B2:D2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BG2:BI2"/>
    <mergeCell ref="BJ2:BL2"/>
    <mergeCell ref="BM2:BO2"/>
    <mergeCell ref="N14:P14"/>
    <mergeCell ref="Q14:R14"/>
    <mergeCell ref="S14:T14"/>
    <mergeCell ref="U14:V14"/>
    <mergeCell ref="W14:X14"/>
    <mergeCell ref="Y14:Z14"/>
    <mergeCell ref="AA14:AB14"/>
    <mergeCell ref="T15:AI15"/>
    <mergeCell ref="U16:W16"/>
    <mergeCell ref="X16:Y16"/>
    <mergeCell ref="Z16:AA16"/>
    <mergeCell ref="AB16:AC16"/>
    <mergeCell ref="AD16:AE16"/>
    <mergeCell ref="AF16:AG16"/>
    <mergeCell ref="AH16:AI1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OAR</vt:lpstr>
      <vt:lpstr>Sheet1 (2)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shree24</dc:creator>
  <cp:lastModifiedBy>shree24</cp:lastModifiedBy>
  <dcterms:created xsi:type="dcterms:W3CDTF">2021-10-24T23:58:00Z</dcterms:created>
  <dcterms:modified xsi:type="dcterms:W3CDTF">2021-10-26T20:27:07Z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1033-11.1.0.9126</vt:lpwstr>
  </property>
</Properties>
</file>