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hidePivotFieldList="1" defaultThemeVersion="166925"/>
  <xr:revisionPtr revIDLastSave="0" documentId="8_{7A291A71-CFD3-4E07-A2F1-C7F0933B1B9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pivotCaches>
    <pivotCache cacheId="13045" r:id="rId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B9" i="1" a="1"/>
  <c r="B9" i="1"/>
  <c r="B10" i="1" a="1"/>
  <c r="B10" i="1"/>
  <c r="B11" i="1" a="1"/>
  <c r="B11" i="1"/>
  <c r="B12" i="1" a="1"/>
  <c r="B12" i="1"/>
  <c r="B13" i="1" a="1"/>
  <c r="B13" i="1"/>
  <c r="B14" i="1" a="1"/>
  <c r="B14" i="1"/>
  <c r="B15" i="1" a="1"/>
  <c r="B15" i="1"/>
  <c r="B16" i="1" a="1"/>
  <c r="B16" i="1"/>
  <c r="C9" i="1" a="1"/>
  <c r="C9" i="1"/>
  <c r="C10" i="1" a="1"/>
  <c r="C10" i="1"/>
  <c r="C11" i="1" a="1"/>
  <c r="C11" i="1"/>
  <c r="C12" i="1" a="1"/>
  <c r="C12" i="1"/>
  <c r="C13" i="1" a="1"/>
  <c r="C13" i="1"/>
  <c r="C14" i="1" a="1"/>
  <c r="C14" i="1"/>
  <c r="C15" i="1" a="1"/>
  <c r="C15" i="1"/>
  <c r="C16" i="1" a="1"/>
  <c r="C16" i="1"/>
  <c r="D9" i="1" a="1"/>
  <c r="D9" i="1"/>
  <c r="D10" i="1" a="1"/>
  <c r="D10" i="1"/>
  <c r="D11" i="1" a="1"/>
  <c r="D11" i="1"/>
  <c r="D12" i="1" a="1"/>
  <c r="D12" i="1"/>
  <c r="D13" i="1" a="1"/>
  <c r="D13" i="1"/>
  <c r="D14" i="1" a="1"/>
  <c r="D14" i="1"/>
  <c r="D15" i="1" a="1"/>
  <c r="D15" i="1"/>
  <c r="D16" i="1" a="1"/>
  <c r="D16" i="1"/>
  <c r="E9" i="1" a="1"/>
  <c r="E9" i="1"/>
  <c r="K9" i="1" s="1"/>
  <c r="L9" i="1" s="1"/>
  <c r="E10" i="1" a="1"/>
  <c r="E10" i="1"/>
  <c r="K10" i="1" s="1"/>
  <c r="L10" i="1" s="1"/>
  <c r="E11" i="1" a="1"/>
  <c r="E11" i="1"/>
  <c r="K11" i="1" s="1"/>
  <c r="L11" i="1" s="1"/>
  <c r="E12" i="1" a="1"/>
  <c r="E12" i="1"/>
  <c r="K12" i="1" s="1"/>
  <c r="L12" i="1" s="1"/>
  <c r="E13" i="1" a="1"/>
  <c r="E13" i="1"/>
  <c r="K13" i="1" s="1"/>
  <c r="L13" i="1" s="1"/>
  <c r="E14" i="1" a="1"/>
  <c r="E14" i="1"/>
  <c r="K14" i="1" s="1"/>
  <c r="L14" i="1" s="1"/>
  <c r="E15" i="1" a="1"/>
  <c r="E15" i="1"/>
  <c r="K15" i="1" s="1"/>
  <c r="L15" i="1" s="1"/>
  <c r="E16" i="1" a="1"/>
  <c r="E16" i="1"/>
  <c r="K16" i="1" s="1"/>
  <c r="L16" i="1" s="1"/>
  <c r="F9" i="1" a="1"/>
  <c r="F9" i="1"/>
  <c r="F10" i="1" a="1"/>
  <c r="F10" i="1"/>
  <c r="F11" i="1" a="1"/>
  <c r="F11" i="1"/>
  <c r="F12" i="1" a="1"/>
  <c r="F12" i="1"/>
  <c r="F13" i="1" a="1"/>
  <c r="F13" i="1"/>
  <c r="F14" i="1" a="1"/>
  <c r="F14" i="1"/>
  <c r="F15" i="1" a="1"/>
  <c r="F15" i="1"/>
  <c r="F16" i="1" a="1"/>
  <c r="F16" i="1"/>
  <c r="G9" i="1" a="1"/>
  <c r="G9" i="1"/>
  <c r="G10" i="1" a="1"/>
  <c r="G10" i="1"/>
  <c r="G11" i="1" a="1"/>
  <c r="G11" i="1"/>
  <c r="G12" i="1" a="1"/>
  <c r="G12" i="1"/>
  <c r="G13" i="1" a="1"/>
  <c r="G13" i="1"/>
  <c r="G14" i="1" a="1"/>
  <c r="G14" i="1"/>
  <c r="G15" i="1" a="1"/>
  <c r="G15" i="1"/>
  <c r="G16" i="1" a="1"/>
  <c r="G16" i="1"/>
  <c r="B7" i="1" a="1"/>
  <c r="B7" i="1"/>
  <c r="B8" i="1" a="1"/>
  <c r="B8" i="1"/>
  <c r="C7" i="1" a="1"/>
  <c r="C7" i="1"/>
  <c r="C8" i="1" a="1"/>
  <c r="C8" i="1"/>
  <c r="D7" i="1" a="1"/>
  <c r="D7" i="1"/>
  <c r="D8" i="1" a="1"/>
  <c r="D8" i="1"/>
  <c r="E7" i="1" a="1"/>
  <c r="E7" i="1"/>
  <c r="K7" i="1" s="1"/>
  <c r="L7" i="1" s="1"/>
  <c r="E8" i="1" a="1"/>
  <c r="E8" i="1"/>
  <c r="K8" i="1" s="1"/>
  <c r="L8" i="1" s="1"/>
  <c r="F7" i="1" a="1"/>
  <c r="F7" i="1"/>
  <c r="F8" i="1" a="1"/>
  <c r="F8" i="1"/>
  <c r="G7" i="1" a="1"/>
  <c r="G7" i="1"/>
  <c r="G8" i="1" a="1"/>
  <c r="G8" i="1"/>
  <c r="G2" i="1" a="1"/>
  <c r="G2" i="1"/>
  <c r="G3" i="1" a="1"/>
  <c r="G3" i="1"/>
  <c r="G4" i="1" a="1"/>
  <c r="G4" i="1"/>
  <c r="G5" i="1" a="1"/>
  <c r="G5" i="1"/>
  <c r="G6" i="1" a="1"/>
  <c r="G6" i="1"/>
  <c r="F2" i="1" a="1"/>
  <c r="F2" i="1"/>
  <c r="F3" i="1" a="1"/>
  <c r="F3" i="1"/>
  <c r="F4" i="1" a="1"/>
  <c r="F4" i="1"/>
  <c r="F5" i="1" a="1"/>
  <c r="F5" i="1"/>
  <c r="F6" i="1" a="1"/>
  <c r="F6" i="1"/>
  <c r="E2" i="1" a="1"/>
  <c r="E2" i="1"/>
  <c r="K2" i="1" s="1"/>
  <c r="E3" i="1" a="1"/>
  <c r="E3" i="1"/>
  <c r="K3" i="1" s="1"/>
  <c r="L3" i="1" s="1"/>
  <c r="E4" i="1" a="1"/>
  <c r="E4" i="1"/>
  <c r="K4" i="1" s="1"/>
  <c r="L4" i="1" s="1"/>
  <c r="E5" i="1" a="1"/>
  <c r="E5" i="1"/>
  <c r="K5" i="1" s="1"/>
  <c r="L5" i="1" s="1"/>
  <c r="E6" i="1" a="1"/>
  <c r="E6" i="1"/>
  <c r="K6" i="1" s="1"/>
  <c r="L6" i="1" s="1"/>
  <c r="D2" i="1" a="1"/>
  <c r="D2" i="1"/>
  <c r="D3" i="1" a="1"/>
  <c r="D3" i="1"/>
  <c r="D4" i="1" a="1"/>
  <c r="D4" i="1"/>
  <c r="D5" i="1" a="1"/>
  <c r="D5" i="1"/>
  <c r="D6" i="1" a="1"/>
  <c r="D6" i="1"/>
  <c r="C2" i="1" a="1"/>
  <c r="C2" i="1"/>
  <c r="C3" i="1" a="1"/>
  <c r="C3" i="1"/>
  <c r="C4" i="1" a="1"/>
  <c r="C4" i="1"/>
  <c r="C5" i="1" a="1"/>
  <c r="C5" i="1"/>
  <c r="C6" i="1" a="1"/>
  <c r="C6" i="1"/>
  <c r="B2" i="1" a="1"/>
  <c r="B2" i="1"/>
  <c r="B3" i="1" a="1"/>
  <c r="B3" i="1"/>
  <c r="B4" i="1" a="1"/>
  <c r="B4" i="1"/>
  <c r="B5" i="1" a="1"/>
  <c r="B5" i="1"/>
  <c r="B6" i="1" a="1"/>
  <c r="B6" i="1"/>
  <c r="J17" i="1" l="1"/>
  <c r="L2" i="1"/>
  <c r="L17" i="1" s="1"/>
  <c r="L18" i="1" s="1"/>
  <c r="K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futureMetadata>
  <cellMetadata count="1">
    <bk>
      <rc t="1" v="0"/>
    </bk>
  </cellMetadata>
  <valueMetadata count="15">
    <bk>
      <rc t="2" v="0"/>
    </bk>
    <bk>
      <rc t="2" v="1"/>
    </bk>
    <bk>
      <rc t="2" v="2"/>
    </bk>
    <bk>
      <rc t="2" v="3"/>
    </bk>
    <bk>
      <rc t="2" v="4"/>
    </bk>
    <bk>
      <rc t="2" v="5"/>
    </bk>
    <bk>
      <rc t="2" v="6"/>
    </bk>
    <bk>
      <rc t="2" v="7"/>
    </bk>
    <bk>
      <rc t="2" v="8"/>
    </bk>
    <bk>
      <rc t="2" v="9"/>
    </bk>
    <bk>
      <rc t="2" v="10"/>
    </bk>
    <bk>
      <rc t="2" v="11"/>
    </bk>
    <bk>
      <rc t="2" v="12"/>
    </bk>
    <bk>
      <rc t="2" v="13"/>
    </bk>
    <bk>
      <rc t="2" v="14"/>
    </bk>
  </valueMetadata>
</metadata>
</file>

<file path=xl/sharedStrings.xml><?xml version="1.0" encoding="utf-8"?>
<sst xmlns="http://schemas.openxmlformats.org/spreadsheetml/2006/main" count="39" uniqueCount="26">
  <si>
    <t>Security</t>
  </si>
  <si>
    <t>Change (%)</t>
  </si>
  <si>
    <t>52 week high</t>
  </si>
  <si>
    <t>52 week low</t>
  </si>
  <si>
    <t>Price</t>
  </si>
  <si>
    <t>Industry</t>
  </si>
  <si>
    <t>Instrument type</t>
  </si>
  <si>
    <t>My ownership</t>
  </si>
  <si>
    <t>Average Price</t>
  </si>
  <si>
    <t>Invested Price</t>
  </si>
  <si>
    <t>Current Price</t>
  </si>
  <si>
    <t>Returns</t>
  </si>
  <si>
    <t>Total</t>
  </si>
  <si>
    <t>Sum of Returns</t>
  </si>
  <si>
    <t>Automobiles &amp; Auto Parts</t>
  </si>
  <si>
    <t>Count of Security</t>
  </si>
  <si>
    <t>Banking Services</t>
  </si>
  <si>
    <t>Coal</t>
  </si>
  <si>
    <t>Diversified Retail</t>
  </si>
  <si>
    <t>Electrical Utilities &amp; IPPs</t>
  </si>
  <si>
    <t>Freight &amp; Logistics Services</t>
  </si>
  <si>
    <t>Metals &amp; Mining</t>
  </si>
  <si>
    <t>Oil &amp; Gas</t>
  </si>
  <si>
    <t>Professional &amp; Commercial Services</t>
  </si>
  <si>
    <t>Software &amp; IT Services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</si>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</sst>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4D]\ * #,##0.00_ ;_ [$₹-44D]\ * \-#,##0.00_ ;_ [$₹-44D]\ * &quot;-&quot;??_ ;_ @_ "/>
    <numFmt numFmtId="168" formatCode="_ [$₹-4009]\ * #,##0.00_ ;_ [$₹-4009]\ * \-#,##0.00_ ;_ [$₹-4009]\ * &quot;-&quot;??_ ;_ @_ "/>
  </numFmts>
  <fonts count="3">
    <font>
      <sz val="11"/>
      <color theme="1"/>
      <name val="Calibri"/>
      <family val="2"/>
      <scheme val="minor"/>
    </font>
    <font>
      <sz val="11"/>
      <color rgb="FF444444"/>
      <name val="Calibri"/>
      <family val="2"/>
      <charset val="1"/>
    </font>
    <font>
      <b/>
      <sz val="11"/>
      <color theme="1"/>
      <name val="Arial Black"/>
    </font>
  </fonts>
  <fills count="4">
    <fill>
      <patternFill patternType="none"/>
    </fill>
    <fill>
      <patternFill patternType="gray125"/>
    </fill>
    <fill>
      <patternFill patternType="solid">
        <fgColor theme="3"/>
        <bgColor indexed="64"/>
      </patternFill>
    </fill>
    <fill>
      <patternFill patternType="solid">
        <fgColor rgb="FFFF0000"/>
        <bgColor indexed="64"/>
      </patternFill>
    </fill>
  </fills>
  <borders count="2">
    <border>
      <left/>
      <right/>
      <top/>
      <bottom/>
      <diagonal/>
    </border>
    <border>
      <left/>
      <right style="thin">
        <color theme="4" tint="0.39997558519241921"/>
      </right>
      <top style="double">
        <color theme="4"/>
      </top>
      <bottom style="thin">
        <color theme="4" tint="0.39997558519241921"/>
      </bottom>
      <diagonal/>
    </border>
  </borders>
  <cellStyleXfs count="1">
    <xf numFmtId="0" fontId="0" fillId="0" borderId="0"/>
  </cellStyleXfs>
  <cellXfs count="10">
    <xf numFmtId="0" fontId="0" fillId="0" borderId="0" xfId="0"/>
    <xf numFmtId="10" fontId="0" fillId="0" borderId="0" xfId="0" applyNumberFormat="1"/>
    <xf numFmtId="164" fontId="0" fillId="0" borderId="0" xfId="0" applyNumberFormat="1"/>
    <xf numFmtId="0" fontId="0" fillId="2" borderId="0" xfId="0" applyFill="1"/>
    <xf numFmtId="0" fontId="1" fillId="0" borderId="0" xfId="0" quotePrefix="1" applyFont="1"/>
    <xf numFmtId="168" fontId="0" fillId="0" borderId="0" xfId="0" applyNumberFormat="1"/>
    <xf numFmtId="0" fontId="0" fillId="0" borderId="0" xfId="0" pivotButton="1"/>
    <xf numFmtId="0" fontId="0" fillId="0" borderId="0" xfId="0" applyNumberFormat="1"/>
    <xf numFmtId="0" fontId="2" fillId="3" borderId="1" xfId="0" applyFont="1" applyFill="1" applyBorder="1"/>
    <xf numFmtId="0" fontId="0" fillId="3" borderId="0" xfId="0" applyNumberFormat="1" applyFill="1"/>
  </cellXfs>
  <cellStyles count="1">
    <cellStyle name="Normal" xfId="0" builtinId="0"/>
  </cellStyles>
  <dxfs count="23">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8" formatCode="_ [$₹-4009]\ * #,##0.00_ ;_ [$₹-4009]\ * \-#,##0.00_ ;_ [$₹-4009]\ * &quot;-&quot;??_ ;_ @_ "/>
    </dxf>
    <dxf>
      <numFmt numFmtId="168" formatCode="_ [$₹-4009]\ * #,##0.00_ ;_ [$₹-4009]\ * \-#,##0.00_ ;_ [$₹-4009]\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64" formatCode="_ [$₹-44D]\ * #,##0.00_ ;_ [$₹-44D]\ * \-#,##0.00_ ;_ [$₹-44D]\ * &quot;-&quot;??_ ;_ @_ "/>
    </dxf>
    <dxf>
      <numFmt numFmtId="14" formatCode="0.00%"/>
    </dxf>
    <dxf>
      <numFmt numFmtId="14" formatCode="0.00%"/>
    </dxf>
    <dxf>
      <fill>
        <patternFill patternType="solid">
          <fgColor indexed="64"/>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1.xlsx]Sheet1!PivotTable1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222B35"/>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Sheet1!$B$22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Sheet1!$A$23:$A$33</c:f>
              <c:strCache>
                <c:ptCount val="10"/>
                <c:pt idx="0">
                  <c:v>Automobiles &amp; Auto Parts</c:v>
                </c:pt>
                <c:pt idx="1">
                  <c:v>Banking Services</c:v>
                </c:pt>
                <c:pt idx="2">
                  <c:v>Coal</c:v>
                </c:pt>
                <c:pt idx="3">
                  <c:v>Diversified Retail</c:v>
                </c:pt>
                <c:pt idx="4">
                  <c:v>Electrical Utilities &amp; IPPs</c:v>
                </c:pt>
                <c:pt idx="5">
                  <c:v>Freight &amp; Logistics Services</c:v>
                </c:pt>
                <c:pt idx="6">
                  <c:v>Metals &amp; Mining</c:v>
                </c:pt>
                <c:pt idx="7">
                  <c:v>Oil &amp; Gas</c:v>
                </c:pt>
                <c:pt idx="8">
                  <c:v>Professional &amp; Commercial Services</c:v>
                </c:pt>
                <c:pt idx="9">
                  <c:v>Software &amp; IT Services</c:v>
                </c:pt>
              </c:strCache>
            </c:strRef>
          </c:cat>
          <c:val>
            <c:numRef>
              <c:f>Sheet1!$B$23:$B$33</c:f>
              <c:numCache>
                <c:formatCode>0.00%</c:formatCode>
                <c:ptCount val="10"/>
                <c:pt idx="0">
                  <c:v>0.13333333333333333</c:v>
                </c:pt>
                <c:pt idx="1">
                  <c:v>0.13333333333333333</c:v>
                </c:pt>
                <c:pt idx="2">
                  <c:v>6.6666666666666666E-2</c:v>
                </c:pt>
                <c:pt idx="3">
                  <c:v>6.6666666666666666E-2</c:v>
                </c:pt>
                <c:pt idx="4">
                  <c:v>6.6666666666666666E-2</c:v>
                </c:pt>
                <c:pt idx="5">
                  <c:v>6.6666666666666666E-2</c:v>
                </c:pt>
                <c:pt idx="6">
                  <c:v>0.13333333333333333</c:v>
                </c:pt>
                <c:pt idx="7">
                  <c:v>6.6666666666666666E-2</c:v>
                </c:pt>
                <c:pt idx="8">
                  <c:v>6.6666666666666666E-2</c:v>
                </c:pt>
                <c:pt idx="9">
                  <c:v>0.2</c:v>
                </c:pt>
              </c:numCache>
            </c:numRef>
          </c:val>
          <c:extLst>
            <c:ext xmlns:c16="http://schemas.microsoft.com/office/drawing/2014/chart" uri="{C3380CC4-5D6E-409C-BE32-E72D297353CC}">
              <c16:uniqueId val="{00000001-3F0D-4F68-B1E8-5EE2909D6FB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276225</xdr:colOff>
      <xdr:row>18</xdr:row>
      <xdr:rowOff>76200</xdr:rowOff>
    </xdr:from>
    <xdr:to>
      <xdr:col>5</xdr:col>
      <xdr:colOff>2114550</xdr:colOff>
      <xdr:row>32</xdr:row>
      <xdr:rowOff>152400</xdr:rowOff>
    </xdr:to>
    <xdr:graphicFrame macro="">
      <xdr:nvGraphicFramePr>
        <xdr:cNvPr id="3" name="Chart 2">
          <a:extLst>
            <a:ext uri="{FF2B5EF4-FFF2-40B4-BE49-F238E27FC236}">
              <a16:creationId xmlns:a16="http://schemas.microsoft.com/office/drawing/2014/main" id="{91019F57-6B3C-7CCC-6A42-9FF0BD4A7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3.872039814814" createdVersion="8" refreshedVersion="8" minRefreshableVersion="3" recordCount="15" xr:uid="{D9C73741-D456-4C5A-B787-61F12B36CB21}">
  <cacheSource type="worksheet">
    <worksheetSource name="Table1" sheet="Sheet1"/>
  </cacheSource>
  <cacheFields count="12">
    <cacheField name="Security" numFmtId="0">
      <sharedItems/>
    </cacheField>
    <cacheField name="Change (%)" numFmtId="10">
      <sharedItems containsSemiMixedTypes="0" containsString="0" containsNumber="1" minValue="-4.9977000000000001E-2" maxValue="0.127747"/>
    </cacheField>
    <cacheField name="52 week high" numFmtId="164">
      <sharedItems containsSemiMixedTypes="0" containsString="0" containsNumber="1" minValue="35.409999999999997" maxValue="4238.55"/>
    </cacheField>
    <cacheField name="52 week low" numFmtId="0">
      <sharedItems containsSemiMixedTypes="0" containsString="0" containsNumber="1" minValue="9.4" maxValue="2868.01"/>
    </cacheField>
    <cacheField name="Price" numFmtId="164">
      <sharedItems containsSemiMixedTypes="0" containsString="0" containsNumber="1" minValue="15.39" maxValue="3400.45"/>
    </cacheField>
    <cacheField name="Industry" numFmtId="164">
      <sharedItems count="10">
        <s v="Banking Services"/>
        <s v="Software &amp; IT Services"/>
        <s v="Coal"/>
        <s v="Oil &amp; Gas"/>
        <s v="Electrical Utilities &amp; IPPs"/>
        <s v="Metals &amp; Mining"/>
        <s v="Professional &amp; Commercial Services"/>
        <s v="Freight &amp; Logistics Services"/>
        <s v="Diversified Retail"/>
        <s v="Automobiles &amp; Auto Parts"/>
      </sharedItems>
    </cacheField>
    <cacheField name="Instrument type" numFmtId="164">
      <sharedItems/>
    </cacheField>
    <cacheField name="My ownership" numFmtId="0">
      <sharedItems containsSemiMixedTypes="0" containsString="0" containsNumber="1" containsInteger="1" minValue="3" maxValue="25"/>
    </cacheField>
    <cacheField name="Average Price" numFmtId="168">
      <sharedItems containsSemiMixedTypes="0" containsString="0" containsNumber="1" minValue="429.87446674968078" maxValue="1451.1511174542886"/>
    </cacheField>
    <cacheField name="Invested Price" numFmtId="164">
      <sharedItems containsSemiMixedTypes="0" containsString="0" containsNumber="1" minValue="3855.743361239658" maxValue="29813.836693751527"/>
    </cacheField>
    <cacheField name="Current Price" numFmtId="164">
      <sharedItems containsSemiMixedTypes="0" containsString="0" containsNumber="1" minValue="384.75" maxValue="26880"/>
    </cacheField>
    <cacheField name="Returns" numFmtId="164">
      <sharedItems containsSemiMixedTypes="0" containsString="0" containsNumber="1" minValue="-29429.086693751527" maxValue="18941.15144629294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HOUSING DEVELOPMENT FINANCE CORPORATION LIMITED (XNSE:HDFC)"/>
    <n v="-8.9790000000000009E-3"/>
    <n v="2933.8"/>
    <n v="2026"/>
    <n v="2577.15"/>
    <x v="0"/>
    <s v="Stock"/>
    <n v="10"/>
    <n v="757.46761875305083"/>
    <n v="7574.6761875305083"/>
    <n v="25771.5"/>
    <n v="18196.823812469491"/>
  </r>
  <r>
    <s v="TATA CONSULTANCY SERVICES LIMITED (XNSE:TCS)"/>
    <n v="-3.9110000000000004E-3"/>
    <n v="3759.45"/>
    <n v="2868.01"/>
    <n v="3400.45"/>
    <x v="1"/>
    <s v="Stock"/>
    <n v="7"/>
    <n v="694.57122195815009"/>
    <n v="4861.9985537070506"/>
    <n v="23803.149999999998"/>
    <n v="18941.151446292948"/>
  </r>
  <r>
    <s v="COAL INDIA LTD (XBOM:533278)"/>
    <n v="1.0471999999999999E-2"/>
    <n v="263.3"/>
    <n v="149"/>
    <n v="217.1"/>
    <x v="2"/>
    <s v="Stock"/>
    <n v="7"/>
    <n v="929.61505939863946"/>
    <n v="6507.3054157904762"/>
    <n v="1519.7"/>
    <n v="-4987.6054157904764"/>
  </r>
  <r>
    <s v="RELIANCE INDUSTRIES LIMITED (XNSE:RELIANCE)"/>
    <n v="6.8430000000000001E-3"/>
    <n v="2856.15"/>
    <n v="2180"/>
    <n v="2383.6999999999998"/>
    <x v="3"/>
    <s v="Stock"/>
    <n v="6"/>
    <n v="1079.7350164075433"/>
    <n v="6478.4100984452598"/>
    <n v="14302.199999999999"/>
    <n v="7823.7899015547391"/>
  </r>
  <r>
    <s v="ADANI TRANSMISSION LIMITED (XBOM:539254)"/>
    <n v="-4.9977000000000001E-2"/>
    <n v="4238.55"/>
    <n v="711.9"/>
    <n v="711.9"/>
    <x v="4"/>
    <s v="Stock"/>
    <n v="18"/>
    <n v="763.86520354998083"/>
    <n v="13749.573663899655"/>
    <n v="12814.199999999999"/>
    <n v="-935.37366389965609"/>
  </r>
  <r>
    <s v="TECH MAHINDRA LIMITED (XBOM:532755)"/>
    <n v="-7.5760000000000003E-3"/>
    <n v="1525.7"/>
    <n v="914.67"/>
    <n v="1120"/>
    <x v="1"/>
    <s v="Stock"/>
    <n v="24"/>
    <n v="917.04517809885283"/>
    <n v="22009.084274372468"/>
    <n v="26880"/>
    <n v="4870.9157256275321"/>
  </r>
  <r>
    <s v="Raiffeisen Bank International AG (XWBO:RBI)"/>
    <n v="1.0506E-2"/>
    <n v="35.409999999999997"/>
    <n v="9.86"/>
    <n v="15.39"/>
    <x v="0"/>
    <s v="Stock"/>
    <n v="25"/>
    <n v="1192.5534677500611"/>
    <n v="29813.836693751527"/>
    <n v="384.75"/>
    <n v="-29429.086693751527"/>
  </r>
  <r>
    <s v="Vedanta Limited (XBOM:500295)"/>
    <n v="-2.7732E-2"/>
    <n v="440.75"/>
    <n v="206.1"/>
    <n v="294.5"/>
    <x v="5"/>
    <s v="Stock"/>
    <n v="23"/>
    <n v="1125.7311002207541"/>
    <n v="25891.815305077344"/>
    <n v="6773.5"/>
    <n v="-19118.315305077344"/>
  </r>
  <r>
    <s v="ONE 97 COMMUNICATIONS LIMITED (XNSE:PAYTM)"/>
    <n v="2.7945000000000001E-2"/>
    <n v="844.7"/>
    <n v="438.35"/>
    <n v="623.5"/>
    <x v="6"/>
    <s v="Stock"/>
    <n v="16"/>
    <n v="566.56174407938897"/>
    <n v="9064.9879052702236"/>
    <n v="9976"/>
    <n v="911.01209472977644"/>
  </r>
  <r>
    <s v="Zomato Limited (XNSE:ZOMATO)"/>
    <n v="-9.0990000000000012E-3"/>
    <n v="88.7"/>
    <n v="40.6"/>
    <n v="54.45"/>
    <x v="1"/>
    <s v="Stock"/>
    <n v="12"/>
    <n v="462.19889933259401"/>
    <n v="5546.3867919911281"/>
    <n v="653.40000000000009"/>
    <n v="-4892.9867919911285"/>
  </r>
  <r>
    <s v="Nippon Yusen Kabushiki Kaisha (XFRA:NYKA)"/>
    <n v="7.2334999999999997E-2"/>
    <n v="101"/>
    <n v="9.4"/>
    <n v="25.35"/>
    <x v="7"/>
    <s v="Stock"/>
    <n v="21"/>
    <n v="429.87446674968078"/>
    <n v="9027.3638017432968"/>
    <n v="532.35"/>
    <n v="-8495.0138017432964"/>
  </r>
  <r>
    <s v="Fsn E-Commerce Ventures Ltd (XNSE:NYKAA)"/>
    <n v="-2.2351999999999997E-2"/>
    <n v="315.44"/>
    <n v="120.7"/>
    <n v="142.15"/>
    <x v="8"/>
    <s v="Stock"/>
    <n v="12"/>
    <n v="1451.1511174542886"/>
    <n v="17413.813409451464"/>
    <n v="1705.8000000000002"/>
    <n v="-15708.013409451465"/>
  </r>
  <r>
    <s v="TATA STEEL LIMITED (XBOM:890144)"/>
    <n v="0.127747"/>
    <n v="238.1"/>
    <n v="202.05"/>
    <n v="233.5"/>
    <x v="5"/>
    <s v="Stock"/>
    <n v="22"/>
    <n v="878.25207122150823"/>
    <n v="19321.545566873181"/>
    <n v="5137"/>
    <n v="-14184.545566873181"/>
  </r>
  <r>
    <s v="MAHINDRA AND MAHINDRA LIMITED (XBOM:500520)"/>
    <n v="-2.3906999999999998E-2"/>
    <n v="1396"/>
    <n v="671"/>
    <n v="1282.05"/>
    <x v="9"/>
    <s v="Stock"/>
    <n v="3"/>
    <n v="1285.2477870798859"/>
    <n v="3855.743361239658"/>
    <n v="3846.1499999999996"/>
    <n v="-9.5933612396584067"/>
  </r>
  <r>
    <s v="TATA MOTORS LIMITED (XBOM:500570)"/>
    <n v="-1.2696000000000001E-2"/>
    <n v="500.35"/>
    <n v="366.05"/>
    <n v="427.7"/>
    <x v="9"/>
    <s v="Stock"/>
    <n v="6"/>
    <n v="1402.9535433393485"/>
    <n v="8417.7212600360908"/>
    <n v="2566.1999999999998"/>
    <n v="-5851.5212600360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274F1D-7FF3-4742-AD2E-B4EA442F11F8}" name="PivotTable2" cacheId="1304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I20:J31" firstHeaderRow="1" firstDataRow="1" firstDataCol="1"/>
  <pivotFields count="12">
    <pivotField compact="0" outline="0" showAll="0"/>
    <pivotField compact="0" numFmtId="10" outline="0" showAll="0"/>
    <pivotField compact="0" numFmtId="164" outline="0" showAll="0"/>
    <pivotField compact="0" outline="0" showAll="0"/>
    <pivotField compact="0" numFmtId="164" outline="0" showAll="0"/>
    <pivotField axis="axisRow" compact="0" outline="0" showAll="0">
      <items count="11">
        <item x="9"/>
        <item x="0"/>
        <item x="2"/>
        <item x="8"/>
        <item x="4"/>
        <item x="7"/>
        <item x="5"/>
        <item x="3"/>
        <item x="6"/>
        <item x="1"/>
        <item t="default"/>
      </items>
    </pivotField>
    <pivotField compact="0" outline="0" showAll="0"/>
    <pivotField compact="0" outline="0" showAll="0"/>
    <pivotField compact="0" numFmtId="168" outline="0" showAll="0"/>
    <pivotField compact="0" numFmtId="164" outline="0" showAll="0"/>
    <pivotField compact="0" numFmtId="164" outline="0" showAll="0"/>
    <pivotField dataField="1" compact="0" numFmtId="164" outline="0" showAll="0"/>
  </pivotFields>
  <rowFields count="1">
    <field x="5"/>
  </rowFields>
  <rowItems count="11">
    <i>
      <x/>
    </i>
    <i>
      <x v="1"/>
    </i>
    <i>
      <x v="2"/>
    </i>
    <i>
      <x v="3"/>
    </i>
    <i>
      <x v="4"/>
    </i>
    <i>
      <x v="5"/>
    </i>
    <i>
      <x v="6"/>
    </i>
    <i>
      <x v="7"/>
    </i>
    <i>
      <x v="8"/>
    </i>
    <i>
      <x v="9"/>
    </i>
    <i t="grand">
      <x/>
    </i>
  </rowItems>
  <colItems count="1">
    <i/>
  </colItems>
  <dataFields count="1">
    <dataField name="Sum of Returns" fld="11" baseField="0" baseItem="0"/>
  </dataFields>
  <formats count="1">
    <format dxfId="22">
      <pivotArea grandRow="1" outline="0" collapsedLevelsAreSubtotals="1" fieldPosition="0"/>
    </format>
  </formats>
  <conditionalFormats count="1">
    <conditionalFormat priority="1">
      <pivotAreas count="1">
        <pivotArea type="data" outline="0" collapsedLevelsAreSubtotals="1" fieldPosition="0">
          <references count="2">
            <reference field="4294967294" count="1" selected="0">
              <x v="0"/>
            </reference>
            <reference field="5" count="10" selected="0">
              <x v="0"/>
              <x v="1"/>
              <x v="2"/>
              <x v="3"/>
              <x v="4"/>
              <x v="5"/>
              <x v="6"/>
              <x v="7"/>
              <x v="8"/>
              <x v="9"/>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346C3D-50E4-4307-8860-A0B381DC466F}" name="PivotTable1" cacheId="1304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2:B33" firstHeaderRow="1" firstDataRow="1" firstDataCol="1"/>
  <pivotFields count="12">
    <pivotField dataField="1" compact="0" outline="0" showAll="0"/>
    <pivotField compact="0" numFmtId="10" outline="0" showAll="0"/>
    <pivotField compact="0" numFmtId="164" outline="0" showAll="0"/>
    <pivotField compact="0" outline="0" showAll="0"/>
    <pivotField compact="0" numFmtId="164" outline="0" showAll="0"/>
    <pivotField axis="axisRow" compact="0" outline="0" showAll="0">
      <items count="11">
        <item x="9"/>
        <item x="0"/>
        <item x="2"/>
        <item x="8"/>
        <item x="4"/>
        <item x="7"/>
        <item x="5"/>
        <item x="3"/>
        <item x="6"/>
        <item x="1"/>
        <item t="default"/>
      </items>
    </pivotField>
    <pivotField compact="0" outline="0" showAll="0"/>
    <pivotField compact="0" outline="0" showAll="0"/>
    <pivotField compact="0" numFmtId="168" outline="0" showAll="0"/>
    <pivotField compact="0" numFmtId="164" outline="0" showAll="0"/>
    <pivotField compact="0" numFmtId="164" outline="0" showAll="0"/>
    <pivotField compact="0" numFmtId="164" outline="0" showAll="0"/>
  </pivotFields>
  <rowFields count="1">
    <field x="5"/>
  </rowFields>
  <rowItems count="11">
    <i>
      <x/>
    </i>
    <i>
      <x v="1"/>
    </i>
    <i>
      <x v="2"/>
    </i>
    <i>
      <x v="3"/>
    </i>
    <i>
      <x v="4"/>
    </i>
    <i>
      <x v="5"/>
    </i>
    <i>
      <x v="6"/>
    </i>
    <i>
      <x v="7"/>
    </i>
    <i>
      <x v="8"/>
    </i>
    <i>
      <x v="9"/>
    </i>
    <i t="grand">
      <x/>
    </i>
  </rowItems>
  <colItems count="1">
    <i/>
  </colItems>
  <dataFields count="1">
    <dataField name="Count of Security" fld="0" subtotal="count" showDataAs="percentOfTotal" baseField="0" baseItem="4294967295"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5">
  <rv s="0">
    <v>https://www.bing.com/financeapi/forcetrigger?t=ahi3gh&amp;q=XNSE%3aHDFC&amp;form=skydnc</v>
    <v>Learn more on Bing</v>
  </rv>
  <rv s="1">
    <v>en-US</v>
    <v>ahi3gh</v>
    <v>268435456</v>
    <v>1</v>
    <v>Powered by Refinitiv</v>
    <v>0</v>
    <v>HOUSING DEVELOPMENT FINANCE CORPORATION LIMITED (XNSE:HDFC)</v>
    <v>2</v>
    <v>3</v>
    <v>Finance</v>
    <v>4</v>
    <v>2933.8</v>
    <v>2026</v>
    <v>1.1466000000000001</v>
    <v>-23.35</v>
    <v>-8.9790000000000009E-3</v>
    <v>INR</v>
    <v>Housing Development Finance Corporation Limited is an India-based holding company that is primarily engaged in providing finance to individuals, corporates and developers for the purchase, construction, development and repair of houses, apartments and commercial properties. The Company's segments include loans, life insurance, general insurance and asset management. The Company offers a range of insurance products, including motor, health, travel, home and personal accident in the retail division. It has customized products, such as property, marine, aviation, cyber security and liability insurance in the corporate division and crop insurance. The Company operates approximately 387 branches and service centers.</v>
    <v>3599</v>
    <v>National Stock Exchange of India</v>
    <v>XNSE</v>
    <v>XNSE</v>
    <v>HDFC House, H T Parekh Marg, 165-166,, Backbay Reclamation, Churchgate, MUMBAI, MAHARASHTRA, 400020 IN</v>
    <v>2617.75</v>
    <v>Banking Services</v>
    <v>Stock</v>
    <v>44981.476307870369</v>
    <v>0</v>
    <v>2570.25</v>
    <v>4718404000000</v>
    <v>HOUSING DEVELOPMENT FINANCE CORPORATION LIMITED</v>
    <v>HOUSING DEVELOPMENT FINANCE CORPORATION LIMITED</v>
    <v>2615</v>
    <v>18.91</v>
    <v>2600.5</v>
    <v>2577.15</v>
    <v>1830861000</v>
    <v>HDFC</v>
    <v>HOUSING DEVELOPMENT FINANCE CORPORATION LIMITED (XNSE:HDFC)</v>
    <v>3747521</v>
    <v>2866570</v>
    <v>1977</v>
  </rv>
  <rv s="2">
    <v>1</v>
  </rv>
  <rv s="0">
    <v>https://www.bing.com/financeapi/forcetrigger?t=ahkau2&amp;q=XNSE%3aTCS&amp;form=skydnc</v>
    <v>Learn more on Bing</v>
  </rv>
  <rv s="1">
    <v>en-US</v>
    <v>ahkau2</v>
    <v>268435456</v>
    <v>1</v>
    <v>Powered by Refinitiv</v>
    <v>0</v>
    <v>TATA CONSULTANCY SERVICES LIMITED (XNSE:TCS)</v>
    <v>2</v>
    <v>3</v>
    <v>Finance</v>
    <v>4</v>
    <v>3759.45</v>
    <v>2868.01</v>
    <v>0.59419999999999995</v>
    <v>-13.35</v>
    <v>-3.9110000000000004E-3</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613974</v>
    <v>National Stock Exchange of India</v>
    <v>XNSE</v>
    <v>XNSE</v>
    <v>TCS House, Raveline Street,, Fort,, MUMBAI, MAHARASHTRA, 400001 IN</v>
    <v>3433.95</v>
    <v>Software &amp; IT Services</v>
    <v>Stock</v>
    <v>44981.476331018515</v>
    <v>3</v>
    <v>3382.3</v>
    <v>12442420000000</v>
    <v>TATA CONSULTANCY SERVICES LIMITED</v>
    <v>TATA CONSULTANCY SERVICES LIMITED</v>
    <v>3422.5</v>
    <v>30.79</v>
    <v>3413.8</v>
    <v>3400.45</v>
    <v>3659051000</v>
    <v>TCS</v>
    <v>TATA CONSULTANCY SERVICES LIMITED (XNSE:TCS)</v>
    <v>977592</v>
    <v>1285070</v>
    <v>1995</v>
  </rv>
  <rv s="2">
    <v>4</v>
  </rv>
  <rv s="0">
    <v>https://www.bing.com/financeapi/forcetrigger?t=ahem5r&amp;q=XBOM%3a533278&amp;form=skydnc</v>
    <v>Learn more on Bing</v>
  </rv>
  <rv s="1">
    <v>en-US</v>
    <v>ahem5r</v>
    <v>268435456</v>
    <v>1</v>
    <v>Powered by Refinitiv</v>
    <v>0</v>
    <v>COAL INDIA LTD (XBOM:533278)</v>
    <v>2</v>
    <v>3</v>
    <v>Finance</v>
    <v>5</v>
    <v>263.3</v>
    <v>149</v>
    <v>0.83730000000000004</v>
    <v>2.25</v>
    <v>1.0471999999999999E-2</v>
    <v>INR</v>
    <v>Coal lndia Limited is an India-based coal mining company. The Company is mainly engaged in mining and production of coal and also operates coal washeries. Its product offerings include Coking Coal, Semi Coking Coal, Non-Coking Coal, Washed and Beneficiated Coal, Middlings, Rejects, Coal Fines/Coke Fines, CIL Coke / LTC Coke and Tar/Heavy Oil/Light Oil/Soft Pitch. Its Coking Coal products are used in steel making and metallurgical industries. Its Semi Coking Coal products are used as blend-able coal in steel making, merchant coke manufacturing and other metallurgical industries. Its Non-Coking Coal products are used as thermal grade coal for power generation and also used for cement, fertilizer, glass, ceramic, paper, chemical and brick manufacturing, and for other heating purposes. Its Washed and Beneficiated Coal is used in manufacturing of hard coke for steel making. The Company operates through its subsidiaries in approximately 85 mining areas spread over eight states of India.</v>
    <v>248550</v>
    <v>Bombay Stock Exchange</v>
    <v>XBOM</v>
    <v>XBOM</v>
    <v>Coal Bhawan, Premise No-04 MAR,, Plot No-AF-III,Action Area-1A,, Newtown,Rajarhat, KOLKATA, WEST BENGAL, 700156 IN</v>
    <v>217.45</v>
    <v>Coal</v>
    <v>Stock</v>
    <v>44981.438298611109</v>
    <v>6</v>
    <v>214.8</v>
    <v>1337620000000</v>
    <v>COAL INDIA LTD</v>
    <v>COAL INDIA LTD</v>
    <v>216</v>
    <v>4.5199999999999996</v>
    <v>214.85</v>
    <v>217.1</v>
    <v>6162729000</v>
    <v>533278</v>
    <v>COAL INDIA LTD (XBOM:533278)</v>
    <v>248840</v>
    <v>7336370</v>
    <v>1973</v>
  </rv>
  <rv s="2">
    <v>7</v>
  </rv>
  <rv s="0">
    <v>https://www.bing.com/financeapi/forcetrigger?t=ahjo52&amp;q=XNSE%3aRELIANCE&amp;form=skydnc</v>
    <v>Learn more on Bing</v>
  </rv>
  <rv s="1">
    <v>en-US</v>
    <v>ahjo52</v>
    <v>268435456</v>
    <v>1</v>
    <v>Powered by Refinitiv</v>
    <v>0</v>
    <v>RELIANCE INDUSTRIES LIMITED (XNSE:RELIANCE)</v>
    <v>2</v>
    <v>3</v>
    <v>Finance</v>
    <v>4</v>
    <v>2856.15</v>
    <v>2180</v>
    <v>1.0959000000000001</v>
    <v>16.2</v>
    <v>6.8430000000000001E-3</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342982</v>
    <v>National Stock Exchange of India</v>
    <v>XNSE</v>
    <v>XNSE</v>
    <v>Maker Chambers IV, 3rd Floor, 222, Nariman Point, MUMBAI, MAHARASHTRA, 400021 IN</v>
    <v>2396.15</v>
    <v>Oil &amp; Gas</v>
    <v>Stock</v>
    <v>44981.476319444446</v>
    <v>9</v>
    <v>2368</v>
    <v>15685950000000</v>
    <v>RELIANCE INDUSTRIES LIMITED</v>
    <v>RELIANCE INDUSTRIES LIMITED</v>
    <v>2372</v>
    <v>25.18</v>
    <v>2367.5</v>
    <v>2383.6999999999998</v>
    <v>6580617000</v>
    <v>RELIANCE</v>
    <v>RELIANCE INDUSTRIES LIMITED (XNSE:RELIANCE)</v>
    <v>4353814</v>
    <v>6447650</v>
    <v>1973</v>
  </rv>
  <rv s="2">
    <v>10</v>
  </rv>
  <rv s="0">
    <v>https://www.bing.com/financeapi/forcetrigger?t=ahfm6h&amp;q=XBOM%3a539254&amp;form=skydnc</v>
    <v>Learn more on Bing</v>
  </rv>
  <rv s="1">
    <v>en-US</v>
    <v>ahfm6h</v>
    <v>268435456</v>
    <v>1</v>
    <v>Powered by Refinitiv</v>
    <v>0</v>
    <v>ADANI TRANSMISSION LIMITED (XBOM:539254)</v>
    <v>2</v>
    <v>3</v>
    <v>Finance</v>
    <v>5</v>
    <v>4238.55</v>
    <v>711.9</v>
    <v>2.1074999999999999</v>
    <v>-37.450000000000003</v>
    <v>-4.9977000000000001E-2</v>
    <v>INR</v>
    <v>Adani Transmission Limited is an India-based holding company. The Company is a private transmission and distribution company. The Company is engaged in handling the commission , operations and maintenance of electric power transmission system. It comprises a portfolio of about 18,801 circuit kilometers of transmission lines and 36,766 MVA of power transmission capacity that range from 132 to 765 kilovolts of HVAC systems. The Company develops, owns and operates transmission lines across the States of Gujarat, Rajasthan, Bihar, Jharkhand, Uttar Pradesh, Maharashtra, Haryana, Chhattisgarh, Madhya Pradesh and West Bengal. Its businesses also include Generation and Distribution business. Its segments include Power Distribution, Power Transmission and Tech &amp; Innovation. Its project portfolio include North Karanpura Transco Limited; Fatehgarh-Bhadla Transmission Limited; Ghatampur Transmission Limited; Obra-C Badaun Transmission Limited; and others.</v>
    <v>5105</v>
    <v>Bombay Stock Exchange</v>
    <v>XBOM</v>
    <v>XBOM</v>
    <v>Adani Corporate House, Shantigram, S G Highway,, AHMEDABAD, GUJARAT, 382421 IN</v>
    <v>711.9</v>
    <v>Electrical Utilities &amp; IPPs</v>
    <v>Stock</v>
    <v>44981.438287037039</v>
    <v>12</v>
    <v>711.9</v>
    <v>794565400000</v>
    <v>ADANI TRANSMISSION LIMITED</v>
    <v>ADANI TRANSMISSION LIMITED</v>
    <v>711.9</v>
    <v>77.27</v>
    <v>749.35</v>
    <v>711.9</v>
    <v>1115493000</v>
    <v>539254</v>
    <v>ADANI TRANSMISSION LIMITED (XBOM:539254)</v>
    <v>12919</v>
    <v>670260</v>
    <v>2013</v>
  </rv>
  <rv s="2">
    <v>13</v>
  </rv>
  <rv s="0">
    <v>https://www.bing.com/financeapi/forcetrigger?t=ahdwnm&amp;q=XBOM%3a532755&amp;form=skydnc</v>
    <v>Learn more on Bing</v>
  </rv>
  <rv s="1">
    <v>en-US</v>
    <v>ahdwnm</v>
    <v>268435456</v>
    <v>1</v>
    <v>Powered by Refinitiv</v>
    <v>0</v>
    <v>TECH MAHINDRA LIMITED (XBOM:532755)</v>
    <v>2</v>
    <v>3</v>
    <v>Finance</v>
    <v>5</v>
    <v>1525.7</v>
    <v>914.67</v>
    <v>0.83130000000000004</v>
    <v>-8.5500000000000007</v>
    <v>-7.5760000000000003E-3</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Its subsidiaries include Tech Mahindra Luxembourg S.a r.l., Yabx India Private Limited, Tech Mahindra Credit Solutions Inc, Tech Mahindra Technology Services LLC, Zen3 Infosolutions (America) Inc. and Oslo Solutions LLC.</v>
    <v>163912</v>
    <v>Bombay Stock Exchange</v>
    <v>XBOM</v>
    <v>XBOM</v>
    <v>Sharda Centre, Off Karve Road,, Erandwana, Deccan Ghymkhana,, PUNE, MAHARASHTRA, 411004 IN</v>
    <v>1141</v>
    <v>Software &amp; IT Services</v>
    <v>Stock</v>
    <v>44981.438310185185</v>
    <v>15</v>
    <v>1116.45</v>
    <v>1089911000000</v>
    <v>TECH MAHINDRA LIMITED</v>
    <v>TECH MAHINDRA LIMITED</v>
    <v>1133.4000000000001</v>
    <v>19.059999999999999</v>
    <v>1128.55</v>
    <v>1120</v>
    <v>974004700</v>
    <v>532755</v>
    <v>TECH MAHINDRA LIMITED (XBOM:532755)</v>
    <v>38325</v>
    <v>4504320</v>
    <v>1986</v>
  </rv>
  <rv s="2">
    <v>16</v>
  </rv>
  <rv s="0">
    <v>https://www.bing.com/financeapi/forcetrigger?t=aajism&amp;q=XWBO%3aRBI&amp;form=skydnc</v>
    <v>Learn more on Bing</v>
  </rv>
  <rv s="3">
    <v>en-US</v>
    <v>aajism</v>
    <v>268435456</v>
    <v>1</v>
    <v>Powered by Refinitiv</v>
    <v>6</v>
    <v>Raiffeisen Bank International AG (XWBO:RBI)</v>
    <v>2</v>
    <v>7</v>
    <v>Finance</v>
    <v>5</v>
    <v>35.409999999999997</v>
    <v>9.86</v>
    <v>1.2335</v>
    <v>0.16</v>
    <v>1.0506E-2</v>
    <v>EUR</v>
    <v>Raiffeisen Bank International AG (RBI) is an Austria-based company and a part of the Raiffeisen Banking Group Austria (RBG). It serves commercial customers and financial institutions in Austria and Central and Eastern Europe through its network of subsidiary banks, leasing companies and specialized financial service providers. It operates through five segments: Central Europe, which encompasses Czech Republic, Hungary, Poland, Slovakia; Southeastern Europe, comprising Albania, Bosnia and Herzegovina, Bulgaria, Croatia, Kosovo, Romania and Serbia; Eastern Europe, encompassing Belarus, Russia and Ukraine; Group Corporates &amp; Markets, which covers operations in Austria, including Austrian and international corporate customers, business with the RBG and specialized financial institution subsidiaries, and Corporate Center, which fulfills central control functions in RBI, such as Treasury, and includes other Group units and minority interests.</v>
    <v>44414</v>
    <v>Wiener Boerse</v>
    <v>XWBO</v>
    <v>XWBO</v>
    <v>Am Stadtpark 9, WIEN, WIEN, 1030 AT</v>
    <v>15.5</v>
    <v>Banking Services</v>
    <v>Stock</v>
    <v>44981.701388888891</v>
    <v>18</v>
    <v>15.24</v>
    <v>5062381000</v>
    <v>Raiffeisen Bank International AG</v>
    <v>Raiffeisen Bank International AG</v>
    <v>15.3</v>
    <v>1.63</v>
    <v>15.23</v>
    <v>15.39</v>
    <v>328939600</v>
    <v>RBI</v>
    <v>Raiffeisen Bank International AG (XWBO:RBI)</v>
    <v>664858</v>
    <v>676760</v>
  </rv>
  <rv s="2">
    <v>19</v>
  </rv>
  <rv s="0">
    <v>https://www.bing.com/financeapi/forcetrigger?t=ah81dm&amp;q=XBOM%3a500295&amp;form=skydnc</v>
    <v>Learn more on Bing</v>
  </rv>
  <rv s="1">
    <v>en-US</v>
    <v>ah81dm</v>
    <v>268435456</v>
    <v>1</v>
    <v>Powered by Refinitiv</v>
    <v>0</v>
    <v>Vedanta Limited (XBOM:500295)</v>
    <v>2</v>
    <v>3</v>
    <v>Finance</v>
    <v>5</v>
    <v>440.75</v>
    <v>206.1</v>
    <v>1.6298999999999999</v>
    <v>-8.4</v>
    <v>-2.7732E-2</v>
    <v>INR</v>
    <v>Vedanta Limited is an India-based natural resources conglomerate. The Company is engaged in producing aluminum, zinc-lead-silver, oil and gas, iron ore, steel, copper, power, nickel, ferroalloys, glass display, optical fiber, and semiconductors. Its segments include Copper, Aluminium, Iron Ore, Power, Zinc India (comprises zinc and lead India), Zinc International, Oil and Gas, and Others. Its Copper business is engaged in custom smelting and includes captive power plants at Tuticorin in Southern India. It includes a copper smelter, refinery, sulphuric acid plant, phosphoric acid plant, and a copper rod plant. The Aluminium segment offers products, such as Restora low-carbon aluminum, ingots, billets, wire rods, slabs, rolled products, sheets and coils, primary foundry alloy and more. The Iron Ore consists of iron ore exploration, mining, and processing of iron ore, pig iron, and metallurgical coke. Its Power operations include a thermal coal-based commercial power facility.</v>
    <v>8129</v>
    <v>Bombay Stock Exchange</v>
    <v>XBOM</v>
    <v>XBOM</v>
    <v>Flr1, 103-C Wing, Atul Project, Chakala,, Andheri (East), MUMBAI, MAHARASHTRA, 400093 IN</v>
    <v>304.75</v>
    <v>Metals &amp; Mining</v>
    <v>Stock</v>
    <v>44981.438310185185</v>
    <v>21</v>
    <v>292.2</v>
    <v>1092112000000</v>
    <v>Vedanta Limited</v>
    <v>Vedanta Limited</v>
    <v>303.89999999999998</v>
    <v>7.75</v>
    <v>302.89999999999998</v>
    <v>294.5</v>
    <v>3708991000</v>
    <v>500295</v>
    <v>Vedanta Limited (XBOM:500295)</v>
    <v>469265</v>
    <v>5906630</v>
    <v>1965</v>
  </rv>
  <rv s="2">
    <v>22</v>
  </rv>
  <rv s="0">
    <v>https://www.bing.com/financeapi/forcetrigger?t=c45mcw&amp;q=XNSE%3aPAYTM&amp;form=skydnc</v>
    <v>Learn more on Bing</v>
  </rv>
  <rv s="1">
    <v>en-US</v>
    <v>c45mcw</v>
    <v>268435456</v>
    <v>1</v>
    <v>Powered by Refinitiv</v>
    <v>0</v>
    <v>ONE 97 COMMUNICATIONS LIMITED (XNSE:PAYTM)</v>
    <v>2</v>
    <v>3</v>
    <v>Finance</v>
    <v>4</v>
    <v>844.7</v>
    <v>438.35</v>
    <v>0.66300000000000003</v>
    <v>16.95</v>
    <v>2.7945000000000001E-2</v>
    <v>INR</v>
    <v>One97 Communications Limited is an India-based mobile Internet company. The Company runs Paytm, which is a digital goods and mobile commerce platform. The Company delivers mobile content and commerce services to various mobile consumers through telecommunication applications cloud platform. Its business offerings include mobile payments and mobile marketing. The Company’s segments include Payment, Commerce, Cloud and Other. Its product offerings include top-ups, tickets, hotel booking, superstar talk, deals, music, video, games and mobile content. It delivers mobile marketing campaigns through short message service, voice, applications, quick response (QR) codes and mCoupons. It offers a mix of mobile technologies to connect with its marketing mix, including social media, digital signage, Website and on-pack promotions. It offers internal and external communication support to enterprises with its plug-in customer relationship management tools and cross selling solutions among others.</v>
    <v>7278</v>
    <v>National Stock Exchange of India</v>
    <v>XNSE</v>
    <v>XNSE</v>
    <v>Skymark One, Shop No.1, Ground Floor, Tower-D, Plot No. H-10B, Sector 98, NOIDA, UTTAR PRADESH, 201 301 IN</v>
    <v>638.35</v>
    <v>Professional &amp; Commercial Services</v>
    <v>Stock</v>
    <v>44981.476319444446</v>
    <v>24</v>
    <v>605.20000000000005</v>
    <v>395154100000</v>
    <v>ONE 97 COMMUNICATIONS LIMITED</v>
    <v>ONE 97 COMMUNICATIONS LIMITED</v>
    <v>610</v>
    <v>0</v>
    <v>606.54999999999995</v>
    <v>623.5</v>
    <v>633767600</v>
    <v>PAYTM</v>
    <v>ONE 97 COMMUNICATIONS LIMITED (XNSE:PAYTM)</v>
    <v>7205948</v>
    <v>7952950</v>
    <v>2000</v>
  </rv>
  <rv s="2">
    <v>25</v>
  </rv>
  <rv s="0">
    <v>https://www.bing.com/financeapi/forcetrigger?t=c2u427&amp;q=XNSE%3aZOMATO&amp;form=skydnc</v>
    <v>Learn more on Bing</v>
  </rv>
  <rv s="1">
    <v>en-US</v>
    <v>c2u427</v>
    <v>268435456</v>
    <v>1</v>
    <v>Powered by Refinitiv</v>
    <v>0</v>
    <v>Zomato Limited (XNSE:ZOMATO)</v>
    <v>2</v>
    <v>3</v>
    <v>Finance</v>
    <v>4</v>
    <v>88.7</v>
    <v>40.6</v>
    <v>1.633</v>
    <v>-0.5</v>
    <v>-9.0990000000000012E-3</v>
    <v>INR</v>
    <v>Zomato Limited is an India-based company, which operates as an Internet portal. The Company helps in connecting the users, restaurant partners and the delivery partners, and also provides platform to restaurant partners to advertise themselves to the target audience in India and abroad and supply of ingredients to restaurant partners. It provides restaurant partners with industry-specific marketing tools. The Company operates through three segments: India food ordering and delivery, Hyperpure and All other segments. India food ordering and delivery is the online platform through which we facilitate food ordering and delivery of the food items by connecting the end users, restaurant partners and delivery personnel. Hyperpure segment operates a one-stop procurement solution, Hyperpure, which supplies ingredients and kitchen products to restaurant partners. Hyperpure supplies offering for restaurants in India. The Company has combined and disclosed balancing number in all other segments.</v>
    <v>3517</v>
    <v>National Stock Exchange of India</v>
    <v>XNSE</v>
    <v>XNSE</v>
    <v>Ground Floor, Tower C,, Vipul Tech Square, Golf Course, Road, Sector-43, GURGAON, HARYANA, 122009 IN</v>
    <v>56.75</v>
    <v>Software &amp; IT Services</v>
    <v>Stock</v>
    <v>44981.476331018515</v>
    <v>27</v>
    <v>54</v>
    <v>455195300000</v>
    <v>Zomato Limited</v>
    <v>Zomato Limited</v>
    <v>55.5</v>
    <v>0</v>
    <v>54.95</v>
    <v>54.45</v>
    <v>8359877000</v>
    <v>ZOMATO</v>
    <v>Zomato Limited (XNSE:ZOMATO)</v>
    <v>73440699</v>
    <v>77764070</v>
    <v>2010</v>
  </rv>
  <rv s="2">
    <v>28</v>
  </rv>
  <rv s="0">
    <v>https://www.bing.com/financeapi/forcetrigger?t=afh6w7&amp;q=XFRA%3aNYKA&amp;form=skydnc</v>
    <v>Learn more on Bing</v>
  </rv>
  <rv s="1">
    <v>en-US</v>
    <v>afh6w7</v>
    <v>268435456</v>
    <v>1</v>
    <v>Powered by Refinitiv</v>
    <v>0</v>
    <v>Nippon Yusen Kabushiki Kaisha (XFRA:NYKA)</v>
    <v>2</v>
    <v>8</v>
    <v>Finance</v>
    <v>5</v>
    <v>101</v>
    <v>9.4</v>
    <v>1.9914000000000001</v>
    <v>1.71</v>
    <v>7.2334999999999997E-2</v>
    <v>EUR</v>
    <v>Nippon Yusen KK is a Japan-based company mainly engaged in the transportation business. The Company operates in six business segments. The Liner segment is engaged in oceangoing cargo shipping business, transportation agency business, container terminal, port transportation business and tugboat business. The Air Freight segment is engaged in air freight services. Logistics segment is engaged in the warehouse and freight businesses, and the provision of marine, land and air transportation integrated logistics network services. Irregular Specialized Liner segment provides oceangoing cargo shipping and transportation agency services. Real Estate segment leases, manages and sells real estate. The Others segment sells equipment and machinery, and petroleum products, as well as provides information processing services, operates passenger vessel business and others.</v>
    <v>35165</v>
    <v>Deutsche Boerse AG</v>
    <v>XFRA</v>
    <v>XFRA</v>
    <v>Yusen Bldg., 2-3-2, Marunouchi, CHIYODA-KU, TOKYO-TO, 100-0005 JP</v>
    <v>25.35</v>
    <v>Freight &amp; Logistics Services</v>
    <v>Stock</v>
    <v>44981.878472222219</v>
    <v>30</v>
    <v>24.91</v>
    <v>1834044000000</v>
    <v>Nippon Yusen Kabushiki Kaisha</v>
    <v>Nippon Yusen Kabushiki Kaisha</v>
    <v>24.91</v>
    <v>1.36</v>
    <v>23.64</v>
    <v>25.35</v>
    <v>510165300</v>
    <v>NYKA</v>
    <v>Nippon Yusen Kabushiki Kaisha (XFRA:NYKA)</v>
    <v>400</v>
    <v>11107140</v>
    <v>1885</v>
  </rv>
  <rv s="2">
    <v>31</v>
  </rv>
  <rv s="0">
    <v>https://www.bing.com/financeapi/forcetrigger?t=c42na2&amp;q=XNSE%3aNYKAA&amp;form=skydnc</v>
    <v>Learn more on Bing</v>
  </rv>
  <rv s="1">
    <v>en-US</v>
    <v>c42na2</v>
    <v>268435456</v>
    <v>1</v>
    <v>Powered by Refinitiv</v>
    <v>0</v>
    <v>Fsn E-Commerce Ventures Ltd (XNSE:NYKAA)</v>
    <v>2</v>
    <v>3</v>
    <v>Finance</v>
    <v>4</v>
    <v>315.44</v>
    <v>120.7</v>
    <v>1.3440000000000001</v>
    <v>-3.25</v>
    <v>-2.2351999999999997E-2</v>
    <v>INR</v>
    <v>FSN E-Commerce Ventures Limited is a consumer technology platform company. The Company is engaged in the business of manufacturing, selling and distributing beauty, wellness, fitness, personal care, health care, skin care, hair care products. It manufactures, sells and distributes their products on the online platforms or Websites, such as e-commerce, m-commerce, Internet, Intranet as well as through physical stores, stalls, general trade and modern trade, among others. Its lifestyle portfolio spans beauty, personal care and fashion products. Its business verticals include Nykaa, Nykaa Fashion and Nykaa Others. Nykaa includes beauty and personal care. Nykaa Fashion includes apparel and accessories. Nykaa Others include business-to-business electronic commerce (e-B2B) and Nykaa Man and other growth verticals. Its online channels include mobile applications, Websites and mobile sites. Its brands include Nykaa Cosmetics, Nykaa Naturals, Kay Beauty, Twenty Dresses, RSVP, among others.</v>
    <v>1992</v>
    <v>National Stock Exchange of India</v>
    <v>XNSE</v>
    <v>XNSE</v>
    <v>Sun Mill Compound, Tulsi Pipe Road, Lower Parel, 104, Vasan Udyog Bhavan, MUMBAI, MAHARASHTRA, 400013 IN</v>
    <v>146</v>
    <v>Diversified Retail</v>
    <v>Stock</v>
    <v>44981.476319444446</v>
    <v>33</v>
    <v>140.80000000000001</v>
    <v>405288300000</v>
    <v>Fsn E-Commerce Ventures Ltd</v>
    <v>Fsn E-Commerce Ventures Ltd</v>
    <v>144.9</v>
    <v>1578.72</v>
    <v>145.4</v>
    <v>142.15</v>
    <v>2851131000</v>
    <v>NYKAA</v>
    <v>Fsn E-Commerce Ventures Ltd (XNSE:NYKAA)</v>
    <v>7468073</v>
    <v>11819300</v>
    <v>2012</v>
  </rv>
  <rv s="2">
    <v>34</v>
  </rv>
  <rv s="0">
    <v>https://www.bing.com/financeapi/forcetrigger?t=bh56ec&amp;q=XBOM%3a890144&amp;form=skydnc</v>
    <v>Learn more on Bing</v>
  </rv>
  <rv s="4">
    <v>en-US</v>
    <v>bh56ec</v>
    <v>268435456</v>
    <v>1</v>
    <v>Powered by Refinitiv</v>
    <v>9</v>
    <v>TATA STEEL LIMITED (XBOM:890144)</v>
    <v>2</v>
    <v>10</v>
    <v>Finance</v>
    <v>5</v>
    <v>238.1</v>
    <v>202.05</v>
    <v>1.3984000000000001</v>
    <v>26.45</v>
    <v>0.127747</v>
    <v>INR</v>
    <v>Tata Steel Limited is an India-based steel manufacturing company. The Company is engaged in the business of steel making, including raw material and finishing operations. Its products include hot-rolled (HR), cold-rolled (CR), coated coils and sheets, coated steel coils and sheets, precision tubes, tyre bead wires, spring wires, bearings, galvanized iron (gi), wires, agricultural and garden tools, conveyance tubes. Its segments include Agriculture, Automotive, Steels, Construction, Consumer Goods, Energy and Power, Engineering, Material Handling. The Company operates under the brands Tata Agrico/ Agriculture, Construction &amp; Hand Tools, Tata Astrum, Tata Bearings, Tata Ferro Alloys and Minerals Division, Tata Steel Industrial By-products Management Division (IBMD), Tata Pipes, Tata Precision and others.</v>
    <v>72551</v>
    <v>Bombay Stock Exchange</v>
    <v>XBOM</v>
    <v>XBOM</v>
    <v>Bombay House, 24, Homi Modi Street, MUMBAI, MAHARASHTRA, 400 001 IN</v>
    <v>238.1</v>
    <v>Metals &amp; Mining</v>
    <v>Stock</v>
    <v>44243.437534722223</v>
    <v>36</v>
    <v>202.05</v>
    <v>1034570000000</v>
    <v>TATA STEEL LIMITED</v>
    <v>TATA STEEL LIMITED</v>
    <v>202.05</v>
    <v>207.05</v>
    <v>233.5</v>
    <v>12135630000</v>
    <v>890144</v>
    <v>TATA STEEL LIMITED (XBOM:890144)</v>
    <v>815497</v>
    <v>32724920</v>
    <v>1907</v>
  </rv>
  <rv s="2">
    <v>37</v>
  </rv>
  <rv s="0">
    <v>https://www.bing.com/financeapi/forcetrigger?t=ah88yc&amp;q=XBOM%3a500520&amp;form=skydnc</v>
    <v>Learn more on Bing</v>
  </rv>
  <rv s="1">
    <v>en-US</v>
    <v>ah88yc</v>
    <v>268435456</v>
    <v>1</v>
    <v>Powered by Refinitiv</v>
    <v>0</v>
    <v>MAHINDRA AND MAHINDRA LIMITED (XBOM:500520)</v>
    <v>2</v>
    <v>3</v>
    <v>Finance</v>
    <v>5</v>
    <v>1396</v>
    <v>671</v>
    <v>1.3271999999999999</v>
    <v>-31.4</v>
    <v>-2.3906999999999998E-2</v>
    <v>INR</v>
    <v>Mahindra and Mahindra Limited is an India-based company that is primarily engaged in the mobility products and farm solutions. The Company’s segments include Automotive and Farm Equipment. The Automotive segment comprises the sale of automobiles, spares, mobility solutions, construction equipment and related services. The Farm Equipment segment comprises the sale of tractors, implements, spares and related services It also comprises of Powerol and spares business unit. The Company offers a range of products and solutions, including sport utility vehicles (SUVs), pickups, commercial vehicles and tractors to electric vehicles, two-wheelers, and construction equipment. Its industries include aerospace, aftermarket, agribusiness, automotive, boats, clean energy, consulting, construction equipment, defense, farm equipment, hospitality, information technology, insurance broking, logistics, power backup, retail, steel, real estate and infrastructure, and vehicle and equipment finance.</v>
    <v>21297</v>
    <v>Bombay Stock Exchange</v>
    <v>XBOM</v>
    <v>XBOM</v>
    <v>Mahindra Towers,, Dr. G. M. Bhosale Marg,, P. K. Kurne Chowk, Worli,, MUMBAI, MAHARASHTRA, 400018 IN</v>
    <v>1318.75</v>
    <v>Automobiles &amp; Auto Parts</v>
    <v>Stock</v>
    <v>44981.438310185185</v>
    <v>39</v>
    <v>1278.05</v>
    <v>1531406000000</v>
    <v>MAHINDRA AND MAHINDRA LIMITED</v>
    <v>MAHINDRA AND MAHINDRA LIMITED</v>
    <v>1315.65</v>
    <v>14.78</v>
    <v>1313.45</v>
    <v>1282.05</v>
    <v>1196224000</v>
    <v>500520</v>
    <v>MAHINDRA AND MAHINDRA LIMITED (XBOM:500520)</v>
    <v>45211</v>
    <v>2406280</v>
    <v>1945</v>
  </rv>
  <rv s="2">
    <v>40</v>
  </rv>
  <rv s="0">
    <v>https://www.bing.com/financeapi/forcetrigger?t=ah89dm&amp;q=XBOM%3a500570&amp;form=skydnc</v>
    <v>Learn more on Bing</v>
  </rv>
  <rv s="1">
    <v>en-US</v>
    <v>ah89dm</v>
    <v>268435456</v>
    <v>1</v>
    <v>Powered by Refinitiv</v>
    <v>0</v>
    <v>TATA MOTORS LIMITED (XBOM:500570)</v>
    <v>2</v>
    <v>3</v>
    <v>Finance</v>
    <v>5</v>
    <v>500.35</v>
    <v>366.05</v>
    <v>1.7217</v>
    <v>-5.5</v>
    <v>-1.2696000000000001E-2</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73608</v>
    <v>Bombay Stock Exchange</v>
    <v>XBOM</v>
    <v>XBOM</v>
    <v>4th Floor, Ahura Centre, 82 Mahakali Caves Road, MIDC, Andheri East, MUMBAI, MAHARASHTRA, 400093 IN</v>
    <v>436.85</v>
    <v>Automobiles &amp; Auto Parts</v>
    <v>Stock</v>
    <v>44981.438310185185</v>
    <v>42</v>
    <v>427</v>
    <v>1533720000000</v>
    <v>TATA MOTORS LIMITED</v>
    <v>TATA MOTORS LIMITED</v>
    <v>434.5</v>
    <v>167.58</v>
    <v>433.2</v>
    <v>427.7</v>
    <v>3829847000</v>
    <v>500570</v>
    <v>TATA MOTORS LIMITED (XBOM:500570)</v>
    <v>421608</v>
    <v>8444070</v>
    <v>1945</v>
  </rv>
  <rv s="2">
    <v>43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 s="0">
      <v>1</v>
      <v>Name</v>
      <v>LearnMoreOnLink</v>
    </spb>
    <spb s="5">
      <v>10</v>
      <v>2</v>
      <v>2</v>
      <v>10</v>
      <v>3</v>
      <v>10</v>
      <v>10</v>
      <v>10</v>
      <v>4</v>
      <v>4</v>
      <v>5</v>
      <v>11</v>
      <v>10</v>
      <v>10</v>
      <v>10</v>
      <v>4</v>
      <v>7</v>
      <v>9</v>
      <v>4</v>
    </spb>
    <spb s="3">
      <v>10</v>
      <v>2</v>
      <v>2</v>
      <v>10</v>
      <v>3</v>
      <v>10</v>
      <v>10</v>
      <v>10</v>
      <v>4</v>
      <v>4</v>
      <v>5</v>
      <v>12</v>
      <v>10</v>
      <v>10</v>
      <v>10</v>
      <v>4</v>
      <v>7</v>
      <v>8</v>
      <v>9</v>
      <v>4</v>
    </spb>
    <spb s="0">
      <v>2</v>
      <v>Name</v>
      <v>LearnMoreOnLink</v>
    </spb>
    <spb s="6">
      <v>1</v>
      <v>2</v>
      <v>1</v>
      <v>3</v>
      <v>1</v>
      <v>1</v>
      <v>1</v>
      <v>4</v>
      <v>4</v>
      <v>5</v>
      <v>6</v>
      <v>1</v>
      <v>1</v>
      <v>1</v>
      <v>4</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Sty dxfid="1">
      <rpv i="0">_([$€-x-euro2] * #,##0.00_);_([$€-x-euro2] * (#,##0.00);_([$€-x-euro2] * "-"??_);_(@_)</rpv>
    </rSty>
    <rSty dxfid="1">
      <rpv i="0">_([$€-x-euro2] * #,##0_);_([$€-x-euro2] * (#,##0);_([$€-x-euro2] * "-"_);_(@_)</rpv>
    </rSty>
    <rSty dxfid="1">
      <rpv i="0">_-[$¥-ja-JP]* #,##0_-;-[$¥-ja-JP]* #,##0_-;_-[$¥-ja-JP]*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AE3FD5-831E-4EEA-AF75-650E20903E7D}" name="Table1" displayName="Table1" ref="A1:L17" totalsRowCount="1">
  <autoFilter ref="A1:L16" xr:uid="{3DAE3FD5-831E-4EEA-AF75-650E20903E7D}"/>
  <tableColumns count="12">
    <tableColumn id="1" xr3:uid="{F544AF73-905D-4802-B063-C6A1F9015DB0}" name="Security" totalsRowLabel="Total"/>
    <tableColumn id="2" xr3:uid="{32C592EA-F5B5-448C-A9C8-35A8F8C5C883}" name="Change (%)" dataDxfId="20" totalsRowDxfId="21">
      <calculatedColumnFormula array="1">_FV(Table1[[#This Row],[Security]],"Change (%)",TRUE)</calculatedColumnFormula>
    </tableColumn>
    <tableColumn id="3" xr3:uid="{5317CA93-37B6-4F96-B180-4C3E01E2CBD5}" name="52 week high" dataDxfId="18" totalsRowDxfId="19">
      <calculatedColumnFormula array="1">_FV(Table1[[#This Row],[Security]],"52 week high",TRUE)</calculatedColumnFormula>
    </tableColumn>
    <tableColumn id="4" xr3:uid="{079CBDE6-ABE4-4064-9C24-27A2BFCA4B29}" name="52 week low" dataDxfId="16" totalsRowDxfId="17">
      <calculatedColumnFormula array="1">_FV(Table1[[#This Row],[Security]],"52 week low",TRUE)</calculatedColumnFormula>
    </tableColumn>
    <tableColumn id="5" xr3:uid="{BE768C9D-B65D-4027-8828-970E8358A9D3}" name="Price" dataDxfId="14" totalsRowDxfId="15">
      <calculatedColumnFormula array="1">_FV(Table1[[#This Row],[Security]],"Price")</calculatedColumnFormula>
    </tableColumn>
    <tableColumn id="6" xr3:uid="{31108383-5F85-46F2-B70C-EA375CF19FF5}" name="Industry" dataDxfId="12" totalsRowDxfId="13">
      <calculatedColumnFormula array="1">_FV(Table1[[#This Row],[Security]],"Industry")</calculatedColumnFormula>
    </tableColumn>
    <tableColumn id="7" xr3:uid="{BF393639-A81F-405D-9384-C4725194BF48}" name="Instrument type" dataDxfId="10" totalsRowDxfId="11">
      <calculatedColumnFormula array="1">_FV(Table1[[#This Row],[Security]],"Instrument type",TRUE)</calculatedColumnFormula>
    </tableColumn>
    <tableColumn id="8" xr3:uid="{F308B5F3-4CE1-4AAC-81FB-78AA645ADFC0}" name="My ownership" dataDxfId="8" totalsRowDxfId="9"/>
    <tableColumn id="9" xr3:uid="{2671F0D6-68F8-41B2-B949-0E3FA27D1F47}" name="Average Price" dataDxfId="6" totalsRowDxfId="7"/>
    <tableColumn id="10" xr3:uid="{20DA4717-8501-464F-8E07-BE76ADCB28F2}" name="Invested Price" totalsRowFunction="custom" dataDxfId="4" totalsRowDxfId="5">
      <calculatedColumnFormula>H2*I2</calculatedColumnFormula>
      <totalsRowFormula>SUM(Table1[Invested Price])</totalsRowFormula>
    </tableColumn>
    <tableColumn id="11" xr3:uid="{B3865167-5A8A-4EAB-B7B7-F27176F88419}" name="Current Price" totalsRowFunction="custom" dataDxfId="2" totalsRowDxfId="3">
      <calculatedColumnFormula>H2*E2</calculatedColumnFormula>
      <totalsRowFormula>SUM(Table1[Current Price])</totalsRowFormula>
    </tableColumn>
    <tableColumn id="12" xr3:uid="{9DCF1688-39DC-4E14-B3E4-E7B66AA66B02}" name="Returns" totalsRowFunction="custom" dataDxfId="0" totalsRowDxfId="1">
      <calculatedColumnFormula>K2-J2</calculatedColumnFormula>
      <totalsRowFormula>SUM(Table1[Returns])</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G18" workbookViewId="0">
      <selection activeCell="J31" sqref="J31"/>
    </sheetView>
  </sheetViews>
  <sheetFormatPr defaultRowHeight="15"/>
  <cols>
    <col min="1" max="1" width="32.85546875" bestFit="1" customWidth="1"/>
    <col min="2" max="2" width="16.5703125" bestFit="1" customWidth="1"/>
    <col min="3" max="3" width="15.140625" bestFit="1" customWidth="1"/>
    <col min="4" max="4" width="14.5703125" bestFit="1" customWidth="1"/>
    <col min="5" max="5" width="11.28515625" bestFit="1" customWidth="1"/>
    <col min="6" max="6" width="34" bestFit="1" customWidth="1"/>
    <col min="7" max="7" width="18" bestFit="1" customWidth="1"/>
    <col min="8" max="8" width="13.42578125" customWidth="1"/>
    <col min="9" max="9" width="32.85546875" bestFit="1" customWidth="1"/>
    <col min="10" max="10" width="15" bestFit="1" customWidth="1"/>
    <col min="11" max="11" width="15.140625" bestFit="1" customWidth="1"/>
    <col min="12" max="12" width="13.42578125" bestFit="1" customWidth="1"/>
  </cols>
  <sheetData>
    <row r="1" spans="1:13">
      <c r="A1" t="s">
        <v>0</v>
      </c>
      <c r="B1" t="s">
        <v>1</v>
      </c>
      <c r="C1" t="s">
        <v>2</v>
      </c>
      <c r="D1" t="s">
        <v>3</v>
      </c>
      <c r="E1" t="s">
        <v>4</v>
      </c>
      <c r="F1" t="s">
        <v>5</v>
      </c>
      <c r="G1" t="s">
        <v>6</v>
      </c>
      <c r="H1" s="3" t="s">
        <v>7</v>
      </c>
      <c r="I1" s="3" t="s">
        <v>8</v>
      </c>
      <c r="J1" s="3" t="s">
        <v>9</v>
      </c>
      <c r="K1" s="3" t="s">
        <v>10</v>
      </c>
      <c r="L1" s="3" t="s">
        <v>11</v>
      </c>
    </row>
    <row r="2" spans="1:13">
      <c r="A2" t="e" vm="1">
        <v>#VALUE!</v>
      </c>
      <c r="B2" s="1" cm="1">
        <f t="array" ref="B2">_FV(Table1[[#This Row],[Security]],"Change (%)",TRUE)</f>
        <v>-8.9790000000000009E-3</v>
      </c>
      <c r="C2" s="2" cm="1">
        <f t="array" ref="C2">_FV(Table1[[#This Row],[Security]],"52 week high",TRUE)</f>
        <v>2933.8</v>
      </c>
      <c r="D2" s="5" cm="1">
        <f t="array" ref="D2">_FV(Table1[[#This Row],[Security]],"52 week low",TRUE)</f>
        <v>2026</v>
      </c>
      <c r="E2" s="2" cm="1">
        <f t="array" ref="E2">_FV(Table1[[#This Row],[Security]],"Price")</f>
        <v>2577.15</v>
      </c>
      <c r="F2" s="2" t="str" cm="1">
        <f t="array" ref="F2">_FV(Table1[[#This Row],[Security]],"Industry")</f>
        <v>Banking Services</v>
      </c>
      <c r="G2" s="2" t="str" cm="1">
        <f t="array" ref="G2">_FV(Table1[[#This Row],[Security]],"Instrument type",TRUE)</f>
        <v>Stock</v>
      </c>
      <c r="H2" s="4">
        <v>10</v>
      </c>
      <c r="I2" s="5">
        <v>757.46761875305083</v>
      </c>
      <c r="J2" s="2">
        <f t="shared" ref="J2:J16" si="0">H2*I2</f>
        <v>7574.6761875305083</v>
      </c>
      <c r="K2" s="2">
        <f t="shared" ref="K2:K16" si="1">H2*E2</f>
        <v>25771.5</v>
      </c>
      <c r="L2" s="2">
        <f t="shared" ref="L2:L16" si="2">K2-J2</f>
        <v>18196.823812469491</v>
      </c>
      <c r="M2" s="2"/>
    </row>
    <row r="3" spans="1:13">
      <c r="A3" t="e" vm="2">
        <v>#VALUE!</v>
      </c>
      <c r="B3" s="1" cm="1">
        <f t="array" ref="B3">_FV(Table1[[#This Row],[Security]],"Change (%)",TRUE)</f>
        <v>-3.9110000000000004E-3</v>
      </c>
      <c r="C3" s="2" cm="1">
        <f t="array" ref="C3">_FV(Table1[[#This Row],[Security]],"52 week high",TRUE)</f>
        <v>3759.45</v>
      </c>
      <c r="D3" s="2" cm="1">
        <f t="array" ref="D3">_FV(Table1[[#This Row],[Security]],"52 week low",TRUE)</f>
        <v>2868.01</v>
      </c>
      <c r="E3" s="2" cm="1">
        <f t="array" ref="E3">_FV(Table1[[#This Row],[Security]],"Price")</f>
        <v>3400.45</v>
      </c>
      <c r="F3" s="2" t="str" cm="1">
        <f t="array" ref="F3">_FV(Table1[[#This Row],[Security]],"Industry")</f>
        <v>Software &amp; IT Services</v>
      </c>
      <c r="G3" s="2" t="str" cm="1">
        <f t="array" ref="G3">_FV(Table1[[#This Row],[Security]],"Instrument type",TRUE)</f>
        <v>Stock</v>
      </c>
      <c r="H3">
        <v>7</v>
      </c>
      <c r="I3" s="5">
        <v>694.57122195815009</v>
      </c>
      <c r="J3" s="2">
        <f t="shared" si="0"/>
        <v>4861.9985537070506</v>
      </c>
      <c r="K3" s="2">
        <f t="shared" si="1"/>
        <v>23803.149999999998</v>
      </c>
      <c r="L3" s="2">
        <f t="shared" si="2"/>
        <v>18941.151446292948</v>
      </c>
      <c r="M3" s="2"/>
    </row>
    <row r="4" spans="1:13">
      <c r="A4" t="e" vm="3">
        <v>#VALUE!</v>
      </c>
      <c r="B4" s="1" cm="1">
        <f t="array" ref="B4">_FV(Table1[[#This Row],[Security]],"Change (%)",TRUE)</f>
        <v>1.0471999999999999E-2</v>
      </c>
      <c r="C4" s="2" cm="1">
        <f t="array" ref="C4">_FV(Table1[[#This Row],[Security]],"52 week high",TRUE)</f>
        <v>263.3</v>
      </c>
      <c r="D4" s="2" cm="1">
        <f t="array" ref="D4">_FV(Table1[[#This Row],[Security]],"52 week low",TRUE)</f>
        <v>149</v>
      </c>
      <c r="E4" s="2" cm="1">
        <f t="array" ref="E4">_FV(Table1[[#This Row],[Security]],"Price")</f>
        <v>217.1</v>
      </c>
      <c r="F4" s="2" t="str" cm="1">
        <f t="array" ref="F4">_FV(Table1[[#This Row],[Security]],"Industry")</f>
        <v>Coal</v>
      </c>
      <c r="G4" s="2" t="str" cm="1">
        <f t="array" ref="G4">_FV(Table1[[#This Row],[Security]],"Instrument type",TRUE)</f>
        <v>Stock</v>
      </c>
      <c r="H4">
        <v>7</v>
      </c>
      <c r="I4" s="5">
        <v>929.61505939863946</v>
      </c>
      <c r="J4" s="2">
        <f t="shared" si="0"/>
        <v>6507.3054157904762</v>
      </c>
      <c r="K4" s="2">
        <f t="shared" si="1"/>
        <v>1519.7</v>
      </c>
      <c r="L4" s="2">
        <f t="shared" si="2"/>
        <v>-4987.6054157904764</v>
      </c>
      <c r="M4" s="2"/>
    </row>
    <row r="5" spans="1:13">
      <c r="A5" t="e" vm="4">
        <v>#VALUE!</v>
      </c>
      <c r="B5" s="1" cm="1">
        <f t="array" ref="B5">_FV(Table1[[#This Row],[Security]],"Change (%)",TRUE)</f>
        <v>6.8430000000000001E-3</v>
      </c>
      <c r="C5" s="2" cm="1">
        <f t="array" ref="C5">_FV(Table1[[#This Row],[Security]],"52 week high",TRUE)</f>
        <v>2856.15</v>
      </c>
      <c r="D5" s="2" cm="1">
        <f t="array" ref="D5">_FV(Table1[[#This Row],[Security]],"52 week low",TRUE)</f>
        <v>2180</v>
      </c>
      <c r="E5" s="2" cm="1">
        <f t="array" ref="E5">_FV(Table1[[#This Row],[Security]],"Price")</f>
        <v>2383.6999999999998</v>
      </c>
      <c r="F5" s="2" t="str" cm="1">
        <f t="array" ref="F5">_FV(Table1[[#This Row],[Security]],"Industry")</f>
        <v>Oil &amp; Gas</v>
      </c>
      <c r="G5" s="2" t="str" cm="1">
        <f t="array" ref="G5">_FV(Table1[[#This Row],[Security]],"Instrument type",TRUE)</f>
        <v>Stock</v>
      </c>
      <c r="H5">
        <v>6</v>
      </c>
      <c r="I5" s="5">
        <v>1079.7350164075433</v>
      </c>
      <c r="J5" s="2">
        <f t="shared" si="0"/>
        <v>6478.4100984452598</v>
      </c>
      <c r="K5" s="2">
        <f t="shared" si="1"/>
        <v>14302.199999999999</v>
      </c>
      <c r="L5" s="2">
        <f t="shared" si="2"/>
        <v>7823.7899015547391</v>
      </c>
      <c r="M5" s="2"/>
    </row>
    <row r="6" spans="1:13">
      <c r="A6" t="e" vm="5">
        <v>#VALUE!</v>
      </c>
      <c r="B6" s="1" cm="1">
        <f t="array" ref="B6">_FV(Table1[[#This Row],[Security]],"Change (%)",TRUE)</f>
        <v>-4.9977000000000001E-2</v>
      </c>
      <c r="C6" s="2" cm="1">
        <f t="array" ref="C6">_FV(Table1[[#This Row],[Security]],"52 week high",TRUE)</f>
        <v>4238.55</v>
      </c>
      <c r="D6" s="2" cm="1">
        <f t="array" ref="D6">_FV(Table1[[#This Row],[Security]],"52 week low",TRUE)</f>
        <v>711.9</v>
      </c>
      <c r="E6" s="2" cm="1">
        <f t="array" ref="E6">_FV(Table1[[#This Row],[Security]],"Price")</f>
        <v>711.9</v>
      </c>
      <c r="F6" s="2" t="str" cm="1">
        <f t="array" ref="F6">_FV(Table1[[#This Row],[Security]],"Industry")</f>
        <v>Electrical Utilities &amp; IPPs</v>
      </c>
      <c r="G6" s="2" t="str" cm="1">
        <f t="array" ref="G6">_FV(Table1[[#This Row],[Security]],"Instrument type",TRUE)</f>
        <v>Stock</v>
      </c>
      <c r="H6">
        <v>18</v>
      </c>
      <c r="I6" s="5">
        <v>763.86520354998083</v>
      </c>
      <c r="J6" s="2">
        <f t="shared" si="0"/>
        <v>13749.573663899655</v>
      </c>
      <c r="K6" s="2">
        <f t="shared" si="1"/>
        <v>12814.199999999999</v>
      </c>
      <c r="L6" s="2">
        <f t="shared" si="2"/>
        <v>-935.37366389965609</v>
      </c>
      <c r="M6" s="2"/>
    </row>
    <row r="7" spans="1:13">
      <c r="A7" t="e" vm="6">
        <v>#VALUE!</v>
      </c>
      <c r="B7" s="1" cm="1">
        <f t="array" ref="B7">_FV(Table1[[#This Row],[Security]],"Change (%)",TRUE)</f>
        <v>-7.5760000000000003E-3</v>
      </c>
      <c r="C7" s="2" cm="1">
        <f t="array" ref="C7">_FV(Table1[[#This Row],[Security]],"52 week high",TRUE)</f>
        <v>1525.7</v>
      </c>
      <c r="D7" s="2" cm="1">
        <f t="array" ref="D7">_FV(Table1[[#This Row],[Security]],"52 week low",TRUE)</f>
        <v>914.67</v>
      </c>
      <c r="E7" s="2" cm="1">
        <f t="array" ref="E7">_FV(Table1[[#This Row],[Security]],"Price")</f>
        <v>1120</v>
      </c>
      <c r="F7" s="2" t="str" cm="1">
        <f t="array" ref="F7">_FV(Table1[[#This Row],[Security]],"Industry")</f>
        <v>Software &amp; IT Services</v>
      </c>
      <c r="G7" s="2" t="str" cm="1">
        <f t="array" ref="G7">_FV(Table1[[#This Row],[Security]],"Instrument type",TRUE)</f>
        <v>Stock</v>
      </c>
      <c r="H7">
        <v>24</v>
      </c>
      <c r="I7" s="5">
        <v>917.04517809885283</v>
      </c>
      <c r="J7" s="2">
        <f t="shared" si="0"/>
        <v>22009.084274372468</v>
      </c>
      <c r="K7" s="2">
        <f t="shared" si="1"/>
        <v>26880</v>
      </c>
      <c r="L7" s="2">
        <f t="shared" si="2"/>
        <v>4870.9157256275321</v>
      </c>
      <c r="M7" s="2"/>
    </row>
    <row r="8" spans="1:13">
      <c r="A8" t="e" vm="7">
        <v>#VALUE!</v>
      </c>
      <c r="B8" s="1" cm="1">
        <f t="array" ref="B8">_FV(Table1[[#This Row],[Security]],"Change (%)",TRUE)</f>
        <v>1.0506E-2</v>
      </c>
      <c r="C8" s="2" cm="1">
        <f t="array" ref="C8">_FV(Table1[[#This Row],[Security]],"52 week high",TRUE)</f>
        <v>35.409999999999997</v>
      </c>
      <c r="D8" s="2" cm="1">
        <f t="array" ref="D8">_FV(Table1[[#This Row],[Security]],"52 week low",TRUE)</f>
        <v>9.86</v>
      </c>
      <c r="E8" s="2" cm="1">
        <f t="array" ref="E8">_FV(Table1[[#This Row],[Security]],"Price")</f>
        <v>15.39</v>
      </c>
      <c r="F8" s="2" t="str" cm="1">
        <f t="array" ref="F8">_FV(Table1[[#This Row],[Security]],"Industry")</f>
        <v>Banking Services</v>
      </c>
      <c r="G8" s="2" t="str" cm="1">
        <f t="array" ref="G8">_FV(Table1[[#This Row],[Security]],"Instrument type",TRUE)</f>
        <v>Stock</v>
      </c>
      <c r="H8">
        <v>25</v>
      </c>
      <c r="I8" s="5">
        <v>1192.5534677500611</v>
      </c>
      <c r="J8" s="2">
        <f t="shared" si="0"/>
        <v>29813.836693751527</v>
      </c>
      <c r="K8" s="2">
        <f t="shared" si="1"/>
        <v>384.75</v>
      </c>
      <c r="L8" s="2">
        <f t="shared" si="2"/>
        <v>-29429.086693751527</v>
      </c>
      <c r="M8" s="2"/>
    </row>
    <row r="9" spans="1:13">
      <c r="A9" t="e" vm="8">
        <v>#VALUE!</v>
      </c>
      <c r="B9" s="1" cm="1">
        <f t="array" ref="B9">_FV(Table1[[#This Row],[Security]],"Change (%)",TRUE)</f>
        <v>-2.7732E-2</v>
      </c>
      <c r="C9" s="2" cm="1">
        <f t="array" ref="C9">_FV(Table1[[#This Row],[Security]],"52 week high",TRUE)</f>
        <v>440.75</v>
      </c>
      <c r="D9" s="2" cm="1">
        <f t="array" ref="D9">_FV(Table1[[#This Row],[Security]],"52 week low",TRUE)</f>
        <v>206.1</v>
      </c>
      <c r="E9" s="2" cm="1">
        <f t="array" ref="E9">_FV(Table1[[#This Row],[Security]],"Price")</f>
        <v>294.5</v>
      </c>
      <c r="F9" s="2" t="str" cm="1">
        <f t="array" ref="F9">_FV(Table1[[#This Row],[Security]],"Industry")</f>
        <v>Metals &amp; Mining</v>
      </c>
      <c r="G9" s="2" t="str" cm="1">
        <f t="array" ref="G9">_FV(Table1[[#This Row],[Security]],"Instrument type",TRUE)</f>
        <v>Stock</v>
      </c>
      <c r="H9">
        <v>23</v>
      </c>
      <c r="I9" s="5">
        <v>1125.7311002207541</v>
      </c>
      <c r="J9" s="2">
        <f t="shared" si="0"/>
        <v>25891.815305077344</v>
      </c>
      <c r="K9" s="2">
        <f t="shared" si="1"/>
        <v>6773.5</v>
      </c>
      <c r="L9" s="2">
        <f t="shared" si="2"/>
        <v>-19118.315305077344</v>
      </c>
      <c r="M9" s="2"/>
    </row>
    <row r="10" spans="1:13">
      <c r="A10" t="e" vm="9">
        <v>#VALUE!</v>
      </c>
      <c r="B10" s="1" cm="1">
        <f t="array" ref="B10">_FV(Table1[[#This Row],[Security]],"Change (%)",TRUE)</f>
        <v>2.7945000000000001E-2</v>
      </c>
      <c r="C10" s="2" cm="1">
        <f t="array" ref="C10">_FV(Table1[[#This Row],[Security]],"52 week high",TRUE)</f>
        <v>844.7</v>
      </c>
      <c r="D10" s="2" cm="1">
        <f t="array" ref="D10">_FV(Table1[[#This Row],[Security]],"52 week low",TRUE)</f>
        <v>438.35</v>
      </c>
      <c r="E10" s="2" cm="1">
        <f t="array" ref="E10">_FV(Table1[[#This Row],[Security]],"Price")</f>
        <v>623.5</v>
      </c>
      <c r="F10" s="2" t="str" cm="1">
        <f t="array" ref="F10">_FV(Table1[[#This Row],[Security]],"Industry")</f>
        <v>Professional &amp; Commercial Services</v>
      </c>
      <c r="G10" s="2" t="str" cm="1">
        <f t="array" ref="G10">_FV(Table1[[#This Row],[Security]],"Instrument type",TRUE)</f>
        <v>Stock</v>
      </c>
      <c r="H10">
        <v>16</v>
      </c>
      <c r="I10" s="5">
        <v>566.56174407938897</v>
      </c>
      <c r="J10" s="2">
        <f t="shared" si="0"/>
        <v>9064.9879052702236</v>
      </c>
      <c r="K10" s="2">
        <f t="shared" si="1"/>
        <v>9976</v>
      </c>
      <c r="L10" s="2">
        <f t="shared" si="2"/>
        <v>911.01209472977644</v>
      </c>
      <c r="M10" s="2"/>
    </row>
    <row r="11" spans="1:13">
      <c r="A11" t="e" vm="10">
        <v>#VALUE!</v>
      </c>
      <c r="B11" s="1" cm="1">
        <f t="array" ref="B11">_FV(Table1[[#This Row],[Security]],"Change (%)",TRUE)</f>
        <v>-9.0990000000000012E-3</v>
      </c>
      <c r="C11" s="2" cm="1">
        <f t="array" ref="C11">_FV(Table1[[#This Row],[Security]],"52 week high",TRUE)</f>
        <v>88.7</v>
      </c>
      <c r="D11" s="2" cm="1">
        <f t="array" ref="D11">_FV(Table1[[#This Row],[Security]],"52 week low",TRUE)</f>
        <v>40.6</v>
      </c>
      <c r="E11" s="2" cm="1">
        <f t="array" ref="E11">_FV(Table1[[#This Row],[Security]],"Price")</f>
        <v>54.45</v>
      </c>
      <c r="F11" s="2" t="str" cm="1">
        <f t="array" ref="F11">_FV(Table1[[#This Row],[Security]],"Industry")</f>
        <v>Software &amp; IT Services</v>
      </c>
      <c r="G11" s="2" t="str" cm="1">
        <f t="array" ref="G11">_FV(Table1[[#This Row],[Security]],"Instrument type",TRUE)</f>
        <v>Stock</v>
      </c>
      <c r="H11">
        <v>12</v>
      </c>
      <c r="I11" s="5">
        <v>462.19889933259401</v>
      </c>
      <c r="J11" s="2">
        <f t="shared" si="0"/>
        <v>5546.3867919911281</v>
      </c>
      <c r="K11" s="2">
        <f t="shared" si="1"/>
        <v>653.40000000000009</v>
      </c>
      <c r="L11" s="2">
        <f t="shared" si="2"/>
        <v>-4892.9867919911285</v>
      </c>
      <c r="M11" s="2"/>
    </row>
    <row r="12" spans="1:13">
      <c r="A12" t="e" vm="11">
        <v>#VALUE!</v>
      </c>
      <c r="B12" s="1" cm="1">
        <f t="array" ref="B12">_FV(Table1[[#This Row],[Security]],"Change (%)",TRUE)</f>
        <v>7.2334999999999997E-2</v>
      </c>
      <c r="C12" s="2" cm="1">
        <f t="array" ref="C12">_FV(Table1[[#This Row],[Security]],"52 week high",TRUE)</f>
        <v>101</v>
      </c>
      <c r="D12" s="2" cm="1">
        <f t="array" ref="D12">_FV(Table1[[#This Row],[Security]],"52 week low",TRUE)</f>
        <v>9.4</v>
      </c>
      <c r="E12" s="2" cm="1">
        <f t="array" ref="E12">_FV(Table1[[#This Row],[Security]],"Price")</f>
        <v>25.35</v>
      </c>
      <c r="F12" s="2" t="str" cm="1">
        <f t="array" ref="F12">_FV(Table1[[#This Row],[Security]],"Industry")</f>
        <v>Freight &amp; Logistics Services</v>
      </c>
      <c r="G12" s="2" t="str" cm="1">
        <f t="array" ref="G12">_FV(Table1[[#This Row],[Security]],"Instrument type",TRUE)</f>
        <v>Stock</v>
      </c>
      <c r="H12">
        <v>21</v>
      </c>
      <c r="I12" s="5">
        <v>429.87446674968078</v>
      </c>
      <c r="J12" s="2">
        <f t="shared" si="0"/>
        <v>9027.3638017432968</v>
      </c>
      <c r="K12" s="2">
        <f t="shared" si="1"/>
        <v>532.35</v>
      </c>
      <c r="L12" s="2">
        <f t="shared" si="2"/>
        <v>-8495.0138017432964</v>
      </c>
      <c r="M12" s="2"/>
    </row>
    <row r="13" spans="1:13">
      <c r="A13" t="e" vm="12">
        <v>#VALUE!</v>
      </c>
      <c r="B13" s="1" cm="1">
        <f t="array" ref="B13">_FV(Table1[[#This Row],[Security]],"Change (%)",TRUE)</f>
        <v>-2.2351999999999997E-2</v>
      </c>
      <c r="C13" s="2" cm="1">
        <f t="array" ref="C13">_FV(Table1[[#This Row],[Security]],"52 week high",TRUE)</f>
        <v>315.44</v>
      </c>
      <c r="D13" s="2" cm="1">
        <f t="array" ref="D13">_FV(Table1[[#This Row],[Security]],"52 week low",TRUE)</f>
        <v>120.7</v>
      </c>
      <c r="E13" s="2" cm="1">
        <f t="array" ref="E13">_FV(Table1[[#This Row],[Security]],"Price")</f>
        <v>142.15</v>
      </c>
      <c r="F13" s="2" t="str" cm="1">
        <f t="array" ref="F13">_FV(Table1[[#This Row],[Security]],"Industry")</f>
        <v>Diversified Retail</v>
      </c>
      <c r="G13" s="2" t="str" cm="1">
        <f t="array" ref="G13">_FV(Table1[[#This Row],[Security]],"Instrument type",TRUE)</f>
        <v>Stock</v>
      </c>
      <c r="H13">
        <v>12</v>
      </c>
      <c r="I13" s="5">
        <v>1451.1511174542886</v>
      </c>
      <c r="J13" s="2">
        <f t="shared" si="0"/>
        <v>17413.813409451464</v>
      </c>
      <c r="K13" s="2">
        <f t="shared" si="1"/>
        <v>1705.8000000000002</v>
      </c>
      <c r="L13" s="2">
        <f t="shared" si="2"/>
        <v>-15708.013409451465</v>
      </c>
      <c r="M13" s="2"/>
    </row>
    <row r="14" spans="1:13">
      <c r="A14" t="e" vm="13">
        <v>#VALUE!</v>
      </c>
      <c r="B14" s="1" cm="1">
        <f t="array" ref="B14">_FV(Table1[[#This Row],[Security]],"Change (%)",TRUE)</f>
        <v>0.127747</v>
      </c>
      <c r="C14" s="2" cm="1">
        <f t="array" ref="C14">_FV(Table1[[#This Row],[Security]],"52 week high",TRUE)</f>
        <v>238.1</v>
      </c>
      <c r="D14" s="2" cm="1">
        <f t="array" ref="D14">_FV(Table1[[#This Row],[Security]],"52 week low",TRUE)</f>
        <v>202.05</v>
      </c>
      <c r="E14" s="2" cm="1">
        <f t="array" ref="E14">_FV(Table1[[#This Row],[Security]],"Price")</f>
        <v>233.5</v>
      </c>
      <c r="F14" s="2" t="str" cm="1">
        <f t="array" ref="F14">_FV(Table1[[#This Row],[Security]],"Industry")</f>
        <v>Metals &amp; Mining</v>
      </c>
      <c r="G14" s="2" t="str" cm="1">
        <f t="array" ref="G14">_FV(Table1[[#This Row],[Security]],"Instrument type",TRUE)</f>
        <v>Stock</v>
      </c>
      <c r="H14">
        <v>22</v>
      </c>
      <c r="I14" s="5">
        <v>878.25207122150823</v>
      </c>
      <c r="J14" s="2">
        <f t="shared" si="0"/>
        <v>19321.545566873181</v>
      </c>
      <c r="K14" s="2">
        <f t="shared" si="1"/>
        <v>5137</v>
      </c>
      <c r="L14" s="2">
        <f t="shared" si="2"/>
        <v>-14184.545566873181</v>
      </c>
      <c r="M14" s="2"/>
    </row>
    <row r="15" spans="1:13">
      <c r="A15" t="e" vm="14">
        <v>#VALUE!</v>
      </c>
      <c r="B15" s="1" cm="1">
        <f t="array" ref="B15">_FV(Table1[[#This Row],[Security]],"Change (%)",TRUE)</f>
        <v>-2.3906999999999998E-2</v>
      </c>
      <c r="C15" s="2" cm="1">
        <f t="array" ref="C15">_FV(Table1[[#This Row],[Security]],"52 week high",TRUE)</f>
        <v>1396</v>
      </c>
      <c r="D15" s="2" cm="1">
        <f t="array" ref="D15">_FV(Table1[[#This Row],[Security]],"52 week low",TRUE)</f>
        <v>671</v>
      </c>
      <c r="E15" s="2" cm="1">
        <f t="array" ref="E15">_FV(Table1[[#This Row],[Security]],"Price")</f>
        <v>1282.05</v>
      </c>
      <c r="F15" s="2" t="str" cm="1">
        <f t="array" ref="F15">_FV(Table1[[#This Row],[Security]],"Industry")</f>
        <v>Automobiles &amp; Auto Parts</v>
      </c>
      <c r="G15" s="2" t="str" cm="1">
        <f t="array" ref="G15">_FV(Table1[[#This Row],[Security]],"Instrument type",TRUE)</f>
        <v>Stock</v>
      </c>
      <c r="H15">
        <v>3</v>
      </c>
      <c r="I15" s="5">
        <v>1285.2477870798859</v>
      </c>
      <c r="J15" s="2">
        <f t="shared" si="0"/>
        <v>3855.743361239658</v>
      </c>
      <c r="K15" s="2">
        <f t="shared" si="1"/>
        <v>3846.1499999999996</v>
      </c>
      <c r="L15" s="2">
        <f t="shared" si="2"/>
        <v>-9.5933612396584067</v>
      </c>
      <c r="M15" s="2"/>
    </row>
    <row r="16" spans="1:13">
      <c r="A16" t="e" vm="15">
        <v>#VALUE!</v>
      </c>
      <c r="B16" s="1" cm="1">
        <f t="array" ref="B16">_FV(Table1[[#This Row],[Security]],"Change (%)",TRUE)</f>
        <v>-1.2696000000000001E-2</v>
      </c>
      <c r="C16" s="2" cm="1">
        <f t="array" ref="C16">_FV(Table1[[#This Row],[Security]],"52 week high",TRUE)</f>
        <v>500.35</v>
      </c>
      <c r="D16" s="2" cm="1">
        <f t="array" ref="D16">_FV(Table1[[#This Row],[Security]],"52 week low",TRUE)</f>
        <v>366.05</v>
      </c>
      <c r="E16" s="2" cm="1">
        <f t="array" ref="E16">_FV(Table1[[#This Row],[Security]],"Price")</f>
        <v>427.7</v>
      </c>
      <c r="F16" s="2" t="str" cm="1">
        <f t="array" ref="F16">_FV(Table1[[#This Row],[Security]],"Industry")</f>
        <v>Automobiles &amp; Auto Parts</v>
      </c>
      <c r="G16" s="2" t="str" cm="1">
        <f t="array" ref="G16">_FV(Table1[[#This Row],[Security]],"Instrument type",TRUE)</f>
        <v>Stock</v>
      </c>
      <c r="H16">
        <v>6</v>
      </c>
      <c r="I16" s="5">
        <v>1402.9535433393485</v>
      </c>
      <c r="J16" s="2">
        <f t="shared" si="0"/>
        <v>8417.7212600360908</v>
      </c>
      <c r="K16" s="2">
        <f t="shared" si="1"/>
        <v>2566.1999999999998</v>
      </c>
      <c r="L16" s="2">
        <f t="shared" si="2"/>
        <v>-5851.521260036091</v>
      </c>
      <c r="M16" s="2"/>
    </row>
    <row r="17" spans="1:12">
      <c r="A17" t="s">
        <v>12</v>
      </c>
      <c r="B17" s="1"/>
      <c r="C17" s="2"/>
      <c r="D17" s="2"/>
      <c r="E17" s="2"/>
      <c r="F17" s="2"/>
      <c r="G17" s="2"/>
      <c r="H17" s="2"/>
      <c r="I17" s="5"/>
      <c r="J17" s="2">
        <f>SUM(Table1[Invested Price])</f>
        <v>189534.26228917931</v>
      </c>
      <c r="K17" s="2">
        <f>SUM(Table1[Current Price])</f>
        <v>136665.9</v>
      </c>
      <c r="L17" s="2">
        <f>SUM(Table1[Returns])</f>
        <v>-52868.362289179327</v>
      </c>
    </row>
    <row r="18" spans="1:12" ht="18.75">
      <c r="L18" s="8" t="str">
        <f>IF(Table1[[#Totals],[Returns]]&gt;0,"Profit","Loss")</f>
        <v>Loss</v>
      </c>
    </row>
    <row r="20" spans="1:12">
      <c r="I20" s="6" t="s">
        <v>5</v>
      </c>
      <c r="J20" t="s">
        <v>13</v>
      </c>
    </row>
    <row r="21" spans="1:12">
      <c r="I21" t="s">
        <v>14</v>
      </c>
      <c r="J21" s="7">
        <v>-5861.1146212757494</v>
      </c>
    </row>
    <row r="22" spans="1:12">
      <c r="A22" s="6" t="s">
        <v>5</v>
      </c>
      <c r="B22" t="s">
        <v>15</v>
      </c>
      <c r="I22" t="s">
        <v>16</v>
      </c>
      <c r="J22" s="7">
        <v>-11232.262881282037</v>
      </c>
    </row>
    <row r="23" spans="1:12">
      <c r="A23" t="s">
        <v>14</v>
      </c>
      <c r="B23" s="1">
        <v>0.13333333333333333</v>
      </c>
      <c r="I23" t="s">
        <v>17</v>
      </c>
      <c r="J23" s="7">
        <v>-4987.6054157904764</v>
      </c>
    </row>
    <row r="24" spans="1:12">
      <c r="A24" t="s">
        <v>16</v>
      </c>
      <c r="B24" s="1">
        <v>0.13333333333333333</v>
      </c>
      <c r="I24" t="s">
        <v>18</v>
      </c>
      <c r="J24" s="7">
        <v>-15708.013409451465</v>
      </c>
    </row>
    <row r="25" spans="1:12">
      <c r="A25" t="s">
        <v>17</v>
      </c>
      <c r="B25" s="1">
        <v>6.6666666666666666E-2</v>
      </c>
      <c r="I25" t="s">
        <v>19</v>
      </c>
      <c r="J25" s="7">
        <v>-935.37366389965609</v>
      </c>
    </row>
    <row r="26" spans="1:12">
      <c r="A26" t="s">
        <v>18</v>
      </c>
      <c r="B26" s="1">
        <v>6.6666666666666666E-2</v>
      </c>
      <c r="I26" t="s">
        <v>20</v>
      </c>
      <c r="J26" s="7">
        <v>-8495.0138017432964</v>
      </c>
    </row>
    <row r="27" spans="1:12">
      <c r="A27" t="s">
        <v>19</v>
      </c>
      <c r="B27" s="1">
        <v>6.6666666666666666E-2</v>
      </c>
      <c r="I27" t="s">
        <v>21</v>
      </c>
      <c r="J27" s="7">
        <v>-33302.860871950528</v>
      </c>
    </row>
    <row r="28" spans="1:12">
      <c r="A28" t="s">
        <v>20</v>
      </c>
      <c r="B28" s="1">
        <v>6.6666666666666666E-2</v>
      </c>
      <c r="I28" t="s">
        <v>22</v>
      </c>
      <c r="J28" s="7">
        <v>7823.7899015547391</v>
      </c>
    </row>
    <row r="29" spans="1:12">
      <c r="A29" t="s">
        <v>21</v>
      </c>
      <c r="B29" s="1">
        <v>0.13333333333333333</v>
      </c>
      <c r="I29" t="s">
        <v>23</v>
      </c>
      <c r="J29" s="7">
        <v>911.01209472977644</v>
      </c>
    </row>
    <row r="30" spans="1:12">
      <c r="A30" t="s">
        <v>22</v>
      </c>
      <c r="B30" s="1">
        <v>6.6666666666666666E-2</v>
      </c>
      <c r="I30" t="s">
        <v>24</v>
      </c>
      <c r="J30" s="7">
        <v>18919.08037992935</v>
      </c>
    </row>
    <row r="31" spans="1:12">
      <c r="A31" t="s">
        <v>23</v>
      </c>
      <c r="B31" s="1">
        <v>6.6666666666666666E-2</v>
      </c>
      <c r="I31" t="s">
        <v>25</v>
      </c>
      <c r="J31" s="9">
        <v>-52868.362289179335</v>
      </c>
    </row>
    <row r="32" spans="1:12">
      <c r="A32" t="s">
        <v>24</v>
      </c>
      <c r="B32" s="1">
        <v>0.2</v>
      </c>
    </row>
    <row r="33" spans="1:2">
      <c r="A33" t="s">
        <v>25</v>
      </c>
      <c r="B33" s="1">
        <v>1</v>
      </c>
    </row>
  </sheetData>
  <conditionalFormatting sqref="B2:B16">
    <cfRule type="colorScale" priority="5">
      <colorScale>
        <cfvo type="min"/>
        <cfvo type="percentile" val="50"/>
        <cfvo type="max"/>
        <color rgb="FF5A8AC6"/>
        <color rgb="FFFCFCFF"/>
        <color rgb="FFF8696B"/>
      </colorScale>
    </cfRule>
  </conditionalFormatting>
  <conditionalFormatting sqref="L2">
    <cfRule type="colorScale" priority="4">
      <colorScale>
        <cfvo type="min"/>
        <cfvo type="percentile" val="50"/>
        <cfvo type="max"/>
        <color rgb="FF5A8AC6"/>
        <color rgb="FFFCFCFF"/>
        <color rgb="FFF8696B"/>
      </colorScale>
    </cfRule>
  </conditionalFormatting>
  <conditionalFormatting sqref="L2:L16">
    <cfRule type="colorScale" priority="3">
      <colorScale>
        <cfvo type="min"/>
        <cfvo type="percentile" val="50"/>
        <cfvo type="max"/>
        <color rgb="FF5A8AC6"/>
        <color rgb="FFFCFCFF"/>
        <color rgb="FFF8696B"/>
      </colorScale>
    </cfRule>
  </conditionalFormatting>
  <conditionalFormatting sqref="L17">
    <cfRule type="colorScale" priority="2">
      <colorScale>
        <cfvo type="min"/>
        <cfvo type="percentile" val="50"/>
        <cfvo type="max"/>
        <color rgb="FF5A8AC6"/>
        <color rgb="FFFCFCFF"/>
        <color rgb="FFF8696B"/>
      </colorScale>
    </cfRule>
  </conditionalFormatting>
  <conditionalFormatting pivot="1" sqref="J21:J30">
    <cfRule type="colorScale" priority="1">
      <colorScale>
        <cfvo type="min"/>
        <cfvo type="percentile" val="50"/>
        <cfvo type="max"/>
        <color rgb="FF5A8AC6"/>
        <color rgb="FFFCFCFF"/>
        <color rgb="FFF8696B"/>
      </colorScale>
    </cfRule>
  </conditionalFormatting>
  <pageMargins left="0.7" right="0.7" top="0.75" bottom="0.75" header="0.3" footer="0.3"/>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2023-02-26T14:51:19Z</dcterms:created>
  <dcterms:modified xsi:type="dcterms:W3CDTF">2023-02-26T15:32:11Z</dcterms:modified>
  <cp:category/>
  <cp:contentStatus/>
</cp:coreProperties>
</file>