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drawings/drawing2.xml" ContentType="application/vnd.openxmlformats-officedocument.drawing+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drawings/drawing3.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4.xml" ContentType="application/vnd.openxmlformats-officedocument.drawing+xml"/>
  <Override PartName="/xl/tables/table1.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21AD3ADA-3F58-4155-A642-697A07C91A3F}" xr6:coauthVersionLast="47" xr6:coauthVersionMax="47" xr10:uidLastSave="{00000000-0000-0000-0000-000000000000}"/>
  <bookViews>
    <workbookView xWindow="-110" yWindow="-110" windowWidth="19420" windowHeight="10420" firstSheet="3" activeTab="6" xr2:uid="{DA0CB66B-4530-454E-848E-86058FB826A7}"/>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 name="Sheet13" sheetId="13" r:id="rId13"/>
  </sheets>
  <definedNames>
    <definedName name="_xlnm._FilterDatabase" localSheetId="11" hidden="1">Sheet12!$J$1:$M$17</definedName>
    <definedName name="_xlnm._FilterDatabase" localSheetId="12" hidden="1">Sheet13!$A$1:$D$17</definedName>
    <definedName name="_xlnm._FilterDatabase" localSheetId="1" hidden="1">Sheet2!$A$2:$H$22</definedName>
    <definedName name="_xlnm._FilterDatabase" localSheetId="2" hidden="1">Sheet3!$A$1:$H$21</definedName>
    <definedName name="_xlnm._FilterDatabase" localSheetId="3" hidden="1">Sheet4!$A$1:$H$21</definedName>
    <definedName name="Alex_Lee">Sheet12!$F$1:$F$6</definedName>
    <definedName name="_xlnm.Criteria" localSheetId="1">Sheet2!$J$2:$Q$3</definedName>
    <definedName name="_xlnm.Criteria" localSheetId="2">Sheet3!$J$1:$R$2</definedName>
    <definedName name="_xlnm.Criteria" localSheetId="3">Sheet4!$K$1:$R$3</definedName>
    <definedName name="_xlnm.Extract" localSheetId="1">Sheet2!$J$18:$L$19</definedName>
    <definedName name="_xlnm.Extract" localSheetId="2">Sheet3!$J$12:$O$12</definedName>
    <definedName name="_xlnm.Extract" localSheetId="3">Sheet4!$K$8:$N$8</definedName>
    <definedName name="Jane_Smith">Sheet12!$C$1:$C$6</definedName>
    <definedName name="John_Doe">Sheet12!$B$2:$B$6</definedName>
    <definedName name="Lisa_Green">Sheet12!$E$1:$E$6</definedName>
    <definedName name="Mike_Brown">Sheet12!$D$1:$D$6</definedName>
    <definedName name="Slicer_Region">#N/A</definedName>
    <definedName name="Slicer_State">#N/A</definedName>
    <definedName name="Slicer_Student">#N/A</definedName>
    <definedName name="Slicer_Subject">#N/A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4:slicerCache r:id="rId16"/>
        <x14:slicerCache r:id="rId1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0" l="1"/>
  <c r="S10" i="10"/>
  <c r="S4" i="10"/>
  <c r="S7" i="10"/>
  <c r="S8" i="10"/>
  <c r="S11" i="10"/>
  <c r="C3" i="10"/>
  <c r="C8" i="10"/>
  <c r="D8" i="10" s="1"/>
  <c r="E8" i="10" s="1"/>
  <c r="F8" i="10" s="1"/>
  <c r="G8" i="10" s="1"/>
  <c r="M3" i="8"/>
  <c r="N3" i="8" s="1"/>
  <c r="M7" i="8"/>
  <c r="N7" i="8" s="1"/>
  <c r="K3" i="8"/>
  <c r="K4" i="8"/>
  <c r="M4" i="8" s="1"/>
  <c r="N4" i="8" s="1"/>
  <c r="K5" i="8"/>
  <c r="M5" i="8" s="1"/>
  <c r="N5" i="8" s="1"/>
  <c r="K6" i="8"/>
  <c r="M6" i="8" s="1"/>
  <c r="N6" i="8" s="1"/>
  <c r="K7" i="8"/>
  <c r="K8" i="8"/>
  <c r="M8" i="8" s="1"/>
  <c r="N8" i="8" s="1"/>
  <c r="K9" i="8"/>
  <c r="M9" i="8" s="1"/>
  <c r="N9" i="8" s="1"/>
  <c r="K10" i="8"/>
  <c r="M10" i="8" s="1"/>
  <c r="N10" i="8" s="1"/>
  <c r="K11" i="8"/>
  <c r="M11" i="8" s="1"/>
  <c r="N11" i="8" s="1"/>
  <c r="K2" i="8"/>
  <c r="M2" i="8" s="1"/>
  <c r="N2" i="8" s="1"/>
  <c r="H3" i="7"/>
  <c r="H4" i="7"/>
  <c r="H5" i="7"/>
  <c r="H6" i="7"/>
  <c r="H7" i="7"/>
  <c r="H2" i="7"/>
  <c r="N6" i="6"/>
  <c r="N5" i="6"/>
  <c r="N4" i="6"/>
  <c r="N3" i="6"/>
  <c r="N2" i="6"/>
  <c r="M6" i="6"/>
  <c r="M5" i="6"/>
  <c r="M4" i="6"/>
  <c r="M3" i="6"/>
  <c r="M2" i="6"/>
  <c r="L6" i="6"/>
  <c r="L5" i="6"/>
  <c r="L4" i="6"/>
  <c r="L3" i="6"/>
  <c r="L2" i="6"/>
  <c r="K6" i="6"/>
  <c r="K5" i="6"/>
  <c r="K4" i="6"/>
  <c r="K3" i="6"/>
  <c r="K2" i="6"/>
  <c r="I2" i="6"/>
  <c r="I3" i="6"/>
  <c r="I4" i="6"/>
  <c r="I5" i="6"/>
  <c r="I6" i="6"/>
  <c r="G18" i="6"/>
  <c r="H18" i="6" s="1"/>
  <c r="G19" i="6"/>
  <c r="H19" i="6" s="1"/>
  <c r="G20" i="6"/>
  <c r="H20" i="6" s="1"/>
  <c r="G21" i="6"/>
  <c r="H21" i="6" s="1"/>
  <c r="G17" i="6"/>
  <c r="H17" i="6" s="1"/>
  <c r="F3" i="6"/>
  <c r="F4" i="6"/>
  <c r="F5" i="6"/>
  <c r="F6" i="6"/>
  <c r="F2" i="6"/>
  <c r="B13" i="6"/>
  <c r="B14" i="6"/>
  <c r="B15" i="6"/>
  <c r="B16" i="6"/>
  <c r="B17" i="6"/>
  <c r="B18" i="6"/>
  <c r="B19" i="6"/>
  <c r="B12" i="6"/>
  <c r="B11" i="6"/>
  <c r="B10" i="6"/>
  <c r="I4" i="1"/>
  <c r="I3" i="1"/>
  <c r="H4" i="1"/>
  <c r="H5" i="1"/>
  <c r="H6" i="1"/>
  <c r="H7" i="1"/>
  <c r="H8" i="1"/>
  <c r="H9" i="1"/>
  <c r="H10" i="1"/>
  <c r="H3" i="1"/>
  <c r="O3" i="4"/>
  <c r="O2" i="4"/>
  <c r="G21" i="4"/>
  <c r="G20" i="4"/>
  <c r="G19" i="4"/>
  <c r="G18" i="4"/>
  <c r="G17" i="4"/>
  <c r="G16" i="4"/>
  <c r="G15" i="4"/>
  <c r="G14" i="4"/>
  <c r="G13" i="4"/>
  <c r="G12" i="4"/>
  <c r="G11" i="4"/>
  <c r="G10" i="4"/>
  <c r="G9" i="4"/>
  <c r="G8" i="4"/>
  <c r="G7" i="4"/>
  <c r="G6" i="4"/>
  <c r="G5" i="4"/>
  <c r="G4" i="4"/>
  <c r="G3" i="4"/>
  <c r="G2" i="4"/>
  <c r="G21" i="3"/>
  <c r="G20" i="3"/>
  <c r="G19" i="3"/>
  <c r="G18" i="3"/>
  <c r="G17" i="3"/>
  <c r="G16" i="3"/>
  <c r="G15" i="3"/>
  <c r="G14" i="3"/>
  <c r="G13" i="3"/>
  <c r="G12" i="3"/>
  <c r="G11" i="3"/>
  <c r="G10" i="3"/>
  <c r="G9" i="3"/>
  <c r="G8" i="3"/>
  <c r="G7" i="3"/>
  <c r="G6" i="3"/>
  <c r="G5" i="3"/>
  <c r="G4" i="3"/>
  <c r="G3" i="3"/>
  <c r="G2" i="3"/>
  <c r="Q3" i="2"/>
  <c r="P3" i="2"/>
  <c r="N3" i="2"/>
  <c r="M3" i="2"/>
  <c r="G4" i="2"/>
  <c r="G16" i="2"/>
  <c r="G9" i="2"/>
  <c r="G13" i="2"/>
  <c r="G3" i="2"/>
  <c r="G19" i="2"/>
  <c r="G21" i="2"/>
  <c r="G11" i="2"/>
  <c r="G6" i="2"/>
  <c r="G14" i="2"/>
  <c r="G5" i="2"/>
  <c r="G10" i="2"/>
  <c r="G15" i="2"/>
  <c r="G20" i="2"/>
  <c r="G12" i="2"/>
  <c r="G17" i="2"/>
  <c r="G18" i="2"/>
  <c r="G22" i="2"/>
  <c r="G8" i="2"/>
  <c r="G7" i="2"/>
  <c r="C3" i="1"/>
  <c r="G4" i="1"/>
  <c r="G5" i="1"/>
  <c r="G6" i="1"/>
  <c r="G7" i="1"/>
  <c r="G8" i="1"/>
  <c r="G9" i="1"/>
  <c r="G10" i="1"/>
  <c r="G11" i="1"/>
  <c r="G12" i="1"/>
  <c r="G3" i="1"/>
  <c r="B3" i="6" a="1"/>
  <c r="B5" i="6" a="1"/>
  <c r="B6" i="6" a="1"/>
  <c r="B4" i="6" a="1"/>
  <c r="B2" i="6" a="1"/>
  <c r="L3" i="9" a="1"/>
  <c r="L5" i="9" a="1"/>
  <c r="L7" i="9" a="1"/>
  <c r="L4" i="9" a="1"/>
  <c r="L6" i="9" a="1"/>
  <c r="L2" i="9" a="1"/>
  <c r="B11" i="12"/>
  <c r="C9" i="10" l="1"/>
  <c r="C10" i="10" s="1"/>
  <c r="C11" i="10" s="1"/>
  <c r="C12" i="10" s="1"/>
  <c r="C13" i="10" s="1"/>
  <c r="D9" i="10"/>
  <c r="D10" i="10" s="1"/>
  <c r="D11" i="10" s="1"/>
  <c r="D12" i="10" s="1"/>
  <c r="D13" i="10" s="1"/>
  <c r="L6" i="9"/>
  <c r="L4" i="9"/>
  <c r="L7" i="9"/>
  <c r="L5" i="9"/>
  <c r="L3" i="9"/>
  <c r="L2" i="9"/>
  <c r="B4" i="6"/>
  <c r="B6" i="6"/>
  <c r="B5" i="6"/>
  <c r="B3" i="6"/>
  <c r="B2" i="6"/>
  <c r="O2" i="1" a="1"/>
  <c r="O2" i="1" s="1"/>
  <c r="E9" i="10" l="1"/>
  <c r="E10" i="10" s="1"/>
  <c r="E11" i="10" s="1"/>
  <c r="E12" i="10" s="1"/>
  <c r="E13" i="10" s="1"/>
  <c r="F9" i="10" l="1"/>
  <c r="F10" i="10" s="1"/>
  <c r="F11" i="10" s="1"/>
  <c r="F12" i="10" s="1"/>
  <c r="F13" i="10" s="1"/>
  <c r="H8" i="10" l="1"/>
  <c r="G9" i="10"/>
  <c r="G10" i="10" s="1"/>
  <c r="G11" i="10" s="1"/>
  <c r="G12" i="10" s="1"/>
  <c r="G13" i="10" s="1"/>
  <c r="I8" i="10" l="1"/>
  <c r="I9" i="10" s="1"/>
  <c r="I10" i="10" s="1"/>
  <c r="I11" i="10" s="1"/>
  <c r="I12" i="10" s="1"/>
  <c r="I13" i="10" s="1"/>
  <c r="H9" i="10"/>
  <c r="H10" i="10" s="1"/>
  <c r="H11" i="10" s="1"/>
  <c r="H12" i="10" s="1"/>
  <c r="H13"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<sst xmlns="http://schemas.openxmlformats.org/spreadsheetml/2006/main" count="784" uniqueCount="243">
  <si>
    <t>ID</t>
  </si>
  <si>
    <t>Name</t>
  </si>
  <si>
    <t>Salary</t>
  </si>
  <si>
    <t>Bonus</t>
  </si>
  <si>
    <t>Total</t>
  </si>
  <si>
    <t>John</t>
  </si>
  <si>
    <t>Emily</t>
  </si>
  <si>
    <t>David</t>
  </si>
  <si>
    <t>Sarah</t>
  </si>
  <si>
    <t>Michael</t>
  </si>
  <si>
    <t>Jessica</t>
  </si>
  <si>
    <t>Daniel</t>
  </si>
  <si>
    <t>Olivia</t>
  </si>
  <si>
    <t>Ethan</t>
  </si>
  <si>
    <t>Sophia</t>
  </si>
  <si>
    <t>UPPER</t>
  </si>
  <si>
    <t>LOWER</t>
  </si>
  <si>
    <t>Address</t>
  </si>
  <si>
    <t>Date of Birth</t>
  </si>
  <si>
    <t>Married</t>
  </si>
  <si>
    <t>Occupation</t>
  </si>
  <si>
    <t>Total Income</t>
  </si>
  <si>
    <t>Tax</t>
  </si>
  <si>
    <t>123 Main St</t>
  </si>
  <si>
    <t>Engineer</t>
  </si>
  <si>
    <t>456 Elm St</t>
  </si>
  <si>
    <t>Teacher</t>
  </si>
  <si>
    <t>789 Oak Ave</t>
  </si>
  <si>
    <t>Doctor</t>
  </si>
  <si>
    <t>321 Pine St</t>
  </si>
  <si>
    <t>Accountant</t>
  </si>
  <si>
    <t>555 Cedar Ln</t>
  </si>
  <si>
    <t>Lawyer</t>
  </si>
  <si>
    <t>777 Maple Rd</t>
  </si>
  <si>
    <t>Artist</t>
  </si>
  <si>
    <t>222 Birch Ave</t>
  </si>
  <si>
    <t>Salesperson</t>
  </si>
  <si>
    <t>888 Walnut Dr</t>
  </si>
  <si>
    <t>444 Pine St</t>
  </si>
  <si>
    <t>Programmer</t>
  </si>
  <si>
    <t>999 Oak Ave</t>
  </si>
  <si>
    <t>Nurse</t>
  </si>
  <si>
    <t>Benjamin</t>
  </si>
  <si>
    <t>111 Elm St</t>
  </si>
  <si>
    <t>Architect</t>
  </si>
  <si>
    <t>Ava</t>
  </si>
  <si>
    <t>555 Maple Rd</t>
  </si>
  <si>
    <t>Jacob</t>
  </si>
  <si>
    <t>777 Pine St</t>
  </si>
  <si>
    <t>Mia</t>
  </si>
  <si>
    <t>888 Cedar Ln</t>
  </si>
  <si>
    <t>William</t>
  </si>
  <si>
    <t>333 Maple Rd</t>
  </si>
  <si>
    <t>James</t>
  </si>
  <si>
    <t>999 Walnut Dr</t>
  </si>
  <si>
    <t>Emma</t>
  </si>
  <si>
    <t>111 Pine St</t>
  </si>
  <si>
    <t>555 Elm St</t>
  </si>
  <si>
    <t>777 Cedar Ln</t>
  </si>
  <si>
    <t xml:space="preserve"> </t>
  </si>
  <si>
    <t>Region</t>
  </si>
  <si>
    <t>S.Country</t>
  </si>
  <si>
    <t>N.Country</t>
  </si>
  <si>
    <t>Country</t>
  </si>
  <si>
    <t>&gt;=35000</t>
  </si>
  <si>
    <t>&lt;80000</t>
  </si>
  <si>
    <t>&gt;65000</t>
  </si>
  <si>
    <t>Today</t>
  </si>
  <si>
    <t>Time</t>
  </si>
  <si>
    <t>123-456-789</t>
  </si>
  <si>
    <t>123 Main Street</t>
  </si>
  <si>
    <t>Jane Doe</t>
  </si>
  <si>
    <t>987-654-321</t>
  </si>
  <si>
    <t>456 Elm Avenue</t>
  </si>
  <si>
    <t>Mark Johnson</t>
  </si>
  <si>
    <t>789 Oak Lane</t>
  </si>
  <si>
    <t>Sarah Williams</t>
  </si>
  <si>
    <t>777-888-999</t>
  </si>
  <si>
    <t>321 Pine Street</t>
  </si>
  <si>
    <t>Michael Brown</t>
  </si>
  <si>
    <t>444-555-666</t>
  </si>
  <si>
    <t>654 Maple Road</t>
  </si>
  <si>
    <t>Emily Wilson</t>
  </si>
  <si>
    <t>111-222-333</t>
  </si>
  <si>
    <t>987 Birch Street</t>
  </si>
  <si>
    <t>David Lee</t>
  </si>
  <si>
    <t>741 Cedar Lane</t>
  </si>
  <si>
    <t>Olivia Davis</t>
  </si>
  <si>
    <t>666-777-888</t>
  </si>
  <si>
    <t>852 Elmwood Avenue</t>
  </si>
  <si>
    <t>Ethan Taylor</t>
  </si>
  <si>
    <t>888-999-000</t>
  </si>
  <si>
    <t>369 Oakwood Drive</t>
  </si>
  <si>
    <t>Ava Anderson</t>
  </si>
  <si>
    <t>222-333-444</t>
  </si>
  <si>
    <t>963 Maplewood Avenue</t>
  </si>
  <si>
    <t>Age</t>
  </si>
  <si>
    <t>Phone</t>
  </si>
  <si>
    <t>John Smith</t>
  </si>
  <si>
    <t>PHONE</t>
  </si>
  <si>
    <t>Number</t>
  </si>
  <si>
    <t>Words</t>
  </si>
  <si>
    <t>Date</t>
  </si>
  <si>
    <t>Task Status</t>
  </si>
  <si>
    <t>Alam</t>
  </si>
  <si>
    <t>Raman</t>
  </si>
  <si>
    <t>Salam</t>
  </si>
  <si>
    <t>Adek</t>
  </si>
  <si>
    <t>Tripey</t>
  </si>
  <si>
    <t>Done</t>
  </si>
  <si>
    <t>Not Done</t>
  </si>
  <si>
    <t>Format1</t>
  </si>
  <si>
    <t>Format2</t>
  </si>
  <si>
    <t>Format3</t>
  </si>
  <si>
    <t>Format4</t>
  </si>
  <si>
    <t>D</t>
  </si>
  <si>
    <t>Designation</t>
  </si>
  <si>
    <t>Department</t>
  </si>
  <si>
    <t>DOB</t>
  </si>
  <si>
    <t>Date of Joined</t>
  </si>
  <si>
    <t>1001</t>
  </si>
  <si>
    <t>John Doe</t>
  </si>
  <si>
    <t>Manager</t>
  </si>
  <si>
    <t>HR</t>
  </si>
  <si>
    <t>1002</t>
  </si>
  <si>
    <t>Jane Smith</t>
  </si>
  <si>
    <t>Developer</t>
  </si>
  <si>
    <t>IT</t>
  </si>
  <si>
    <t>Analyst</t>
  </si>
  <si>
    <t>Finance</t>
  </si>
  <si>
    <t>1004</t>
  </si>
  <si>
    <t>Lisa Green</t>
  </si>
  <si>
    <t>Designer</t>
  </si>
  <si>
    <t>Marketing</t>
  </si>
  <si>
    <t>1008</t>
  </si>
  <si>
    <t>Emily Wang</t>
  </si>
  <si>
    <t>1009</t>
  </si>
  <si>
    <t>Michael Wu</t>
  </si>
  <si>
    <t>1010</t>
  </si>
  <si>
    <t>Linda Chen</t>
  </si>
  <si>
    <t>Flag</t>
  </si>
  <si>
    <t>S.No</t>
  </si>
  <si>
    <t>Roll No</t>
  </si>
  <si>
    <t>Blood Group</t>
  </si>
  <si>
    <t>Math</t>
  </si>
  <si>
    <t>Science</t>
  </si>
  <si>
    <t>Computer</t>
  </si>
  <si>
    <t>Social</t>
  </si>
  <si>
    <t>GK</t>
  </si>
  <si>
    <t>Statistics</t>
  </si>
  <si>
    <t>A+</t>
  </si>
  <si>
    <t>O+</t>
  </si>
  <si>
    <t>Mike Brown</t>
  </si>
  <si>
    <t>B-</t>
  </si>
  <si>
    <t>AB+</t>
  </si>
  <si>
    <t>Alex Lee</t>
  </si>
  <si>
    <t>A-</t>
  </si>
  <si>
    <t>Sarah Chen</t>
  </si>
  <si>
    <t>B+</t>
  </si>
  <si>
    <t>Mark Liu</t>
  </si>
  <si>
    <t>O-</t>
  </si>
  <si>
    <t>AB-</t>
  </si>
  <si>
    <t>Total Marks</t>
  </si>
  <si>
    <t>Percentage</t>
  </si>
  <si>
    <t>Round-off Percentage</t>
  </si>
  <si>
    <t>DATA</t>
  </si>
  <si>
    <t>PDF LINK</t>
  </si>
  <si>
    <t>Excel Basics</t>
  </si>
  <si>
    <t>10011</t>
  </si>
  <si>
    <t>10012</t>
  </si>
  <si>
    <t>Jane Wilson</t>
  </si>
  <si>
    <t>Lisa  ilo</t>
  </si>
  <si>
    <t>Linda Cuyt</t>
  </si>
  <si>
    <t>10113</t>
  </si>
  <si>
    <t>10014</t>
  </si>
  <si>
    <t>10015</t>
  </si>
  <si>
    <t>10016</t>
  </si>
  <si>
    <t>Month</t>
  </si>
  <si>
    <t>January</t>
  </si>
  <si>
    <t>February</t>
  </si>
  <si>
    <t>March</t>
  </si>
  <si>
    <t>April</t>
  </si>
  <si>
    <t>May</t>
  </si>
  <si>
    <t>June</t>
  </si>
  <si>
    <t>July</t>
  </si>
  <si>
    <t>August</t>
  </si>
  <si>
    <t>September</t>
  </si>
  <si>
    <t>October</t>
  </si>
  <si>
    <t>November</t>
  </si>
  <si>
    <t>December</t>
  </si>
  <si>
    <t>Months</t>
  </si>
  <si>
    <t>Year</t>
  </si>
  <si>
    <t>M</t>
  </si>
  <si>
    <t>T</t>
  </si>
  <si>
    <t>W</t>
  </si>
  <si>
    <t>F</t>
  </si>
  <si>
    <t>S</t>
  </si>
  <si>
    <t>Amily Blunt</t>
  </si>
  <si>
    <t>IT Support</t>
  </si>
  <si>
    <t>Sum Bary</t>
  </si>
  <si>
    <t>Ann Marie</t>
  </si>
  <si>
    <t>Sales</t>
  </si>
  <si>
    <t>Employee_ID</t>
  </si>
  <si>
    <t>Fiscal Year</t>
  </si>
  <si>
    <t>David Washinton</t>
  </si>
  <si>
    <t>Work EntryTime</t>
  </si>
  <si>
    <t>Academic IT</t>
  </si>
  <si>
    <t>Academic BBA</t>
  </si>
  <si>
    <t>RTE</t>
  </si>
  <si>
    <t>Resource</t>
  </si>
  <si>
    <t>SSD</t>
  </si>
  <si>
    <t>Alan Sherar</t>
  </si>
  <si>
    <t>Subject</t>
  </si>
  <si>
    <t>Maths</t>
  </si>
  <si>
    <t>English</t>
  </si>
  <si>
    <t>History</t>
  </si>
  <si>
    <t>Geography</t>
  </si>
  <si>
    <t>Student name</t>
  </si>
  <si>
    <t>Average</t>
  </si>
  <si>
    <t>Jane</t>
  </si>
  <si>
    <t xml:space="preserve"> Brown</t>
  </si>
  <si>
    <t>Green</t>
  </si>
  <si>
    <t>Lee</t>
  </si>
  <si>
    <t>Lisa Target</t>
  </si>
  <si>
    <t>East</t>
  </si>
  <si>
    <t>BIT</t>
  </si>
  <si>
    <t>BBA</t>
  </si>
  <si>
    <t>MBA</t>
  </si>
  <si>
    <t>BSC</t>
  </si>
  <si>
    <t>West</t>
  </si>
  <si>
    <t>MSC</t>
  </si>
  <si>
    <t>South</t>
  </si>
  <si>
    <t>MBS</t>
  </si>
  <si>
    <t>State</t>
  </si>
  <si>
    <t>Mechi</t>
  </si>
  <si>
    <t>Koshi</t>
  </si>
  <si>
    <t>Mahakali</t>
  </si>
  <si>
    <t>Seti</t>
  </si>
  <si>
    <t>Karnali</t>
  </si>
  <si>
    <t>Narayani</t>
  </si>
  <si>
    <t>Rapti</t>
  </si>
  <si>
    <t>Doti</t>
  </si>
  <si>
    <t>Student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</si>
</sst>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44" formatCode="_(&quot;$&quot;* #,##0.00_);_(&quot;$&quot;* \(#,##0.00\);_(&quot;$&quot;* &quot;-&quot;??_);_(@_)"/>
    <numFmt numFmtId="164" formatCode="&quot;$&quot;#,##0.00"/>
    <numFmt numFmtId="165" formatCode="dd/mm/yyyy;@"/>
    <numFmt numFmtId="166" formatCode="[$-F800]dddd\,\ mmmm\ dd\,\ yyyy"/>
    <numFmt numFmtId="167" formatCode="d"/>
  </numFmts>
  <fonts count="6" x14ac:knownFonts="1">
    <font>
      <sz val="11"/>
      <color theme="1"/>
      <name val="Calibri"/>
      <family val="2"/>
      <scheme val="minor"/>
    </font>
    <font>
      <b/>
      <sz val="11"/>
      <color theme="1"/>
      <name val="Calibri"/>
      <family val="2"/>
      <scheme val="minor"/>
    </font>
    <font>
      <sz val="8"/>
      <color rgb="FF000000"/>
      <name val="Segoe UI"/>
      <family val="2"/>
    </font>
    <font>
      <sz val="11"/>
      <color theme="1"/>
      <name val="Calibri"/>
      <family val="2"/>
      <scheme val="minor"/>
    </font>
    <font>
      <sz val="8"/>
      <name val="Calibri"/>
      <family val="2"/>
      <scheme val="minor"/>
    </font>
    <font>
      <sz val="20"/>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C00000"/>
        <bgColor indexed="64"/>
      </patternFill>
    </fill>
    <fill>
      <patternFill patternType="solid">
        <fgColor rgb="FFFFC000"/>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3" fillId="0" borderId="0" applyFont="0" applyFill="0" applyBorder="0" applyAlignment="0" applyProtection="0"/>
  </cellStyleXfs>
  <cellXfs count="32">
    <xf numFmtId="0" fontId="0" fillId="0" borderId="0" xfId="0"/>
    <xf numFmtId="0" fontId="0" fillId="0" borderId="1" xfId="0" applyBorder="1"/>
    <xf numFmtId="0" fontId="1" fillId="0" borderId="1" xfId="0" applyFont="1" applyBorder="1"/>
    <xf numFmtId="14" fontId="0" fillId="0" borderId="0" xfId="0" applyNumberFormat="1"/>
    <xf numFmtId="6" fontId="0" fillId="0" borderId="0" xfId="0" applyNumberFormat="1"/>
    <xf numFmtId="0" fontId="1" fillId="0" borderId="0" xfId="0" applyFont="1"/>
    <xf numFmtId="6" fontId="1" fillId="0" borderId="0" xfId="0" applyNumberFormat="1" applyFont="1"/>
    <xf numFmtId="14" fontId="0" fillId="0" borderId="1" xfId="0" applyNumberFormat="1" applyBorder="1"/>
    <xf numFmtId="18" fontId="0" fillId="0" borderId="1" xfId="0" applyNumberFormat="1" applyBorder="1"/>
    <xf numFmtId="164" fontId="1" fillId="0" borderId="1" xfId="0" applyNumberFormat="1" applyFont="1" applyBorder="1"/>
    <xf numFmtId="164" fontId="0" fillId="0" borderId="1" xfId="0" applyNumberFormat="1" applyBorder="1"/>
    <xf numFmtId="164" fontId="0" fillId="0" borderId="0" xfId="0" applyNumberFormat="1"/>
    <xf numFmtId="44" fontId="0" fillId="0" borderId="0" xfId="1" applyFont="1"/>
    <xf numFmtId="14" fontId="0" fillId="0" borderId="0" xfId="1" applyNumberFormat="1" applyFont="1"/>
    <xf numFmtId="165" fontId="0" fillId="0" borderId="1" xfId="0" applyNumberFormat="1" applyBorder="1"/>
    <xf numFmtId="17" fontId="0" fillId="0" borderId="1" xfId="0" applyNumberFormat="1" applyBorder="1"/>
    <xf numFmtId="166" fontId="0" fillId="0" borderId="1" xfId="0" applyNumberFormat="1" applyBorder="1"/>
    <xf numFmtId="22" fontId="0" fillId="0" borderId="1" xfId="0" applyNumberFormat="1" applyBorder="1"/>
    <xf numFmtId="49"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0" borderId="0" xfId="0" applyAlignment="1">
      <alignment horizontal="center"/>
    </xf>
    <xf numFmtId="0" fontId="0" fillId="0" borderId="1" xfId="0" applyBorder="1" applyAlignment="1">
      <alignment horizontal="center"/>
    </xf>
    <xf numFmtId="167" fontId="0" fillId="0" borderId="1" xfId="0" applyNumberFormat="1" applyBorder="1"/>
    <xf numFmtId="0" fontId="0" fillId="8" borderId="0" xfId="0" applyFill="1"/>
    <xf numFmtId="0" fontId="0" fillId="5" borderId="1" xfId="0" applyFill="1" applyBorder="1"/>
    <xf numFmtId="21" fontId="0" fillId="0" borderId="0" xfId="0" applyNumberFormat="1"/>
    <xf numFmtId="0" fontId="5" fillId="2" borderId="0" xfId="0" applyFont="1" applyFill="1" applyAlignment="1">
      <alignment horizontal="center"/>
    </xf>
  </cellXfs>
  <cellStyles count="2">
    <cellStyle name="Currency" xfId="1" builtinId="4"/>
    <cellStyle name="Normal" xfId="0" builtinId="0"/>
  </cellStyles>
  <dxfs count="13">
    <dxf>
      <font>
        <color rgb="FF9C0006"/>
      </font>
      <fill>
        <patternFill>
          <bgColor rgb="FFFFC7CE"/>
        </patternFill>
      </fill>
    </dxf>
    <dxf>
      <numFmt numFmtId="168" formatCode="\-\-\-"/>
    </dxf>
    <dxf>
      <numFmt numFmtId="169" formatCode="\-"/>
    </dxf>
    <dxf>
      <font>
        <color rgb="FF9C0006"/>
      </font>
      <fill>
        <patternFill>
          <bgColor rgb="FFFFC7CE"/>
        </patternFill>
      </fill>
    </dxf>
    <dxf>
      <font>
        <color rgb="FF9C0006"/>
      </font>
      <fill>
        <patternFill>
          <bgColor rgb="FFFFC7CE"/>
        </patternFill>
      </fill>
    </dxf>
    <dxf>
      <numFmt numFmtId="30" formatCode="@"/>
    </dxf>
    <dxf>
      <numFmt numFmtId="30" formatCode="@"/>
    </dxf>
    <dxf>
      <numFmt numFmtId="30" formatCode="@"/>
    </dxf>
    <dxf>
      <numFmt numFmtId="30" formatCode="@"/>
    </dxf>
    <dxf>
      <numFmt numFmtId="30" formatCode="@"/>
    </dxf>
    <dxf>
      <fill>
        <patternFill patternType="solid">
          <fgColor rgb="FFFF0000"/>
          <bgColor rgb="FF000000"/>
        </patternFill>
      </fill>
    </dxf>
    <dxf>
      <fill>
        <patternFill patternType="solid">
          <fgColor rgb="FF00B050"/>
          <bgColor rgb="FF000000"/>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trlProps/ctrlProp1.xml><?xml version="1.0" encoding="utf-8"?>
<formControlPr xmlns="http://schemas.microsoft.com/office/spreadsheetml/2009/9/main" objectType="CheckBox" checked="Checked" fmlaLink="$H$2"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checked="Checked"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checked="Checked" lockText="1" noThreeD="1"/>
</file>

<file path=xl/ctrlProps/ctrlProp10.xml><?xml version="1.0" encoding="utf-8"?>
<formControlPr xmlns="http://schemas.microsoft.com/office/spreadsheetml/2009/9/main" objectType="CheckBox" checked="Checked" lockText="1" noThreeD="1"/>
</file>

<file path=xl/ctrlProps/ctrlProp11.xml><?xml version="1.0" encoding="utf-8"?>
<formControlPr xmlns="http://schemas.microsoft.com/office/spreadsheetml/2009/9/main" objectType="CheckBox" checked="Checked"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checked="Checked" lockText="1" noThreeD="1"/>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CV,Cover/Cover%20Letter.pdf" TargetMode="External"/></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6350</xdr:colOff>
          <xdr:row>0</xdr:row>
          <xdr:rowOff>158750</xdr:rowOff>
        </xdr:from>
        <xdr:to>
          <xdr:col>6</xdr:col>
          <xdr:colOff>628650</xdr:colOff>
          <xdr:row>2</xdr:row>
          <xdr:rowOff>12700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4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6350</xdr:colOff>
          <xdr:row>1</xdr:row>
          <xdr:rowOff>158750</xdr:rowOff>
        </xdr:from>
        <xdr:to>
          <xdr:col>6</xdr:col>
          <xdr:colOff>628650</xdr:colOff>
          <xdr:row>3</xdr:row>
          <xdr:rowOff>12700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4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6350</xdr:colOff>
          <xdr:row>2</xdr:row>
          <xdr:rowOff>158750</xdr:rowOff>
        </xdr:from>
        <xdr:to>
          <xdr:col>6</xdr:col>
          <xdr:colOff>628650</xdr:colOff>
          <xdr:row>4</xdr:row>
          <xdr:rowOff>12700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4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6350</xdr:colOff>
          <xdr:row>3</xdr:row>
          <xdr:rowOff>158750</xdr:rowOff>
        </xdr:from>
        <xdr:to>
          <xdr:col>6</xdr:col>
          <xdr:colOff>628650</xdr:colOff>
          <xdr:row>5</xdr:row>
          <xdr:rowOff>12700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4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6350</xdr:colOff>
          <xdr:row>4</xdr:row>
          <xdr:rowOff>158750</xdr:rowOff>
        </xdr:from>
        <xdr:to>
          <xdr:col>6</xdr:col>
          <xdr:colOff>628650</xdr:colOff>
          <xdr:row>6</xdr:row>
          <xdr:rowOff>12700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4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6350</xdr:colOff>
          <xdr:row>5</xdr:row>
          <xdr:rowOff>158750</xdr:rowOff>
        </xdr:from>
        <xdr:to>
          <xdr:col>6</xdr:col>
          <xdr:colOff>628650</xdr:colOff>
          <xdr:row>7</xdr:row>
          <xdr:rowOff>12700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4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6350</xdr:colOff>
          <xdr:row>6</xdr:row>
          <xdr:rowOff>158750</xdr:rowOff>
        </xdr:from>
        <xdr:to>
          <xdr:col>6</xdr:col>
          <xdr:colOff>628650</xdr:colOff>
          <xdr:row>8</xdr:row>
          <xdr:rowOff>12700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4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6350</xdr:colOff>
          <xdr:row>7</xdr:row>
          <xdr:rowOff>158750</xdr:rowOff>
        </xdr:from>
        <xdr:to>
          <xdr:col>6</xdr:col>
          <xdr:colOff>628650</xdr:colOff>
          <xdr:row>9</xdr:row>
          <xdr:rowOff>12700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4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6350</xdr:colOff>
          <xdr:row>8</xdr:row>
          <xdr:rowOff>158750</xdr:rowOff>
        </xdr:from>
        <xdr:to>
          <xdr:col>6</xdr:col>
          <xdr:colOff>628650</xdr:colOff>
          <xdr:row>10</xdr:row>
          <xdr:rowOff>12700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4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6350</xdr:colOff>
          <xdr:row>9</xdr:row>
          <xdr:rowOff>158750</xdr:rowOff>
        </xdr:from>
        <xdr:to>
          <xdr:col>6</xdr:col>
          <xdr:colOff>628650</xdr:colOff>
          <xdr:row>11</xdr:row>
          <xdr:rowOff>12700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4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Done</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50800</xdr:colOff>
          <xdr:row>1</xdr:row>
          <xdr:rowOff>0</xdr:rowOff>
        </xdr:from>
        <xdr:to>
          <xdr:col>7</xdr:col>
          <xdr:colOff>12700</xdr:colOff>
          <xdr:row>2</xdr:row>
          <xdr:rowOff>19050</xdr:rowOff>
        </xdr:to>
        <xdr:sp macro="" textlink="">
          <xdr:nvSpPr>
            <xdr:cNvPr id="2049" name="Check Box 1" descr="Checking"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Progress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50800</xdr:colOff>
          <xdr:row>2</xdr:row>
          <xdr:rowOff>0</xdr:rowOff>
        </xdr:from>
        <xdr:to>
          <xdr:col>7</xdr:col>
          <xdr:colOff>12700</xdr:colOff>
          <xdr:row>3</xdr:row>
          <xdr:rowOff>19050</xdr:rowOff>
        </xdr:to>
        <xdr:sp macro="" textlink="">
          <xdr:nvSpPr>
            <xdr:cNvPr id="2050" name="Check Box 2" descr="Checking" hidden="1">
              <a:extLst>
                <a:ext uri="{63B3BB69-23CF-44E3-9099-C40C66FF867C}">
                  <a14:compatExt spid="_x0000_s2050"/>
                </a:ext>
                <a:ext uri="{FF2B5EF4-FFF2-40B4-BE49-F238E27FC236}">
                  <a16:creationId xmlns:a16="http://schemas.microsoft.com/office/drawing/2014/main" id="{00000000-0008-0000-05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Progress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50800</xdr:colOff>
          <xdr:row>3</xdr:row>
          <xdr:rowOff>0</xdr:rowOff>
        </xdr:from>
        <xdr:to>
          <xdr:col>7</xdr:col>
          <xdr:colOff>12700</xdr:colOff>
          <xdr:row>4</xdr:row>
          <xdr:rowOff>19050</xdr:rowOff>
        </xdr:to>
        <xdr:sp macro="" textlink="">
          <xdr:nvSpPr>
            <xdr:cNvPr id="2051" name="Check Box 3" descr="Checking" hidden="1">
              <a:extLst>
                <a:ext uri="{63B3BB69-23CF-44E3-9099-C40C66FF867C}">
                  <a14:compatExt spid="_x0000_s2051"/>
                </a:ext>
                <a:ext uri="{FF2B5EF4-FFF2-40B4-BE49-F238E27FC236}">
                  <a16:creationId xmlns:a16="http://schemas.microsoft.com/office/drawing/2014/main" id="{00000000-0008-0000-05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Progress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50800</xdr:colOff>
          <xdr:row>4</xdr:row>
          <xdr:rowOff>0</xdr:rowOff>
        </xdr:from>
        <xdr:to>
          <xdr:col>7</xdr:col>
          <xdr:colOff>12700</xdr:colOff>
          <xdr:row>5</xdr:row>
          <xdr:rowOff>19050</xdr:rowOff>
        </xdr:to>
        <xdr:sp macro="" textlink="">
          <xdr:nvSpPr>
            <xdr:cNvPr id="2052" name="Check Box 4" descr="Checking" hidden="1">
              <a:extLst>
                <a:ext uri="{63B3BB69-23CF-44E3-9099-C40C66FF867C}">
                  <a14:compatExt spid="_x0000_s2052"/>
                </a:ext>
                <a:ext uri="{FF2B5EF4-FFF2-40B4-BE49-F238E27FC236}">
                  <a16:creationId xmlns:a16="http://schemas.microsoft.com/office/drawing/2014/main" id="{00000000-0008-0000-05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Progress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50800</xdr:colOff>
          <xdr:row>5</xdr:row>
          <xdr:rowOff>0</xdr:rowOff>
        </xdr:from>
        <xdr:to>
          <xdr:col>7</xdr:col>
          <xdr:colOff>12700</xdr:colOff>
          <xdr:row>6</xdr:row>
          <xdr:rowOff>19050</xdr:rowOff>
        </xdr:to>
        <xdr:sp macro="" textlink="">
          <xdr:nvSpPr>
            <xdr:cNvPr id="2053" name="Check Box 5" descr="Checking" hidden="1">
              <a:extLst>
                <a:ext uri="{63B3BB69-23CF-44E3-9099-C40C66FF867C}">
                  <a14:compatExt spid="_x0000_s2053"/>
                </a:ext>
                <a:ext uri="{FF2B5EF4-FFF2-40B4-BE49-F238E27FC236}">
                  <a16:creationId xmlns:a16="http://schemas.microsoft.com/office/drawing/2014/main" id="{00000000-0008-0000-05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Progress</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95250</xdr:colOff>
          <xdr:row>14</xdr:row>
          <xdr:rowOff>171450</xdr:rowOff>
        </xdr:from>
        <xdr:to>
          <xdr:col>1</xdr:col>
          <xdr:colOff>1143000</xdr:colOff>
          <xdr:row>14</xdr:row>
          <xdr:rowOff>635000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120650</xdr:colOff>
          <xdr:row>15</xdr:row>
          <xdr:rowOff>95250</xdr:rowOff>
        </xdr:from>
        <xdr:to>
          <xdr:col>1</xdr:col>
          <xdr:colOff>1035050</xdr:colOff>
          <xdr:row>15</xdr:row>
          <xdr:rowOff>711200</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7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57150</xdr:colOff>
      <xdr:row>16</xdr:row>
      <xdr:rowOff>125730</xdr:rowOff>
    </xdr:from>
    <xdr:to>
      <xdr:col>1</xdr:col>
      <xdr:colOff>1111250</xdr:colOff>
      <xdr:row>16</xdr:row>
      <xdr:rowOff>825499</xdr:rowOff>
    </xdr:to>
    <xdr:pic>
      <xdr:nvPicPr>
        <xdr:cNvPr id="3" name="Picture 2">
          <a:hlinkClick xmlns:r="http://schemas.openxmlformats.org/officeDocument/2006/relationships" r:id="rId1"/>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flipH="1" flipV="1">
          <a:off x="1111250" y="4329430"/>
          <a:ext cx="1054100" cy="69976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400050</xdr:colOff>
      <xdr:row>0</xdr:row>
      <xdr:rowOff>146050</xdr:rowOff>
    </xdr:from>
    <xdr:to>
      <xdr:col>7</xdr:col>
      <xdr:colOff>400050</xdr:colOff>
      <xdr:row>27</xdr:row>
      <xdr:rowOff>92075</xdr:rowOff>
    </xdr:to>
    <mc:AlternateContent xmlns:mc="http://schemas.openxmlformats.org/markup-compatibility/2006" xmlns:sle15="http://schemas.microsoft.com/office/drawing/2012/slicer">
      <mc:Choice Requires="sle15">
        <xdr:graphicFrame macro="">
          <xdr:nvGraphicFramePr>
            <xdr:cNvPr id="2" name="Region">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08300" y="146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450850</xdr:colOff>
      <xdr:row>0</xdr:row>
      <xdr:rowOff>120650</xdr:rowOff>
    </xdr:from>
    <xdr:to>
      <xdr:col>15</xdr:col>
      <xdr:colOff>450850</xdr:colOff>
      <xdr:row>27</xdr:row>
      <xdr:rowOff>66675</xdr:rowOff>
    </xdr:to>
    <mc:AlternateContent xmlns:mc="http://schemas.openxmlformats.org/markup-compatibility/2006" xmlns:sle15="http://schemas.microsoft.com/office/drawing/2012/slicer">
      <mc:Choice Requires="sle15">
        <xdr:graphicFrame macro="">
          <xdr:nvGraphicFramePr>
            <xdr:cNvPr id="3" name="Subject">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7835900" y="120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xdr:col>
      <xdr:colOff>298450</xdr:colOff>
      <xdr:row>24</xdr:row>
      <xdr:rowOff>0</xdr:rowOff>
    </xdr:from>
    <xdr:to>
      <xdr:col>8</xdr:col>
      <xdr:colOff>298450</xdr:colOff>
      <xdr:row>37</xdr:row>
      <xdr:rowOff>130175</xdr:rowOff>
    </xdr:to>
    <mc:AlternateContent xmlns:mc="http://schemas.openxmlformats.org/markup-compatibility/2006" xmlns:sle15="http://schemas.microsoft.com/office/drawing/2012/slicer">
      <mc:Choice Requires="sle15">
        <xdr:graphicFrame macro="">
          <xdr:nvGraphicFramePr>
            <xdr:cNvPr id="4" name="State">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416300" y="2025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330200</xdr:colOff>
      <xdr:row>26</xdr:row>
      <xdr:rowOff>31750</xdr:rowOff>
    </xdr:from>
    <xdr:to>
      <xdr:col>12</xdr:col>
      <xdr:colOff>330200</xdr:colOff>
      <xdr:row>39</xdr:row>
      <xdr:rowOff>161925</xdr:rowOff>
    </xdr:to>
    <mc:AlternateContent xmlns:mc="http://schemas.openxmlformats.org/markup-compatibility/2006" xmlns:sle15="http://schemas.microsoft.com/office/drawing/2012/slicer">
      <mc:Choice Requires="sle15">
        <xdr:graphicFrame macro="">
          <xdr:nvGraphicFramePr>
            <xdr:cNvPr id="5" name="Student">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microsoft.com/office/drawing/2010/slicer">
              <sle:slicer xmlns:sle="http://schemas.microsoft.com/office/drawing/2010/slicer" name="Student"/>
            </a:graphicData>
          </a:graphic>
        </xdr:graphicFrame>
      </mc:Choice>
      <mc:Fallback xmlns="">
        <xdr:sp macro="" textlink="">
          <xdr:nvSpPr>
            <xdr:cNvPr id="0" name=""/>
            <xdr:cNvSpPr>
              <a:spLocks noTextEdit="1"/>
            </xdr:cNvSpPr>
          </xdr:nvSpPr>
          <xdr:spPr>
            <a:xfrm>
              <a:off x="5886450" y="2425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81D1DCB-8B9D-4CF1-A20B-871A10E77B83}" sourceName="Region">
  <extLst>
    <x:ext xmlns:x15="http://schemas.microsoft.com/office/spreadsheetml/2010/11/main" uri="{2F2917AC-EB37-4324-AD4E-5DD8C200BD13}">
      <x15:tableSlicerCache tableId="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03F3D57D-04AF-43D5-9504-BC8864852259}" sourceName="Subject">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A60A5C9-A552-4087-83D4-4C121AF9446B}" sourceName="State">
  <extLst>
    <x:ext xmlns:x15="http://schemas.microsoft.com/office/spreadsheetml/2010/11/main" uri="{2F2917AC-EB37-4324-AD4E-5DD8C200BD13}">
      <x15:tableSlicerCache tableId="1"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udent" xr10:uid="{C58FD1AE-99E7-429A-A952-64E62EA2E2A6}" sourceName="Student">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33090C7-A3C3-49A9-8BA0-80C0AC5889D3}" cache="Slicer_Region" caption="Region" rowHeight="241300"/>
  <slicer name="Subject" xr10:uid="{B465B43A-4509-4CF6-B7DE-41FCE731DE17}" cache="Slicer_Subject" caption="Subject" rowHeight="241300"/>
  <slicer name="State" xr10:uid="{2E7CE520-21D0-4D51-981B-0260DAFC00CE}" cache="Slicer_State" caption="State" rowHeight="241300"/>
  <slicer name="Student" xr10:uid="{4E1B543B-8B77-43D9-98C2-E1890888CC95}" cache="Slicer_Student" caption="Stude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881859-CEDF-4DF8-9DDC-939C31C0604D}" name="Table1" displayName="Table1" ref="A1:D17" totalsRowShown="0" headerRowDxfId="9">
  <autoFilter ref="A1:D17" xr:uid="{2FE4791E-225E-42C4-A2E0-BA1D22774FC1}">
    <filterColumn colId="0">
      <filters>
        <filter val="East"/>
        <filter val="South"/>
      </filters>
    </filterColumn>
    <filterColumn colId="1">
      <filters>
        <filter val="BSC"/>
        <filter val="MBA"/>
      </filters>
    </filterColumn>
  </autoFilter>
  <tableColumns count="4">
    <tableColumn id="1" xr3:uid="{766A8B2B-221F-4102-830B-80BD2264C08F}" name="Region" dataDxfId="8"/>
    <tableColumn id="2" xr3:uid="{A6CBF5FC-61E2-4A1A-B903-BE75BE203F22}" name="Subject" dataDxfId="7"/>
    <tableColumn id="3" xr3:uid="{40B94BD3-7528-4C83-AC4A-836FB63AD282}" name="State" dataDxfId="6"/>
    <tableColumn id="4" xr3:uid="{425D6A03-C50B-4A83-966D-D6457AF17BDB}" name="Student"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6.xml.rels><?xml version="1.0" encoding="UTF-8" standalone="yes"?>
<Relationships xmlns="http://schemas.openxmlformats.org/package/2006/relationships"><Relationship Id="rId3" Type="http://schemas.openxmlformats.org/officeDocument/2006/relationships/ctrlProp" Target="../ctrlProps/ctrlProp11.xml"/><Relationship Id="rId7" Type="http://schemas.openxmlformats.org/officeDocument/2006/relationships/ctrlProp" Target="../ctrlProps/ctrlProp15.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4.xml"/><Relationship Id="rId5" Type="http://schemas.openxmlformats.org/officeDocument/2006/relationships/ctrlProp" Target="../ctrlProps/ctrlProp13.xml"/><Relationship Id="rId4" Type="http://schemas.openxmlformats.org/officeDocument/2006/relationships/ctrlProp" Target="../ctrlProps/ctrlProp12.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3.emf"/><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3223C-7973-4A9D-8C87-C6EC207EEEE9}">
  <sheetPr codeName="Sheet1"/>
  <dimension ref="A2:Y13"/>
  <sheetViews>
    <sheetView topLeftCell="B1" workbookViewId="0">
      <selection activeCell="F13" sqref="F13"/>
    </sheetView>
  </sheetViews>
  <sheetFormatPr defaultRowHeight="14.5" x14ac:dyDescent="0.35"/>
  <cols>
    <col min="6" max="6" width="8.7265625" style="11"/>
  </cols>
  <sheetData>
    <row r="2" spans="1:25" x14ac:dyDescent="0.35">
      <c r="A2" s="2" t="s">
        <v>0</v>
      </c>
      <c r="B2" s="2" t="s">
        <v>1</v>
      </c>
      <c r="C2" s="2" t="s">
        <v>15</v>
      </c>
      <c r="D2" s="2" t="s">
        <v>16</v>
      </c>
      <c r="E2" s="2" t="s">
        <v>2</v>
      </c>
      <c r="F2" s="9" t="s">
        <v>3</v>
      </c>
      <c r="G2" s="2" t="s">
        <v>4</v>
      </c>
      <c r="H2" s="2" t="s">
        <v>67</v>
      </c>
      <c r="I2" s="2" t="s">
        <v>68</v>
      </c>
      <c r="O2" t="str" cm="1">
        <f t="array" ref="O2:Y8">TRANSPOSE(A2:G12)</f>
        <v>ID</v>
      </c>
      <c r="P2">
        <v>1</v>
      </c>
      <c r="Q2">
        <v>2</v>
      </c>
      <c r="R2">
        <v>3</v>
      </c>
      <c r="S2">
        <v>4</v>
      </c>
      <c r="T2">
        <v>5</v>
      </c>
      <c r="U2">
        <v>6</v>
      </c>
      <c r="V2">
        <v>7</v>
      </c>
      <c r="W2">
        <v>8</v>
      </c>
      <c r="X2">
        <v>9</v>
      </c>
      <c r="Y2">
        <v>10</v>
      </c>
    </row>
    <row r="3" spans="1:25" x14ac:dyDescent="0.35">
      <c r="A3" s="1">
        <v>1</v>
      </c>
      <c r="B3" s="1" t="s">
        <v>5</v>
      </c>
      <c r="C3" s="1" t="str">
        <f>UPPER(B3)</f>
        <v>JOHN</v>
      </c>
      <c r="D3" s="1"/>
      <c r="E3" s="1">
        <v>5000</v>
      </c>
      <c r="F3" s="10">
        <v>1000</v>
      </c>
      <c r="G3" s="1">
        <f>SUM(E3,F3)</f>
        <v>6000</v>
      </c>
      <c r="H3" s="7">
        <f ca="1">TODAY()</f>
        <v>45124</v>
      </c>
      <c r="I3" s="8">
        <f>TIME(HOUR(24),MINUTE(60),SECOND(60))</f>
        <v>0</v>
      </c>
      <c r="O3" t="str">
        <v>Name</v>
      </c>
      <c r="P3" t="str">
        <v>John</v>
      </c>
      <c r="Q3" t="str">
        <v>Emily</v>
      </c>
      <c r="R3" t="str">
        <v>David</v>
      </c>
      <c r="S3" t="str">
        <v>Sarah</v>
      </c>
      <c r="T3" t="str">
        <v>Michael</v>
      </c>
      <c r="U3" t="str">
        <v>Jessica</v>
      </c>
      <c r="V3" t="str">
        <v>Daniel</v>
      </c>
      <c r="W3" t="str">
        <v>Olivia</v>
      </c>
      <c r="X3" t="str">
        <v>Ethan</v>
      </c>
      <c r="Y3" t="str">
        <v>Sophia</v>
      </c>
    </row>
    <row r="4" spans="1:25" x14ac:dyDescent="0.35">
      <c r="A4" s="1">
        <v>2</v>
      </c>
      <c r="B4" s="1" t="s">
        <v>6</v>
      </c>
      <c r="C4" s="1"/>
      <c r="D4" s="1"/>
      <c r="E4" s="1">
        <v>6000</v>
      </c>
      <c r="F4" s="10">
        <v>800</v>
      </c>
      <c r="G4" s="1">
        <f t="shared" ref="G4:G12" si="0">SUM(E4,F4)</f>
        <v>6800</v>
      </c>
      <c r="H4" s="7">
        <f t="shared" ref="H4:H10" ca="1" si="1">TODAY()</f>
        <v>45124</v>
      </c>
      <c r="I4" s="8">
        <f>TIME(HOUR(28),MINUTE(30), SECOND(20))</f>
        <v>0</v>
      </c>
      <c r="O4" t="str">
        <v>UPPER</v>
      </c>
      <c r="P4" t="str">
        <v>JOHN</v>
      </c>
      <c r="Q4">
        <v>0</v>
      </c>
      <c r="R4">
        <v>0</v>
      </c>
      <c r="S4">
        <v>0</v>
      </c>
      <c r="T4">
        <v>0</v>
      </c>
      <c r="U4">
        <v>0</v>
      </c>
      <c r="V4">
        <v>0</v>
      </c>
      <c r="W4">
        <v>0</v>
      </c>
      <c r="X4">
        <v>0</v>
      </c>
      <c r="Y4">
        <v>0</v>
      </c>
    </row>
    <row r="5" spans="1:25" x14ac:dyDescent="0.35">
      <c r="A5" s="1">
        <v>3</v>
      </c>
      <c r="B5" s="1" t="s">
        <v>7</v>
      </c>
      <c r="C5" s="1"/>
      <c r="D5" s="1"/>
      <c r="E5" s="1">
        <v>4500</v>
      </c>
      <c r="F5" s="10">
        <v>1200</v>
      </c>
      <c r="G5" s="1">
        <f t="shared" si="0"/>
        <v>5700</v>
      </c>
      <c r="H5" s="7">
        <f t="shared" ca="1" si="1"/>
        <v>45124</v>
      </c>
      <c r="I5" s="8">
        <v>0.87291666666666667</v>
      </c>
      <c r="O5" t="str">
        <v>LOWER</v>
      </c>
      <c r="P5">
        <v>0</v>
      </c>
      <c r="Q5">
        <v>0</v>
      </c>
      <c r="R5">
        <v>0</v>
      </c>
      <c r="S5">
        <v>0</v>
      </c>
      <c r="T5">
        <v>0</v>
      </c>
      <c r="U5">
        <v>0</v>
      </c>
      <c r="V5">
        <v>0</v>
      </c>
      <c r="W5">
        <v>0</v>
      </c>
      <c r="X5">
        <v>0</v>
      </c>
      <c r="Y5">
        <v>0</v>
      </c>
    </row>
    <row r="6" spans="1:25" x14ac:dyDescent="0.35">
      <c r="A6" s="1">
        <v>4</v>
      </c>
      <c r="B6" s="1" t="s">
        <v>8</v>
      </c>
      <c r="C6" s="1"/>
      <c r="D6" s="1"/>
      <c r="E6" s="1">
        <v>5500</v>
      </c>
      <c r="F6" s="10">
        <v>600</v>
      </c>
      <c r="G6" s="1">
        <f t="shared" si="0"/>
        <v>6100</v>
      </c>
      <c r="H6" s="7">
        <f t="shared" ca="1" si="1"/>
        <v>45124</v>
      </c>
      <c r="I6" s="8">
        <v>0.87777777777777777</v>
      </c>
      <c r="O6" t="str">
        <v>Salary</v>
      </c>
      <c r="P6">
        <v>5000</v>
      </c>
      <c r="Q6">
        <v>6000</v>
      </c>
      <c r="R6">
        <v>4500</v>
      </c>
      <c r="S6">
        <v>5500</v>
      </c>
      <c r="T6">
        <v>7000</v>
      </c>
      <c r="U6">
        <v>4800</v>
      </c>
      <c r="V6">
        <v>5200</v>
      </c>
      <c r="W6">
        <v>6200</v>
      </c>
      <c r="X6">
        <v>5800</v>
      </c>
      <c r="Y6">
        <v>5300</v>
      </c>
    </row>
    <row r="7" spans="1:25" x14ac:dyDescent="0.35">
      <c r="A7" s="1">
        <v>5</v>
      </c>
      <c r="B7" s="1" t="s">
        <v>9</v>
      </c>
      <c r="C7" s="1"/>
      <c r="D7" s="1"/>
      <c r="E7" s="1">
        <v>7000</v>
      </c>
      <c r="F7" s="10">
        <v>1500</v>
      </c>
      <c r="G7" s="1">
        <f t="shared" si="0"/>
        <v>8500</v>
      </c>
      <c r="H7" s="7">
        <f t="shared" ca="1" si="1"/>
        <v>45124</v>
      </c>
      <c r="I7" s="1"/>
      <c r="O7" t="str">
        <v>Bonus</v>
      </c>
      <c r="P7">
        <v>1000</v>
      </c>
      <c r="Q7">
        <v>800</v>
      </c>
      <c r="R7">
        <v>1200</v>
      </c>
      <c r="S7">
        <v>600</v>
      </c>
      <c r="T7">
        <v>1500</v>
      </c>
      <c r="U7">
        <v>900</v>
      </c>
      <c r="V7">
        <v>1100</v>
      </c>
      <c r="W7">
        <v>750</v>
      </c>
      <c r="X7">
        <v>1400</v>
      </c>
      <c r="Y7">
        <v>1000</v>
      </c>
    </row>
    <row r="8" spans="1:25" x14ac:dyDescent="0.35">
      <c r="A8" s="1">
        <v>6</v>
      </c>
      <c r="B8" s="1" t="s">
        <v>10</v>
      </c>
      <c r="C8" s="1"/>
      <c r="D8" s="1"/>
      <c r="E8" s="1">
        <v>4800</v>
      </c>
      <c r="F8" s="10">
        <v>900</v>
      </c>
      <c r="G8" s="1">
        <f t="shared" si="0"/>
        <v>5700</v>
      </c>
      <c r="H8" s="7">
        <f t="shared" ca="1" si="1"/>
        <v>45124</v>
      </c>
      <c r="I8" s="1"/>
      <c r="O8" t="str">
        <v>Total</v>
      </c>
      <c r="P8">
        <v>6000</v>
      </c>
      <c r="Q8">
        <v>6800</v>
      </c>
      <c r="R8">
        <v>5700</v>
      </c>
      <c r="S8">
        <v>6100</v>
      </c>
      <c r="T8">
        <v>8500</v>
      </c>
      <c r="U8">
        <v>5700</v>
      </c>
      <c r="V8">
        <v>6300</v>
      </c>
      <c r="W8">
        <v>6950</v>
      </c>
      <c r="X8">
        <v>7200</v>
      </c>
      <c r="Y8">
        <v>6300</v>
      </c>
    </row>
    <row r="9" spans="1:25" x14ac:dyDescent="0.35">
      <c r="A9" s="1">
        <v>7</v>
      </c>
      <c r="B9" s="1" t="s">
        <v>11</v>
      </c>
      <c r="C9" s="1"/>
      <c r="D9" s="1"/>
      <c r="E9" s="1">
        <v>5200</v>
      </c>
      <c r="F9" s="10">
        <v>1100</v>
      </c>
      <c r="G9" s="1">
        <f t="shared" si="0"/>
        <v>6300</v>
      </c>
      <c r="H9" s="7">
        <f t="shared" ca="1" si="1"/>
        <v>45124</v>
      </c>
      <c r="I9" s="1"/>
    </row>
    <row r="10" spans="1:25" x14ac:dyDescent="0.35">
      <c r="A10" s="1">
        <v>8</v>
      </c>
      <c r="B10" s="1" t="s">
        <v>12</v>
      </c>
      <c r="C10" s="1"/>
      <c r="D10" s="1"/>
      <c r="E10" s="1">
        <v>6200</v>
      </c>
      <c r="F10" s="10">
        <v>750</v>
      </c>
      <c r="G10" s="1">
        <f t="shared" si="0"/>
        <v>6950</v>
      </c>
      <c r="H10" s="7">
        <f t="shared" ca="1" si="1"/>
        <v>45124</v>
      </c>
      <c r="I10" s="1"/>
    </row>
    <row r="11" spans="1:25" x14ac:dyDescent="0.35">
      <c r="A11" s="1">
        <v>9</v>
      </c>
      <c r="B11" s="1" t="s">
        <v>13</v>
      </c>
      <c r="C11" s="1"/>
      <c r="D11" s="1"/>
      <c r="E11" s="1">
        <v>5800</v>
      </c>
      <c r="F11" s="10">
        <v>1400</v>
      </c>
      <c r="G11" s="1">
        <f t="shared" si="0"/>
        <v>7200</v>
      </c>
      <c r="H11" s="1"/>
      <c r="I11" s="1"/>
    </row>
    <row r="12" spans="1:25" x14ac:dyDescent="0.35">
      <c r="A12" s="1">
        <v>10</v>
      </c>
      <c r="B12" s="1" t="s">
        <v>14</v>
      </c>
      <c r="C12" s="1"/>
      <c r="D12" s="1"/>
      <c r="E12" s="1">
        <v>5300</v>
      </c>
      <c r="F12" s="10">
        <v>1000</v>
      </c>
      <c r="G12" s="1">
        <f t="shared" si="0"/>
        <v>6300</v>
      </c>
      <c r="H12" s="1"/>
      <c r="I12" s="1"/>
    </row>
    <row r="13" spans="1:25" x14ac:dyDescent="0.35">
      <c r="F13" s="11">
        <v>5000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0F2B1-F11C-46F9-B9E4-E6B1839502EA}">
  <sheetPr codeName="Sheet2"/>
  <dimension ref="A2:U22"/>
  <sheetViews>
    <sheetView topLeftCell="A3" workbookViewId="0">
      <selection activeCell="A2" sqref="A2:H22"/>
    </sheetView>
  </sheetViews>
  <sheetFormatPr defaultRowHeight="14.5" x14ac:dyDescent="0.35"/>
  <cols>
    <col min="2" max="2" width="12.90625" bestFit="1" customWidth="1"/>
    <col min="3" max="3" width="11.36328125" bestFit="1" customWidth="1"/>
    <col min="4" max="4" width="7.54296875" bestFit="1" customWidth="1"/>
    <col min="5" max="5" width="11.26953125" bestFit="1" customWidth="1"/>
    <col min="6" max="6" width="11.6328125" bestFit="1" customWidth="1"/>
    <col min="8" max="8" width="14.36328125" customWidth="1"/>
    <col min="11" max="12" width="11.36328125" bestFit="1" customWidth="1"/>
    <col min="13" max="14" width="10.26953125" bestFit="1" customWidth="1"/>
    <col min="15" max="15" width="12.90625" bestFit="1" customWidth="1"/>
    <col min="16" max="16" width="11.36328125" bestFit="1" customWidth="1"/>
    <col min="21" max="21" width="9.26953125" bestFit="1" customWidth="1"/>
  </cols>
  <sheetData>
    <row r="2" spans="1:21" x14ac:dyDescent="0.35">
      <c r="A2" t="s">
        <v>1</v>
      </c>
      <c r="B2" t="s">
        <v>17</v>
      </c>
      <c r="C2" t="s">
        <v>18</v>
      </c>
      <c r="D2" t="s">
        <v>19</v>
      </c>
      <c r="E2" t="s">
        <v>20</v>
      </c>
      <c r="F2" t="s">
        <v>21</v>
      </c>
      <c r="G2" t="s">
        <v>22</v>
      </c>
      <c r="H2" t="s">
        <v>60</v>
      </c>
      <c r="J2" t="s">
        <v>1</v>
      </c>
      <c r="K2" t="s">
        <v>17</v>
      </c>
      <c r="L2" t="s">
        <v>18</v>
      </c>
      <c r="M2" t="s">
        <v>19</v>
      </c>
      <c r="N2" t="s">
        <v>20</v>
      </c>
      <c r="O2" t="s">
        <v>21</v>
      </c>
      <c r="P2" t="s">
        <v>22</v>
      </c>
      <c r="Q2" t="s">
        <v>60</v>
      </c>
      <c r="T2" s="5"/>
      <c r="U2" s="5"/>
    </row>
    <row r="3" spans="1:21" x14ac:dyDescent="0.35">
      <c r="A3" t="s">
        <v>10</v>
      </c>
      <c r="B3" t="s">
        <v>33</v>
      </c>
      <c r="C3" s="3">
        <v>33846</v>
      </c>
      <c r="D3" t="b">
        <v>1</v>
      </c>
      <c r="E3" t="s">
        <v>34</v>
      </c>
      <c r="F3" s="4">
        <v>35000</v>
      </c>
      <c r="G3" s="4">
        <f t="shared" ref="G3:G22" si="0">F3*13%</f>
        <v>4550</v>
      </c>
      <c r="H3" t="s">
        <v>61</v>
      </c>
      <c r="M3" t="b">
        <f>D4</f>
        <v>0</v>
      </c>
      <c r="N3" s="5" t="str">
        <f>E5</f>
        <v>Teacher</v>
      </c>
      <c r="O3" s="5"/>
      <c r="P3" s="6">
        <f>G4</f>
        <v>5850</v>
      </c>
      <c r="Q3" s="5" t="str">
        <f>H3</f>
        <v>S.Country</v>
      </c>
      <c r="R3" s="5"/>
      <c r="S3" s="5"/>
      <c r="T3" s="5"/>
      <c r="U3" s="5"/>
    </row>
    <row r="4" spans="1:21" x14ac:dyDescent="0.35">
      <c r="A4" t="s">
        <v>6</v>
      </c>
      <c r="B4" t="s">
        <v>25</v>
      </c>
      <c r="C4" s="3">
        <v>32947</v>
      </c>
      <c r="D4" t="b">
        <v>0</v>
      </c>
      <c r="E4" t="s">
        <v>26</v>
      </c>
      <c r="F4" s="4">
        <v>45000</v>
      </c>
      <c r="G4" s="4">
        <f t="shared" si="0"/>
        <v>5850</v>
      </c>
      <c r="H4" t="s">
        <v>61</v>
      </c>
      <c r="N4" s="5"/>
      <c r="O4" s="5"/>
      <c r="P4" s="5"/>
      <c r="Q4" s="5"/>
      <c r="R4" s="5"/>
      <c r="S4" s="5"/>
      <c r="T4" s="5"/>
      <c r="U4" s="5"/>
    </row>
    <row r="5" spans="1:21" x14ac:dyDescent="0.35">
      <c r="A5" t="s">
        <v>45</v>
      </c>
      <c r="B5" t="s">
        <v>46</v>
      </c>
      <c r="C5" s="3">
        <v>32679</v>
      </c>
      <c r="D5" t="b">
        <v>1</v>
      </c>
      <c r="E5" t="s">
        <v>26</v>
      </c>
      <c r="F5" s="4">
        <v>45000</v>
      </c>
      <c r="G5" s="4">
        <f t="shared" si="0"/>
        <v>5850</v>
      </c>
      <c r="H5" t="s">
        <v>61</v>
      </c>
    </row>
    <row r="6" spans="1:21" x14ac:dyDescent="0.35">
      <c r="A6" t="s">
        <v>14</v>
      </c>
      <c r="B6" t="s">
        <v>40</v>
      </c>
      <c r="C6" s="3">
        <v>34582</v>
      </c>
      <c r="D6" t="b">
        <v>0</v>
      </c>
      <c r="E6" t="s">
        <v>41</v>
      </c>
      <c r="F6" s="4">
        <v>50000</v>
      </c>
      <c r="G6" s="4">
        <f t="shared" si="0"/>
        <v>6500</v>
      </c>
      <c r="H6" t="s">
        <v>61</v>
      </c>
    </row>
    <row r="7" spans="1:21" x14ac:dyDescent="0.35">
      <c r="A7" t="s">
        <v>5</v>
      </c>
      <c r="B7" t="s">
        <v>23</v>
      </c>
      <c r="C7" s="3">
        <v>31300</v>
      </c>
      <c r="D7" t="b">
        <v>1</v>
      </c>
      <c r="E7" t="s">
        <v>24</v>
      </c>
      <c r="F7" s="4">
        <v>60000</v>
      </c>
      <c r="G7" s="4">
        <f t="shared" si="0"/>
        <v>7800</v>
      </c>
      <c r="H7" t="s">
        <v>61</v>
      </c>
    </row>
    <row r="8" spans="1:21" x14ac:dyDescent="0.35">
      <c r="A8" t="s">
        <v>45</v>
      </c>
      <c r="B8" t="s">
        <v>58</v>
      </c>
      <c r="C8" s="3">
        <v>31410</v>
      </c>
      <c r="D8" t="b">
        <v>1</v>
      </c>
      <c r="E8" t="s">
        <v>39</v>
      </c>
      <c r="F8" s="4">
        <v>90000</v>
      </c>
      <c r="G8" s="4">
        <f t="shared" si="0"/>
        <v>11700</v>
      </c>
      <c r="H8" t="s">
        <v>61</v>
      </c>
    </row>
    <row r="9" spans="1:21" x14ac:dyDescent="0.35">
      <c r="A9" t="s">
        <v>8</v>
      </c>
      <c r="B9" t="s">
        <v>29</v>
      </c>
      <c r="C9" s="3">
        <v>34855</v>
      </c>
      <c r="D9" t="b">
        <v>1</v>
      </c>
      <c r="E9" t="s">
        <v>30</v>
      </c>
      <c r="F9" s="4">
        <v>75000</v>
      </c>
      <c r="G9" s="4">
        <f t="shared" si="0"/>
        <v>9750</v>
      </c>
      <c r="H9" t="s">
        <v>63</v>
      </c>
    </row>
    <row r="10" spans="1:21" x14ac:dyDescent="0.35">
      <c r="A10" t="s">
        <v>47</v>
      </c>
      <c r="B10" t="s">
        <v>48</v>
      </c>
      <c r="C10" s="3">
        <v>34282</v>
      </c>
      <c r="D10" t="b">
        <v>0</v>
      </c>
      <c r="E10" t="s">
        <v>24</v>
      </c>
      <c r="F10" s="4">
        <v>75000</v>
      </c>
      <c r="G10" s="4">
        <f t="shared" si="0"/>
        <v>9750</v>
      </c>
      <c r="H10" t="s">
        <v>63</v>
      </c>
    </row>
    <row r="11" spans="1:21" x14ac:dyDescent="0.35">
      <c r="A11" t="s">
        <v>13</v>
      </c>
      <c r="B11" t="s">
        <v>38</v>
      </c>
      <c r="C11" s="3">
        <v>33383</v>
      </c>
      <c r="D11" t="b">
        <v>1</v>
      </c>
      <c r="E11" t="s">
        <v>39</v>
      </c>
      <c r="F11" s="4">
        <v>80000</v>
      </c>
      <c r="G11" s="4">
        <f t="shared" si="0"/>
        <v>10400</v>
      </c>
      <c r="H11" t="s">
        <v>63</v>
      </c>
    </row>
    <row r="12" spans="1:21" x14ac:dyDescent="0.35">
      <c r="A12" t="s">
        <v>14</v>
      </c>
      <c r="B12" t="s">
        <v>35</v>
      </c>
      <c r="C12" s="3">
        <v>34801</v>
      </c>
      <c r="D12" t="b">
        <v>0</v>
      </c>
      <c r="E12" t="s">
        <v>32</v>
      </c>
      <c r="F12" s="4">
        <v>90000</v>
      </c>
      <c r="G12" s="4">
        <f t="shared" si="0"/>
        <v>11700</v>
      </c>
      <c r="H12" t="s">
        <v>63</v>
      </c>
      <c r="K12" t="s">
        <v>59</v>
      </c>
    </row>
    <row r="13" spans="1:21" x14ac:dyDescent="0.35">
      <c r="A13" t="s">
        <v>9</v>
      </c>
      <c r="B13" t="s">
        <v>31</v>
      </c>
      <c r="C13" s="3">
        <v>32251</v>
      </c>
      <c r="D13" t="b">
        <v>0</v>
      </c>
      <c r="E13" t="s">
        <v>32</v>
      </c>
      <c r="F13" s="4">
        <v>90000</v>
      </c>
      <c r="G13" s="4">
        <f t="shared" si="0"/>
        <v>11700</v>
      </c>
      <c r="H13" t="s">
        <v>63</v>
      </c>
      <c r="J13" t="s">
        <v>1</v>
      </c>
      <c r="K13" t="s">
        <v>17</v>
      </c>
      <c r="L13" t="s">
        <v>20</v>
      </c>
      <c r="M13" t="s">
        <v>22</v>
      </c>
    </row>
    <row r="14" spans="1:21" x14ac:dyDescent="0.35">
      <c r="A14" t="s">
        <v>42</v>
      </c>
      <c r="B14" t="s">
        <v>43</v>
      </c>
      <c r="C14" s="3">
        <v>30361</v>
      </c>
      <c r="D14" t="b">
        <v>1</v>
      </c>
      <c r="E14" t="s">
        <v>44</v>
      </c>
      <c r="F14" s="4">
        <v>100000</v>
      </c>
      <c r="G14" s="4">
        <f t="shared" si="0"/>
        <v>13000</v>
      </c>
      <c r="H14" t="s">
        <v>63</v>
      </c>
      <c r="J14" t="s">
        <v>13</v>
      </c>
      <c r="K14" t="s">
        <v>38</v>
      </c>
      <c r="L14" t="s">
        <v>39</v>
      </c>
      <c r="M14" s="4">
        <v>10400</v>
      </c>
    </row>
    <row r="15" spans="1:21" x14ac:dyDescent="0.35">
      <c r="A15" t="s">
        <v>49</v>
      </c>
      <c r="B15" t="s">
        <v>50</v>
      </c>
      <c r="C15" s="3">
        <v>31596</v>
      </c>
      <c r="D15" t="b">
        <v>1</v>
      </c>
      <c r="E15" t="s">
        <v>28</v>
      </c>
      <c r="F15" s="4">
        <v>120000</v>
      </c>
      <c r="G15" s="4">
        <f t="shared" si="0"/>
        <v>15600</v>
      </c>
      <c r="H15" t="s">
        <v>63</v>
      </c>
      <c r="J15" t="s">
        <v>42</v>
      </c>
      <c r="K15" t="s">
        <v>57</v>
      </c>
      <c r="L15" t="s">
        <v>39</v>
      </c>
      <c r="M15" s="4">
        <v>10400</v>
      </c>
    </row>
    <row r="16" spans="1:21" x14ac:dyDescent="0.35">
      <c r="A16" t="s">
        <v>7</v>
      </c>
      <c r="B16" t="s">
        <v>27</v>
      </c>
      <c r="C16" s="3">
        <v>30277</v>
      </c>
      <c r="D16" t="b">
        <v>1</v>
      </c>
      <c r="E16" t="s">
        <v>28</v>
      </c>
      <c r="F16" s="4">
        <v>120000</v>
      </c>
      <c r="G16" s="4">
        <f t="shared" si="0"/>
        <v>15600</v>
      </c>
      <c r="H16" t="s">
        <v>63</v>
      </c>
    </row>
    <row r="17" spans="1:12" x14ac:dyDescent="0.35">
      <c r="A17" t="s">
        <v>53</v>
      </c>
      <c r="B17" t="s">
        <v>54</v>
      </c>
      <c r="C17" s="3">
        <v>29815</v>
      </c>
      <c r="D17" t="b">
        <v>1</v>
      </c>
      <c r="E17" t="s">
        <v>34</v>
      </c>
      <c r="F17" s="4">
        <v>40000</v>
      </c>
      <c r="G17" s="4">
        <f t="shared" si="0"/>
        <v>5200</v>
      </c>
      <c r="H17" t="s">
        <v>62</v>
      </c>
    </row>
    <row r="18" spans="1:12" x14ac:dyDescent="0.35">
      <c r="A18" t="s">
        <v>55</v>
      </c>
      <c r="B18" t="s">
        <v>56</v>
      </c>
      <c r="C18" s="3">
        <v>32145</v>
      </c>
      <c r="D18" t="b">
        <v>1</v>
      </c>
      <c r="E18" t="s">
        <v>36</v>
      </c>
      <c r="F18" s="4">
        <v>55000</v>
      </c>
      <c r="G18" s="4">
        <f t="shared" si="0"/>
        <v>7150</v>
      </c>
      <c r="H18" t="s">
        <v>62</v>
      </c>
      <c r="J18" t="s">
        <v>1</v>
      </c>
      <c r="K18" t="s">
        <v>18</v>
      </c>
      <c r="L18" t="s">
        <v>17</v>
      </c>
    </row>
    <row r="19" spans="1:12" x14ac:dyDescent="0.35">
      <c r="A19" t="s">
        <v>11</v>
      </c>
      <c r="B19" t="s">
        <v>35</v>
      </c>
      <c r="C19" s="3">
        <v>29048</v>
      </c>
      <c r="D19" t="b">
        <v>1</v>
      </c>
      <c r="E19" t="s">
        <v>36</v>
      </c>
      <c r="F19" s="4">
        <v>55000</v>
      </c>
      <c r="G19" s="4">
        <f t="shared" si="0"/>
        <v>7150</v>
      </c>
      <c r="H19" t="s">
        <v>62</v>
      </c>
      <c r="J19" t="s">
        <v>6</v>
      </c>
      <c r="K19" s="3">
        <v>32947</v>
      </c>
      <c r="L19" t="s">
        <v>25</v>
      </c>
    </row>
    <row r="20" spans="1:12" x14ac:dyDescent="0.35">
      <c r="A20" t="s">
        <v>51</v>
      </c>
      <c r="B20" t="s">
        <v>52</v>
      </c>
      <c r="C20" s="3">
        <v>33174</v>
      </c>
      <c r="D20" t="b">
        <v>1</v>
      </c>
      <c r="E20" t="s">
        <v>30</v>
      </c>
      <c r="F20" s="4">
        <v>70000</v>
      </c>
      <c r="G20" s="4">
        <f t="shared" si="0"/>
        <v>9100</v>
      </c>
      <c r="H20" t="s">
        <v>62</v>
      </c>
    </row>
    <row r="21" spans="1:12" x14ac:dyDescent="0.35">
      <c r="A21" t="s">
        <v>12</v>
      </c>
      <c r="B21" t="s">
        <v>37</v>
      </c>
      <c r="C21" s="3">
        <v>32112</v>
      </c>
      <c r="D21" t="b">
        <v>0</v>
      </c>
      <c r="E21" t="s">
        <v>24</v>
      </c>
      <c r="F21" s="4">
        <v>70000</v>
      </c>
      <c r="G21" s="4">
        <f t="shared" si="0"/>
        <v>9100</v>
      </c>
      <c r="H21" t="s">
        <v>62</v>
      </c>
    </row>
    <row r="22" spans="1:12" x14ac:dyDescent="0.35">
      <c r="A22" t="s">
        <v>42</v>
      </c>
      <c r="B22" t="s">
        <v>57</v>
      </c>
      <c r="C22" s="3">
        <v>33740</v>
      </c>
      <c r="D22" t="b">
        <v>0</v>
      </c>
      <c r="E22" t="s">
        <v>39</v>
      </c>
      <c r="F22" s="4">
        <v>80000</v>
      </c>
      <c r="G22" s="4">
        <f t="shared" si="0"/>
        <v>10400</v>
      </c>
      <c r="H22" t="s">
        <v>63</v>
      </c>
    </row>
  </sheetData>
  <sortState xmlns:xlrd2="http://schemas.microsoft.com/office/spreadsheetml/2017/richdata2" ref="A3:H22">
    <sortCondition ref="H3:H22" customList="S.Country,Country,N.Country"/>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4D7AB-EB3B-48C6-B712-41E63ACE739A}">
  <sheetPr codeName="Sheet3"/>
  <dimension ref="A1:R24"/>
  <sheetViews>
    <sheetView workbookViewId="0">
      <selection activeCell="G7" sqref="G7"/>
    </sheetView>
  </sheetViews>
  <sheetFormatPr defaultRowHeight="14.5" x14ac:dyDescent="0.35"/>
  <cols>
    <col min="3" max="3" width="11.36328125" bestFit="1" customWidth="1"/>
    <col min="12" max="12" width="11.36328125" bestFit="1" customWidth="1"/>
    <col min="14" max="14" width="10.26953125" bestFit="1" customWidth="1"/>
    <col min="15" max="16" width="11.6328125" bestFit="1" customWidth="1"/>
  </cols>
  <sheetData>
    <row r="1" spans="1:18" x14ac:dyDescent="0.35">
      <c r="A1" t="s">
        <v>1</v>
      </c>
      <c r="B1" t="s">
        <v>17</v>
      </c>
      <c r="C1" t="s">
        <v>18</v>
      </c>
      <c r="D1" t="s">
        <v>19</v>
      </c>
      <c r="E1" t="s">
        <v>20</v>
      </c>
      <c r="F1" t="s">
        <v>21</v>
      </c>
      <c r="G1" t="s">
        <v>22</v>
      </c>
      <c r="H1" t="s">
        <v>60</v>
      </c>
      <c r="J1" t="s">
        <v>1</v>
      </c>
      <c r="K1" t="s">
        <v>17</v>
      </c>
      <c r="L1" t="s">
        <v>18</v>
      </c>
      <c r="M1" t="s">
        <v>19</v>
      </c>
      <c r="N1" t="s">
        <v>20</v>
      </c>
      <c r="O1" t="s">
        <v>21</v>
      </c>
      <c r="P1" t="s">
        <v>21</v>
      </c>
      <c r="Q1" t="s">
        <v>22</v>
      </c>
      <c r="R1" t="s">
        <v>60</v>
      </c>
    </row>
    <row r="2" spans="1:18" x14ac:dyDescent="0.35">
      <c r="A2" t="s">
        <v>10</v>
      </c>
      <c r="B2" t="s">
        <v>33</v>
      </c>
      <c r="C2" s="3">
        <v>33846</v>
      </c>
      <c r="D2" t="b">
        <v>1</v>
      </c>
      <c r="E2" t="s">
        <v>34</v>
      </c>
      <c r="F2" s="4">
        <v>35000</v>
      </c>
      <c r="G2" s="4">
        <f t="shared" ref="G2:G21" si="0">F2*13%</f>
        <v>4550</v>
      </c>
      <c r="H2" t="s">
        <v>61</v>
      </c>
      <c r="O2" t="s">
        <v>64</v>
      </c>
      <c r="P2" t="s">
        <v>65</v>
      </c>
    </row>
    <row r="3" spans="1:18" x14ac:dyDescent="0.35">
      <c r="A3" t="s">
        <v>6</v>
      </c>
      <c r="B3" t="s">
        <v>25</v>
      </c>
      <c r="C3" s="3">
        <v>32947</v>
      </c>
      <c r="D3" t="b">
        <v>0</v>
      </c>
      <c r="E3" t="s">
        <v>26</v>
      </c>
      <c r="F3" s="4">
        <v>45000</v>
      </c>
      <c r="G3" s="4">
        <f t="shared" si="0"/>
        <v>5850</v>
      </c>
      <c r="H3" t="s">
        <v>61</v>
      </c>
    </row>
    <row r="4" spans="1:18" x14ac:dyDescent="0.35">
      <c r="A4" t="s">
        <v>45</v>
      </c>
      <c r="B4" t="s">
        <v>46</v>
      </c>
      <c r="C4" s="3">
        <v>32679</v>
      </c>
      <c r="D4" t="b">
        <v>1</v>
      </c>
      <c r="E4" t="s">
        <v>26</v>
      </c>
      <c r="F4" s="4">
        <v>45000</v>
      </c>
      <c r="G4" s="4">
        <f t="shared" si="0"/>
        <v>5850</v>
      </c>
      <c r="H4" t="s">
        <v>61</v>
      </c>
    </row>
    <row r="5" spans="1:18" x14ac:dyDescent="0.35">
      <c r="A5" t="s">
        <v>14</v>
      </c>
      <c r="B5" t="s">
        <v>40</v>
      </c>
      <c r="C5" s="3">
        <v>34582</v>
      </c>
      <c r="D5" t="b">
        <v>0</v>
      </c>
      <c r="E5" t="s">
        <v>41</v>
      </c>
      <c r="F5" s="4">
        <v>50000</v>
      </c>
      <c r="G5" s="4">
        <f t="shared" si="0"/>
        <v>6500</v>
      </c>
      <c r="H5" t="s">
        <v>61</v>
      </c>
    </row>
    <row r="6" spans="1:18" x14ac:dyDescent="0.35">
      <c r="A6" t="s">
        <v>5</v>
      </c>
      <c r="B6" t="s">
        <v>23</v>
      </c>
      <c r="C6" s="3">
        <v>31300</v>
      </c>
      <c r="D6" t="b">
        <v>1</v>
      </c>
      <c r="E6" t="s">
        <v>24</v>
      </c>
      <c r="F6" s="4">
        <v>60000</v>
      </c>
      <c r="G6" s="4">
        <f t="shared" si="0"/>
        <v>7800</v>
      </c>
      <c r="H6" t="s">
        <v>61</v>
      </c>
    </row>
    <row r="7" spans="1:18" x14ac:dyDescent="0.35">
      <c r="A7" t="s">
        <v>45</v>
      </c>
      <c r="B7" t="s">
        <v>58</v>
      </c>
      <c r="C7" s="3">
        <v>31410</v>
      </c>
      <c r="D7" t="b">
        <v>1</v>
      </c>
      <c r="E7" t="s">
        <v>39</v>
      </c>
      <c r="F7" s="4">
        <v>90000</v>
      </c>
      <c r="G7" s="4">
        <f t="shared" si="0"/>
        <v>11700</v>
      </c>
      <c r="H7" t="s">
        <v>61</v>
      </c>
    </row>
    <row r="8" spans="1:18" x14ac:dyDescent="0.35">
      <c r="A8" t="s">
        <v>8</v>
      </c>
      <c r="B8" t="s">
        <v>29</v>
      </c>
      <c r="C8" s="3">
        <v>34855</v>
      </c>
      <c r="D8" t="b">
        <v>1</v>
      </c>
      <c r="E8" t="s">
        <v>30</v>
      </c>
      <c r="F8" s="4">
        <v>75000</v>
      </c>
      <c r="G8" s="4">
        <f t="shared" si="0"/>
        <v>9750</v>
      </c>
      <c r="H8" t="s">
        <v>63</v>
      </c>
    </row>
    <row r="9" spans="1:18" x14ac:dyDescent="0.35">
      <c r="A9" t="s">
        <v>47</v>
      </c>
      <c r="B9" t="s">
        <v>48</v>
      </c>
      <c r="C9" s="3">
        <v>34282</v>
      </c>
      <c r="D9" t="b">
        <v>0</v>
      </c>
      <c r="E9" t="s">
        <v>24</v>
      </c>
      <c r="F9" s="4">
        <v>75000</v>
      </c>
      <c r="G9" s="4">
        <f t="shared" si="0"/>
        <v>9750</v>
      </c>
      <c r="H9" t="s">
        <v>63</v>
      </c>
    </row>
    <row r="10" spans="1:18" x14ac:dyDescent="0.35">
      <c r="A10" t="s">
        <v>13</v>
      </c>
      <c r="B10" t="s">
        <v>38</v>
      </c>
      <c r="C10" s="3">
        <v>33383</v>
      </c>
      <c r="D10" t="b">
        <v>1</v>
      </c>
      <c r="E10" t="s">
        <v>39</v>
      </c>
      <c r="F10" s="4">
        <v>80000</v>
      </c>
      <c r="G10" s="4">
        <f t="shared" si="0"/>
        <v>10400</v>
      </c>
      <c r="H10" t="s">
        <v>63</v>
      </c>
    </row>
    <row r="11" spans="1:18" x14ac:dyDescent="0.35">
      <c r="A11" t="s">
        <v>14</v>
      </c>
      <c r="B11" t="s">
        <v>35</v>
      </c>
      <c r="C11" s="3">
        <v>34801</v>
      </c>
      <c r="D11" t="b">
        <v>0</v>
      </c>
      <c r="E11" t="s">
        <v>32</v>
      </c>
      <c r="F11" s="4">
        <v>90000</v>
      </c>
      <c r="G11" s="4">
        <f t="shared" si="0"/>
        <v>11700</v>
      </c>
      <c r="H11" t="s">
        <v>63</v>
      </c>
    </row>
    <row r="12" spans="1:18" x14ac:dyDescent="0.35">
      <c r="A12" t="s">
        <v>9</v>
      </c>
      <c r="B12" t="s">
        <v>31</v>
      </c>
      <c r="C12" s="3">
        <v>32251</v>
      </c>
      <c r="D12" t="b">
        <v>0</v>
      </c>
      <c r="E12" t="s">
        <v>32</v>
      </c>
      <c r="F12" s="4">
        <v>90000</v>
      </c>
      <c r="G12" s="4">
        <f t="shared" si="0"/>
        <v>11700</v>
      </c>
      <c r="H12" t="s">
        <v>63</v>
      </c>
      <c r="J12" t="s">
        <v>1</v>
      </c>
      <c r="K12" t="s">
        <v>17</v>
      </c>
      <c r="L12" t="s">
        <v>20</v>
      </c>
      <c r="M12" t="s">
        <v>19</v>
      </c>
      <c r="N12" t="s">
        <v>22</v>
      </c>
      <c r="O12" t="s">
        <v>60</v>
      </c>
    </row>
    <row r="13" spans="1:18" x14ac:dyDescent="0.35">
      <c r="A13" t="s">
        <v>42</v>
      </c>
      <c r="B13" t="s">
        <v>43</v>
      </c>
      <c r="C13" s="3">
        <v>30361</v>
      </c>
      <c r="D13" t="b">
        <v>1</v>
      </c>
      <c r="E13" t="s">
        <v>44</v>
      </c>
      <c r="F13" s="4">
        <v>100000</v>
      </c>
      <c r="G13" s="4">
        <f t="shared" si="0"/>
        <v>13000</v>
      </c>
      <c r="H13" t="s">
        <v>63</v>
      </c>
      <c r="J13" t="s">
        <v>10</v>
      </c>
      <c r="K13" t="s">
        <v>33</v>
      </c>
      <c r="L13" t="s">
        <v>34</v>
      </c>
      <c r="M13" t="b">
        <v>1</v>
      </c>
      <c r="N13" s="4">
        <v>4550</v>
      </c>
      <c r="O13" t="s">
        <v>61</v>
      </c>
    </row>
    <row r="14" spans="1:18" x14ac:dyDescent="0.35">
      <c r="A14" t="s">
        <v>49</v>
      </c>
      <c r="B14" t="s">
        <v>50</v>
      </c>
      <c r="C14" s="3">
        <v>31596</v>
      </c>
      <c r="D14" t="b">
        <v>1</v>
      </c>
      <c r="E14" t="s">
        <v>28</v>
      </c>
      <c r="F14" s="4">
        <v>120000</v>
      </c>
      <c r="G14" s="4">
        <f t="shared" si="0"/>
        <v>15600</v>
      </c>
      <c r="H14" t="s">
        <v>63</v>
      </c>
      <c r="J14" t="s">
        <v>6</v>
      </c>
      <c r="K14" t="s">
        <v>25</v>
      </c>
      <c r="L14" t="s">
        <v>26</v>
      </c>
      <c r="M14" t="b">
        <v>0</v>
      </c>
      <c r="N14" s="4">
        <v>5850</v>
      </c>
      <c r="O14" t="s">
        <v>61</v>
      </c>
    </row>
    <row r="15" spans="1:18" x14ac:dyDescent="0.35">
      <c r="A15" t="s">
        <v>7</v>
      </c>
      <c r="B15" t="s">
        <v>27</v>
      </c>
      <c r="C15" s="3">
        <v>30277</v>
      </c>
      <c r="D15" t="b">
        <v>1</v>
      </c>
      <c r="E15" t="s">
        <v>28</v>
      </c>
      <c r="F15" s="4">
        <v>120000</v>
      </c>
      <c r="G15" s="4">
        <f t="shared" si="0"/>
        <v>15600</v>
      </c>
      <c r="H15" t="s">
        <v>63</v>
      </c>
      <c r="J15" t="s">
        <v>45</v>
      </c>
      <c r="K15" t="s">
        <v>46</v>
      </c>
      <c r="L15" t="s">
        <v>26</v>
      </c>
      <c r="M15" t="b">
        <v>1</v>
      </c>
      <c r="N15" s="4">
        <v>5850</v>
      </c>
      <c r="O15" t="s">
        <v>61</v>
      </c>
    </row>
    <row r="16" spans="1:18" x14ac:dyDescent="0.35">
      <c r="A16" t="s">
        <v>53</v>
      </c>
      <c r="B16" t="s">
        <v>54</v>
      </c>
      <c r="C16" s="3">
        <v>29815</v>
      </c>
      <c r="D16" t="b">
        <v>1</v>
      </c>
      <c r="E16" t="s">
        <v>34</v>
      </c>
      <c r="F16" s="4">
        <v>40000</v>
      </c>
      <c r="G16" s="4">
        <f t="shared" si="0"/>
        <v>5200</v>
      </c>
      <c r="H16" t="s">
        <v>62</v>
      </c>
      <c r="J16" t="s">
        <v>14</v>
      </c>
      <c r="K16" t="s">
        <v>40</v>
      </c>
      <c r="L16" t="s">
        <v>41</v>
      </c>
      <c r="M16" t="b">
        <v>0</v>
      </c>
      <c r="N16" s="4">
        <v>6500</v>
      </c>
      <c r="O16" t="s">
        <v>61</v>
      </c>
    </row>
    <row r="17" spans="1:15" x14ac:dyDescent="0.35">
      <c r="A17" t="s">
        <v>55</v>
      </c>
      <c r="B17" t="s">
        <v>56</v>
      </c>
      <c r="C17" s="3">
        <v>32145</v>
      </c>
      <c r="D17" t="b">
        <v>1</v>
      </c>
      <c r="E17" t="s">
        <v>36</v>
      </c>
      <c r="F17" s="4">
        <v>55000</v>
      </c>
      <c r="G17" s="4">
        <f t="shared" si="0"/>
        <v>7150</v>
      </c>
      <c r="H17" t="s">
        <v>62</v>
      </c>
      <c r="J17" t="s">
        <v>5</v>
      </c>
      <c r="K17" t="s">
        <v>23</v>
      </c>
      <c r="L17" t="s">
        <v>24</v>
      </c>
      <c r="M17" t="b">
        <v>1</v>
      </c>
      <c r="N17" s="4">
        <v>7800</v>
      </c>
      <c r="O17" t="s">
        <v>61</v>
      </c>
    </row>
    <row r="18" spans="1:15" x14ac:dyDescent="0.35">
      <c r="A18" t="s">
        <v>11</v>
      </c>
      <c r="B18" t="s">
        <v>35</v>
      </c>
      <c r="C18" s="3">
        <v>29048</v>
      </c>
      <c r="D18" t="b">
        <v>1</v>
      </c>
      <c r="E18" t="s">
        <v>36</v>
      </c>
      <c r="F18" s="4">
        <v>55000</v>
      </c>
      <c r="G18" s="4">
        <f t="shared" si="0"/>
        <v>7150</v>
      </c>
      <c r="H18" t="s">
        <v>62</v>
      </c>
      <c r="J18" t="s">
        <v>8</v>
      </c>
      <c r="K18" t="s">
        <v>29</v>
      </c>
      <c r="L18" t="s">
        <v>30</v>
      </c>
      <c r="M18" t="b">
        <v>1</v>
      </c>
      <c r="N18" s="4">
        <v>9750</v>
      </c>
      <c r="O18" t="s">
        <v>63</v>
      </c>
    </row>
    <row r="19" spans="1:15" x14ac:dyDescent="0.35">
      <c r="A19" t="s">
        <v>51</v>
      </c>
      <c r="B19" t="s">
        <v>52</v>
      </c>
      <c r="C19" s="3">
        <v>33174</v>
      </c>
      <c r="D19" t="b">
        <v>1</v>
      </c>
      <c r="E19" t="s">
        <v>30</v>
      </c>
      <c r="F19" s="4">
        <v>70000</v>
      </c>
      <c r="G19" s="4">
        <f t="shared" si="0"/>
        <v>9100</v>
      </c>
      <c r="H19" t="s">
        <v>62</v>
      </c>
      <c r="J19" t="s">
        <v>47</v>
      </c>
      <c r="K19" t="s">
        <v>48</v>
      </c>
      <c r="L19" t="s">
        <v>24</v>
      </c>
      <c r="M19" t="b">
        <v>0</v>
      </c>
      <c r="N19" s="4">
        <v>9750</v>
      </c>
      <c r="O19" t="s">
        <v>63</v>
      </c>
    </row>
    <row r="20" spans="1:15" x14ac:dyDescent="0.35">
      <c r="A20" t="s">
        <v>12</v>
      </c>
      <c r="B20" t="s">
        <v>37</v>
      </c>
      <c r="C20" s="3">
        <v>32112</v>
      </c>
      <c r="D20" t="b">
        <v>0</v>
      </c>
      <c r="E20" t="s">
        <v>24</v>
      </c>
      <c r="F20" s="4">
        <v>70000</v>
      </c>
      <c r="G20" s="4">
        <f t="shared" si="0"/>
        <v>9100</v>
      </c>
      <c r="H20" t="s">
        <v>62</v>
      </c>
      <c r="J20" t="s">
        <v>53</v>
      </c>
      <c r="K20" t="s">
        <v>54</v>
      </c>
      <c r="L20" t="s">
        <v>34</v>
      </c>
      <c r="M20" t="b">
        <v>1</v>
      </c>
      <c r="N20" s="4">
        <v>5200</v>
      </c>
      <c r="O20" t="s">
        <v>62</v>
      </c>
    </row>
    <row r="21" spans="1:15" x14ac:dyDescent="0.35">
      <c r="A21" t="s">
        <v>42</v>
      </c>
      <c r="B21" t="s">
        <v>57</v>
      </c>
      <c r="C21" s="3">
        <v>33740</v>
      </c>
      <c r="D21" t="b">
        <v>0</v>
      </c>
      <c r="E21" t="s">
        <v>39</v>
      </c>
      <c r="F21" s="4">
        <v>80000</v>
      </c>
      <c r="G21" s="4">
        <f t="shared" si="0"/>
        <v>10400</v>
      </c>
      <c r="H21" t="s">
        <v>63</v>
      </c>
      <c r="J21" t="s">
        <v>55</v>
      </c>
      <c r="K21" t="s">
        <v>56</v>
      </c>
      <c r="L21" t="s">
        <v>36</v>
      </c>
      <c r="M21" t="b">
        <v>1</v>
      </c>
      <c r="N21" s="4">
        <v>7150</v>
      </c>
      <c r="O21" t="s">
        <v>62</v>
      </c>
    </row>
    <row r="22" spans="1:15" x14ac:dyDescent="0.35">
      <c r="J22" t="s">
        <v>11</v>
      </c>
      <c r="K22" t="s">
        <v>35</v>
      </c>
      <c r="L22" t="s">
        <v>36</v>
      </c>
      <c r="M22" t="b">
        <v>1</v>
      </c>
      <c r="N22" s="4">
        <v>7150</v>
      </c>
      <c r="O22" t="s">
        <v>62</v>
      </c>
    </row>
    <row r="23" spans="1:15" x14ac:dyDescent="0.35">
      <c r="J23" t="s">
        <v>51</v>
      </c>
      <c r="K23" t="s">
        <v>52</v>
      </c>
      <c r="L23" t="s">
        <v>30</v>
      </c>
      <c r="M23" t="b">
        <v>1</v>
      </c>
      <c r="N23" s="4">
        <v>9100</v>
      </c>
      <c r="O23" t="s">
        <v>62</v>
      </c>
    </row>
    <row r="24" spans="1:15" x14ac:dyDescent="0.35">
      <c r="J24" t="s">
        <v>12</v>
      </c>
      <c r="K24" t="s">
        <v>37</v>
      </c>
      <c r="L24" t="s">
        <v>24</v>
      </c>
      <c r="M24" t="b">
        <v>0</v>
      </c>
      <c r="N24" s="4">
        <v>9100</v>
      </c>
      <c r="O24" t="s">
        <v>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F8A27-70BA-4EF5-BB34-E89AFF94D486}">
  <sheetPr codeName="Sheet4"/>
  <dimension ref="A1:R21"/>
  <sheetViews>
    <sheetView topLeftCell="B7" zoomScale="120" zoomScaleNormal="120" workbookViewId="0">
      <selection activeCell="I1" sqref="I1"/>
    </sheetView>
  </sheetViews>
  <sheetFormatPr defaultRowHeight="14.5" x14ac:dyDescent="0.35"/>
  <cols>
    <col min="2" max="2" width="12.90625" bestFit="1" customWidth="1"/>
    <col min="3" max="3" width="11.36328125" bestFit="1" customWidth="1"/>
    <col min="13" max="13" width="11.36328125" bestFit="1" customWidth="1"/>
    <col min="15" max="15" width="10.26953125" bestFit="1" customWidth="1"/>
    <col min="16" max="16" width="11.6328125" bestFit="1" customWidth="1"/>
  </cols>
  <sheetData>
    <row r="1" spans="1:18" x14ac:dyDescent="0.35">
      <c r="A1" t="s">
        <v>1</v>
      </c>
      <c r="B1" t="s">
        <v>17</v>
      </c>
      <c r="C1" t="s">
        <v>18</v>
      </c>
      <c r="D1" t="s">
        <v>19</v>
      </c>
      <c r="E1" t="s">
        <v>20</v>
      </c>
      <c r="F1" t="s">
        <v>21</v>
      </c>
      <c r="G1" t="s">
        <v>22</v>
      </c>
      <c r="H1" t="s">
        <v>60</v>
      </c>
      <c r="K1" t="s">
        <v>1</v>
      </c>
      <c r="L1" t="s">
        <v>17</v>
      </c>
      <c r="M1" t="s">
        <v>18</v>
      </c>
      <c r="N1" t="s">
        <v>19</v>
      </c>
      <c r="O1" t="s">
        <v>20</v>
      </c>
      <c r="P1" t="s">
        <v>21</v>
      </c>
      <c r="Q1" t="s">
        <v>22</v>
      </c>
      <c r="R1" t="s">
        <v>60</v>
      </c>
    </row>
    <row r="2" spans="1:18" x14ac:dyDescent="0.35">
      <c r="A2" t="s">
        <v>10</v>
      </c>
      <c r="B2" t="s">
        <v>33</v>
      </c>
      <c r="C2" s="3">
        <v>33846</v>
      </c>
      <c r="D2" t="b">
        <v>1</v>
      </c>
      <c r="E2" t="s">
        <v>34</v>
      </c>
      <c r="F2" s="4">
        <v>35000</v>
      </c>
      <c r="G2" s="4">
        <f t="shared" ref="G2:G21" si="0">F2*13%</f>
        <v>4550</v>
      </c>
      <c r="H2" t="s">
        <v>61</v>
      </c>
      <c r="O2" t="str">
        <f>E19</f>
        <v>Accountant</v>
      </c>
      <c r="P2" t="s">
        <v>66</v>
      </c>
    </row>
    <row r="3" spans="1:18" x14ac:dyDescent="0.35">
      <c r="A3" t="s">
        <v>6</v>
      </c>
      <c r="B3" t="s">
        <v>25</v>
      </c>
      <c r="C3" s="3">
        <v>32947</v>
      </c>
      <c r="D3" t="b">
        <v>0</v>
      </c>
      <c r="E3" t="s">
        <v>26</v>
      </c>
      <c r="F3" s="4">
        <v>45000</v>
      </c>
      <c r="G3" s="4">
        <f t="shared" si="0"/>
        <v>5850</v>
      </c>
      <c r="H3" t="s">
        <v>61</v>
      </c>
      <c r="O3" t="str">
        <f>E18</f>
        <v>Salesperson</v>
      </c>
      <c r="P3" t="s">
        <v>66</v>
      </c>
    </row>
    <row r="4" spans="1:18" x14ac:dyDescent="0.35">
      <c r="A4" t="s">
        <v>45</v>
      </c>
      <c r="B4" t="s">
        <v>46</v>
      </c>
      <c r="C4" s="3">
        <v>32679</v>
      </c>
      <c r="D4" t="b">
        <v>1</v>
      </c>
      <c r="E4" t="s">
        <v>26</v>
      </c>
      <c r="F4" s="4">
        <v>45000</v>
      </c>
      <c r="G4" s="4">
        <f t="shared" si="0"/>
        <v>5850</v>
      </c>
      <c r="H4" t="s">
        <v>61</v>
      </c>
    </row>
    <row r="5" spans="1:18" x14ac:dyDescent="0.35">
      <c r="A5" t="s">
        <v>14</v>
      </c>
      <c r="B5" t="s">
        <v>40</v>
      </c>
      <c r="C5" s="3">
        <v>34582</v>
      </c>
      <c r="D5" t="b">
        <v>0</v>
      </c>
      <c r="E5" t="s">
        <v>41</v>
      </c>
      <c r="F5" s="4">
        <v>50000</v>
      </c>
      <c r="G5" s="4">
        <f t="shared" si="0"/>
        <v>6500</v>
      </c>
      <c r="H5" t="s">
        <v>61</v>
      </c>
    </row>
    <row r="6" spans="1:18" x14ac:dyDescent="0.35">
      <c r="A6" t="s">
        <v>5</v>
      </c>
      <c r="B6" t="s">
        <v>23</v>
      </c>
      <c r="C6" s="3">
        <v>31300</v>
      </c>
      <c r="D6" t="b">
        <v>1</v>
      </c>
      <c r="E6" t="s">
        <v>24</v>
      </c>
      <c r="F6" s="4">
        <v>60000</v>
      </c>
      <c r="G6" s="4">
        <f t="shared" si="0"/>
        <v>7800</v>
      </c>
      <c r="H6" t="s">
        <v>61</v>
      </c>
    </row>
    <row r="7" spans="1:18" x14ac:dyDescent="0.35">
      <c r="A7" t="s">
        <v>45</v>
      </c>
      <c r="B7" t="s">
        <v>58</v>
      </c>
      <c r="C7" s="3">
        <v>31410</v>
      </c>
      <c r="D7" t="b">
        <v>1</v>
      </c>
      <c r="E7" t="s">
        <v>39</v>
      </c>
      <c r="F7" s="4">
        <v>90000</v>
      </c>
      <c r="G7" s="4">
        <f t="shared" si="0"/>
        <v>11700</v>
      </c>
      <c r="H7" t="s">
        <v>61</v>
      </c>
    </row>
    <row r="8" spans="1:18" x14ac:dyDescent="0.35">
      <c r="A8" t="s">
        <v>8</v>
      </c>
      <c r="B8" t="s">
        <v>29</v>
      </c>
      <c r="C8" s="3">
        <v>34855</v>
      </c>
      <c r="D8" t="b">
        <v>1</v>
      </c>
      <c r="E8" t="s">
        <v>30</v>
      </c>
      <c r="F8" s="4">
        <v>75000</v>
      </c>
      <c r="G8" s="4">
        <f t="shared" si="0"/>
        <v>9750</v>
      </c>
      <c r="H8" t="s">
        <v>63</v>
      </c>
      <c r="K8" t="s">
        <v>1</v>
      </c>
      <c r="L8" t="s">
        <v>19</v>
      </c>
      <c r="M8" t="s">
        <v>22</v>
      </c>
      <c r="N8" t="s">
        <v>60</v>
      </c>
    </row>
    <row r="9" spans="1:18" x14ac:dyDescent="0.35">
      <c r="A9" t="s">
        <v>47</v>
      </c>
      <c r="B9" t="s">
        <v>48</v>
      </c>
      <c r="C9" s="3">
        <v>34282</v>
      </c>
      <c r="D9" t="b">
        <v>0</v>
      </c>
      <c r="E9" t="s">
        <v>24</v>
      </c>
      <c r="F9" s="4">
        <v>75000</v>
      </c>
      <c r="G9" s="4">
        <f t="shared" si="0"/>
        <v>9750</v>
      </c>
      <c r="H9" t="s">
        <v>63</v>
      </c>
      <c r="K9" t="s">
        <v>8</v>
      </c>
      <c r="L9" t="b">
        <v>1</v>
      </c>
      <c r="M9" s="4">
        <v>9750</v>
      </c>
      <c r="N9" t="s">
        <v>63</v>
      </c>
    </row>
    <row r="10" spans="1:18" x14ac:dyDescent="0.35">
      <c r="A10" t="s">
        <v>13</v>
      </c>
      <c r="B10" t="s">
        <v>38</v>
      </c>
      <c r="C10" s="3">
        <v>33383</v>
      </c>
      <c r="D10" t="b">
        <v>1</v>
      </c>
      <c r="E10" t="s">
        <v>39</v>
      </c>
      <c r="F10" s="4">
        <v>80000</v>
      </c>
      <c r="G10" s="4">
        <f t="shared" si="0"/>
        <v>10400</v>
      </c>
      <c r="H10" t="s">
        <v>63</v>
      </c>
      <c r="K10" t="s">
        <v>51</v>
      </c>
      <c r="L10" t="b">
        <v>1</v>
      </c>
      <c r="M10" s="4">
        <v>9100</v>
      </c>
      <c r="N10" t="s">
        <v>62</v>
      </c>
    </row>
    <row r="11" spans="1:18" x14ac:dyDescent="0.35">
      <c r="A11" t="s">
        <v>14</v>
      </c>
      <c r="B11" t="s">
        <v>35</v>
      </c>
      <c r="C11" s="3">
        <v>34801</v>
      </c>
      <c r="D11" t="b">
        <v>0</v>
      </c>
      <c r="E11" t="s">
        <v>32</v>
      </c>
      <c r="F11" s="4">
        <v>90000</v>
      </c>
      <c r="G11" s="4">
        <f t="shared" si="0"/>
        <v>11700</v>
      </c>
      <c r="H11" t="s">
        <v>63</v>
      </c>
    </row>
    <row r="12" spans="1:18" x14ac:dyDescent="0.35">
      <c r="A12" t="s">
        <v>9</v>
      </c>
      <c r="B12" t="s">
        <v>31</v>
      </c>
      <c r="C12" s="3">
        <v>32251</v>
      </c>
      <c r="D12" t="b">
        <v>0</v>
      </c>
      <c r="E12" t="s">
        <v>32</v>
      </c>
      <c r="F12" s="4">
        <v>90000</v>
      </c>
      <c r="G12" s="4">
        <f t="shared" si="0"/>
        <v>11700</v>
      </c>
      <c r="H12" t="s">
        <v>63</v>
      </c>
    </row>
    <row r="13" spans="1:18" x14ac:dyDescent="0.35">
      <c r="A13" t="s">
        <v>42</v>
      </c>
      <c r="B13" t="s">
        <v>43</v>
      </c>
      <c r="C13" s="3">
        <v>30361</v>
      </c>
      <c r="D13" t="b">
        <v>1</v>
      </c>
      <c r="E13" t="s">
        <v>44</v>
      </c>
      <c r="F13" s="4">
        <v>100000</v>
      </c>
      <c r="G13" s="4">
        <f t="shared" si="0"/>
        <v>13000</v>
      </c>
      <c r="H13" t="s">
        <v>63</v>
      </c>
    </row>
    <row r="14" spans="1:18" x14ac:dyDescent="0.35">
      <c r="A14" t="s">
        <v>49</v>
      </c>
      <c r="B14" t="s">
        <v>50</v>
      </c>
      <c r="C14" s="3">
        <v>31596</v>
      </c>
      <c r="D14" t="b">
        <v>1</v>
      </c>
      <c r="E14" t="s">
        <v>28</v>
      </c>
      <c r="F14" s="4">
        <v>120000</v>
      </c>
      <c r="G14" s="4">
        <f t="shared" si="0"/>
        <v>15600</v>
      </c>
      <c r="H14" t="s">
        <v>63</v>
      </c>
    </row>
    <row r="15" spans="1:18" x14ac:dyDescent="0.35">
      <c r="A15" t="s">
        <v>7</v>
      </c>
      <c r="B15" t="s">
        <v>27</v>
      </c>
      <c r="C15" s="3">
        <v>30277</v>
      </c>
      <c r="D15" t="b">
        <v>1</v>
      </c>
      <c r="E15" t="s">
        <v>28</v>
      </c>
      <c r="F15" s="4">
        <v>120000</v>
      </c>
      <c r="G15" s="4">
        <f t="shared" si="0"/>
        <v>15600</v>
      </c>
      <c r="H15" t="s">
        <v>63</v>
      </c>
    </row>
    <row r="16" spans="1:18" x14ac:dyDescent="0.35">
      <c r="A16" t="s">
        <v>53</v>
      </c>
      <c r="B16" t="s">
        <v>54</v>
      </c>
      <c r="C16" s="3">
        <v>29815</v>
      </c>
      <c r="D16" t="b">
        <v>1</v>
      </c>
      <c r="E16" t="s">
        <v>34</v>
      </c>
      <c r="F16" s="4">
        <v>40000</v>
      </c>
      <c r="G16" s="4">
        <f t="shared" si="0"/>
        <v>5200</v>
      </c>
      <c r="H16" t="s">
        <v>62</v>
      </c>
    </row>
    <row r="17" spans="1:8" x14ac:dyDescent="0.35">
      <c r="A17" t="s">
        <v>55</v>
      </c>
      <c r="B17" t="s">
        <v>56</v>
      </c>
      <c r="C17" s="3">
        <v>32145</v>
      </c>
      <c r="D17" t="b">
        <v>1</v>
      </c>
      <c r="E17" t="s">
        <v>36</v>
      </c>
      <c r="F17" s="4">
        <v>55000</v>
      </c>
      <c r="G17" s="4">
        <f t="shared" si="0"/>
        <v>7150</v>
      </c>
      <c r="H17" t="s">
        <v>62</v>
      </c>
    </row>
    <row r="18" spans="1:8" x14ac:dyDescent="0.35">
      <c r="A18" t="s">
        <v>11</v>
      </c>
      <c r="B18" t="s">
        <v>35</v>
      </c>
      <c r="C18" s="3">
        <v>29048</v>
      </c>
      <c r="D18" t="b">
        <v>1</v>
      </c>
      <c r="E18" t="s">
        <v>36</v>
      </c>
      <c r="F18" s="4">
        <v>55000</v>
      </c>
      <c r="G18" s="4">
        <f t="shared" si="0"/>
        <v>7150</v>
      </c>
      <c r="H18" t="s">
        <v>62</v>
      </c>
    </row>
    <row r="19" spans="1:8" x14ac:dyDescent="0.35">
      <c r="A19" t="s">
        <v>51</v>
      </c>
      <c r="B19" t="s">
        <v>52</v>
      </c>
      <c r="C19" s="3">
        <v>33174</v>
      </c>
      <c r="D19" t="b">
        <v>1</v>
      </c>
      <c r="E19" t="s">
        <v>30</v>
      </c>
      <c r="F19" s="4">
        <v>70000</v>
      </c>
      <c r="G19" s="4">
        <f t="shared" si="0"/>
        <v>9100</v>
      </c>
      <c r="H19" t="s">
        <v>62</v>
      </c>
    </row>
    <row r="20" spans="1:8" x14ac:dyDescent="0.35">
      <c r="A20" t="s">
        <v>12</v>
      </c>
      <c r="B20" t="s">
        <v>37</v>
      </c>
      <c r="C20" s="3">
        <v>32112</v>
      </c>
      <c r="D20" t="b">
        <v>0</v>
      </c>
      <c r="E20" t="s">
        <v>24</v>
      </c>
      <c r="F20" s="4">
        <v>70000</v>
      </c>
      <c r="G20" s="4">
        <f t="shared" si="0"/>
        <v>9100</v>
      </c>
      <c r="H20" t="s">
        <v>62</v>
      </c>
    </row>
    <row r="21" spans="1:8" x14ac:dyDescent="0.35">
      <c r="A21" t="s">
        <v>42</v>
      </c>
      <c r="B21" t="s">
        <v>57</v>
      </c>
      <c r="C21" s="3">
        <v>33740</v>
      </c>
      <c r="D21" t="b">
        <v>0</v>
      </c>
      <c r="E21" t="s">
        <v>39</v>
      </c>
      <c r="F21" s="4">
        <v>80000</v>
      </c>
      <c r="G21" s="4">
        <f t="shared" si="0"/>
        <v>10400</v>
      </c>
      <c r="H21" t="s">
        <v>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CC8E8-298A-4A62-8C0E-C1D813093C6D}">
  <sheetPr codeName="Sheet5"/>
  <dimension ref="A1:H11"/>
  <sheetViews>
    <sheetView workbookViewId="0">
      <selection activeCell="J11" sqref="J11"/>
    </sheetView>
  </sheetViews>
  <sheetFormatPr defaultRowHeight="14.5" x14ac:dyDescent="0.35"/>
  <cols>
    <col min="1" max="1" width="13.36328125" bestFit="1" customWidth="1"/>
    <col min="3" max="3" width="21.26953125" bestFit="1" customWidth="1"/>
    <col min="4" max="4" width="11.08984375" bestFit="1" customWidth="1"/>
    <col min="7" max="7" width="11" customWidth="1"/>
  </cols>
  <sheetData>
    <row r="1" spans="1:8" x14ac:dyDescent="0.35">
      <c r="A1" s="1" t="s">
        <v>1</v>
      </c>
      <c r="B1" s="1" t="s">
        <v>96</v>
      </c>
      <c r="C1" s="1" t="s">
        <v>17</v>
      </c>
      <c r="D1" s="1" t="s">
        <v>97</v>
      </c>
      <c r="G1" s="1" t="s">
        <v>99</v>
      </c>
    </row>
    <row r="2" spans="1:8" x14ac:dyDescent="0.35">
      <c r="A2" s="1" t="s">
        <v>98</v>
      </c>
      <c r="B2" s="1">
        <v>30</v>
      </c>
      <c r="C2" s="1" t="s">
        <v>70</v>
      </c>
      <c r="D2" s="1" t="s">
        <v>69</v>
      </c>
      <c r="G2" s="1"/>
      <c r="H2" t="b">
        <v>1</v>
      </c>
    </row>
    <row r="3" spans="1:8" x14ac:dyDescent="0.35">
      <c r="A3" s="1" t="s">
        <v>71</v>
      </c>
      <c r="B3" s="1">
        <v>25</v>
      </c>
      <c r="C3" s="1" t="s">
        <v>73</v>
      </c>
      <c r="D3" s="1" t="s">
        <v>72</v>
      </c>
      <c r="G3" s="1"/>
    </row>
    <row r="4" spans="1:8" x14ac:dyDescent="0.35">
      <c r="A4" s="1" t="s">
        <v>74</v>
      </c>
      <c r="B4" s="1">
        <v>40</v>
      </c>
      <c r="C4" s="1" t="s">
        <v>75</v>
      </c>
      <c r="D4" s="1"/>
      <c r="G4" s="1"/>
    </row>
    <row r="5" spans="1:8" x14ac:dyDescent="0.35">
      <c r="A5" s="1" t="s">
        <v>76</v>
      </c>
      <c r="B5" s="1">
        <v>35</v>
      </c>
      <c r="C5" s="1" t="s">
        <v>78</v>
      </c>
      <c r="D5" s="1" t="s">
        <v>77</v>
      </c>
      <c r="G5" s="1"/>
    </row>
    <row r="6" spans="1:8" x14ac:dyDescent="0.35">
      <c r="A6" s="1" t="s">
        <v>79</v>
      </c>
      <c r="B6" s="1">
        <v>50</v>
      </c>
      <c r="C6" s="1" t="s">
        <v>81</v>
      </c>
      <c r="D6" s="1" t="s">
        <v>80</v>
      </c>
      <c r="G6" s="1"/>
    </row>
    <row r="7" spans="1:8" x14ac:dyDescent="0.35">
      <c r="A7" s="1" t="s">
        <v>82</v>
      </c>
      <c r="B7" s="1">
        <v>28</v>
      </c>
      <c r="C7" s="1" t="s">
        <v>84</v>
      </c>
      <c r="D7" s="1" t="s">
        <v>83</v>
      </c>
      <c r="G7" s="1"/>
    </row>
    <row r="8" spans="1:8" x14ac:dyDescent="0.35">
      <c r="A8" s="1" t="s">
        <v>85</v>
      </c>
      <c r="B8" s="1">
        <v>32</v>
      </c>
      <c r="C8" s="1" t="s">
        <v>86</v>
      </c>
      <c r="D8" s="1"/>
      <c r="G8" s="1"/>
    </row>
    <row r="9" spans="1:8" x14ac:dyDescent="0.35">
      <c r="A9" s="1" t="s">
        <v>87</v>
      </c>
      <c r="B9" s="1">
        <v>27</v>
      </c>
      <c r="C9" s="1" t="s">
        <v>89</v>
      </c>
      <c r="D9" s="1" t="s">
        <v>88</v>
      </c>
      <c r="G9" s="1"/>
    </row>
    <row r="10" spans="1:8" x14ac:dyDescent="0.35">
      <c r="A10" s="1" t="s">
        <v>90</v>
      </c>
      <c r="B10" s="1">
        <v>33</v>
      </c>
      <c r="C10" s="1" t="s">
        <v>92</v>
      </c>
      <c r="D10" s="1" t="s">
        <v>91</v>
      </c>
      <c r="G10" s="1"/>
    </row>
    <row r="11" spans="1:8" x14ac:dyDescent="0.35">
      <c r="A11" s="1" t="s">
        <v>93</v>
      </c>
      <c r="B11" s="1">
        <v>29</v>
      </c>
      <c r="C11" s="1" t="s">
        <v>95</v>
      </c>
      <c r="D11" s="1" t="s">
        <v>94</v>
      </c>
      <c r="G11" s="1"/>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6</xdr:col>
                    <xdr:colOff>6350</xdr:colOff>
                    <xdr:row>0</xdr:row>
                    <xdr:rowOff>158750</xdr:rowOff>
                  </from>
                  <to>
                    <xdr:col>6</xdr:col>
                    <xdr:colOff>628650</xdr:colOff>
                    <xdr:row>2</xdr:row>
                    <xdr:rowOff>12700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6</xdr:col>
                    <xdr:colOff>6350</xdr:colOff>
                    <xdr:row>1</xdr:row>
                    <xdr:rowOff>158750</xdr:rowOff>
                  </from>
                  <to>
                    <xdr:col>6</xdr:col>
                    <xdr:colOff>628650</xdr:colOff>
                    <xdr:row>3</xdr:row>
                    <xdr:rowOff>12700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6</xdr:col>
                    <xdr:colOff>6350</xdr:colOff>
                    <xdr:row>2</xdr:row>
                    <xdr:rowOff>158750</xdr:rowOff>
                  </from>
                  <to>
                    <xdr:col>6</xdr:col>
                    <xdr:colOff>628650</xdr:colOff>
                    <xdr:row>4</xdr:row>
                    <xdr:rowOff>12700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6</xdr:col>
                    <xdr:colOff>6350</xdr:colOff>
                    <xdr:row>3</xdr:row>
                    <xdr:rowOff>158750</xdr:rowOff>
                  </from>
                  <to>
                    <xdr:col>6</xdr:col>
                    <xdr:colOff>628650</xdr:colOff>
                    <xdr:row>5</xdr:row>
                    <xdr:rowOff>12700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6</xdr:col>
                    <xdr:colOff>6350</xdr:colOff>
                    <xdr:row>4</xdr:row>
                    <xdr:rowOff>158750</xdr:rowOff>
                  </from>
                  <to>
                    <xdr:col>6</xdr:col>
                    <xdr:colOff>628650</xdr:colOff>
                    <xdr:row>6</xdr:row>
                    <xdr:rowOff>12700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6</xdr:col>
                    <xdr:colOff>6350</xdr:colOff>
                    <xdr:row>5</xdr:row>
                    <xdr:rowOff>158750</xdr:rowOff>
                  </from>
                  <to>
                    <xdr:col>6</xdr:col>
                    <xdr:colOff>628650</xdr:colOff>
                    <xdr:row>7</xdr:row>
                    <xdr:rowOff>12700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6</xdr:col>
                    <xdr:colOff>6350</xdr:colOff>
                    <xdr:row>6</xdr:row>
                    <xdr:rowOff>158750</xdr:rowOff>
                  </from>
                  <to>
                    <xdr:col>6</xdr:col>
                    <xdr:colOff>628650</xdr:colOff>
                    <xdr:row>8</xdr:row>
                    <xdr:rowOff>12700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6</xdr:col>
                    <xdr:colOff>6350</xdr:colOff>
                    <xdr:row>7</xdr:row>
                    <xdr:rowOff>158750</xdr:rowOff>
                  </from>
                  <to>
                    <xdr:col>6</xdr:col>
                    <xdr:colOff>628650</xdr:colOff>
                    <xdr:row>9</xdr:row>
                    <xdr:rowOff>12700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6</xdr:col>
                    <xdr:colOff>6350</xdr:colOff>
                    <xdr:row>8</xdr:row>
                    <xdr:rowOff>158750</xdr:rowOff>
                  </from>
                  <to>
                    <xdr:col>6</xdr:col>
                    <xdr:colOff>628650</xdr:colOff>
                    <xdr:row>10</xdr:row>
                    <xdr:rowOff>12700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6</xdr:col>
                    <xdr:colOff>6350</xdr:colOff>
                    <xdr:row>9</xdr:row>
                    <xdr:rowOff>158750</xdr:rowOff>
                  </from>
                  <to>
                    <xdr:col>6</xdr:col>
                    <xdr:colOff>628650</xdr:colOff>
                    <xdr:row>11</xdr:row>
                    <xdr:rowOff>12700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F1E11-D905-4C58-9D69-1F3474B5D140}">
  <sheetPr codeName="Sheet6"/>
  <dimension ref="A1:N22"/>
  <sheetViews>
    <sheetView workbookViewId="0">
      <selection activeCell="N14" sqref="N14"/>
    </sheetView>
  </sheetViews>
  <sheetFormatPr defaultRowHeight="14.5" x14ac:dyDescent="0.35"/>
  <cols>
    <col min="1" max="1" width="12.08984375" style="12" bestFit="1" customWidth="1"/>
    <col min="2" max="2" width="68.7265625" bestFit="1" customWidth="1"/>
    <col min="5" max="5" width="10.08984375" bestFit="1" customWidth="1"/>
    <col min="6" max="6" width="10.453125" bestFit="1" customWidth="1"/>
    <col min="7" max="7" width="10.08984375" bestFit="1" customWidth="1"/>
    <col min="11" max="11" width="10.453125" bestFit="1" customWidth="1"/>
    <col min="13" max="13" width="17.453125" bestFit="1" customWidth="1"/>
    <col min="14" max="14" width="12.453125" bestFit="1" customWidth="1"/>
  </cols>
  <sheetData>
    <row r="1" spans="1:14" x14ac:dyDescent="0.35">
      <c r="A1" s="12" t="s">
        <v>100</v>
      </c>
      <c r="B1" t="s">
        <v>101</v>
      </c>
      <c r="D1" t="s">
        <v>1</v>
      </c>
      <c r="E1" t="s">
        <v>103</v>
      </c>
      <c r="F1" t="s">
        <v>103</v>
      </c>
      <c r="G1" t="s">
        <v>103</v>
      </c>
      <c r="I1" s="1" t="s">
        <v>102</v>
      </c>
      <c r="J1" s="1"/>
      <c r="K1" s="1" t="s">
        <v>111</v>
      </c>
      <c r="L1" s="1" t="s">
        <v>112</v>
      </c>
      <c r="M1" s="1" t="s">
        <v>113</v>
      </c>
      <c r="N1" s="1" t="s">
        <v>114</v>
      </c>
    </row>
    <row r="2" spans="1:14" x14ac:dyDescent="0.35">
      <c r="A2" s="12">
        <v>2500</v>
      </c>
      <c r="B2" t="str" cm="1">
        <f t="array" ref="B2">SpellNumber(A2)</f>
        <v>Two Thousand Five Hundred  Dollars and No Cents</v>
      </c>
      <c r="D2" t="s">
        <v>104</v>
      </c>
      <c r="E2" t="s">
        <v>109</v>
      </c>
      <c r="F2">
        <f>IF(E2="Done",1,0)</f>
        <v>1</v>
      </c>
      <c r="I2" s="7">
        <f ca="1">TODAY()</f>
        <v>45124</v>
      </c>
      <c r="J2" s="1"/>
      <c r="K2" s="14">
        <f t="shared" ref="K2:N6" ca="1" si="0">TODAY()</f>
        <v>45124</v>
      </c>
      <c r="L2" s="15">
        <f t="shared" ca="1" si="0"/>
        <v>45124</v>
      </c>
      <c r="M2" s="16">
        <f t="shared" ca="1" si="0"/>
        <v>45124</v>
      </c>
      <c r="N2" s="17">
        <f t="shared" ca="1" si="0"/>
        <v>45124</v>
      </c>
    </row>
    <row r="3" spans="1:14" x14ac:dyDescent="0.35">
      <c r="A3" s="12">
        <v>230</v>
      </c>
      <c r="B3" t="str" cm="1">
        <f t="array" ref="B3">SpellNumber(A3)</f>
        <v>Two Hundred Thirty  Dollars and No Cents</v>
      </c>
      <c r="D3" t="s">
        <v>105</v>
      </c>
      <c r="E3" t="s">
        <v>110</v>
      </c>
      <c r="F3">
        <f t="shared" ref="F3:F6" si="1">IF(E3="Done",1,0)</f>
        <v>0</v>
      </c>
      <c r="I3" s="7">
        <f ca="1">TODAY()</f>
        <v>45124</v>
      </c>
      <c r="J3" s="1"/>
      <c r="K3" s="14">
        <f t="shared" ca="1" si="0"/>
        <v>45124</v>
      </c>
      <c r="L3" s="15">
        <f t="shared" ca="1" si="0"/>
        <v>45124</v>
      </c>
      <c r="M3" s="16">
        <f t="shared" ca="1" si="0"/>
        <v>45124</v>
      </c>
      <c r="N3" s="17">
        <f t="shared" ca="1" si="0"/>
        <v>45124</v>
      </c>
    </row>
    <row r="4" spans="1:14" x14ac:dyDescent="0.35">
      <c r="A4" s="12">
        <v>247890</v>
      </c>
      <c r="B4" t="str" cm="1">
        <f t="array" ref="B4">SpellNumber(A4)</f>
        <v>Two Hundred Forty Seven Thousand Eight Hundred Ninety  Dollars and No Cents</v>
      </c>
      <c r="D4" t="s">
        <v>106</v>
      </c>
      <c r="E4" t="s">
        <v>110</v>
      </c>
      <c r="F4">
        <f t="shared" si="1"/>
        <v>0</v>
      </c>
      <c r="I4" s="7">
        <f ca="1">TODAY()</f>
        <v>45124</v>
      </c>
      <c r="J4" s="1"/>
      <c r="K4" s="14">
        <f t="shared" ca="1" si="0"/>
        <v>45124</v>
      </c>
      <c r="L4" s="15">
        <f t="shared" ca="1" si="0"/>
        <v>45124</v>
      </c>
      <c r="M4" s="16">
        <f t="shared" ca="1" si="0"/>
        <v>45124</v>
      </c>
      <c r="N4" s="17">
        <f t="shared" ca="1" si="0"/>
        <v>45124</v>
      </c>
    </row>
    <row r="5" spans="1:14" x14ac:dyDescent="0.35">
      <c r="A5" s="12">
        <v>1234</v>
      </c>
      <c r="B5" t="str" cm="1">
        <f t="array" ref="B5">SpellNumber(A5)</f>
        <v>One Thousand Two Hundred Thirty Four Dollars and No Cents</v>
      </c>
      <c r="D5" t="s">
        <v>107</v>
      </c>
      <c r="E5" t="s">
        <v>109</v>
      </c>
      <c r="F5">
        <f t="shared" si="1"/>
        <v>1</v>
      </c>
      <c r="I5" s="7">
        <f ca="1">TODAY()</f>
        <v>45124</v>
      </c>
      <c r="J5" s="1"/>
      <c r="K5" s="14">
        <f t="shared" ca="1" si="0"/>
        <v>45124</v>
      </c>
      <c r="L5" s="15">
        <f t="shared" ca="1" si="0"/>
        <v>45124</v>
      </c>
      <c r="M5" s="16">
        <f t="shared" ca="1" si="0"/>
        <v>45124</v>
      </c>
      <c r="N5" s="17">
        <f t="shared" ca="1" si="0"/>
        <v>45124</v>
      </c>
    </row>
    <row r="6" spans="1:14" x14ac:dyDescent="0.35">
      <c r="A6" s="12">
        <v>9088</v>
      </c>
      <c r="B6" t="str" cm="1">
        <f t="array" ref="B6">SpellNumber(A6)</f>
        <v>Nine Thousand Eighty Eight Dollars and No Cents</v>
      </c>
      <c r="D6" t="s">
        <v>108</v>
      </c>
      <c r="E6" t="s">
        <v>109</v>
      </c>
      <c r="F6">
        <f t="shared" si="1"/>
        <v>1</v>
      </c>
      <c r="I6" s="7">
        <f ca="1">TODAY()</f>
        <v>45124</v>
      </c>
      <c r="J6" s="1"/>
      <c r="K6" s="14">
        <f t="shared" ca="1" si="0"/>
        <v>45124</v>
      </c>
      <c r="L6" s="15">
        <f t="shared" ca="1" si="0"/>
        <v>45124</v>
      </c>
      <c r="M6" s="16">
        <f t="shared" ca="1" si="0"/>
        <v>45124</v>
      </c>
      <c r="N6" s="17">
        <f t="shared" ca="1" si="0"/>
        <v>45124</v>
      </c>
    </row>
    <row r="9" spans="1:14" x14ac:dyDescent="0.35">
      <c r="A9" s="12" t="s">
        <v>102</v>
      </c>
      <c r="B9" t="s">
        <v>96</v>
      </c>
    </row>
    <row r="10" spans="1:14" x14ac:dyDescent="0.35">
      <c r="A10" s="13">
        <v>31232</v>
      </c>
      <c r="B10">
        <f ca="1">DATEDIF(A10, TODAY(), "y")</f>
        <v>38</v>
      </c>
    </row>
    <row r="11" spans="1:14" x14ac:dyDescent="0.35">
      <c r="A11" s="13">
        <v>33502</v>
      </c>
      <c r="B11">
        <f ca="1">DATEDIF(A11,TODAY(),"m")</f>
        <v>381</v>
      </c>
    </row>
    <row r="12" spans="1:14" x14ac:dyDescent="0.35">
      <c r="A12" s="13">
        <v>35565</v>
      </c>
      <c r="B12">
        <f ca="1">DATEDIF(A12,TODAY(),"y")</f>
        <v>26</v>
      </c>
    </row>
    <row r="13" spans="1:14" x14ac:dyDescent="0.35">
      <c r="A13" s="13">
        <v>32111</v>
      </c>
      <c r="B13">
        <f t="shared" ref="B13:B19" ca="1" si="2">DATEDIF(A13,TODAY(),"y")</f>
        <v>35</v>
      </c>
    </row>
    <row r="14" spans="1:14" x14ac:dyDescent="0.35">
      <c r="A14" s="13">
        <v>30028</v>
      </c>
      <c r="B14">
        <f t="shared" ca="1" si="2"/>
        <v>41</v>
      </c>
    </row>
    <row r="15" spans="1:14" x14ac:dyDescent="0.35">
      <c r="A15" s="13">
        <v>34938</v>
      </c>
      <c r="B15">
        <f t="shared" ca="1" si="2"/>
        <v>27</v>
      </c>
    </row>
    <row r="16" spans="1:14" x14ac:dyDescent="0.35">
      <c r="A16" s="13">
        <v>34312</v>
      </c>
      <c r="B16">
        <f t="shared" ca="1" si="2"/>
        <v>29</v>
      </c>
      <c r="F16" s="12" t="s">
        <v>102</v>
      </c>
      <c r="G16" t="s">
        <v>67</v>
      </c>
      <c r="H16" t="s">
        <v>96</v>
      </c>
    </row>
    <row r="17" spans="1:8" x14ac:dyDescent="0.35">
      <c r="A17" s="13">
        <v>32296</v>
      </c>
      <c r="B17">
        <f t="shared" ca="1" si="2"/>
        <v>35</v>
      </c>
      <c r="F17" s="13">
        <v>39416</v>
      </c>
      <c r="G17" s="3">
        <f ca="1">TODAY()</f>
        <v>45124</v>
      </c>
      <c r="H17">
        <f ca="1">DATEDIF(F17,G17,"y")</f>
        <v>15</v>
      </c>
    </row>
    <row r="18" spans="1:8" x14ac:dyDescent="0.35">
      <c r="A18" s="13">
        <v>36205</v>
      </c>
      <c r="B18">
        <f t="shared" ca="1" si="2"/>
        <v>24</v>
      </c>
      <c r="F18" s="13">
        <v>37333</v>
      </c>
      <c r="G18" s="3">
        <f t="shared" ref="G18:G21" ca="1" si="3">TODAY()</f>
        <v>45124</v>
      </c>
      <c r="H18">
        <f t="shared" ref="H18:H21" ca="1" si="4">DATEDIF(F18,G18,"y")</f>
        <v>21</v>
      </c>
    </row>
    <row r="19" spans="1:8" x14ac:dyDescent="0.35">
      <c r="A19" s="13">
        <v>30961</v>
      </c>
      <c r="B19">
        <f t="shared" ca="1" si="2"/>
        <v>38</v>
      </c>
      <c r="F19" s="13">
        <v>38591</v>
      </c>
      <c r="G19" s="3">
        <f t="shared" ca="1" si="3"/>
        <v>45124</v>
      </c>
      <c r="H19">
        <f t="shared" ca="1" si="4"/>
        <v>17</v>
      </c>
    </row>
    <row r="20" spans="1:8" x14ac:dyDescent="0.35">
      <c r="F20" s="13">
        <v>37964</v>
      </c>
      <c r="G20" s="3">
        <f t="shared" ca="1" si="3"/>
        <v>45124</v>
      </c>
      <c r="H20">
        <f t="shared" ca="1" si="4"/>
        <v>19</v>
      </c>
    </row>
    <row r="21" spans="1:8" x14ac:dyDescent="0.35">
      <c r="F21" s="13">
        <v>39601</v>
      </c>
      <c r="G21" s="3">
        <f t="shared" ca="1" si="3"/>
        <v>45124</v>
      </c>
      <c r="H21">
        <f t="shared" ca="1" si="4"/>
        <v>15</v>
      </c>
    </row>
    <row r="22" spans="1:8" x14ac:dyDescent="0.35">
      <c r="F22" s="12"/>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ltText="Checking">
                <anchor moveWithCells="1">
                  <from>
                    <xdr:col>6</xdr:col>
                    <xdr:colOff>50800</xdr:colOff>
                    <xdr:row>1</xdr:row>
                    <xdr:rowOff>0</xdr:rowOff>
                  </from>
                  <to>
                    <xdr:col>7</xdr:col>
                    <xdr:colOff>12700</xdr:colOff>
                    <xdr:row>2</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ltText="Checking">
                <anchor moveWithCells="1">
                  <from>
                    <xdr:col>6</xdr:col>
                    <xdr:colOff>50800</xdr:colOff>
                    <xdr:row>2</xdr:row>
                    <xdr:rowOff>0</xdr:rowOff>
                  </from>
                  <to>
                    <xdr:col>7</xdr:col>
                    <xdr:colOff>12700</xdr:colOff>
                    <xdr:row>3</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ltText="Checking">
                <anchor moveWithCells="1">
                  <from>
                    <xdr:col>6</xdr:col>
                    <xdr:colOff>50800</xdr:colOff>
                    <xdr:row>3</xdr:row>
                    <xdr:rowOff>0</xdr:rowOff>
                  </from>
                  <to>
                    <xdr:col>7</xdr:col>
                    <xdr:colOff>12700</xdr:colOff>
                    <xdr:row>4</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ltText="Checking">
                <anchor moveWithCells="1">
                  <from>
                    <xdr:col>6</xdr:col>
                    <xdr:colOff>50800</xdr:colOff>
                    <xdr:row>4</xdr:row>
                    <xdr:rowOff>0</xdr:rowOff>
                  </from>
                  <to>
                    <xdr:col>7</xdr:col>
                    <xdr:colOff>12700</xdr:colOff>
                    <xdr:row>5</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ltText="Checking">
                <anchor moveWithCells="1">
                  <from>
                    <xdr:col>6</xdr:col>
                    <xdr:colOff>50800</xdr:colOff>
                    <xdr:row>5</xdr:row>
                    <xdr:rowOff>0</xdr:rowOff>
                  </from>
                  <to>
                    <xdr:col>7</xdr:col>
                    <xdr:colOff>12700</xdr:colOff>
                    <xdr:row>6</xdr:row>
                    <xdr:rowOff>19050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iconSet" priority="1" id="{3C94533F-A2C7-4A5B-955A-CD08A1D267C3}">
            <x14:iconSet showValue="0" custom="1">
              <x14:cfvo type="percent">
                <xm:f>0</xm:f>
              </x14:cfvo>
              <x14:cfvo type="num">
                <xm:f>0</xm:f>
              </x14:cfvo>
              <x14:cfvo type="num">
                <xm:f>1</xm:f>
              </x14:cfvo>
              <x14:cfIcon iconSet="NoIcons" iconId="0"/>
              <x14:cfIcon iconSet="3Symbols" iconId="0"/>
              <x14:cfIcon iconSet="3Symbols" iconId="2"/>
            </x14:iconSet>
          </x14:cfRule>
          <xm:sqref>F2:F6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DA103-873E-4CEE-A5B3-A1403A0E7C84}">
  <sheetPr codeName="Sheet7"/>
  <dimension ref="A1:H15"/>
  <sheetViews>
    <sheetView tabSelected="1" view="pageLayout" topLeftCell="A20" zoomScaleNormal="100" workbookViewId="0">
      <selection activeCell="I5" sqref="I5"/>
    </sheetView>
  </sheetViews>
  <sheetFormatPr defaultRowHeight="14.5" x14ac:dyDescent="0.35"/>
  <cols>
    <col min="1" max="1" width="8.7265625" style="18"/>
    <col min="2" max="2" width="10.81640625" bestFit="1" customWidth="1"/>
    <col min="3" max="3" width="10.6328125" bestFit="1" customWidth="1"/>
    <col min="6" max="6" width="10.453125" bestFit="1" customWidth="1"/>
    <col min="7" max="7" width="12.7265625" bestFit="1" customWidth="1"/>
  </cols>
  <sheetData>
    <row r="1" spans="1:8" x14ac:dyDescent="0.35">
      <c r="A1" s="18" t="s">
        <v>115</v>
      </c>
      <c r="B1" t="s">
        <v>1</v>
      </c>
      <c r="C1" t="s">
        <v>116</v>
      </c>
      <c r="D1" t="s">
        <v>117</v>
      </c>
      <c r="E1" t="s">
        <v>2</v>
      </c>
      <c r="F1" t="s">
        <v>118</v>
      </c>
      <c r="G1" t="s">
        <v>119</v>
      </c>
      <c r="H1" t="s">
        <v>140</v>
      </c>
    </row>
    <row r="2" spans="1:8" x14ac:dyDescent="0.35">
      <c r="A2" s="18" t="s">
        <v>120</v>
      </c>
      <c r="B2" t="s">
        <v>121</v>
      </c>
      <c r="C2" t="s">
        <v>122</v>
      </c>
      <c r="D2" t="s">
        <v>123</v>
      </c>
      <c r="E2">
        <v>5000</v>
      </c>
      <c r="F2" s="3">
        <v>31177</v>
      </c>
      <c r="G2" s="3">
        <v>44576</v>
      </c>
      <c r="H2">
        <f t="shared" ref="H2:H7" si="0">COUNTIF($A$2:$A$15,A2)</f>
        <v>1</v>
      </c>
    </row>
    <row r="3" spans="1:8" x14ac:dyDescent="0.35">
      <c r="A3" s="18" t="s">
        <v>124</v>
      </c>
      <c r="B3" t="s">
        <v>125</v>
      </c>
      <c r="C3" t="s">
        <v>126</v>
      </c>
      <c r="D3" t="s">
        <v>127</v>
      </c>
      <c r="E3">
        <v>4000</v>
      </c>
      <c r="F3" s="3">
        <v>33107</v>
      </c>
      <c r="G3" s="3">
        <v>44593</v>
      </c>
      <c r="H3">
        <f t="shared" si="0"/>
        <v>1</v>
      </c>
    </row>
    <row r="4" spans="1:8" x14ac:dyDescent="0.35">
      <c r="A4" s="18" t="s">
        <v>130</v>
      </c>
      <c r="B4" t="s">
        <v>131</v>
      </c>
      <c r="C4" t="s">
        <v>132</v>
      </c>
      <c r="D4" t="s">
        <v>133</v>
      </c>
      <c r="E4">
        <v>3800</v>
      </c>
      <c r="F4" s="3">
        <v>33652</v>
      </c>
      <c r="G4" s="3">
        <v>44656</v>
      </c>
      <c r="H4">
        <f t="shared" si="0"/>
        <v>1</v>
      </c>
    </row>
    <row r="5" spans="1:8" x14ac:dyDescent="0.35">
      <c r="A5" s="18" t="s">
        <v>134</v>
      </c>
      <c r="B5" t="s">
        <v>135</v>
      </c>
      <c r="C5" t="s">
        <v>126</v>
      </c>
      <c r="D5" t="s">
        <v>127</v>
      </c>
      <c r="E5">
        <v>4100</v>
      </c>
      <c r="F5" s="3">
        <v>33580</v>
      </c>
      <c r="G5" s="3">
        <v>44775</v>
      </c>
      <c r="H5">
        <f t="shared" si="0"/>
        <v>1</v>
      </c>
    </row>
    <row r="6" spans="1:8" x14ac:dyDescent="0.35">
      <c r="A6" s="18" t="s">
        <v>136</v>
      </c>
      <c r="B6" t="s">
        <v>137</v>
      </c>
      <c r="C6" t="s">
        <v>128</v>
      </c>
      <c r="D6" t="s">
        <v>129</v>
      </c>
      <c r="E6">
        <v>4700</v>
      </c>
      <c r="F6" s="3">
        <v>32584</v>
      </c>
      <c r="G6" s="3">
        <v>44822</v>
      </c>
      <c r="H6">
        <f t="shared" si="0"/>
        <v>1</v>
      </c>
    </row>
    <row r="7" spans="1:8" x14ac:dyDescent="0.35">
      <c r="A7" s="18" t="s">
        <v>138</v>
      </c>
      <c r="B7" t="s">
        <v>139</v>
      </c>
      <c r="C7" t="s">
        <v>132</v>
      </c>
      <c r="D7" t="s">
        <v>133</v>
      </c>
      <c r="E7">
        <v>3900</v>
      </c>
      <c r="F7" s="3">
        <v>34144</v>
      </c>
      <c r="G7" s="3">
        <v>44859</v>
      </c>
      <c r="H7">
        <f t="shared" si="0"/>
        <v>1</v>
      </c>
    </row>
    <row r="8" spans="1:8" x14ac:dyDescent="0.35">
      <c r="F8" s="3"/>
      <c r="G8" s="3"/>
    </row>
    <row r="9" spans="1:8" x14ac:dyDescent="0.35">
      <c r="F9" s="3"/>
      <c r="G9" s="3"/>
    </row>
    <row r="10" spans="1:8" x14ac:dyDescent="0.35">
      <c r="F10" s="3"/>
      <c r="G10" s="3"/>
    </row>
    <row r="11" spans="1:8" x14ac:dyDescent="0.35">
      <c r="F11" s="3"/>
      <c r="G11" s="3"/>
    </row>
    <row r="12" spans="1:8" x14ac:dyDescent="0.35">
      <c r="F12" s="3"/>
      <c r="G12" s="3"/>
    </row>
    <row r="13" spans="1:8" x14ac:dyDescent="0.35">
      <c r="F13" s="3"/>
      <c r="G13" s="3"/>
    </row>
    <row r="14" spans="1:8" x14ac:dyDescent="0.35">
      <c r="F14" s="3"/>
      <c r="G14" s="3"/>
    </row>
    <row r="15" spans="1:8" x14ac:dyDescent="0.35">
      <c r="F15" s="3"/>
      <c r="G15" s="3"/>
    </row>
  </sheetData>
  <sortState xmlns:xlrd2="http://schemas.microsoft.com/office/spreadsheetml/2017/richdata2" ref="A2:H15">
    <sortCondition ref="H2:H15"/>
  </sortState>
  <conditionalFormatting sqref="H1:H1048576">
    <cfRule type="cellIs" dxfId="4" priority="1" operator="greaterThan">
      <formula>1</formula>
    </cfRule>
  </conditionalFormatting>
  <pageMargins left="0.7" right="0.7" top="0.75" bottom="0.75" header="0.3" footer="0.3"/>
  <pageSetup orientation="portrait" r:id="rId1"/>
  <headerFooter>
    <oddHeader>&amp;C
&amp;G</oddHeader>
  </headerFooter>
  <legacyDrawingHF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963AC-738A-4EC3-A676-8A67680A02FF}">
  <sheetPr codeName="Sheet8"/>
  <dimension ref="A1:N17"/>
  <sheetViews>
    <sheetView topLeftCell="A4" zoomScale="96" zoomScaleNormal="96" workbookViewId="0">
      <selection activeCell="K15" sqref="K15"/>
    </sheetView>
  </sheetViews>
  <sheetFormatPr defaultRowHeight="14.5" x14ac:dyDescent="0.35"/>
  <cols>
    <col min="1" max="1" width="15.08984375" customWidth="1"/>
    <col min="2" max="2" width="16.90625" customWidth="1"/>
    <col min="4" max="4" width="11.36328125" bestFit="1" customWidth="1"/>
    <col min="7" max="7" width="9.1796875" bestFit="1" customWidth="1"/>
    <col min="11" max="12" width="10.6328125" bestFit="1" customWidth="1"/>
    <col min="13" max="13" width="11.81640625" bestFit="1" customWidth="1"/>
    <col min="14" max="14" width="19.08984375" bestFit="1" customWidth="1"/>
  </cols>
  <sheetData>
    <row r="1" spans="1:14" x14ac:dyDescent="0.35">
      <c r="A1" t="s">
        <v>141</v>
      </c>
      <c r="B1" t="s">
        <v>1</v>
      </c>
      <c r="C1" t="s">
        <v>142</v>
      </c>
      <c r="D1" t="s">
        <v>143</v>
      </c>
      <c r="E1" t="s">
        <v>144</v>
      </c>
      <c r="F1" t="s">
        <v>145</v>
      </c>
      <c r="G1" t="s">
        <v>146</v>
      </c>
      <c r="H1" t="s">
        <v>147</v>
      </c>
      <c r="I1" t="s">
        <v>148</v>
      </c>
      <c r="J1" t="s">
        <v>149</v>
      </c>
      <c r="K1" t="s">
        <v>162</v>
      </c>
      <c r="L1" t="s">
        <v>162</v>
      </c>
      <c r="M1" t="s">
        <v>163</v>
      </c>
      <c r="N1" t="s">
        <v>164</v>
      </c>
    </row>
    <row r="2" spans="1:14" x14ac:dyDescent="0.35">
      <c r="A2">
        <v>1</v>
      </c>
      <c r="B2" t="s">
        <v>121</v>
      </c>
      <c r="C2">
        <v>101</v>
      </c>
      <c r="D2" t="s">
        <v>150</v>
      </c>
      <c r="E2">
        <v>90</v>
      </c>
      <c r="F2">
        <v>85</v>
      </c>
      <c r="G2">
        <v>95</v>
      </c>
      <c r="H2">
        <v>80</v>
      </c>
      <c r="I2">
        <v>75</v>
      </c>
      <c r="J2">
        <v>88</v>
      </c>
      <c r="K2">
        <f t="shared" ref="K2:K11" si="0">SUM(E2:J2)</f>
        <v>513</v>
      </c>
      <c r="L2">
        <v>600</v>
      </c>
      <c r="M2">
        <f t="shared" ref="M2:M11" si="1">(K2/L2)*100</f>
        <v>85.5</v>
      </c>
      <c r="N2">
        <f t="shared" ref="N2:N11" si="2">ROUND(M2,2)</f>
        <v>85.5</v>
      </c>
    </row>
    <row r="3" spans="1:14" x14ac:dyDescent="0.35">
      <c r="A3">
        <v>2</v>
      </c>
      <c r="B3" t="s">
        <v>125</v>
      </c>
      <c r="C3">
        <v>102</v>
      </c>
      <c r="D3" t="s">
        <v>151</v>
      </c>
      <c r="E3">
        <v>92</v>
      </c>
      <c r="F3">
        <v>88</v>
      </c>
      <c r="G3">
        <v>94</v>
      </c>
      <c r="H3">
        <v>78</v>
      </c>
      <c r="I3">
        <v>80</v>
      </c>
      <c r="J3">
        <v>90</v>
      </c>
      <c r="K3">
        <f t="shared" si="0"/>
        <v>522</v>
      </c>
      <c r="L3">
        <v>600</v>
      </c>
      <c r="M3">
        <f t="shared" si="1"/>
        <v>87</v>
      </c>
      <c r="N3">
        <f t="shared" si="2"/>
        <v>87</v>
      </c>
    </row>
    <row r="4" spans="1:14" x14ac:dyDescent="0.35">
      <c r="A4">
        <v>3</v>
      </c>
      <c r="B4" t="s">
        <v>152</v>
      </c>
      <c r="C4">
        <v>103</v>
      </c>
      <c r="D4" t="s">
        <v>153</v>
      </c>
      <c r="E4">
        <v>85</v>
      </c>
      <c r="F4">
        <v>80</v>
      </c>
      <c r="G4">
        <v>78</v>
      </c>
      <c r="H4">
        <v>92</v>
      </c>
      <c r="I4">
        <v>86</v>
      </c>
      <c r="J4">
        <v>82</v>
      </c>
      <c r="K4">
        <f t="shared" si="0"/>
        <v>503</v>
      </c>
      <c r="L4">
        <v>600</v>
      </c>
      <c r="M4">
        <f t="shared" si="1"/>
        <v>83.833333333333343</v>
      </c>
      <c r="N4">
        <f t="shared" si="2"/>
        <v>83.83</v>
      </c>
    </row>
    <row r="5" spans="1:14" x14ac:dyDescent="0.35">
      <c r="A5">
        <v>4</v>
      </c>
      <c r="B5" t="s">
        <v>131</v>
      </c>
      <c r="C5">
        <v>104</v>
      </c>
      <c r="D5" t="s">
        <v>154</v>
      </c>
      <c r="E5">
        <v>88</v>
      </c>
      <c r="F5">
        <v>92</v>
      </c>
      <c r="G5">
        <v>40</v>
      </c>
      <c r="H5">
        <v>86</v>
      </c>
      <c r="I5">
        <v>40</v>
      </c>
      <c r="J5">
        <v>73.981639344262305</v>
      </c>
      <c r="K5">
        <f t="shared" si="0"/>
        <v>419.98163934426231</v>
      </c>
      <c r="L5">
        <v>600</v>
      </c>
      <c r="M5">
        <f t="shared" si="1"/>
        <v>69.996939890710379</v>
      </c>
      <c r="N5">
        <f t="shared" si="2"/>
        <v>70</v>
      </c>
    </row>
    <row r="6" spans="1:14" x14ac:dyDescent="0.35">
      <c r="A6">
        <v>5</v>
      </c>
      <c r="B6" t="s">
        <v>155</v>
      </c>
      <c r="C6">
        <v>105</v>
      </c>
      <c r="D6" t="s">
        <v>156</v>
      </c>
      <c r="E6">
        <v>94</v>
      </c>
      <c r="F6">
        <v>86</v>
      </c>
      <c r="G6">
        <v>90</v>
      </c>
      <c r="H6">
        <v>88</v>
      </c>
      <c r="I6">
        <v>92</v>
      </c>
      <c r="J6">
        <v>85</v>
      </c>
      <c r="K6">
        <f t="shared" si="0"/>
        <v>535</v>
      </c>
      <c r="L6">
        <v>600</v>
      </c>
      <c r="M6">
        <f t="shared" si="1"/>
        <v>89.166666666666671</v>
      </c>
      <c r="N6">
        <f t="shared" si="2"/>
        <v>89.17</v>
      </c>
    </row>
    <row r="7" spans="1:14" x14ac:dyDescent="0.35">
      <c r="A7">
        <v>6</v>
      </c>
      <c r="B7" t="s">
        <v>157</v>
      </c>
      <c r="C7">
        <v>106</v>
      </c>
      <c r="D7" t="s">
        <v>158</v>
      </c>
      <c r="E7">
        <v>80</v>
      </c>
      <c r="F7">
        <v>90</v>
      </c>
      <c r="G7">
        <v>44</v>
      </c>
      <c r="H7">
        <v>84</v>
      </c>
      <c r="I7">
        <v>28</v>
      </c>
      <c r="J7">
        <v>92</v>
      </c>
      <c r="K7">
        <f t="shared" si="0"/>
        <v>418</v>
      </c>
      <c r="L7">
        <v>600</v>
      </c>
      <c r="M7">
        <f t="shared" si="1"/>
        <v>69.666666666666671</v>
      </c>
      <c r="N7">
        <f t="shared" si="2"/>
        <v>69.67</v>
      </c>
    </row>
    <row r="8" spans="1:14" x14ac:dyDescent="0.35">
      <c r="A8">
        <v>7</v>
      </c>
      <c r="B8" t="s">
        <v>159</v>
      </c>
      <c r="C8">
        <v>107</v>
      </c>
      <c r="D8" t="s">
        <v>160</v>
      </c>
      <c r="E8">
        <v>86</v>
      </c>
      <c r="F8">
        <v>92</v>
      </c>
      <c r="G8">
        <v>85</v>
      </c>
      <c r="H8">
        <v>90</v>
      </c>
      <c r="I8">
        <v>94</v>
      </c>
      <c r="J8">
        <v>80</v>
      </c>
      <c r="K8">
        <f t="shared" si="0"/>
        <v>527</v>
      </c>
      <c r="L8">
        <v>600</v>
      </c>
      <c r="M8">
        <f t="shared" si="1"/>
        <v>87.833333333333329</v>
      </c>
      <c r="N8">
        <f t="shared" si="2"/>
        <v>87.83</v>
      </c>
    </row>
    <row r="9" spans="1:14" x14ac:dyDescent="0.35">
      <c r="A9">
        <v>8</v>
      </c>
      <c r="B9" t="s">
        <v>135</v>
      </c>
      <c r="C9">
        <v>108</v>
      </c>
      <c r="D9" t="s">
        <v>161</v>
      </c>
      <c r="E9">
        <v>90</v>
      </c>
      <c r="F9">
        <v>88</v>
      </c>
      <c r="G9">
        <v>92</v>
      </c>
      <c r="H9">
        <v>76</v>
      </c>
      <c r="I9">
        <v>82</v>
      </c>
      <c r="J9">
        <v>86</v>
      </c>
      <c r="K9">
        <f t="shared" si="0"/>
        <v>514</v>
      </c>
      <c r="L9">
        <v>600</v>
      </c>
      <c r="M9">
        <f t="shared" si="1"/>
        <v>85.666666666666671</v>
      </c>
      <c r="N9">
        <f t="shared" si="2"/>
        <v>85.67</v>
      </c>
    </row>
    <row r="10" spans="1:14" x14ac:dyDescent="0.35">
      <c r="A10">
        <v>9</v>
      </c>
      <c r="B10" t="s">
        <v>137</v>
      </c>
      <c r="C10">
        <v>109</v>
      </c>
      <c r="D10" t="s">
        <v>150</v>
      </c>
      <c r="E10">
        <v>92</v>
      </c>
      <c r="F10">
        <v>20</v>
      </c>
      <c r="G10">
        <v>84</v>
      </c>
      <c r="H10">
        <v>88</v>
      </c>
      <c r="I10">
        <v>20</v>
      </c>
      <c r="J10">
        <v>35</v>
      </c>
      <c r="K10">
        <f t="shared" si="0"/>
        <v>339</v>
      </c>
      <c r="L10">
        <v>600</v>
      </c>
      <c r="M10">
        <f t="shared" si="1"/>
        <v>56.499999999999993</v>
      </c>
      <c r="N10">
        <f t="shared" si="2"/>
        <v>56.5</v>
      </c>
    </row>
    <row r="11" spans="1:14" x14ac:dyDescent="0.35">
      <c r="A11">
        <v>10</v>
      </c>
      <c r="B11" t="s">
        <v>139</v>
      </c>
      <c r="C11">
        <v>110</v>
      </c>
      <c r="D11" t="s">
        <v>153</v>
      </c>
      <c r="E11">
        <v>78</v>
      </c>
      <c r="F11">
        <v>90</v>
      </c>
      <c r="G11">
        <v>86</v>
      </c>
      <c r="H11">
        <v>92</v>
      </c>
      <c r="I11">
        <v>80</v>
      </c>
      <c r="J11">
        <v>88</v>
      </c>
      <c r="K11">
        <f t="shared" si="0"/>
        <v>514</v>
      </c>
      <c r="L11">
        <v>600</v>
      </c>
      <c r="M11">
        <f t="shared" si="1"/>
        <v>85.666666666666671</v>
      </c>
      <c r="N11">
        <f t="shared" si="2"/>
        <v>85.67</v>
      </c>
    </row>
    <row r="14" spans="1:14" x14ac:dyDescent="0.35">
      <c r="A14" t="s">
        <v>165</v>
      </c>
      <c r="B14" t="s">
        <v>166</v>
      </c>
      <c r="K14" t="s">
        <v>223</v>
      </c>
      <c r="L14">
        <v>70</v>
      </c>
    </row>
    <row r="15" spans="1:14" ht="64" customHeight="1" x14ac:dyDescent="0.35">
      <c r="A15" t="s">
        <v>167</v>
      </c>
    </row>
    <row r="16" spans="1:14" ht="64" customHeight="1" x14ac:dyDescent="0.35">
      <c r="A16" t="s">
        <v>167</v>
      </c>
    </row>
    <row r="17" spans="1:1" ht="71" customHeight="1" x14ac:dyDescent="0.35">
      <c r="A17" t="s">
        <v>167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Exch.Document.11" shapeId="3073" r:id="rId4">
          <objectPr defaultSize="0" autoPict="0" r:id="rId5">
            <anchor moveWithCells="1">
              <from>
                <xdr:col>1</xdr:col>
                <xdr:colOff>95250</xdr:colOff>
                <xdr:row>14</xdr:row>
                <xdr:rowOff>171450</xdr:rowOff>
              </from>
              <to>
                <xdr:col>1</xdr:col>
                <xdr:colOff>1143000</xdr:colOff>
                <xdr:row>14</xdr:row>
                <xdr:rowOff>635000</xdr:rowOff>
              </to>
            </anchor>
          </objectPr>
        </oleObject>
      </mc:Choice>
      <mc:Fallback>
        <oleObject progId="AcroExch.Document.11" shapeId="3073" r:id="rId4"/>
      </mc:Fallback>
    </mc:AlternateContent>
    <mc:AlternateContent xmlns:mc="http://schemas.openxmlformats.org/markup-compatibility/2006">
      <mc:Choice Requires="x14">
        <oleObject progId="AcroExch.Document.11" dvAspect="DVASPECT_ICON" shapeId="3074" r:id="rId6">
          <objectPr defaultSize="0" autoPict="0" r:id="rId7">
            <anchor moveWithCells="1">
              <from>
                <xdr:col>1</xdr:col>
                <xdr:colOff>120650</xdr:colOff>
                <xdr:row>15</xdr:row>
                <xdr:rowOff>95250</xdr:rowOff>
              </from>
              <to>
                <xdr:col>1</xdr:col>
                <xdr:colOff>1035050</xdr:colOff>
                <xdr:row>15</xdr:row>
                <xdr:rowOff>711200</xdr:rowOff>
              </to>
            </anchor>
          </objectPr>
        </oleObject>
      </mc:Choice>
      <mc:Fallback>
        <oleObject progId="AcroExch.Document.11" dvAspect="DVASPECT_ICON" shapeId="3074"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A4E42-141C-4726-98ED-8F1167D0CD90}">
  <sheetPr codeName="Sheet9"/>
  <dimension ref="A1:P13"/>
  <sheetViews>
    <sheetView topLeftCell="C1" workbookViewId="0">
      <selection activeCell="R13" sqref="R13"/>
    </sheetView>
  </sheetViews>
  <sheetFormatPr defaultRowHeight="14.5" x14ac:dyDescent="0.35"/>
  <cols>
    <col min="2" max="2" width="10.7265625" bestFit="1" customWidth="1"/>
    <col min="4" max="4" width="10.90625" bestFit="1" customWidth="1"/>
    <col min="6" max="6" width="9.453125" bestFit="1" customWidth="1"/>
    <col min="7" max="7" width="12.7265625" bestFit="1" customWidth="1"/>
    <col min="11" max="11" width="10.90625" bestFit="1" customWidth="1"/>
    <col min="15" max="15" width="9.90625" bestFit="1" customWidth="1"/>
  </cols>
  <sheetData>
    <row r="1" spans="1:16" x14ac:dyDescent="0.35">
      <c r="A1" s="18" t="s">
        <v>115</v>
      </c>
      <c r="B1" t="s">
        <v>1</v>
      </c>
      <c r="C1" t="s">
        <v>116</v>
      </c>
      <c r="D1" t="s">
        <v>117</v>
      </c>
      <c r="E1" t="s">
        <v>2</v>
      </c>
      <c r="F1" t="s">
        <v>118</v>
      </c>
      <c r="G1" t="s">
        <v>119</v>
      </c>
      <c r="K1" t="s">
        <v>117</v>
      </c>
      <c r="O1" t="s">
        <v>177</v>
      </c>
      <c r="P1" t="s">
        <v>102</v>
      </c>
    </row>
    <row r="2" spans="1:16" x14ac:dyDescent="0.35">
      <c r="A2" s="18" t="s">
        <v>120</v>
      </c>
      <c r="B2" t="s">
        <v>121</v>
      </c>
      <c r="C2" t="s">
        <v>122</v>
      </c>
      <c r="D2" s="19" t="s">
        <v>123</v>
      </c>
      <c r="E2">
        <v>5000</v>
      </c>
      <c r="F2" s="3">
        <v>31177</v>
      </c>
      <c r="G2" s="3">
        <v>44576</v>
      </c>
      <c r="K2" s="19" t="s">
        <v>123</v>
      </c>
      <c r="L2" cm="1">
        <f t="array" ref="L2">CountCellBy_FillColor($D$2:$D$13,K2)</f>
        <v>1</v>
      </c>
      <c r="O2" t="s">
        <v>178</v>
      </c>
      <c r="P2">
        <v>2000</v>
      </c>
    </row>
    <row r="3" spans="1:16" x14ac:dyDescent="0.35">
      <c r="A3" s="18" t="s">
        <v>124</v>
      </c>
      <c r="B3" t="s">
        <v>125</v>
      </c>
      <c r="C3" t="s">
        <v>126</v>
      </c>
      <c r="D3" s="20" t="s">
        <v>127</v>
      </c>
      <c r="E3">
        <v>4000</v>
      </c>
      <c r="F3" s="3">
        <v>33107</v>
      </c>
      <c r="G3" s="3">
        <v>44593</v>
      </c>
      <c r="K3" s="20" t="s">
        <v>127</v>
      </c>
      <c r="L3" cm="1">
        <f t="array" ref="L3">CountCellBy_FillColor($D$2:$D$13,K3)</f>
        <v>3</v>
      </c>
      <c r="O3" t="s">
        <v>179</v>
      </c>
      <c r="P3">
        <v>2001</v>
      </c>
    </row>
    <row r="4" spans="1:16" x14ac:dyDescent="0.35">
      <c r="A4" s="18" t="s">
        <v>130</v>
      </c>
      <c r="B4" t="s">
        <v>131</v>
      </c>
      <c r="C4" t="s">
        <v>132</v>
      </c>
      <c r="D4" s="21" t="s">
        <v>133</v>
      </c>
      <c r="E4">
        <v>3800</v>
      </c>
      <c r="F4" s="3">
        <v>33652</v>
      </c>
      <c r="G4" s="3">
        <v>44656</v>
      </c>
      <c r="K4" s="21" t="s">
        <v>133</v>
      </c>
      <c r="L4" cm="1">
        <f t="array" ref="L4">CountCellBy_FillColor($D$2:$D$13,K4)</f>
        <v>3</v>
      </c>
      <c r="O4" t="s">
        <v>180</v>
      </c>
      <c r="P4">
        <v>2002</v>
      </c>
    </row>
    <row r="5" spans="1:16" x14ac:dyDescent="0.35">
      <c r="A5" s="18" t="s">
        <v>134</v>
      </c>
      <c r="B5" t="s">
        <v>135</v>
      </c>
      <c r="C5" t="s">
        <v>126</v>
      </c>
      <c r="D5" s="22" t="s">
        <v>127</v>
      </c>
      <c r="E5">
        <v>4100</v>
      </c>
      <c r="F5" s="3">
        <v>33580</v>
      </c>
      <c r="G5" s="3">
        <v>44775</v>
      </c>
      <c r="K5" s="22" t="s">
        <v>127</v>
      </c>
      <c r="L5" cm="1">
        <f t="array" ref="L5">CountCellBy_FillColor($D$2:$D$13,K5)</f>
        <v>2</v>
      </c>
      <c r="O5" t="s">
        <v>181</v>
      </c>
      <c r="P5">
        <v>2003</v>
      </c>
    </row>
    <row r="6" spans="1:16" x14ac:dyDescent="0.35">
      <c r="A6" s="18" t="s">
        <v>136</v>
      </c>
      <c r="B6" t="s">
        <v>137</v>
      </c>
      <c r="C6" t="s">
        <v>128</v>
      </c>
      <c r="D6" s="23" t="s">
        <v>129</v>
      </c>
      <c r="E6">
        <v>4700</v>
      </c>
      <c r="F6" s="3">
        <v>32584</v>
      </c>
      <c r="G6" s="3">
        <v>44822</v>
      </c>
      <c r="K6" s="23" t="s">
        <v>129</v>
      </c>
      <c r="L6" cm="1">
        <f t="array" ref="L6">CountCellBy_FillColor($D$2:$D$13,K6)</f>
        <v>1</v>
      </c>
      <c r="O6" t="s">
        <v>182</v>
      </c>
      <c r="P6">
        <v>2004</v>
      </c>
    </row>
    <row r="7" spans="1:16" x14ac:dyDescent="0.35">
      <c r="A7" s="18" t="s">
        <v>138</v>
      </c>
      <c r="B7" t="s">
        <v>139</v>
      </c>
      <c r="C7" t="s">
        <v>132</v>
      </c>
      <c r="D7" s="24" t="s">
        <v>133</v>
      </c>
      <c r="E7">
        <v>3900</v>
      </c>
      <c r="F7" s="3">
        <v>34144</v>
      </c>
      <c r="G7" s="3">
        <v>44859</v>
      </c>
      <c r="K7" s="24" t="s">
        <v>133</v>
      </c>
      <c r="L7" cm="1">
        <f t="array" ref="L7">CountCellBy_FillColor($D$2:$D$13,K7)</f>
        <v>2</v>
      </c>
      <c r="O7" t="s">
        <v>183</v>
      </c>
      <c r="P7">
        <v>2005</v>
      </c>
    </row>
    <row r="8" spans="1:16" x14ac:dyDescent="0.35">
      <c r="A8" s="18" t="s">
        <v>168</v>
      </c>
      <c r="B8" t="s">
        <v>170</v>
      </c>
      <c r="C8" t="s">
        <v>126</v>
      </c>
      <c r="D8" s="20" t="s">
        <v>127</v>
      </c>
      <c r="E8">
        <v>4000</v>
      </c>
      <c r="F8" s="3">
        <v>33107</v>
      </c>
      <c r="G8" s="3">
        <v>44593</v>
      </c>
      <c r="O8" t="s">
        <v>184</v>
      </c>
      <c r="P8">
        <v>2006</v>
      </c>
    </row>
    <row r="9" spans="1:16" x14ac:dyDescent="0.35">
      <c r="A9" s="18" t="s">
        <v>169</v>
      </c>
      <c r="B9" t="s">
        <v>171</v>
      </c>
      <c r="C9" t="s">
        <v>132</v>
      </c>
      <c r="D9" s="21" t="s">
        <v>133</v>
      </c>
      <c r="E9">
        <v>3800</v>
      </c>
      <c r="F9" s="3">
        <v>33652</v>
      </c>
      <c r="G9" s="3">
        <v>44656</v>
      </c>
      <c r="O9" t="s">
        <v>185</v>
      </c>
      <c r="P9">
        <v>2007</v>
      </c>
    </row>
    <row r="10" spans="1:16" x14ac:dyDescent="0.35">
      <c r="A10" s="18" t="s">
        <v>173</v>
      </c>
      <c r="B10" t="s">
        <v>172</v>
      </c>
      <c r="C10" t="s">
        <v>132</v>
      </c>
      <c r="D10" s="24" t="s">
        <v>133</v>
      </c>
      <c r="E10">
        <v>3900</v>
      </c>
      <c r="F10" s="3">
        <v>34144</v>
      </c>
      <c r="G10" s="3">
        <v>44859</v>
      </c>
      <c r="O10" t="s">
        <v>186</v>
      </c>
      <c r="P10">
        <v>2008</v>
      </c>
    </row>
    <row r="11" spans="1:16" x14ac:dyDescent="0.35">
      <c r="A11" s="18" t="s">
        <v>174</v>
      </c>
      <c r="B11" t="s">
        <v>125</v>
      </c>
      <c r="C11" t="s">
        <v>126</v>
      </c>
      <c r="D11" s="20" t="s">
        <v>127</v>
      </c>
      <c r="E11">
        <v>4000</v>
      </c>
      <c r="F11" s="3">
        <v>33107</v>
      </c>
      <c r="G11" s="3">
        <v>44593</v>
      </c>
      <c r="O11" t="s">
        <v>187</v>
      </c>
      <c r="P11">
        <v>2009</v>
      </c>
    </row>
    <row r="12" spans="1:16" x14ac:dyDescent="0.35">
      <c r="A12" s="18" t="s">
        <v>175</v>
      </c>
      <c r="B12" t="s">
        <v>131</v>
      </c>
      <c r="C12" t="s">
        <v>132</v>
      </c>
      <c r="D12" s="21" t="s">
        <v>133</v>
      </c>
      <c r="E12">
        <v>3800</v>
      </c>
      <c r="F12" s="3">
        <v>33652</v>
      </c>
      <c r="G12" s="3">
        <v>44656</v>
      </c>
      <c r="O12" t="s">
        <v>188</v>
      </c>
      <c r="P12">
        <v>2010</v>
      </c>
    </row>
    <row r="13" spans="1:16" x14ac:dyDescent="0.35">
      <c r="A13" s="18" t="s">
        <v>176</v>
      </c>
      <c r="B13" t="s">
        <v>135</v>
      </c>
      <c r="C13" t="s">
        <v>126</v>
      </c>
      <c r="D13" s="22" t="s">
        <v>127</v>
      </c>
      <c r="E13">
        <v>4100</v>
      </c>
      <c r="F13" s="3">
        <v>33580</v>
      </c>
      <c r="G13" s="3">
        <v>44775</v>
      </c>
      <c r="O13" t="s">
        <v>189</v>
      </c>
      <c r="P13">
        <v>2011</v>
      </c>
    </row>
  </sheetData>
  <phoneticPr fontId="4" type="noConversion"/>
  <conditionalFormatting sqref="H1:H7">
    <cfRule type="cellIs" dxfId="3" priority="1" operator="greaterThan">
      <formula>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00EC4-9D16-4D29-87F4-E49EE2952A4E}">
  <dimension ref="A2:S13"/>
  <sheetViews>
    <sheetView workbookViewId="0">
      <selection activeCell="M18" sqref="M18"/>
    </sheetView>
  </sheetViews>
  <sheetFormatPr defaultRowHeight="14.5" x14ac:dyDescent="0.35"/>
  <cols>
    <col min="3" max="3" width="4.90625" customWidth="1"/>
    <col min="4" max="4" width="6.453125" customWidth="1"/>
    <col min="5" max="5" width="6.08984375" customWidth="1"/>
    <col min="6" max="6" width="7.26953125" customWidth="1"/>
    <col min="7" max="7" width="6.54296875" customWidth="1"/>
    <col min="8" max="8" width="7.26953125" customWidth="1"/>
    <col min="9" max="9" width="6.453125" customWidth="1"/>
    <col min="13" max="13" width="10.7265625" bestFit="1" customWidth="1"/>
    <col min="14" max="14" width="10.6328125" bestFit="1" customWidth="1"/>
    <col min="17" max="17" width="9.453125" style="3" bestFit="1" customWidth="1"/>
    <col min="18" max="18" width="12.7265625" style="3" bestFit="1" customWidth="1"/>
  </cols>
  <sheetData>
    <row r="2" spans="1:19" x14ac:dyDescent="0.35">
      <c r="L2" s="18" t="s">
        <v>115</v>
      </c>
      <c r="M2" t="s">
        <v>1</v>
      </c>
      <c r="N2" t="s">
        <v>116</v>
      </c>
      <c r="O2" t="s">
        <v>117</v>
      </c>
      <c r="P2" t="s">
        <v>2</v>
      </c>
      <c r="Q2" s="3" t="s">
        <v>118</v>
      </c>
      <c r="R2" s="3" t="s">
        <v>119</v>
      </c>
      <c r="S2" t="s">
        <v>140</v>
      </c>
    </row>
    <row r="3" spans="1:19" x14ac:dyDescent="0.35">
      <c r="C3" s="31" t="str">
        <f>A7&amp;" "&amp;B7</f>
        <v>January 2000</v>
      </c>
      <c r="D3" s="31"/>
      <c r="E3" s="31"/>
      <c r="F3" s="31"/>
      <c r="G3" s="31"/>
      <c r="H3" s="31"/>
      <c r="I3" s="31"/>
      <c r="L3" s="18" t="s">
        <v>138</v>
      </c>
      <c r="M3" t="s">
        <v>139</v>
      </c>
      <c r="N3" t="s">
        <v>132</v>
      </c>
      <c r="O3" t="s">
        <v>133</v>
      </c>
      <c r="P3" s="19">
        <v>3900</v>
      </c>
      <c r="Q3" s="3">
        <v>34144</v>
      </c>
      <c r="R3" s="3">
        <v>41207</v>
      </c>
      <c r="S3">
        <f>COUNTIF($A$2:$A$15,L3)</f>
        <v>0</v>
      </c>
    </row>
    <row r="4" spans="1:19" x14ac:dyDescent="0.35">
      <c r="C4" s="31"/>
      <c r="D4" s="31"/>
      <c r="E4" s="31"/>
      <c r="F4" s="31"/>
      <c r="G4" s="31"/>
      <c r="H4" s="31"/>
      <c r="I4" s="31"/>
      <c r="L4" s="18" t="s">
        <v>134</v>
      </c>
      <c r="M4" t="s">
        <v>135</v>
      </c>
      <c r="N4" t="s">
        <v>126</v>
      </c>
      <c r="O4" t="s">
        <v>127</v>
      </c>
      <c r="P4" s="19">
        <v>4100</v>
      </c>
      <c r="Q4" s="3">
        <v>33580</v>
      </c>
      <c r="R4" s="3">
        <v>44775</v>
      </c>
      <c r="S4">
        <f>COUNTIF($A$2:$A$15,L4)</f>
        <v>0</v>
      </c>
    </row>
    <row r="5" spans="1:19" x14ac:dyDescent="0.35">
      <c r="L5">
        <v>1013</v>
      </c>
      <c r="M5" t="s">
        <v>199</v>
      </c>
      <c r="N5" t="s">
        <v>132</v>
      </c>
      <c r="O5" t="s">
        <v>127</v>
      </c>
      <c r="P5" s="28">
        <v>9800</v>
      </c>
      <c r="Q5" s="3">
        <v>36863</v>
      </c>
      <c r="R5" s="3">
        <v>36679</v>
      </c>
    </row>
    <row r="6" spans="1:19" x14ac:dyDescent="0.35">
      <c r="A6" s="25" t="s">
        <v>190</v>
      </c>
      <c r="B6" s="25" t="s">
        <v>191</v>
      </c>
      <c r="C6" s="26" t="s">
        <v>192</v>
      </c>
      <c r="D6" s="26" t="s">
        <v>193</v>
      </c>
      <c r="E6" s="26" t="s">
        <v>194</v>
      </c>
      <c r="F6" s="26" t="s">
        <v>193</v>
      </c>
      <c r="G6" s="26" t="s">
        <v>195</v>
      </c>
      <c r="H6" s="26" t="s">
        <v>196</v>
      </c>
      <c r="I6" s="26" t="s">
        <v>196</v>
      </c>
      <c r="L6">
        <v>1014</v>
      </c>
      <c r="M6" t="s">
        <v>200</v>
      </c>
      <c r="N6" t="s">
        <v>201</v>
      </c>
      <c r="O6" t="s">
        <v>133</v>
      </c>
      <c r="P6" s="28">
        <v>12000</v>
      </c>
      <c r="Q6" s="3">
        <v>36864</v>
      </c>
      <c r="R6" s="3">
        <v>36618</v>
      </c>
    </row>
    <row r="7" spans="1:19" x14ac:dyDescent="0.35">
      <c r="A7" s="25" t="s">
        <v>178</v>
      </c>
      <c r="B7" s="25">
        <v>2000</v>
      </c>
      <c r="C7" s="1"/>
      <c r="D7" s="1"/>
      <c r="E7" s="1"/>
      <c r="F7" s="1"/>
      <c r="G7" s="1"/>
      <c r="H7" s="1"/>
      <c r="I7" s="1"/>
      <c r="L7" s="18" t="s">
        <v>130</v>
      </c>
      <c r="M7" t="s">
        <v>131</v>
      </c>
      <c r="N7" t="s">
        <v>132</v>
      </c>
      <c r="O7" t="s">
        <v>133</v>
      </c>
      <c r="P7">
        <v>3800</v>
      </c>
      <c r="Q7" s="3">
        <v>33652</v>
      </c>
      <c r="R7" s="3">
        <v>43560</v>
      </c>
      <c r="S7">
        <f>COUNTIF($A$2:$A$15,L7)</f>
        <v>0</v>
      </c>
    </row>
    <row r="8" spans="1:19" x14ac:dyDescent="0.35">
      <c r="C8" s="27">
        <f>DATEVALUE("1-"&amp;A7&amp;"-"&amp;B7)-WEEKDAY(DATEVALUE("1-"&amp;A7&amp;"-"&amp;B7),3)</f>
        <v>36521</v>
      </c>
      <c r="D8" s="27">
        <f>C8+1</f>
        <v>36522</v>
      </c>
      <c r="E8" s="27">
        <f t="shared" ref="E8:I8" si="0">D8+1</f>
        <v>36523</v>
      </c>
      <c r="F8" s="27">
        <f t="shared" si="0"/>
        <v>36524</v>
      </c>
      <c r="G8" s="27">
        <f t="shared" si="0"/>
        <v>36525</v>
      </c>
      <c r="H8" s="27">
        <f t="shared" si="0"/>
        <v>36526</v>
      </c>
      <c r="I8" s="27">
        <f t="shared" si="0"/>
        <v>36527</v>
      </c>
      <c r="L8" s="18" t="s">
        <v>124</v>
      </c>
      <c r="M8" t="s">
        <v>125</v>
      </c>
      <c r="N8" t="s">
        <v>126</v>
      </c>
      <c r="O8" t="s">
        <v>127</v>
      </c>
      <c r="P8">
        <v>4000</v>
      </c>
      <c r="Q8" s="3">
        <v>33107</v>
      </c>
      <c r="R8" s="3">
        <v>43862</v>
      </c>
      <c r="S8">
        <f>COUNTIF($A$2:$A$15,L8)</f>
        <v>0</v>
      </c>
    </row>
    <row r="9" spans="1:19" x14ac:dyDescent="0.35">
      <c r="C9" s="27">
        <f>C8+7</f>
        <v>36528</v>
      </c>
      <c r="D9" s="27">
        <f t="shared" ref="D9:I9" si="1">D8+7</f>
        <v>36529</v>
      </c>
      <c r="E9" s="27">
        <f t="shared" si="1"/>
        <v>36530</v>
      </c>
      <c r="F9" s="27">
        <f t="shared" si="1"/>
        <v>36531</v>
      </c>
      <c r="G9" s="27">
        <f t="shared" si="1"/>
        <v>36532</v>
      </c>
      <c r="H9" s="27">
        <f t="shared" si="1"/>
        <v>36533</v>
      </c>
      <c r="I9" s="27">
        <f t="shared" si="1"/>
        <v>36534</v>
      </c>
      <c r="L9">
        <v>1012</v>
      </c>
      <c r="M9" t="s">
        <v>197</v>
      </c>
      <c r="N9" t="s">
        <v>198</v>
      </c>
      <c r="O9" t="s">
        <v>127</v>
      </c>
      <c r="P9">
        <v>3400</v>
      </c>
      <c r="Q9" s="3">
        <v>36863</v>
      </c>
      <c r="R9" s="3">
        <v>37049</v>
      </c>
    </row>
    <row r="10" spans="1:19" x14ac:dyDescent="0.35">
      <c r="C10" s="27">
        <f t="shared" ref="C10:C13" si="2">C9+7</f>
        <v>36535</v>
      </c>
      <c r="D10" s="27">
        <f t="shared" ref="D10:D13" si="3">D9+7</f>
        <v>36536</v>
      </c>
      <c r="E10" s="27">
        <f t="shared" ref="E10:E13" si="4">E9+7</f>
        <v>36537</v>
      </c>
      <c r="F10" s="27">
        <f t="shared" ref="F10:F13" si="5">F9+7</f>
        <v>36538</v>
      </c>
      <c r="G10" s="27">
        <f t="shared" ref="G10:G13" si="6">G9+7</f>
        <v>36539</v>
      </c>
      <c r="H10" s="27">
        <f t="shared" ref="H10:H13" si="7">H9+7</f>
        <v>36540</v>
      </c>
      <c r="I10" s="27">
        <f t="shared" ref="I10:I13" si="8">I9+7</f>
        <v>36541</v>
      </c>
      <c r="L10" s="18" t="s">
        <v>136</v>
      </c>
      <c r="M10" t="s">
        <v>137</v>
      </c>
      <c r="N10" t="s">
        <v>128</v>
      </c>
      <c r="O10" t="s">
        <v>129</v>
      </c>
      <c r="P10" s="23">
        <v>4700</v>
      </c>
      <c r="Q10" s="3">
        <v>32584</v>
      </c>
      <c r="R10" s="3">
        <v>44457</v>
      </c>
      <c r="S10">
        <f>COUNTIF($A$2:$A$15,L10)</f>
        <v>0</v>
      </c>
    </row>
    <row r="11" spans="1:19" x14ac:dyDescent="0.35">
      <c r="C11" s="27">
        <f t="shared" si="2"/>
        <v>36542</v>
      </c>
      <c r="D11" s="27">
        <f t="shared" si="3"/>
        <v>36543</v>
      </c>
      <c r="E11" s="27">
        <f t="shared" si="4"/>
        <v>36544</v>
      </c>
      <c r="F11" s="27">
        <f t="shared" si="5"/>
        <v>36545</v>
      </c>
      <c r="G11" s="27">
        <f t="shared" si="6"/>
        <v>36546</v>
      </c>
      <c r="H11" s="27">
        <f t="shared" si="7"/>
        <v>36547</v>
      </c>
      <c r="I11" s="27">
        <f t="shared" si="8"/>
        <v>36548</v>
      </c>
      <c r="L11" s="18" t="s">
        <v>120</v>
      </c>
      <c r="M11" t="s">
        <v>121</v>
      </c>
      <c r="N11" t="s">
        <v>122</v>
      </c>
      <c r="O11" t="s">
        <v>123</v>
      </c>
      <c r="P11" s="23">
        <v>5000</v>
      </c>
      <c r="Q11" s="3">
        <v>31177</v>
      </c>
      <c r="R11" s="3">
        <v>44576</v>
      </c>
      <c r="S11">
        <f>COUNTIF($A$2:$A$15,L11)</f>
        <v>0</v>
      </c>
    </row>
    <row r="12" spans="1:19" x14ac:dyDescent="0.35">
      <c r="C12" s="27">
        <f t="shared" si="2"/>
        <v>36549</v>
      </c>
      <c r="D12" s="27">
        <f t="shared" si="3"/>
        <v>36550</v>
      </c>
      <c r="E12" s="27">
        <f t="shared" si="4"/>
        <v>36551</v>
      </c>
      <c r="F12" s="27">
        <f t="shared" si="5"/>
        <v>36552</v>
      </c>
      <c r="G12" s="27">
        <f t="shared" si="6"/>
        <v>36553</v>
      </c>
      <c r="H12" s="27">
        <f t="shared" si="7"/>
        <v>36554</v>
      </c>
      <c r="I12" s="27">
        <f t="shared" si="8"/>
        <v>36555</v>
      </c>
    </row>
    <row r="13" spans="1:19" x14ac:dyDescent="0.35">
      <c r="C13" s="27">
        <f t="shared" si="2"/>
        <v>36556</v>
      </c>
      <c r="D13" s="27">
        <f t="shared" si="3"/>
        <v>36557</v>
      </c>
      <c r="E13" s="27">
        <f t="shared" si="4"/>
        <v>36558</v>
      </c>
      <c r="F13" s="27">
        <f t="shared" si="5"/>
        <v>36559</v>
      </c>
      <c r="G13" s="27">
        <f t="shared" si="6"/>
        <v>36560</v>
      </c>
      <c r="H13" s="27">
        <f t="shared" si="7"/>
        <v>36561</v>
      </c>
      <c r="I13" s="27">
        <f t="shared" si="8"/>
        <v>36562</v>
      </c>
    </row>
  </sheetData>
  <sortState xmlns:xlrd2="http://schemas.microsoft.com/office/spreadsheetml/2017/richdata2" ref="L3:S11">
    <sortCondition sortBy="cellColor" ref="P3:P11" dxfId="12"/>
    <sortCondition descending="1" sortBy="cellColor" ref="P3:P11" dxfId="11"/>
    <sortCondition sortBy="cellColor" ref="P3:P11" dxfId="10"/>
  </sortState>
  <mergeCells count="1">
    <mergeCell ref="C3:I4"/>
  </mergeCells>
  <phoneticPr fontId="4" type="noConversion"/>
  <conditionalFormatting sqref="C8:I13">
    <cfRule type="expression" dxfId="2" priority="2">
      <formula>MONTH(C8) &lt;&gt; MONTH($H$10)</formula>
    </cfRule>
    <cfRule type="expression" dxfId="1" priority="3">
      <formula>MONTH($A$7) &lt;&gt; MONTH($H$10)</formula>
    </cfRule>
    <cfRule type="expression" priority="4">
      <formula>MONTH($A$7) &lt;&gt;MONTH($H$10)</formula>
    </cfRule>
  </conditionalFormatting>
  <conditionalFormatting sqref="S2:S8">
    <cfRule type="cellIs" dxfId="0" priority="1" operator="greaterThan">
      <formula>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6112319-51DD-49A0-ABAE-DA1AE4816937}">
          <x14:formula1>
            <xm:f>Sheet9!$O$2:$O$13</xm:f>
          </x14:formula1>
          <xm:sqref>A7</xm:sqref>
        </x14:dataValidation>
        <x14:dataValidation type="list" allowBlank="1" showInputMessage="1" showErrorMessage="1" xr:uid="{6AF2E037-FD19-49D9-9D33-1A1E9AF0987B}">
          <x14:formula1>
            <xm:f>Sheet9!$P$2:$P$13</xm:f>
          </x14:formula1>
          <xm:sqref>B7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902C1-1845-4E89-BB74-88F475EE1317}">
  <dimension ref="A1:J10"/>
  <sheetViews>
    <sheetView workbookViewId="0">
      <selection activeCell="A16" sqref="A16:F21"/>
    </sheetView>
  </sheetViews>
  <sheetFormatPr defaultRowHeight="14.5" x14ac:dyDescent="0.35"/>
  <cols>
    <col min="1" max="1" width="11.81640625" bestFit="1" customWidth="1"/>
    <col min="2" max="2" width="15.1796875" bestFit="1" customWidth="1"/>
    <col min="3" max="3" width="10.6328125" bestFit="1" customWidth="1"/>
    <col min="4" max="4" width="10.81640625" bestFit="1" customWidth="1"/>
    <col min="5" max="5" width="9.453125" bestFit="1" customWidth="1"/>
    <col min="6" max="6" width="10.453125" customWidth="1"/>
    <col min="7" max="7" width="14.36328125" bestFit="1" customWidth="1"/>
  </cols>
  <sheetData>
    <row r="1" spans="1:10" x14ac:dyDescent="0.35">
      <c r="A1" s="29" t="s">
        <v>202</v>
      </c>
      <c r="B1" s="29" t="s">
        <v>1</v>
      </c>
      <c r="C1" s="29" t="s">
        <v>116</v>
      </c>
      <c r="D1" s="29" t="s">
        <v>2</v>
      </c>
      <c r="E1" s="29" t="s">
        <v>203</v>
      </c>
      <c r="F1" s="29" t="s">
        <v>205</v>
      </c>
      <c r="G1" s="29" t="s">
        <v>205</v>
      </c>
    </row>
    <row r="2" spans="1:10" x14ac:dyDescent="0.35">
      <c r="A2">
        <v>100</v>
      </c>
      <c r="B2" t="s">
        <v>204</v>
      </c>
      <c r="C2" t="s">
        <v>208</v>
      </c>
      <c r="D2">
        <v>34550</v>
      </c>
      <c r="E2" s="3">
        <v>44969</v>
      </c>
      <c r="F2" s="30">
        <v>0.375</v>
      </c>
      <c r="G2" s="30">
        <v>0.54194444444444445</v>
      </c>
    </row>
    <row r="3" spans="1:10" x14ac:dyDescent="0.35">
      <c r="A3">
        <v>102</v>
      </c>
      <c r="B3" t="s">
        <v>211</v>
      </c>
      <c r="C3" t="s">
        <v>210</v>
      </c>
      <c r="D3">
        <v>28500</v>
      </c>
      <c r="E3" s="3">
        <v>44927</v>
      </c>
      <c r="F3" s="30">
        <v>0.5</v>
      </c>
      <c r="G3" s="30">
        <v>0.58385416666666667</v>
      </c>
    </row>
    <row r="4" spans="1:10" x14ac:dyDescent="0.35">
      <c r="G4" s="30">
        <v>0.58333333333333337</v>
      </c>
    </row>
    <row r="5" spans="1:10" x14ac:dyDescent="0.35">
      <c r="J5" t="s">
        <v>206</v>
      </c>
    </row>
    <row r="6" spans="1:10" x14ac:dyDescent="0.35">
      <c r="J6" t="s">
        <v>207</v>
      </c>
    </row>
    <row r="7" spans="1:10" x14ac:dyDescent="0.35">
      <c r="J7" t="s">
        <v>129</v>
      </c>
    </row>
    <row r="8" spans="1:10" x14ac:dyDescent="0.35">
      <c r="J8" t="s">
        <v>208</v>
      </c>
    </row>
    <row r="9" spans="1:10" x14ac:dyDescent="0.35">
      <c r="J9" t="s">
        <v>209</v>
      </c>
    </row>
    <row r="10" spans="1:10" x14ac:dyDescent="0.35">
      <c r="J10" t="s">
        <v>210</v>
      </c>
    </row>
  </sheetData>
  <dataValidations count="7">
    <dataValidation type="time" allowBlank="1" showInputMessage="1" showErrorMessage="1" error="Time range error" prompt="Time between 9 to 5" sqref="G1:G1048576" xr:uid="{FD2C5CF7-0309-4251-AE34-FB7DCC7E9D0E}">
      <formula1>0.375</formula1>
      <formula2>0.708333333333333</formula2>
    </dataValidation>
    <dataValidation type="whole" allowBlank="1" showInputMessage="1" showErrorMessage="1" errorTitle="Date Range Error" error="Data must be entered between 100 and 999" sqref="A1:A15 A22:A1048576" xr:uid="{F6C7271C-48BE-431B-B232-5DE0879B61B8}">
      <formula1>100</formula1>
      <formula2>999</formula2>
    </dataValidation>
    <dataValidation type="textLength" errorStyle="warning" allowBlank="1" showInputMessage="1" showErrorMessage="1" errorTitle="Text Length Warning" error="Name must be between length of 1 and 20" prompt="Enter the name with the letter between 1 and 15" sqref="B1:B15 B22:B1048576" xr:uid="{A9C11D39-62E0-4A4F-993C-64241B3A6A47}">
      <formula1>1</formula1>
      <formula2>20</formula2>
    </dataValidation>
    <dataValidation type="decimal" allowBlank="1" showInputMessage="1" showErrorMessage="1" error="Salary range didnt match" prompt="Salary must be from 25000  to 100000 " sqref="D1:D15 D22:D1048576" xr:uid="{EA51F3AE-B2D2-4661-A233-D83EEA66EEE4}">
      <formula1>25000</formula1>
      <formula2>100000</formula2>
    </dataValidation>
    <dataValidation type="date" allowBlank="1" showInputMessage="1" showErrorMessage="1" error="Fiscal year range error" prompt="Date range from jan 2023 to jan 2024(dd/mm/yyyy)" sqref="E1:E15 E22:E1048576" xr:uid="{B66BD94B-2F7D-4F44-9E94-1360598C453C}">
      <formula1>44927</formula1>
      <formula2>45292</formula2>
    </dataValidation>
    <dataValidation type="time" allowBlank="1" showInputMessage="1" showErrorMessage="1" error="Time range error" prompt="Time between 9 to 17" sqref="F1:F15 F22:F1048576" xr:uid="{5170DD96-CDBF-4CA4-98BE-1A4E201C7B90}">
      <formula1>0.375</formula1>
      <formula2>0.708333333333333</formula2>
    </dataValidation>
    <dataValidation type="list" allowBlank="1" showInputMessage="1" showErrorMessage="1" error="Designation must be selected from the list" prompt="Must be select from the list" sqref="C1:C15 C22:C1048576" xr:uid="{06EDFE9F-15B1-4C5A-B5E4-CFD90F2F51B5}">
      <formula1>$J$5:$J$10</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5F68D-00F2-4AD9-99B5-546E3B329114}">
  <dimension ref="A1:M17"/>
  <sheetViews>
    <sheetView workbookViewId="0">
      <selection activeCell="J1" sqref="J1:M17"/>
    </sheetView>
  </sheetViews>
  <sheetFormatPr defaultRowHeight="14.5" x14ac:dyDescent="0.35"/>
  <cols>
    <col min="1" max="1" width="12.453125" bestFit="1" customWidth="1"/>
    <col min="3" max="3" width="9.7265625" bestFit="1" customWidth="1"/>
    <col min="4" max="4" width="10.81640625" bestFit="1" customWidth="1"/>
    <col min="5" max="5" width="9.453125" bestFit="1" customWidth="1"/>
  </cols>
  <sheetData>
    <row r="1" spans="1:13" x14ac:dyDescent="0.35">
      <c r="A1" t="s">
        <v>212</v>
      </c>
      <c r="B1" t="s">
        <v>5</v>
      </c>
      <c r="C1" t="s">
        <v>219</v>
      </c>
      <c r="D1" t="s">
        <v>220</v>
      </c>
      <c r="E1" t="s">
        <v>221</v>
      </c>
      <c r="F1" t="s">
        <v>222</v>
      </c>
      <c r="J1" t="s">
        <v>60</v>
      </c>
      <c r="K1" t="s">
        <v>212</v>
      </c>
      <c r="L1" t="s">
        <v>233</v>
      </c>
      <c r="M1" t="s">
        <v>242</v>
      </c>
    </row>
    <row r="2" spans="1:13" x14ac:dyDescent="0.35">
      <c r="A2" t="s">
        <v>213</v>
      </c>
      <c r="B2">
        <v>85</v>
      </c>
      <c r="C2">
        <v>92</v>
      </c>
      <c r="D2">
        <v>80</v>
      </c>
      <c r="E2">
        <v>88</v>
      </c>
      <c r="F2">
        <v>94</v>
      </c>
      <c r="J2" t="s">
        <v>224</v>
      </c>
      <c r="K2" t="s">
        <v>225</v>
      </c>
      <c r="L2" t="s">
        <v>234</v>
      </c>
      <c r="M2">
        <v>8</v>
      </c>
    </row>
    <row r="3" spans="1:13" x14ac:dyDescent="0.35">
      <c r="A3" t="s">
        <v>145</v>
      </c>
      <c r="B3">
        <v>90</v>
      </c>
      <c r="C3">
        <v>88</v>
      </c>
      <c r="D3">
        <v>90</v>
      </c>
      <c r="E3">
        <v>92</v>
      </c>
      <c r="F3">
        <v>86</v>
      </c>
      <c r="J3" t="s">
        <v>224</v>
      </c>
      <c r="K3" t="s">
        <v>226</v>
      </c>
      <c r="L3" t="s">
        <v>234</v>
      </c>
      <c r="M3">
        <v>7</v>
      </c>
    </row>
    <row r="4" spans="1:13" x14ac:dyDescent="0.35">
      <c r="A4" t="s">
        <v>214</v>
      </c>
      <c r="B4">
        <v>78</v>
      </c>
      <c r="C4">
        <v>94</v>
      </c>
      <c r="D4">
        <v>88</v>
      </c>
      <c r="E4">
        <v>85</v>
      </c>
      <c r="F4">
        <v>90</v>
      </c>
      <c r="J4" t="s">
        <v>224</v>
      </c>
      <c r="K4" t="s">
        <v>227</v>
      </c>
      <c r="L4" t="s">
        <v>235</v>
      </c>
      <c r="M4">
        <v>8</v>
      </c>
    </row>
    <row r="5" spans="1:13" x14ac:dyDescent="0.35">
      <c r="A5" t="s">
        <v>215</v>
      </c>
      <c r="B5">
        <v>92</v>
      </c>
      <c r="C5">
        <v>78</v>
      </c>
      <c r="D5">
        <v>84</v>
      </c>
      <c r="E5">
        <v>90</v>
      </c>
      <c r="F5">
        <v>88</v>
      </c>
      <c r="J5" t="s">
        <v>224</v>
      </c>
      <c r="K5" t="s">
        <v>226</v>
      </c>
      <c r="L5" t="s">
        <v>235</v>
      </c>
      <c r="M5">
        <v>9</v>
      </c>
    </row>
    <row r="6" spans="1:13" x14ac:dyDescent="0.35">
      <c r="A6" t="s">
        <v>216</v>
      </c>
      <c r="B6">
        <v>88</v>
      </c>
      <c r="C6">
        <v>80</v>
      </c>
      <c r="D6">
        <v>78</v>
      </c>
      <c r="E6">
        <v>94</v>
      </c>
      <c r="F6">
        <v>92</v>
      </c>
      <c r="J6" t="s">
        <v>224</v>
      </c>
      <c r="K6" t="s">
        <v>228</v>
      </c>
      <c r="L6" t="s">
        <v>235</v>
      </c>
      <c r="M6">
        <v>32</v>
      </c>
    </row>
    <row r="7" spans="1:13" x14ac:dyDescent="0.35">
      <c r="J7" t="s">
        <v>229</v>
      </c>
      <c r="K7" t="s">
        <v>230</v>
      </c>
      <c r="L7" t="s">
        <v>236</v>
      </c>
      <c r="M7">
        <v>11</v>
      </c>
    </row>
    <row r="8" spans="1:13" x14ac:dyDescent="0.35">
      <c r="J8" t="s">
        <v>229</v>
      </c>
      <c r="K8" t="s">
        <v>230</v>
      </c>
      <c r="L8" t="s">
        <v>237</v>
      </c>
      <c r="M8">
        <v>32</v>
      </c>
    </row>
    <row r="9" spans="1:13" x14ac:dyDescent="0.35">
      <c r="A9" t="s">
        <v>217</v>
      </c>
      <c r="B9" t="s">
        <v>155</v>
      </c>
      <c r="J9" t="s">
        <v>229</v>
      </c>
      <c r="K9" t="s">
        <v>230</v>
      </c>
      <c r="L9" t="s">
        <v>238</v>
      </c>
      <c r="M9">
        <v>45</v>
      </c>
    </row>
    <row r="10" spans="1:13" x14ac:dyDescent="0.35">
      <c r="A10" t="s">
        <v>218</v>
      </c>
      <c r="J10" t="s">
        <v>229</v>
      </c>
      <c r="K10" t="s">
        <v>230</v>
      </c>
      <c r="L10" t="s">
        <v>238</v>
      </c>
      <c r="M10">
        <v>54</v>
      </c>
    </row>
    <row r="11" spans="1:13" x14ac:dyDescent="0.35">
      <c r="A11" t="s">
        <v>4</v>
      </c>
      <c r="B11" t="e">
        <f ca="1">SUM(INDIRECT(B9))</f>
        <v>#REF!</v>
      </c>
      <c r="J11" t="s">
        <v>229</v>
      </c>
      <c r="K11" t="s">
        <v>227</v>
      </c>
      <c r="L11" t="s">
        <v>238</v>
      </c>
      <c r="M11">
        <v>21</v>
      </c>
    </row>
    <row r="12" spans="1:13" x14ac:dyDescent="0.35">
      <c r="J12" t="s">
        <v>229</v>
      </c>
      <c r="K12" t="s">
        <v>228</v>
      </c>
      <c r="L12" t="s">
        <v>237</v>
      </c>
      <c r="M12">
        <v>4</v>
      </c>
    </row>
    <row r="13" spans="1:13" x14ac:dyDescent="0.35">
      <c r="J13" t="s">
        <v>231</v>
      </c>
      <c r="K13" t="s">
        <v>227</v>
      </c>
      <c r="L13" t="s">
        <v>239</v>
      </c>
      <c r="M13">
        <v>56</v>
      </c>
    </row>
    <row r="14" spans="1:13" x14ac:dyDescent="0.35">
      <c r="J14" t="s">
        <v>231</v>
      </c>
      <c r="K14" t="s">
        <v>232</v>
      </c>
      <c r="L14" t="s">
        <v>240</v>
      </c>
      <c r="M14">
        <v>67</v>
      </c>
    </row>
    <row r="15" spans="1:13" x14ac:dyDescent="0.35">
      <c r="J15" t="s">
        <v>231</v>
      </c>
      <c r="K15" t="s">
        <v>232</v>
      </c>
      <c r="L15" t="s">
        <v>240</v>
      </c>
      <c r="M15">
        <v>88</v>
      </c>
    </row>
    <row r="16" spans="1:13" x14ac:dyDescent="0.35">
      <c r="J16" t="s">
        <v>231</v>
      </c>
      <c r="K16" t="s">
        <v>232</v>
      </c>
      <c r="L16" t="s">
        <v>241</v>
      </c>
      <c r="M16">
        <v>11</v>
      </c>
    </row>
    <row r="17" spans="10:13" x14ac:dyDescent="0.35">
      <c r="J17" t="s">
        <v>231</v>
      </c>
      <c r="K17" t="s">
        <v>232</v>
      </c>
      <c r="L17" t="s">
        <v>239</v>
      </c>
      <c r="M17">
        <v>34</v>
      </c>
    </row>
  </sheetData>
  <autoFilter ref="J1:M17" xr:uid="{88B5F68D-00F2-4AD9-99B5-546E3B329114}"/>
  <dataValidations count="1">
    <dataValidation type="list" allowBlank="1" showInputMessage="1" showErrorMessage="1" sqref="B9" xr:uid="{5AF40A80-2A96-416B-AB77-CFBFCA92E8E5}">
      <formula1>$B$1:$F$1</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4791E-225E-42C4-A2E0-BA1D22774FC1}">
  <dimension ref="A1:D17"/>
  <sheetViews>
    <sheetView workbookViewId="0">
      <selection activeCell="L20" sqref="L20"/>
    </sheetView>
  </sheetViews>
  <sheetFormatPr defaultRowHeight="14.5" x14ac:dyDescent="0.35"/>
  <cols>
    <col min="2" max="2" width="9" customWidth="1"/>
    <col min="4" max="4" width="9.453125" customWidth="1"/>
  </cols>
  <sheetData>
    <row r="1" spans="1:4" x14ac:dyDescent="0.35">
      <c r="A1" s="18" t="s">
        <v>60</v>
      </c>
      <c r="B1" s="18" t="s">
        <v>212</v>
      </c>
      <c r="C1" s="18" t="s">
        <v>233</v>
      </c>
      <c r="D1" s="18" t="s">
        <v>242</v>
      </c>
    </row>
    <row r="2" spans="1:4" hidden="1" x14ac:dyDescent="0.35">
      <c r="A2" s="18" t="s">
        <v>224</v>
      </c>
      <c r="B2" s="18" t="s">
        <v>225</v>
      </c>
      <c r="C2" s="18" t="s">
        <v>234</v>
      </c>
      <c r="D2" s="18">
        <v>8</v>
      </c>
    </row>
    <row r="3" spans="1:4" hidden="1" x14ac:dyDescent="0.35">
      <c r="A3" s="18" t="s">
        <v>224</v>
      </c>
      <c r="B3" s="18" t="s">
        <v>226</v>
      </c>
      <c r="C3" s="18" t="s">
        <v>234</v>
      </c>
      <c r="D3" s="18">
        <v>7</v>
      </c>
    </row>
    <row r="4" spans="1:4" x14ac:dyDescent="0.35">
      <c r="A4" s="18" t="s">
        <v>224</v>
      </c>
      <c r="B4" s="18" t="s">
        <v>227</v>
      </c>
      <c r="C4" s="18" t="s">
        <v>235</v>
      </c>
      <c r="D4" s="18">
        <v>8</v>
      </c>
    </row>
    <row r="5" spans="1:4" hidden="1" x14ac:dyDescent="0.35">
      <c r="A5" s="18" t="s">
        <v>224</v>
      </c>
      <c r="B5" s="18" t="s">
        <v>226</v>
      </c>
      <c r="C5" s="18" t="s">
        <v>235</v>
      </c>
      <c r="D5" s="18">
        <v>9</v>
      </c>
    </row>
    <row r="6" spans="1:4" x14ac:dyDescent="0.35">
      <c r="A6" s="18" t="s">
        <v>224</v>
      </c>
      <c r="B6" s="18" t="s">
        <v>228</v>
      </c>
      <c r="C6" s="18" t="s">
        <v>235</v>
      </c>
      <c r="D6" s="18">
        <v>32</v>
      </c>
    </row>
    <row r="7" spans="1:4" hidden="1" x14ac:dyDescent="0.35">
      <c r="A7" s="18" t="s">
        <v>229</v>
      </c>
      <c r="B7" s="18" t="s">
        <v>230</v>
      </c>
      <c r="C7" s="18" t="s">
        <v>236</v>
      </c>
      <c r="D7" s="18">
        <v>11</v>
      </c>
    </row>
    <row r="8" spans="1:4" hidden="1" x14ac:dyDescent="0.35">
      <c r="A8" s="18" t="s">
        <v>229</v>
      </c>
      <c r="B8" s="18" t="s">
        <v>230</v>
      </c>
      <c r="C8" s="18" t="s">
        <v>237</v>
      </c>
      <c r="D8" s="18">
        <v>32</v>
      </c>
    </row>
    <row r="9" spans="1:4" hidden="1" x14ac:dyDescent="0.35">
      <c r="A9" s="18" t="s">
        <v>229</v>
      </c>
      <c r="B9" s="18" t="s">
        <v>230</v>
      </c>
      <c r="C9" s="18" t="s">
        <v>238</v>
      </c>
      <c r="D9" s="18">
        <v>45</v>
      </c>
    </row>
    <row r="10" spans="1:4" hidden="1" x14ac:dyDescent="0.35">
      <c r="A10" s="18" t="s">
        <v>229</v>
      </c>
      <c r="B10" s="18" t="s">
        <v>230</v>
      </c>
      <c r="C10" s="18" t="s">
        <v>238</v>
      </c>
      <c r="D10" s="18">
        <v>54</v>
      </c>
    </row>
    <row r="11" spans="1:4" hidden="1" x14ac:dyDescent="0.35">
      <c r="A11" s="18" t="s">
        <v>229</v>
      </c>
      <c r="B11" s="18" t="s">
        <v>227</v>
      </c>
      <c r="C11" s="18" t="s">
        <v>238</v>
      </c>
      <c r="D11" s="18">
        <v>21</v>
      </c>
    </row>
    <row r="12" spans="1:4" hidden="1" x14ac:dyDescent="0.35">
      <c r="A12" s="18" t="s">
        <v>229</v>
      </c>
      <c r="B12" s="18" t="s">
        <v>228</v>
      </c>
      <c r="C12" s="18" t="s">
        <v>237</v>
      </c>
      <c r="D12" s="18">
        <v>4</v>
      </c>
    </row>
    <row r="13" spans="1:4" x14ac:dyDescent="0.35">
      <c r="A13" s="18" t="s">
        <v>231</v>
      </c>
      <c r="B13" s="18" t="s">
        <v>227</v>
      </c>
      <c r="C13" s="18" t="s">
        <v>239</v>
      </c>
      <c r="D13" s="18">
        <v>56</v>
      </c>
    </row>
    <row r="14" spans="1:4" hidden="1" x14ac:dyDescent="0.35">
      <c r="A14" s="18" t="s">
        <v>231</v>
      </c>
      <c r="B14" s="18" t="s">
        <v>232</v>
      </c>
      <c r="C14" s="18" t="s">
        <v>240</v>
      </c>
      <c r="D14" s="18">
        <v>67</v>
      </c>
    </row>
    <row r="15" spans="1:4" hidden="1" x14ac:dyDescent="0.35">
      <c r="A15" s="18" t="s">
        <v>231</v>
      </c>
      <c r="B15" s="18" t="s">
        <v>232</v>
      </c>
      <c r="C15" s="18" t="s">
        <v>240</v>
      </c>
      <c r="D15" s="18">
        <v>88</v>
      </c>
    </row>
    <row r="16" spans="1:4" hidden="1" x14ac:dyDescent="0.35">
      <c r="A16" s="18" t="s">
        <v>231</v>
      </c>
      <c r="B16" s="18" t="s">
        <v>232</v>
      </c>
      <c r="C16" s="18" t="s">
        <v>241</v>
      </c>
      <c r="D16" s="18">
        <v>11</v>
      </c>
    </row>
    <row r="17" spans="1:4" hidden="1" x14ac:dyDescent="0.35">
      <c r="A17" s="18" t="s">
        <v>231</v>
      </c>
      <c r="B17" s="18" t="s">
        <v>232</v>
      </c>
      <c r="C17" s="18" t="s">
        <v>239</v>
      </c>
      <c r="D17" s="18">
        <v>34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11</vt:i4>
      </vt:variant>
    </vt:vector>
  </HeadingPairs>
  <TitlesOfParts>
    <vt:vector size="24" baseType="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Alex_Lee</vt:lpstr>
      <vt:lpstr>Sheet2!Criteria</vt:lpstr>
      <vt:lpstr>Sheet3!Criteria</vt:lpstr>
      <vt:lpstr>Sheet4!Criteria</vt:lpstr>
      <vt:lpstr>Sheet2!Extract</vt:lpstr>
      <vt:lpstr>Sheet3!Extract</vt:lpstr>
      <vt:lpstr>Sheet4!Extract</vt:lpstr>
      <vt:lpstr>Jane_Smith</vt:lpstr>
      <vt:lpstr>John_Doe</vt:lpstr>
      <vt:lpstr>Lisa_Green</vt:lpstr>
      <vt:lpstr>Mike_Brown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2023-07-01T07:20:33Z</dcterms:created>
  <dcterms:modified xsi:type="dcterms:W3CDTF">2023-07-17T15:10:27Z</dcterms:modified>
</cp:coreProperties>
</file>