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c\AC\Temp\"/>
    </mc:Choice>
  </mc:AlternateContent>
  <xr:revisionPtr revIDLastSave="3044" documentId="13_ncr:1_{F177EDB4-62E2-421D-809D-7ABDD40F7D0D}" xr6:coauthVersionLast="47" xr6:coauthVersionMax="47" xr10:uidLastSave="{F1FB2CD8-155C-48CF-BD0A-90A783D0E656}"/>
  <bookViews>
    <workbookView xWindow="-105" yWindow="-105" windowWidth="19425" windowHeight="10425" xr2:uid="{00000000-000D-0000-FFFF-FFFF00000000}"/>
  </bookViews>
  <sheets>
    <sheet name="timesheet" sheetId="1" r:id="rId1"/>
    <sheet name="Sheet1" sheetId="2" r:id="rId2"/>
  </sheets>
  <definedNames>
    <definedName name="_xlnm.Print_Area" localSheetId="0">timesheet!$A$1:$K$37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F34" i="1"/>
  <c r="G34" i="1"/>
  <c r="F35" i="1"/>
  <c r="G35" i="1"/>
  <c r="F36" i="1"/>
  <c r="G36" i="1"/>
  <c r="F1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H33" i="1"/>
  <c r="I33" i="1"/>
  <c r="H34" i="1"/>
  <c r="I34" i="1"/>
  <c r="H35" i="1"/>
  <c r="I35" i="1"/>
  <c r="H36" i="1"/>
  <c r="I36" i="1"/>
  <c r="G6" i="1"/>
  <c r="H6" i="1"/>
  <c r="I6" i="1"/>
  <c r="G7" i="1"/>
  <c r="H7" i="1"/>
  <c r="I7" i="1"/>
  <c r="G8" i="1"/>
  <c r="H8" i="1"/>
  <c r="I8" i="1"/>
  <c r="G9" i="1"/>
  <c r="I9" i="1"/>
  <c r="G10" i="1"/>
  <c r="H10" i="1"/>
  <c r="I10" i="1"/>
  <c r="G11" i="1"/>
  <c r="H11" i="1"/>
  <c r="I11" i="1"/>
  <c r="G12" i="1"/>
  <c r="H12" i="1"/>
  <c r="I12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I23" i="1"/>
  <c r="G24" i="1"/>
  <c r="H24" i="1"/>
  <c r="I24" i="1"/>
  <c r="G25" i="1"/>
  <c r="H25" i="1"/>
  <c r="I25" i="1"/>
  <c r="G26" i="1"/>
  <c r="H26" i="1"/>
  <c r="I26" i="1"/>
  <c r="H9" i="1"/>
  <c r="H23" i="1"/>
  <c r="G13" i="1"/>
  <c r="H13" i="1"/>
  <c r="B37" i="1"/>
  <c r="A6" i="1"/>
  <c r="A7" i="1"/>
  <c r="I37" i="1"/>
  <c r="B6" i="1"/>
  <c r="A8" i="1"/>
  <c r="B7" i="1"/>
  <c r="H37" i="1"/>
  <c r="G37" i="1"/>
  <c r="B8" i="1"/>
  <c r="A9" i="1"/>
  <c r="B9" i="1"/>
  <c r="A10" i="1"/>
  <c r="A11" i="1"/>
  <c r="B10" i="1"/>
  <c r="A12" i="1"/>
  <c r="B11" i="1"/>
  <c r="A13" i="1"/>
  <c r="B12" i="1"/>
  <c r="B13" i="1"/>
  <c r="A14" i="1"/>
  <c r="A15" i="1"/>
  <c r="B14" i="1"/>
  <c r="A16" i="1"/>
  <c r="B15" i="1"/>
  <c r="B16" i="1"/>
  <c r="A17" i="1"/>
  <c r="B17" i="1"/>
  <c r="A18" i="1"/>
  <c r="A19" i="1"/>
  <c r="B18" i="1"/>
  <c r="A20" i="1"/>
  <c r="B19" i="1"/>
  <c r="A21" i="1"/>
  <c r="B20" i="1"/>
  <c r="A22" i="1"/>
  <c r="B21" i="1"/>
  <c r="A23" i="1"/>
  <c r="B22" i="1"/>
  <c r="A24" i="1"/>
  <c r="B23" i="1"/>
  <c r="B24" i="1"/>
  <c r="A25" i="1"/>
  <c r="A26" i="1"/>
  <c r="B25" i="1"/>
  <c r="A27" i="1"/>
  <c r="B26" i="1"/>
  <c r="B27" i="1"/>
  <c r="A28" i="1"/>
  <c r="A29" i="1"/>
  <c r="B28" i="1"/>
  <c r="A30" i="1"/>
  <c r="B29" i="1"/>
  <c r="A31" i="1"/>
  <c r="B30" i="1"/>
  <c r="A32" i="1"/>
  <c r="B31" i="1"/>
  <c r="B32" i="1"/>
  <c r="A33" i="1"/>
  <c r="B33" i="1"/>
  <c r="A34" i="1"/>
  <c r="B34" i="1"/>
  <c r="A35" i="1"/>
  <c r="B35" i="1"/>
  <c r="A36" i="1"/>
  <c r="B36" i="1"/>
  <c r="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Momoko Asaka</author>
  </authors>
  <commentList>
    <comment ref="H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*1.25</t>
        </r>
      </text>
    </comment>
    <comment ref="I5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*0.25</t>
        </r>
      </text>
    </comment>
  </commentList>
</comments>
</file>

<file path=xl/sharedStrings.xml><?xml version="1.0" encoding="utf-8"?>
<sst xmlns="http://schemas.openxmlformats.org/spreadsheetml/2006/main" count="38" uniqueCount="38">
  <si>
    <t>タイムシート</t>
    <phoneticPr fontId="2"/>
  </si>
  <si>
    <t>氏  名</t>
    <rPh sb="0" eb="1">
      <t>シ</t>
    </rPh>
    <rPh sb="3" eb="4">
      <t>メイ</t>
    </rPh>
    <phoneticPr fontId="2"/>
  </si>
  <si>
    <t>シュレスタプラドゥマン</t>
  </si>
  <si>
    <t>日</t>
    <rPh sb="0" eb="1">
      <t>ニチ</t>
    </rPh>
    <phoneticPr fontId="2"/>
  </si>
  <si>
    <t>曜日</t>
    <rPh sb="0" eb="2">
      <t>ヨウビ</t>
    </rPh>
    <phoneticPr fontId="2"/>
  </si>
  <si>
    <t>始業時刻</t>
    <rPh sb="0" eb="2">
      <t>シギョウ</t>
    </rPh>
    <rPh sb="2" eb="4">
      <t>ジコク</t>
    </rPh>
    <phoneticPr fontId="2"/>
  </si>
  <si>
    <t>終業時刻</t>
    <rPh sb="0" eb="2">
      <t>シュウギョウ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</si>
  <si>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</si>
  <si>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総労働</t>
    <rPh sb="0" eb="1">
      <t>ソウ</t>
    </rPh>
    <rPh sb="1" eb="3">
      <t>ロウドウ</t>
    </rPh>
    <phoneticPr fontId="2"/>
  </si>
  <si>
    <t>法定内</t>
    <rPh sb="0" eb="2">
      <t>ホウテイ</t>
    </rPh>
    <rPh sb="2" eb="3">
      <t>ナイ</t>
    </rPh>
    <phoneticPr fontId="2"/>
  </si>
  <si>
    <t>時間外</t>
    <rPh sb="0" eb="3">
      <t>ジカンガイ</t>
    </rPh>
    <phoneticPr fontId="2"/>
  </si>
  <si>
    <t>深夜</t>
    <rPh sb="0" eb="2">
      <t>シンヤ</t>
    </rPh>
    <phoneticPr fontId="2"/>
  </si>
  <si>
    <t>作業内容</t>
    <rPh sb="0" eb="2">
      <t>サギョウ</t>
    </rPh>
    <rPh sb="2" eb="4">
      <t>ナイヨウ</t>
    </rPh>
    <phoneticPr fontId="2"/>
  </si>
  <si>
    <t>承認</t>
    <rPh sb="0" eb="2">
      <t>ショウニン</t>
    </rPh>
    <phoneticPr fontId="2"/>
  </si>
  <si>
    <t>使い方</t>
    <rPh sb="0" eb="1">
      <t>ツカ</t>
    </rPh>
    <rPh sb="2" eb="3">
      <t>カタ</t>
    </rPh>
    <phoneticPr fontId="2"/>
  </si>
  <si>
    <t>1.</t>
    <phoneticPr fontId="2"/>
  </si>
  <si>
    <t>A1 に年を西暦  (4 桁) で入力します。</t>
    <rPh sb="4" eb="5">
      <t>ネン</t>
    </rPh>
    <rPh sb="6" eb="8">
      <t>セイレキ</t>
    </rPh>
    <rPh sb="13" eb="14">
      <t>ケタ</t>
    </rPh>
    <rPh sb="17" eb="19">
      <t>ニュウリョク</t>
    </rPh>
    <phoneticPr fontId="2"/>
  </si>
  <si>
    <t>◎「年」は入力せず、数字のみ入力してください。</t>
    <rPh sb="2" eb="3">
      <t>ネン</t>
    </rPh>
    <rPh sb="5" eb="7">
      <t>ニュウリョク</t>
    </rPh>
    <rPh sb="10" eb="12">
      <t>スウジ</t>
    </rPh>
    <rPh sb="14" eb="16">
      <t>ニュウリョク</t>
    </rPh>
    <phoneticPr fontId="2"/>
  </si>
  <si>
    <t>2.</t>
  </si>
  <si>
    <t>C1 に月を数字で入力します。</t>
    <rPh sb="4" eb="5">
      <t>ガツ</t>
    </rPh>
    <rPh sb="6" eb="8">
      <t>スウジ</t>
    </rPh>
    <rPh sb="9" eb="11">
      <t>ニュウリョク</t>
    </rPh>
    <phoneticPr fontId="2"/>
  </si>
  <si>
    <t>◎「月」は入力せず、数字のみ入力してください。</t>
    <rPh sb="2" eb="3">
      <t>ツキ</t>
    </rPh>
    <rPh sb="5" eb="7">
      <t>ニュウリョク</t>
    </rPh>
    <rPh sb="10" eb="12">
      <t>スウジ</t>
    </rPh>
    <rPh sb="14" eb="16">
      <t>ニュウリョク</t>
    </rPh>
    <phoneticPr fontId="2"/>
  </si>
  <si>
    <t>3.</t>
  </si>
  <si>
    <t>C列に始業時刻を入力します。（例：10:00）</t>
    <rPh sb="1" eb="2">
      <t>レツ</t>
    </rPh>
    <rPh sb="3" eb="5">
      <t>シギョウ</t>
    </rPh>
    <rPh sb="5" eb="7">
      <t>ジコク</t>
    </rPh>
    <rPh sb="8" eb="10">
      <t>ニュウリョク</t>
    </rPh>
    <rPh sb="15" eb="16">
      <t>レイ</t>
    </rPh>
    <phoneticPr fontId="2"/>
  </si>
  <si>
    <t>4.</t>
  </si>
  <si>
    <t>D列に終業時刻を入力します。（例：18:00）</t>
    <rPh sb="1" eb="2">
      <t>レツ</t>
    </rPh>
    <rPh sb="3" eb="5">
      <t>シュウギョウ</t>
    </rPh>
    <rPh sb="5" eb="7">
      <t>ジコク</t>
    </rPh>
    <rPh sb="8" eb="10">
      <t>ニュウリョク</t>
    </rPh>
    <rPh sb="15" eb="16">
      <t>レイ</t>
    </rPh>
    <phoneticPr fontId="2"/>
  </si>
  <si>
    <t>5.</t>
  </si>
  <si>
    <t>E列に休憩時間を入力します。（例：1:00）</t>
    <rPh sb="1" eb="2">
      <t>レツ</t>
    </rPh>
    <rPh sb="3" eb="5">
      <t>キュウケイ</t>
    </rPh>
    <rPh sb="5" eb="7">
      <t>ジカン</t>
    </rPh>
    <rPh sb="8" eb="10">
      <t>ニュウリョク</t>
    </rPh>
    <phoneticPr fontId="2"/>
  </si>
  <si>
    <t>◎ 時刻はすべて 24 時間制で入力してください。</t>
    <rPh sb="2" eb="4">
      <t>ジコク</t>
    </rPh>
    <rPh sb="12" eb="14">
      <t>ジカン</t>
    </rPh>
    <rPh sb="14" eb="15">
      <t>セイ</t>
    </rPh>
    <rPh sb="16" eb="18">
      <t>ニュウリョク</t>
    </rPh>
    <phoneticPr fontId="2"/>
  </si>
  <si>
    <t>◎ 深夜24時を回った場合（例：夜中の1時）は</t>
    <rPh sb="2" eb="4">
      <t>シンヤ</t>
    </rPh>
    <rPh sb="6" eb="7">
      <t>ジ</t>
    </rPh>
    <rPh sb="8" eb="9">
      <t>マワ</t>
    </rPh>
    <rPh sb="11" eb="13">
      <t>バアイ</t>
    </rPh>
    <rPh sb="14" eb="15">
      <t>レイ</t>
    </rPh>
    <rPh sb="16" eb="18">
      <t>ヨナカ</t>
    </rPh>
    <rPh sb="20" eb="21">
      <t>ジ</t>
    </rPh>
    <phoneticPr fontId="2"/>
  </si>
  <si>
    <t>　　25:00のように入力してください。</t>
    <rPh sb="11" eb="13">
      <t>ニュウリョク</t>
    </rPh>
    <phoneticPr fontId="2"/>
  </si>
  <si>
    <t>6.</t>
    <phoneticPr fontId="2"/>
  </si>
  <si>
    <t>G列に当日の作業内容を入力します。</t>
    <rPh sb="1" eb="2">
      <t>レツ</t>
    </rPh>
    <rPh sb="3" eb="5">
      <t>トウジツ</t>
    </rPh>
    <rPh sb="6" eb="8">
      <t>サギョウ</t>
    </rPh>
    <rPh sb="8" eb="10">
      <t>ナイヨウ</t>
    </rPh>
    <rPh sb="11" eb="13">
      <t>ニュウリョク</t>
    </rPh>
    <phoneticPr fontId="2"/>
  </si>
  <si>
    <t>7.</t>
    <phoneticPr fontId="2"/>
  </si>
  <si>
    <t>終業時にシートを提出し、承認をもらいます。</t>
    <rPh sb="0" eb="2">
      <t>シュウギョウ</t>
    </rPh>
    <rPh sb="2" eb="3">
      <t>ジ</t>
    </rPh>
    <rPh sb="8" eb="10">
      <t>テイシュツ</t>
    </rPh>
    <rPh sb="12" eb="14">
      <t>ショウニン</t>
    </rPh>
    <phoneticPr fontId="2"/>
  </si>
  <si>
    <t>有休お願いします</t>
  </si>
  <si>
    <t>　　　　　　　　　　　　　　　　　　　　　　　　　　　　　</t>
  </si>
  <si>
    <t>出勤</t>
    <rPh sb="0" eb="2">
      <t>シュッキン</t>
    </rPh>
    <phoneticPr fontId="2"/>
  </si>
  <si>
    <t>;00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</si>
</sst>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176" formatCode="0\ &quot;年&quot;"/>
    <numFmt numFmtId="177" formatCode="0\ &quot;月&quot;"/>
    <numFmt numFmtId="178" formatCode="[h]:mm"/>
    <numFmt numFmtId="179" formatCode="d&quot; 日&quot;"/>
    <numFmt numFmtId="180" formatCode="ddd"/>
    <numFmt numFmtId="181" formatCode="0_);[Red]\(0\)"/>
  </numFmts>
  <fonts count="9"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 style="thick">
        <color indexed="55"/>
      </right>
      <top style="thick">
        <color indexed="55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top"/>
    </xf>
    <xf numFmtId="20" fontId="0" fillId="0" borderId="0" xfId="0" applyNumberFormat="1"/>
    <xf numFmtId="5" fontId="3" fillId="0" borderId="0" xfId="0" applyNumberFormat="1" applyFont="1" applyAlignment="1">
      <alignment vertical="center"/>
    </xf>
    <xf numFmtId="0" fontId="0" fillId="0" borderId="1" xfId="0" applyBorder="1"/>
    <xf numFmtId="20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5" fillId="5" borderId="0" xfId="0" applyNumberFormat="1" applyFont="1" applyFill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1" xfId="0" applyBorder="1"/>
    <xf numFmtId="179" fontId="3" fillId="0" borderId="12" xfId="0" applyNumberFormat="1" applyFont="1" applyBorder="1" applyAlignment="1">
      <alignment horizontal="center"/>
    </xf>
    <xf numFmtId="180" fontId="3" fillId="0" borderId="13" xfId="0" applyNumberFormat="1" applyFont="1" applyBorder="1" applyAlignment="1">
      <alignment horizontal="center"/>
    </xf>
    <xf numFmtId="178" fontId="3" fillId="4" borderId="13" xfId="0" applyNumberFormat="1" applyFont="1" applyFill="1" applyBorder="1" applyAlignment="1">
      <alignment horizontal="center"/>
    </xf>
    <xf numFmtId="20" fontId="3" fillId="0" borderId="13" xfId="0" applyNumberFormat="1" applyFont="1" applyBorder="1" applyAlignment="1">
      <alignment horizontal="center"/>
    </xf>
    <xf numFmtId="20" fontId="3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179" fontId="3" fillId="0" borderId="18" xfId="0" applyNumberFormat="1" applyFont="1" applyBorder="1" applyAlignment="1">
      <alignment horizontal="center"/>
    </xf>
    <xf numFmtId="180" fontId="3" fillId="0" borderId="19" xfId="0" applyNumberFormat="1" applyFont="1" applyBorder="1" applyAlignment="1">
      <alignment horizontal="center"/>
    </xf>
    <xf numFmtId="178" fontId="3" fillId="4" borderId="19" xfId="0" applyNumberFormat="1" applyFont="1" applyFill="1" applyBorder="1" applyAlignment="1">
      <alignment horizontal="center"/>
    </xf>
    <xf numFmtId="20" fontId="3" fillId="0" borderId="19" xfId="0" applyNumberFormat="1" applyFont="1" applyBorder="1" applyAlignment="1">
      <alignment horizontal="center"/>
    </xf>
    <xf numFmtId="20" fontId="3" fillId="0" borderId="20" xfId="0" applyNumberFormat="1" applyFont="1" applyBorder="1" applyAlignment="1">
      <alignment horizontal="center"/>
    </xf>
    <xf numFmtId="20" fontId="3" fillId="0" borderId="21" xfId="0" applyNumberFormat="1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23" xfId="0" quotePrefix="1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0" borderId="26" xfId="0" applyFont="1" applyBorder="1" applyAlignment="1">
      <alignment vertical="center"/>
    </xf>
    <xf numFmtId="179" fontId="3" fillId="0" borderId="27" xfId="0" applyNumberFormat="1" applyFont="1" applyBorder="1" applyAlignment="1">
      <alignment horizontal="center"/>
    </xf>
    <xf numFmtId="180" fontId="3" fillId="0" borderId="28" xfId="0" applyNumberFormat="1" applyFont="1" applyBorder="1" applyAlignment="1">
      <alignment horizontal="center"/>
    </xf>
    <xf numFmtId="178" fontId="3" fillId="4" borderId="28" xfId="0" applyNumberFormat="1" applyFont="1" applyFill="1" applyBorder="1" applyAlignment="1">
      <alignment horizontal="center"/>
    </xf>
    <xf numFmtId="20" fontId="3" fillId="0" borderId="28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81" fontId="3" fillId="0" borderId="29" xfId="0" applyNumberFormat="1" applyFont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20" fontId="3" fillId="0" borderId="30" xfId="0" applyNumberFormat="1" applyFont="1" applyBorder="1" applyAlignment="1">
      <alignment horizontal="center"/>
    </xf>
    <xf numFmtId="0" fontId="8" fillId="0" borderId="30" xfId="0" applyFont="1" applyBorder="1"/>
    <xf numFmtId="0" fontId="3" fillId="0" borderId="31" xfId="0" applyFont="1" applyBorder="1"/>
    <xf numFmtId="20" fontId="3" fillId="0" borderId="32" xfId="0" applyNumberFormat="1" applyFont="1" applyBorder="1" applyAlignment="1">
      <alignment horizontal="center"/>
    </xf>
    <xf numFmtId="20" fontId="3" fillId="0" borderId="33" xfId="0" applyNumberFormat="1" applyFont="1" applyBorder="1" applyAlignment="1">
      <alignment horizontal="center"/>
    </xf>
    <xf numFmtId="176" fontId="1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177" fontId="1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showGridLines="0" tabSelected="1" workbookViewId="0">
      <pane xSplit="4" ySplit="5" topLeftCell="E15" activePane="bottomRight" state="frozen"/>
      <selection pane="bottomRight" activeCell="F33" sqref="F33"/>
      <selection pane="bottomLeft" activeCell="A6" sqref="A6"/>
      <selection pane="topRight" activeCell="E1" sqref="E1"/>
    </sheetView>
  </sheetViews>
  <sheetFormatPr defaultColWidth="8.875" defaultRowHeight="13.5"/>
  <cols>
    <col min="1" max="1" width="5.375" bestFit="1" customWidth="1"/>
    <col min="2" max="2" width="7.875" customWidth="1"/>
    <col min="3" max="3" width="9.375" style="9" bestFit="1" customWidth="1"/>
    <col min="4" max="4" width="8.375" style="9" bestFit="1" customWidth="1"/>
    <col min="5" max="9" width="8.375" style="9" customWidth="1"/>
    <col min="10" max="10" width="27.375" style="9" customWidth="1"/>
    <col min="11" max="11" width="7" customWidth="1"/>
    <col min="12" max="12" width="1.125" customWidth="1"/>
    <col min="13" max="13" width="1.875" customWidth="1"/>
    <col min="14" max="14" width="40.375" customWidth="1"/>
  </cols>
  <sheetData>
    <row r="1" spans="1:14" ht="17.25" customHeight="1">
      <c r="A1" s="50">
        <v>2023</v>
      </c>
      <c r="B1" s="56"/>
      <c r="C1" s="52">
        <v>3</v>
      </c>
      <c r="D1" s="1" t="s">
        <v>0</v>
      </c>
      <c r="E1"/>
      <c r="F1"/>
      <c r="G1"/>
      <c r="H1"/>
      <c r="I1" s="2"/>
      <c r="J1" s="2"/>
      <c r="K1" s="3"/>
    </row>
    <row r="2" spans="1:14" ht="17.25" customHeight="1" thickBot="1">
      <c r="A2" s="51"/>
      <c r="B2" s="56"/>
      <c r="C2" s="53"/>
      <c r="D2"/>
      <c r="E2"/>
      <c r="F2"/>
      <c r="G2" s="4"/>
      <c r="H2"/>
      <c r="I2" s="2"/>
      <c r="J2" s="5">
        <v>0.91666666666666663</v>
      </c>
      <c r="K2" s="3"/>
      <c r="M2" s="6"/>
      <c r="N2" s="7"/>
    </row>
    <row r="3" spans="1:14" ht="17.25" customHeight="1" thickTop="1" thickBot="1">
      <c r="C3" s="8" t="s">
        <v>1</v>
      </c>
      <c r="D3" s="54" t="s">
        <v>2</v>
      </c>
      <c r="E3" s="55"/>
      <c r="J3" s="10">
        <v>1.2083333333333333</v>
      </c>
      <c r="K3" s="3"/>
    </row>
    <row r="4" spans="1:14" ht="6" customHeight="1" thickTop="1" thickBot="1"/>
    <row r="5" spans="1:14" ht="16.5" customHeight="1">
      <c r="A5" s="11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4" t="s">
        <v>13</v>
      </c>
      <c r="N5" s="15"/>
    </row>
    <row r="6" spans="1:14">
      <c r="A6" s="16">
        <f>DATE(A1,C1,1)</f>
        <v>44986</v>
      </c>
      <c r="B6" s="17">
        <f>A6</f>
        <v>44986</v>
      </c>
      <c r="C6" s="18">
        <v>0.41666666666666669</v>
      </c>
      <c r="D6" s="18">
        <v>0.89583333333333337</v>
      </c>
      <c r="E6" s="19">
        <v>4.1666666666666664E-2</v>
      </c>
      <c r="F6" s="19">
        <f>IF(OR(C6="",D6=""),"",D6-C6-E6)</f>
        <v>0.4375</v>
      </c>
      <c r="G6" s="19">
        <f>IF(OR(C6="",D6=""),"",IF(F6&lt;=TIMEVALUE("8:00"),F6,TIMEVALUE("8:00")))</f>
        <v>0.33333333333333331</v>
      </c>
      <c r="H6" s="20">
        <f>IF(OR(C6="",D6=""),"",F6-G6)</f>
        <v>0.10416666666666669</v>
      </c>
      <c r="I6" s="19">
        <f>IF(OR(C6="",D6=""),"",MAX(MIN(D6,$J$3)-$J$2,0))</f>
        <v>0</v>
      </c>
      <c r="J6" s="20"/>
      <c r="K6" s="21"/>
      <c r="M6" s="22" t="s">
        <v>14</v>
      </c>
      <c r="N6" s="23"/>
    </row>
    <row r="7" spans="1:14">
      <c r="A7" s="24">
        <f t="shared" ref="A7:A33" si="0">A6+1</f>
        <v>44987</v>
      </c>
      <c r="B7" s="25">
        <f t="shared" ref="B7:B36" si="1">A7</f>
        <v>44987</v>
      </c>
      <c r="C7" s="26">
        <v>0.41666666666666669</v>
      </c>
      <c r="D7" s="26">
        <v>0.85416666666666663</v>
      </c>
      <c r="E7" s="27">
        <v>4.1666666666666664E-2</v>
      </c>
      <c r="F7" s="27">
        <f t="shared" ref="F7:F26" si="2">IF(OR(C7="",D7=""),"",D7-C7-E7)</f>
        <v>0.39583333333333326</v>
      </c>
      <c r="G7" s="28">
        <f>IF(OR(C7="",D7=""),"",IF(F7&lt;=TIMEVALUE("8:00"),F7,TIMEVALUE("8:00")))</f>
        <v>0.33333333333333331</v>
      </c>
      <c r="H7" s="28">
        <f>IF(OR(C7="",D7=""),"",F7-G7)</f>
        <v>6.2499999999999944E-2</v>
      </c>
      <c r="I7" s="28">
        <f>IF(OR(C7="",D7=""),"",MAX(MIN(D7,$J$3)-$J$2,0))</f>
        <v>0</v>
      </c>
      <c r="J7" s="29"/>
      <c r="K7" s="30"/>
      <c r="M7" s="31"/>
      <c r="N7" s="32"/>
    </row>
    <row r="8" spans="1:14">
      <c r="A8" s="24">
        <f t="shared" si="0"/>
        <v>44988</v>
      </c>
      <c r="B8" s="25">
        <f t="shared" si="1"/>
        <v>44988</v>
      </c>
      <c r="C8" s="26">
        <v>0.41666666666666669</v>
      </c>
      <c r="D8" s="26">
        <v>0.8125</v>
      </c>
      <c r="E8" s="27">
        <v>4.1666666666666664E-2</v>
      </c>
      <c r="F8" s="27">
        <f t="shared" si="2"/>
        <v>0.35416666666666663</v>
      </c>
      <c r="G8" s="28">
        <f t="shared" ref="G8:G26" si="3">IF(OR(C8="",D8=""),"",IF(F8&lt;=TIMEVALUE("8:00"),F8,TIMEVALUE("8:00")))</f>
        <v>0.33333333333333331</v>
      </c>
      <c r="H8" s="28">
        <f t="shared" ref="H8:H26" si="4">IF(OR(C8="",D8=""),"",F8-G8)</f>
        <v>2.0833333333333315E-2</v>
      </c>
      <c r="I8" s="28">
        <f t="shared" ref="I8:I26" si="5">IF(OR(C8="",D8=""),"",MAX(MIN(D8,$J$3)-$J$2,0))</f>
        <v>0</v>
      </c>
      <c r="J8" s="29"/>
      <c r="K8" s="30"/>
      <c r="M8" s="33" t="s">
        <v>15</v>
      </c>
      <c r="N8" s="34" t="s">
        <v>16</v>
      </c>
    </row>
    <row r="9" spans="1:14">
      <c r="A9" s="24">
        <f t="shared" si="0"/>
        <v>44989</v>
      </c>
      <c r="B9" s="25">
        <f t="shared" si="1"/>
        <v>44989</v>
      </c>
      <c r="C9" s="26"/>
      <c r="D9" s="26"/>
      <c r="E9" s="27"/>
      <c r="F9" s="27" t="str">
        <f t="shared" si="2"/>
        <v/>
      </c>
      <c r="G9" s="28" t="str">
        <f t="shared" si="3"/>
        <v/>
      </c>
      <c r="H9" s="28" t="str">
        <f t="shared" si="4"/>
        <v/>
      </c>
      <c r="I9" s="28" t="str">
        <f t="shared" si="5"/>
        <v/>
      </c>
      <c r="J9" s="29"/>
      <c r="K9" s="30"/>
      <c r="M9" s="35"/>
      <c r="N9" s="34" t="s">
        <v>17</v>
      </c>
    </row>
    <row r="10" spans="1:14">
      <c r="A10" s="24">
        <f t="shared" si="0"/>
        <v>44990</v>
      </c>
      <c r="B10" s="25">
        <f t="shared" si="1"/>
        <v>44990</v>
      </c>
      <c r="C10" s="26"/>
      <c r="D10" s="26"/>
      <c r="E10" s="27"/>
      <c r="F10" s="27" t="str">
        <f t="shared" si="2"/>
        <v/>
      </c>
      <c r="G10" s="28" t="str">
        <f t="shared" si="3"/>
        <v/>
      </c>
      <c r="H10" s="28" t="str">
        <f t="shared" si="4"/>
        <v/>
      </c>
      <c r="I10" s="28" t="str">
        <f t="shared" si="5"/>
        <v/>
      </c>
      <c r="J10" s="29"/>
      <c r="K10" s="30"/>
      <c r="M10" s="33" t="s">
        <v>18</v>
      </c>
      <c r="N10" s="34" t="s">
        <v>19</v>
      </c>
    </row>
    <row r="11" spans="1:14">
      <c r="A11" s="24">
        <f t="shared" si="0"/>
        <v>44991</v>
      </c>
      <c r="B11" s="25">
        <f t="shared" si="1"/>
        <v>44991</v>
      </c>
      <c r="C11" s="26">
        <v>0.41666666666666669</v>
      </c>
      <c r="D11" s="26">
        <v>0.80208333333333337</v>
      </c>
      <c r="E11" s="27">
        <v>4.1666666666666664E-2</v>
      </c>
      <c r="F11" s="27">
        <f t="shared" si="2"/>
        <v>0.34375</v>
      </c>
      <c r="G11" s="28">
        <f t="shared" si="3"/>
        <v>0.33333333333333331</v>
      </c>
      <c r="H11" s="28">
        <f t="shared" si="4"/>
        <v>1.0416666666666685E-2</v>
      </c>
      <c r="I11" s="28">
        <f t="shared" si="5"/>
        <v>0</v>
      </c>
      <c r="J11" s="29"/>
      <c r="K11" s="30"/>
      <c r="M11" s="35"/>
      <c r="N11" s="34" t="s">
        <v>20</v>
      </c>
    </row>
    <row r="12" spans="1:14">
      <c r="A12" s="24">
        <f t="shared" si="0"/>
        <v>44992</v>
      </c>
      <c r="B12" s="25">
        <f t="shared" si="1"/>
        <v>44992</v>
      </c>
      <c r="C12" s="26">
        <v>0.41666666666666669</v>
      </c>
      <c r="D12" s="26">
        <v>0.82291666666666663</v>
      </c>
      <c r="E12" s="27">
        <v>4.1666666666666664E-2</v>
      </c>
      <c r="F12" s="27">
        <f t="shared" si="2"/>
        <v>0.36458333333333326</v>
      </c>
      <c r="G12" s="28">
        <f t="shared" si="3"/>
        <v>0.33333333333333331</v>
      </c>
      <c r="H12" s="28">
        <f t="shared" si="4"/>
        <v>3.1249999999999944E-2</v>
      </c>
      <c r="I12" s="28">
        <f t="shared" si="5"/>
        <v>0</v>
      </c>
      <c r="J12" s="29"/>
      <c r="K12" s="30"/>
      <c r="M12" s="33" t="s">
        <v>21</v>
      </c>
      <c r="N12" s="34" t="s">
        <v>22</v>
      </c>
    </row>
    <row r="13" spans="1:14">
      <c r="A13" s="24">
        <f t="shared" si="0"/>
        <v>44993</v>
      </c>
      <c r="B13" s="25">
        <f t="shared" si="1"/>
        <v>44993</v>
      </c>
      <c r="C13" s="26">
        <v>0.41666666666666669</v>
      </c>
      <c r="D13" s="26">
        <v>0.81597222222222221</v>
      </c>
      <c r="E13" s="27">
        <v>4.1666666666666664E-2</v>
      </c>
      <c r="F13" s="27">
        <f t="shared" si="2"/>
        <v>0.35763888888888884</v>
      </c>
      <c r="G13" s="28">
        <f t="shared" si="3"/>
        <v>0.33333333333333331</v>
      </c>
      <c r="H13" s="28">
        <f t="shared" si="4"/>
        <v>2.4305555555555525E-2</v>
      </c>
      <c r="I13" s="28">
        <f t="shared" si="5"/>
        <v>0</v>
      </c>
      <c r="J13" s="29"/>
      <c r="K13" s="30"/>
      <c r="M13" s="33" t="s">
        <v>23</v>
      </c>
      <c r="N13" s="34" t="s">
        <v>24</v>
      </c>
    </row>
    <row r="14" spans="1:14">
      <c r="A14" s="24">
        <f t="shared" si="0"/>
        <v>44994</v>
      </c>
      <c r="B14" s="25">
        <f t="shared" si="1"/>
        <v>44994</v>
      </c>
      <c r="C14" s="26">
        <v>0.41666666666666669</v>
      </c>
      <c r="D14" s="26">
        <v>0.8125</v>
      </c>
      <c r="E14" s="27">
        <v>4.1666666666666664E-2</v>
      </c>
      <c r="F14" s="27">
        <f t="shared" si="2"/>
        <v>0.35416666666666663</v>
      </c>
      <c r="G14" s="28">
        <f t="shared" si="3"/>
        <v>0.33333333333333331</v>
      </c>
      <c r="H14" s="28">
        <f t="shared" si="4"/>
        <v>2.0833333333333315E-2</v>
      </c>
      <c r="I14" s="28">
        <f t="shared" si="5"/>
        <v>0</v>
      </c>
      <c r="J14" s="29"/>
      <c r="K14" s="30"/>
      <c r="M14" s="33" t="s">
        <v>25</v>
      </c>
      <c r="N14" s="34" t="s">
        <v>26</v>
      </c>
    </row>
    <row r="15" spans="1:14">
      <c r="A15" s="24">
        <f t="shared" si="0"/>
        <v>44995</v>
      </c>
      <c r="B15" s="25">
        <f t="shared" si="1"/>
        <v>44995</v>
      </c>
      <c r="C15" s="26">
        <v>0.41666666666666669</v>
      </c>
      <c r="D15" s="26">
        <v>0.76041666666666663</v>
      </c>
      <c r="E15" s="27">
        <v>4.1666666666666664E-2</v>
      </c>
      <c r="F15" s="27">
        <f t="shared" ref="F15" si="6">IF(OR(C15="",D15=""),"",D15-C15-E15)</f>
        <v>0.30208333333333326</v>
      </c>
      <c r="G15" s="28">
        <f t="shared" ref="G15" si="7">IF(OR(C15="",D15=""),"",IF(F15&lt;=TIMEVALUE("8:00"),F15,TIMEVALUE("8:00")))</f>
        <v>0.30208333333333326</v>
      </c>
      <c r="H15" s="28">
        <f t="shared" ref="H15" si="8">IF(OR(C15="",D15=""),"",F15-G15)</f>
        <v>0</v>
      </c>
      <c r="I15" s="28">
        <f t="shared" ref="I15" si="9">IF(OR(C15="",D15=""),"",MAX(MIN(D15,$J$3)-$J$2,0))</f>
        <v>0</v>
      </c>
      <c r="J15" s="29"/>
      <c r="K15" s="30"/>
      <c r="M15" s="33"/>
      <c r="N15" s="34" t="s">
        <v>27</v>
      </c>
    </row>
    <row r="16" spans="1:14">
      <c r="A16" s="24">
        <f t="shared" si="0"/>
        <v>44996</v>
      </c>
      <c r="B16" s="25">
        <f t="shared" si="1"/>
        <v>44996</v>
      </c>
      <c r="C16" s="26"/>
      <c r="D16" s="26"/>
      <c r="E16" s="27"/>
      <c r="F16" s="27" t="str">
        <f>IF(OR(C16="",D16=""),"",D16-C16-E16)</f>
        <v/>
      </c>
      <c r="G16" s="28" t="str">
        <f t="shared" si="3"/>
        <v/>
      </c>
      <c r="H16" s="28" t="str">
        <f t="shared" si="4"/>
        <v/>
      </c>
      <c r="I16" s="28" t="str">
        <f t="shared" si="5"/>
        <v/>
      </c>
      <c r="J16" s="29"/>
      <c r="K16" s="30"/>
      <c r="M16" s="33"/>
      <c r="N16" s="34" t="s">
        <v>28</v>
      </c>
    </row>
    <row r="17" spans="1:14">
      <c r="A17" s="24">
        <f t="shared" si="0"/>
        <v>44997</v>
      </c>
      <c r="B17" s="25">
        <f t="shared" si="1"/>
        <v>44997</v>
      </c>
      <c r="C17" s="26"/>
      <c r="D17" s="26"/>
      <c r="E17" s="27"/>
      <c r="F17" s="27" t="str">
        <f t="shared" si="2"/>
        <v/>
      </c>
      <c r="G17" s="28" t="str">
        <f t="shared" si="3"/>
        <v/>
      </c>
      <c r="H17" s="28" t="str">
        <f t="shared" si="4"/>
        <v/>
      </c>
      <c r="I17" s="28" t="str">
        <f t="shared" si="5"/>
        <v/>
      </c>
      <c r="J17" s="29"/>
      <c r="K17" s="30"/>
      <c r="M17" s="33"/>
      <c r="N17" s="34" t="s">
        <v>29</v>
      </c>
    </row>
    <row r="18" spans="1:14">
      <c r="A18" s="24">
        <f t="shared" si="0"/>
        <v>44998</v>
      </c>
      <c r="B18" s="25">
        <f t="shared" si="1"/>
        <v>44998</v>
      </c>
      <c r="C18" s="26">
        <v>0.41666666666666669</v>
      </c>
      <c r="D18" s="26">
        <v>0.77083333333333337</v>
      </c>
      <c r="E18" s="27">
        <v>4.1666666666666664E-2</v>
      </c>
      <c r="F18" s="27">
        <f t="shared" si="2"/>
        <v>0.3125</v>
      </c>
      <c r="G18" s="28">
        <f t="shared" si="3"/>
        <v>0.3125</v>
      </c>
      <c r="H18" s="28">
        <f t="shared" si="4"/>
        <v>0</v>
      </c>
      <c r="I18" s="28">
        <f t="shared" si="5"/>
        <v>0</v>
      </c>
      <c r="J18" s="29"/>
      <c r="K18" s="30"/>
      <c r="M18" s="33" t="s">
        <v>30</v>
      </c>
      <c r="N18" s="34" t="s">
        <v>31</v>
      </c>
    </row>
    <row r="19" spans="1:14">
      <c r="A19" s="24">
        <f t="shared" si="0"/>
        <v>44999</v>
      </c>
      <c r="B19" s="25">
        <f t="shared" si="1"/>
        <v>44999</v>
      </c>
      <c r="C19" s="26">
        <v>0.41666666666666669</v>
      </c>
      <c r="D19" s="26">
        <v>0.80208333333333337</v>
      </c>
      <c r="E19" s="27">
        <v>4.1666666666666664E-2</v>
      </c>
      <c r="F19" s="27">
        <f t="shared" si="2"/>
        <v>0.34375</v>
      </c>
      <c r="G19" s="28">
        <f t="shared" si="3"/>
        <v>0.33333333333333331</v>
      </c>
      <c r="H19" s="28">
        <f t="shared" si="4"/>
        <v>1.0416666666666685E-2</v>
      </c>
      <c r="I19" s="28">
        <f t="shared" si="5"/>
        <v>0</v>
      </c>
      <c r="J19" s="29"/>
      <c r="K19" s="30"/>
      <c r="M19" s="33" t="s">
        <v>32</v>
      </c>
      <c r="N19" s="34" t="s">
        <v>33</v>
      </c>
    </row>
    <row r="20" spans="1:14">
      <c r="A20" s="24">
        <f t="shared" si="0"/>
        <v>45000</v>
      </c>
      <c r="B20" s="25">
        <f t="shared" si="1"/>
        <v>45000</v>
      </c>
      <c r="C20" s="26">
        <v>0.41666666666666669</v>
      </c>
      <c r="D20" s="26">
        <v>0.80208333333333337</v>
      </c>
      <c r="E20" s="27">
        <v>4.1666666666666664E-2</v>
      </c>
      <c r="F20" s="27">
        <f t="shared" si="2"/>
        <v>0.34375</v>
      </c>
      <c r="G20" s="28">
        <f t="shared" si="3"/>
        <v>0.33333333333333331</v>
      </c>
      <c r="H20" s="28">
        <f t="shared" si="4"/>
        <v>1.0416666666666685E-2</v>
      </c>
      <c r="I20" s="28">
        <f t="shared" si="5"/>
        <v>0</v>
      </c>
      <c r="J20" s="29"/>
      <c r="K20" s="30"/>
      <c r="M20" s="35"/>
      <c r="N20" s="34"/>
    </row>
    <row r="21" spans="1:14">
      <c r="A21" s="24">
        <f t="shared" si="0"/>
        <v>45001</v>
      </c>
      <c r="B21" s="25">
        <f t="shared" si="1"/>
        <v>45001</v>
      </c>
      <c r="C21" s="26">
        <v>0.41666666666666669</v>
      </c>
      <c r="D21" s="26">
        <v>0.80208333333333337</v>
      </c>
      <c r="E21" s="27">
        <v>4.1666666666666664E-2</v>
      </c>
      <c r="F21" s="27">
        <f t="shared" si="2"/>
        <v>0.34375</v>
      </c>
      <c r="G21" s="28">
        <f t="shared" si="3"/>
        <v>0.33333333333333331</v>
      </c>
      <c r="H21" s="28">
        <f t="shared" si="4"/>
        <v>1.0416666666666685E-2</v>
      </c>
      <c r="I21" s="28">
        <f t="shared" si="5"/>
        <v>0</v>
      </c>
      <c r="J21" s="29"/>
      <c r="K21" s="30"/>
      <c r="M21" s="35"/>
      <c r="N21" s="34"/>
    </row>
    <row r="22" spans="1:14">
      <c r="A22" s="24">
        <f t="shared" si="0"/>
        <v>45002</v>
      </c>
      <c r="B22" s="25">
        <f t="shared" si="1"/>
        <v>45002</v>
      </c>
      <c r="C22" s="26"/>
      <c r="D22" s="26"/>
      <c r="E22" s="27"/>
      <c r="F22" s="27" t="str">
        <f t="shared" si="2"/>
        <v/>
      </c>
      <c r="G22" s="28" t="str">
        <f t="shared" si="3"/>
        <v/>
      </c>
      <c r="H22" s="28" t="str">
        <f t="shared" si="4"/>
        <v/>
      </c>
      <c r="I22" s="28" t="str">
        <f t="shared" si="5"/>
        <v/>
      </c>
      <c r="J22" s="29" t="s">
        <v>34</v>
      </c>
      <c r="K22" s="30"/>
      <c r="M22" s="36"/>
      <c r="N22" s="37"/>
    </row>
    <row r="23" spans="1:14">
      <c r="A23" s="24">
        <f t="shared" si="0"/>
        <v>45003</v>
      </c>
      <c r="B23" s="25">
        <f t="shared" si="1"/>
        <v>45003</v>
      </c>
      <c r="C23" s="26"/>
      <c r="D23" s="26"/>
      <c r="E23" s="27"/>
      <c r="F23" s="27" t="str">
        <f t="shared" si="2"/>
        <v/>
      </c>
      <c r="G23" s="28" t="str">
        <f t="shared" si="3"/>
        <v/>
      </c>
      <c r="H23" s="28" t="str">
        <f t="shared" si="4"/>
        <v/>
      </c>
      <c r="I23" s="28" t="str">
        <f t="shared" si="5"/>
        <v/>
      </c>
      <c r="J23" s="29"/>
      <c r="K23" s="30"/>
    </row>
    <row r="24" spans="1:14">
      <c r="A24" s="24">
        <f t="shared" si="0"/>
        <v>45004</v>
      </c>
      <c r="B24" s="25">
        <f t="shared" si="1"/>
        <v>45004</v>
      </c>
      <c r="C24" s="26"/>
      <c r="D24" s="26"/>
      <c r="E24" s="27"/>
      <c r="F24" s="27" t="str">
        <f t="shared" si="2"/>
        <v/>
      </c>
      <c r="G24" s="28" t="str">
        <f t="shared" si="3"/>
        <v/>
      </c>
      <c r="H24" s="28" t="str">
        <f t="shared" si="4"/>
        <v/>
      </c>
      <c r="I24" s="28" t="str">
        <f t="shared" si="5"/>
        <v/>
      </c>
      <c r="J24" s="29"/>
      <c r="K24" s="30"/>
    </row>
    <row r="25" spans="1:14">
      <c r="A25" s="24">
        <f t="shared" si="0"/>
        <v>45005</v>
      </c>
      <c r="B25" s="25">
        <f t="shared" si="1"/>
        <v>45005</v>
      </c>
      <c r="C25" s="26">
        <v>0.41666666666666669</v>
      </c>
      <c r="D25" s="26">
        <v>0.79166666666666663</v>
      </c>
      <c r="E25" s="27">
        <v>4.1666666666666664E-2</v>
      </c>
      <c r="F25" s="27">
        <f t="shared" si="2"/>
        <v>0.33333333333333326</v>
      </c>
      <c r="G25" s="28">
        <f t="shared" si="3"/>
        <v>0.33333333333333326</v>
      </c>
      <c r="H25" s="28">
        <f t="shared" si="4"/>
        <v>0</v>
      </c>
      <c r="I25" s="28">
        <f t="shared" si="5"/>
        <v>0</v>
      </c>
      <c r="J25" s="29"/>
      <c r="K25" s="30"/>
    </row>
    <row r="26" spans="1:14">
      <c r="A26" s="24">
        <f t="shared" si="0"/>
        <v>45006</v>
      </c>
      <c r="B26" s="25">
        <f t="shared" si="1"/>
        <v>45006</v>
      </c>
      <c r="C26" s="26"/>
      <c r="D26" s="26"/>
      <c r="E26" s="27"/>
      <c r="F26" s="27" t="str">
        <f t="shared" si="2"/>
        <v/>
      </c>
      <c r="G26" s="28" t="str">
        <f t="shared" si="3"/>
        <v/>
      </c>
      <c r="H26" s="28" t="str">
        <f t="shared" si="4"/>
        <v/>
      </c>
      <c r="I26" s="28" t="str">
        <f t="shared" si="5"/>
        <v/>
      </c>
      <c r="J26" s="29"/>
      <c r="K26" s="30"/>
    </row>
    <row r="27" spans="1:14">
      <c r="A27" s="24">
        <f t="shared" si="0"/>
        <v>45007</v>
      </c>
      <c r="B27" s="25">
        <f t="shared" si="1"/>
        <v>45007</v>
      </c>
      <c r="C27" s="26">
        <v>0.41666666666666669</v>
      </c>
      <c r="D27" s="26">
        <v>0.77083333333333337</v>
      </c>
      <c r="E27" s="27">
        <v>4.1666666666666664E-2</v>
      </c>
      <c r="F27" s="27">
        <f t="shared" ref="F27:F37" si="10">IF(OR(C27="",D27=""),"",D27-C27-E27)</f>
        <v>0.3125</v>
      </c>
      <c r="G27" s="28">
        <f t="shared" ref="G27:G36" si="11">IF(OR(C27="",D27=""),"",IF(F27&lt;=TIMEVALUE("8:00"),F27,TIMEVALUE("8:00")))</f>
        <v>0.3125</v>
      </c>
      <c r="H27" s="28">
        <f t="shared" ref="H27:H36" si="12">IF(OR(C27="",D27=""),"",F27-G27)</f>
        <v>0</v>
      </c>
      <c r="I27" s="28">
        <f t="shared" ref="I27:I36" si="13">IF(OR(C27="",D27=""),"",MAX(MIN(D27,$J$3)-$J$2,0))</f>
        <v>0</v>
      </c>
      <c r="J27" s="29"/>
      <c r="K27" s="30"/>
    </row>
    <row r="28" spans="1:14">
      <c r="A28" s="24">
        <f t="shared" si="0"/>
        <v>45008</v>
      </c>
      <c r="B28" s="25">
        <f t="shared" si="1"/>
        <v>45008</v>
      </c>
      <c r="C28" s="26">
        <v>0.41666666666666669</v>
      </c>
      <c r="D28" s="26">
        <v>0.79166666666666663</v>
      </c>
      <c r="E28" s="27">
        <v>4.1666666666666664E-2</v>
      </c>
      <c r="F28" s="27">
        <f t="shared" si="10"/>
        <v>0.33333333333333326</v>
      </c>
      <c r="G28" s="28">
        <f t="shared" si="11"/>
        <v>0.33333333333333326</v>
      </c>
      <c r="H28" s="28">
        <f t="shared" si="12"/>
        <v>0</v>
      </c>
      <c r="I28" s="28">
        <f t="shared" si="13"/>
        <v>0</v>
      </c>
      <c r="J28" s="29"/>
      <c r="K28" s="30"/>
    </row>
    <row r="29" spans="1:14">
      <c r="A29" s="24">
        <f t="shared" si="0"/>
        <v>45009</v>
      </c>
      <c r="B29" s="25">
        <f t="shared" si="1"/>
        <v>45009</v>
      </c>
      <c r="C29" s="26">
        <v>0.41666666666666669</v>
      </c>
      <c r="D29" s="26">
        <v>0.79166666666666663</v>
      </c>
      <c r="E29" s="27">
        <v>4.1666666666666664E-2</v>
      </c>
      <c r="F29" s="27">
        <f t="shared" si="10"/>
        <v>0.33333333333333326</v>
      </c>
      <c r="G29" s="28">
        <f t="shared" si="11"/>
        <v>0.33333333333333326</v>
      </c>
      <c r="H29" s="28">
        <f t="shared" si="12"/>
        <v>0</v>
      </c>
      <c r="I29" s="28">
        <f t="shared" si="13"/>
        <v>0</v>
      </c>
      <c r="J29" s="29"/>
      <c r="K29" s="30"/>
    </row>
    <row r="30" spans="1:14">
      <c r="A30" s="24">
        <f t="shared" si="0"/>
        <v>45010</v>
      </c>
      <c r="B30" s="25">
        <f t="shared" si="1"/>
        <v>45010</v>
      </c>
      <c r="C30" s="26"/>
      <c r="D30" s="26"/>
      <c r="E30" s="27"/>
      <c r="F30" s="27" t="str">
        <f t="shared" si="10"/>
        <v/>
      </c>
      <c r="G30" s="28" t="str">
        <f t="shared" si="11"/>
        <v/>
      </c>
      <c r="H30" s="28" t="str">
        <f t="shared" si="12"/>
        <v/>
      </c>
      <c r="I30" s="28" t="str">
        <f t="shared" si="13"/>
        <v/>
      </c>
      <c r="J30" s="29"/>
      <c r="K30" s="30"/>
    </row>
    <row r="31" spans="1:14">
      <c r="A31" s="24">
        <f t="shared" si="0"/>
        <v>45011</v>
      </c>
      <c r="B31" s="25">
        <f t="shared" si="1"/>
        <v>45011</v>
      </c>
      <c r="C31" s="26"/>
      <c r="D31" s="26"/>
      <c r="E31" s="27"/>
      <c r="F31" s="27" t="str">
        <f t="shared" si="10"/>
        <v/>
      </c>
      <c r="G31" s="28" t="str">
        <f t="shared" si="11"/>
        <v/>
      </c>
      <c r="H31" s="28" t="str">
        <f t="shared" si="12"/>
        <v/>
      </c>
      <c r="I31" s="28" t="str">
        <f t="shared" si="13"/>
        <v/>
      </c>
      <c r="J31" s="29"/>
      <c r="K31" s="30"/>
      <c r="N31" t="s">
        <v>35</v>
      </c>
    </row>
    <row r="32" spans="1:14">
      <c r="A32" s="24">
        <f t="shared" si="0"/>
        <v>45012</v>
      </c>
      <c r="B32" s="25">
        <f t="shared" si="1"/>
        <v>45012</v>
      </c>
      <c r="C32" s="26">
        <v>0.41666666666666669</v>
      </c>
      <c r="D32" s="26">
        <v>0.79166666666666663</v>
      </c>
      <c r="E32" s="27">
        <v>4.1666666666666664E-2</v>
      </c>
      <c r="F32" s="27">
        <f t="shared" si="10"/>
        <v>0.33333333333333326</v>
      </c>
      <c r="G32" s="28">
        <f t="shared" si="11"/>
        <v>0.33333333333333326</v>
      </c>
      <c r="H32" s="28">
        <f t="shared" si="12"/>
        <v>0</v>
      </c>
      <c r="I32" s="28">
        <f t="shared" si="13"/>
        <v>0</v>
      </c>
      <c r="J32" s="29"/>
      <c r="K32" s="30"/>
    </row>
    <row r="33" spans="1:11">
      <c r="A33" s="24">
        <f t="shared" si="0"/>
        <v>45013</v>
      </c>
      <c r="B33" s="25">
        <f t="shared" si="1"/>
        <v>45013</v>
      </c>
      <c r="C33" s="26">
        <v>0.41666666666666669</v>
      </c>
      <c r="D33" s="26">
        <v>0.77083333333333337</v>
      </c>
      <c r="E33" s="27">
        <v>4.1666666666666664E-2</v>
      </c>
      <c r="F33" s="27">
        <f t="shared" si="10"/>
        <v>0.3125</v>
      </c>
      <c r="G33" s="28">
        <f t="shared" si="11"/>
        <v>0.3125</v>
      </c>
      <c r="H33" s="28">
        <f t="shared" si="12"/>
        <v>0</v>
      </c>
      <c r="I33" s="28">
        <f t="shared" si="13"/>
        <v>0</v>
      </c>
      <c r="J33" s="29"/>
      <c r="K33" s="30"/>
    </row>
    <row r="34" spans="1:11">
      <c r="A34" s="24">
        <f ca="1">IF(AND(C1=2,MOD(YEAR(TODAY()),4)&lt;&gt;0),"--",A33+1)</f>
        <v>45014</v>
      </c>
      <c r="B34" s="25">
        <f t="shared" ca="1" si="1"/>
        <v>45014</v>
      </c>
      <c r="C34" s="26"/>
      <c r="D34" s="26"/>
      <c r="E34" s="27"/>
      <c r="F34" s="27" t="str">
        <f t="shared" si="10"/>
        <v/>
      </c>
      <c r="G34" s="28" t="str">
        <f t="shared" si="11"/>
        <v/>
      </c>
      <c r="H34" s="28" t="str">
        <f t="shared" si="12"/>
        <v/>
      </c>
      <c r="I34" s="28" t="str">
        <f t="shared" si="13"/>
        <v/>
      </c>
      <c r="J34" s="29"/>
      <c r="K34" s="30"/>
    </row>
    <row r="35" spans="1:11">
      <c r="A35" s="24">
        <f ca="1">IF(C1=2,"--",A34+1)</f>
        <v>45015</v>
      </c>
      <c r="B35" s="25">
        <f t="shared" ca="1" si="1"/>
        <v>45015</v>
      </c>
      <c r="C35" s="26"/>
      <c r="D35" s="26"/>
      <c r="E35" s="27"/>
      <c r="F35" s="27" t="str">
        <f t="shared" si="10"/>
        <v/>
      </c>
      <c r="G35" s="28" t="str">
        <f t="shared" si="11"/>
        <v/>
      </c>
      <c r="H35" s="28" t="str">
        <f t="shared" si="12"/>
        <v/>
      </c>
      <c r="I35" s="48" t="str">
        <f t="shared" si="13"/>
        <v/>
      </c>
      <c r="J35" s="49"/>
      <c r="K35" s="30"/>
    </row>
    <row r="36" spans="1:11" ht="15.75">
      <c r="A36" s="38">
        <f ca="1">IF(OR(C1=2,C1=4,C1=6,C1=9,C1=11),"--",A35+1)</f>
        <v>45016</v>
      </c>
      <c r="B36" s="39">
        <f t="shared" ca="1" si="1"/>
        <v>45016</v>
      </c>
      <c r="C36" s="40"/>
      <c r="D36" s="26"/>
      <c r="E36" s="41"/>
      <c r="F36" s="27" t="str">
        <f t="shared" si="10"/>
        <v/>
      </c>
      <c r="G36" s="28" t="str">
        <f t="shared" si="11"/>
        <v/>
      </c>
      <c r="H36" s="28" t="str">
        <f t="shared" si="12"/>
        <v/>
      </c>
      <c r="I36" s="45" t="str">
        <f t="shared" si="13"/>
        <v/>
      </c>
      <c r="J36" s="46"/>
      <c r="K36" s="47"/>
    </row>
    <row r="37" spans="1:11">
      <c r="A37" s="42" t="s">
        <v>36</v>
      </c>
      <c r="B37" s="43">
        <f>COUNTA(C6:C36)</f>
        <v>18</v>
      </c>
      <c r="F37" s="44">
        <f t="shared" ref="F37:H37" si="14">SUM(F6:F36)</f>
        <v>6.2118055555555545</v>
      </c>
      <c r="G37" s="44">
        <f t="shared" si="14"/>
        <v>5.9062499999999991</v>
      </c>
      <c r="H37" s="44">
        <f t="shared" si="14"/>
        <v>0.30555555555555547</v>
      </c>
      <c r="I37" s="44">
        <f>SUM(I6:I36)</f>
        <v>0</v>
      </c>
    </row>
    <row r="38" spans="1:11">
      <c r="C38" s="9" t="s">
        <v>37</v>
      </c>
    </row>
  </sheetData>
  <mergeCells count="3">
    <mergeCell ref="A1:B2"/>
    <mergeCell ref="C1:C2"/>
    <mergeCell ref="D3:E3"/>
  </mergeCells>
  <phoneticPr fontId="2"/>
  <pageMargins left="0.7" right="0.7" top="0.75" bottom="0.75" header="0.3" footer="0.3"/>
  <pageSetup paperSize="9" orientation="landscape" horizontalDpi="300" verticalDpi="300" r:id="rId1"/>
  <headerFooter alignWithMargins="0"/>
  <colBreaks count="1" manualBreakCount="1">
    <brk id="1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C14E-8774-4F8E-A323-2FA6FB0726F6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Momoko Asaka</dc:creator>
  <cp:keywords/>
  <dc:description/>
  <cp:lastModifiedBy>Shrestha Pradhuman</cp:lastModifiedBy>
  <cp:revision/>
  <dcterms:created xsi:type="dcterms:W3CDTF">2012-02-25T18:20:06Z</dcterms:created>
  <dcterms:modified xsi:type="dcterms:W3CDTF">2023-03-28T09:39:04Z</dcterms:modified>
  <cp:category/>
  <cp:contentStatus/>
</cp:coreProperties>
</file>