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psnots\abc\"/>
    </mc:Choice>
  </mc:AlternateContent>
  <xr:revisionPtr revIDLastSave="0" documentId="13_ncr:1_{8D96A0F7-13EB-48FD-9919-82261E6923FA}" xr6:coauthVersionLast="47" xr6:coauthVersionMax="47" xr10:uidLastSave="{00000000-0000-0000-0000-000000000000}"/>
  <bookViews>
    <workbookView xWindow="-108" yWindow="-108" windowWidth="23256" windowHeight="12456" xr2:uid="{A714CC1F-C219-421A-A176-66C6069DA739}"/>
  </bookViews>
  <sheets>
    <sheet name="central tendency" sheetId="1" r:id="rId1"/>
    <sheet name="dispersion" sheetId="2" r:id="rId2"/>
    <sheet name="skewness &amp; curtosis" sheetId="3" r:id="rId3"/>
    <sheet name="percentile &amp; quartiles" sheetId="4" r:id="rId4"/>
    <sheet name="correlation &amp; covariance" sheetId="5" r:id="rId5"/>
    <sheet name="descrete &amp;continous random var." sheetId="6" r:id="rId6"/>
    <sheet name="discrete &amp; continous dist." sheetId="7" r:id="rId7"/>
    <sheet name="confidence interval&amp; hypothesis" sheetId="8" r:id="rId8"/>
  </sheets>
  <definedNames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'percentile &amp; quartiles'!$C$7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8" l="1"/>
  <c r="B34" i="8" s="1"/>
  <c r="B30" i="8"/>
  <c r="B15" i="8"/>
  <c r="B17" i="8" s="1"/>
  <c r="B57" i="7"/>
  <c r="B58" i="7" s="1"/>
  <c r="B59" i="7" s="1"/>
  <c r="B45" i="7"/>
  <c r="B46" i="7" s="1"/>
  <c r="B44" i="7"/>
  <c r="B30" i="7"/>
  <c r="B31" i="7" s="1"/>
  <c r="B29" i="7"/>
  <c r="B21" i="7"/>
  <c r="B20" i="7"/>
  <c r="A16" i="7"/>
  <c r="B10" i="7"/>
  <c r="B129" i="6"/>
  <c r="B130" i="6" s="1"/>
  <c r="B118" i="6"/>
  <c r="B117" i="6"/>
  <c r="B119" i="6" s="1"/>
  <c r="B103" i="6"/>
  <c r="B104" i="6" s="1"/>
  <c r="B102" i="6"/>
  <c r="B91" i="6"/>
  <c r="B90" i="6"/>
  <c r="B79" i="6"/>
  <c r="B80" i="6" s="1"/>
  <c r="B65" i="6"/>
  <c r="B62" i="6"/>
  <c r="B52" i="6"/>
  <c r="B53" i="6" s="1"/>
  <c r="B49" i="6"/>
  <c r="B47" i="6"/>
  <c r="B40" i="6"/>
  <c r="B27" i="6"/>
  <c r="B26" i="6"/>
  <c r="B19" i="6"/>
  <c r="B7" i="6"/>
  <c r="B9" i="6" s="1"/>
  <c r="B80" i="5"/>
  <c r="B43" i="5"/>
  <c r="B16" i="5"/>
  <c r="B10" i="6" l="1"/>
  <c r="B16" i="8"/>
  <c r="B33" i="8"/>
  <c r="E449" i="4"/>
  <c r="E448" i="4"/>
  <c r="E447" i="4"/>
  <c r="E445" i="4"/>
  <c r="E444" i="4"/>
  <c r="E443" i="4"/>
  <c r="E326" i="4"/>
  <c r="E325" i="4"/>
  <c r="E324" i="4"/>
  <c r="E322" i="4"/>
  <c r="E321" i="4"/>
  <c r="E320" i="4"/>
  <c r="E215" i="4"/>
  <c r="E214" i="4"/>
  <c r="E213" i="4"/>
  <c r="E211" i="4"/>
  <c r="E210" i="4"/>
  <c r="E209" i="4"/>
  <c r="E112" i="4"/>
  <c r="E111" i="4"/>
  <c r="E110" i="4"/>
  <c r="E108" i="4"/>
  <c r="E107" i="4"/>
  <c r="E106" i="4"/>
  <c r="E5" i="4"/>
  <c r="E4" i="4"/>
  <c r="E3" i="4"/>
  <c r="E10" i="4"/>
  <c r="E9" i="4"/>
  <c r="E8" i="4"/>
  <c r="E7" i="4"/>
  <c r="B402" i="3" l="1"/>
  <c r="B420" i="3"/>
  <c r="B426" i="3"/>
  <c r="B432" i="3"/>
  <c r="B433" i="3"/>
  <c r="B438" i="3"/>
  <c r="B444" i="3"/>
  <c r="B445" i="3"/>
  <c r="B450" i="3"/>
  <c r="B468" i="3"/>
  <c r="B474" i="3"/>
  <c r="B480" i="3"/>
  <c r="B481" i="3"/>
  <c r="B486" i="3"/>
  <c r="B492" i="3"/>
  <c r="B493" i="3"/>
  <c r="B498" i="3"/>
  <c r="B501" i="3"/>
  <c r="B500" i="3"/>
  <c r="B414" i="3" s="1"/>
  <c r="D324" i="3"/>
  <c r="D331" i="3"/>
  <c r="D336" i="3"/>
  <c r="D343" i="3"/>
  <c r="D348" i="3"/>
  <c r="D355" i="3"/>
  <c r="D360" i="3"/>
  <c r="D367" i="3"/>
  <c r="D372" i="3"/>
  <c r="D379" i="3"/>
  <c r="D384" i="3"/>
  <c r="C290" i="3"/>
  <c r="C291" i="3"/>
  <c r="C292" i="3"/>
  <c r="C293" i="3"/>
  <c r="C302" i="3"/>
  <c r="C304" i="3"/>
  <c r="C305" i="3"/>
  <c r="C314" i="3"/>
  <c r="C315" i="3"/>
  <c r="C317" i="3"/>
  <c r="C326" i="3"/>
  <c r="C329" i="3"/>
  <c r="C331" i="3"/>
  <c r="C339" i="3"/>
  <c r="C341" i="3"/>
  <c r="C343" i="3"/>
  <c r="C350" i="3"/>
  <c r="C351" i="3"/>
  <c r="C355" i="3"/>
  <c r="C362" i="3"/>
  <c r="C363" i="3"/>
  <c r="C364" i="3"/>
  <c r="C367" i="3"/>
  <c r="C374" i="3"/>
  <c r="C379" i="3"/>
  <c r="C287" i="3"/>
  <c r="B288" i="3"/>
  <c r="C288" i="3" s="1"/>
  <c r="B289" i="3"/>
  <c r="B290" i="3"/>
  <c r="D290" i="3" s="1"/>
  <c r="B291" i="3"/>
  <c r="D291" i="3" s="1"/>
  <c r="B292" i="3"/>
  <c r="D292" i="3" s="1"/>
  <c r="B293" i="3"/>
  <c r="D293" i="3" s="1"/>
  <c r="B298" i="3"/>
  <c r="B299" i="3"/>
  <c r="B300" i="3"/>
  <c r="C300" i="3" s="1"/>
  <c r="B301" i="3"/>
  <c r="B302" i="3"/>
  <c r="D302" i="3" s="1"/>
  <c r="B303" i="3"/>
  <c r="B304" i="3"/>
  <c r="D304" i="3" s="1"/>
  <c r="B305" i="3"/>
  <c r="D305" i="3" s="1"/>
  <c r="B310" i="3"/>
  <c r="B311" i="3"/>
  <c r="B312" i="3"/>
  <c r="B313" i="3"/>
  <c r="B314" i="3"/>
  <c r="D314" i="3" s="1"/>
  <c r="B315" i="3"/>
  <c r="D315" i="3" s="1"/>
  <c r="B316" i="3"/>
  <c r="D316" i="3" s="1"/>
  <c r="B317" i="3"/>
  <c r="D317" i="3" s="1"/>
  <c r="B322" i="3"/>
  <c r="B323" i="3"/>
  <c r="B324" i="3"/>
  <c r="C324" i="3" s="1"/>
  <c r="B325" i="3"/>
  <c r="B326" i="3"/>
  <c r="D326" i="3" s="1"/>
  <c r="B327" i="3"/>
  <c r="B328" i="3"/>
  <c r="B329" i="3"/>
  <c r="D329" i="3" s="1"/>
  <c r="B331" i="3"/>
  <c r="B334" i="3"/>
  <c r="B335" i="3"/>
  <c r="B336" i="3"/>
  <c r="C336" i="3" s="1"/>
  <c r="B337" i="3"/>
  <c r="B338" i="3"/>
  <c r="B339" i="3"/>
  <c r="D339" i="3" s="1"/>
  <c r="B340" i="3"/>
  <c r="D340" i="3" s="1"/>
  <c r="B341" i="3"/>
  <c r="D341" i="3" s="1"/>
  <c r="B343" i="3"/>
  <c r="B346" i="3"/>
  <c r="B347" i="3"/>
  <c r="B348" i="3"/>
  <c r="C348" i="3" s="1"/>
  <c r="B349" i="3"/>
  <c r="B350" i="3"/>
  <c r="D350" i="3" s="1"/>
  <c r="B351" i="3"/>
  <c r="D351" i="3" s="1"/>
  <c r="B352" i="3"/>
  <c r="D352" i="3" s="1"/>
  <c r="B353" i="3"/>
  <c r="B355" i="3"/>
  <c r="B358" i="3"/>
  <c r="B359" i="3"/>
  <c r="B360" i="3"/>
  <c r="C360" i="3" s="1"/>
  <c r="B361" i="3"/>
  <c r="B362" i="3"/>
  <c r="D362" i="3" s="1"/>
  <c r="B363" i="3"/>
  <c r="D363" i="3" s="1"/>
  <c r="B364" i="3"/>
  <c r="D364" i="3" s="1"/>
  <c r="B365" i="3"/>
  <c r="D365" i="3" s="1"/>
  <c r="B367" i="3"/>
  <c r="B370" i="3"/>
  <c r="B371" i="3"/>
  <c r="B372" i="3"/>
  <c r="C372" i="3" s="1"/>
  <c r="B373" i="3"/>
  <c r="B374" i="3"/>
  <c r="D374" i="3" s="1"/>
  <c r="B375" i="3"/>
  <c r="B376" i="3"/>
  <c r="B377" i="3"/>
  <c r="D377" i="3" s="1"/>
  <c r="B379" i="3"/>
  <c r="B382" i="3"/>
  <c r="B383" i="3"/>
  <c r="B384" i="3"/>
  <c r="C384" i="3" s="1"/>
  <c r="B385" i="3"/>
  <c r="B386" i="3"/>
  <c r="B287" i="3"/>
  <c r="D287" i="3" s="1"/>
  <c r="B392" i="3"/>
  <c r="B393" i="3" s="1"/>
  <c r="B389" i="3"/>
  <c r="B390" i="3" s="1"/>
  <c r="B391" i="3" s="1"/>
  <c r="B388" i="3"/>
  <c r="B294" i="3" s="1"/>
  <c r="D186" i="3"/>
  <c r="D190" i="3"/>
  <c r="D194" i="3"/>
  <c r="D198" i="3"/>
  <c r="D200" i="3"/>
  <c r="D201" i="3"/>
  <c r="D214" i="3"/>
  <c r="D215" i="3"/>
  <c r="D226" i="3"/>
  <c r="D234" i="3"/>
  <c r="D238" i="3"/>
  <c r="D242" i="3"/>
  <c r="D246" i="3"/>
  <c r="D248" i="3"/>
  <c r="D249" i="3"/>
  <c r="D262" i="3"/>
  <c r="D263" i="3"/>
  <c r="D266" i="3"/>
  <c r="D274" i="3"/>
  <c r="C180" i="3"/>
  <c r="C181" i="3"/>
  <c r="C182" i="3"/>
  <c r="C183" i="3"/>
  <c r="C190" i="3"/>
  <c r="C192" i="3"/>
  <c r="C195" i="3"/>
  <c r="C198" i="3"/>
  <c r="C204" i="3"/>
  <c r="C214" i="3"/>
  <c r="C216" i="3"/>
  <c r="C219" i="3"/>
  <c r="C222" i="3"/>
  <c r="C228" i="3"/>
  <c r="C229" i="3"/>
  <c r="C230" i="3"/>
  <c r="C231" i="3"/>
  <c r="C238" i="3"/>
  <c r="C243" i="3"/>
  <c r="C246" i="3"/>
  <c r="C252" i="3"/>
  <c r="C255" i="3"/>
  <c r="C262" i="3"/>
  <c r="C264" i="3"/>
  <c r="C267" i="3"/>
  <c r="C270" i="3"/>
  <c r="B176" i="3"/>
  <c r="C176" i="3" s="1"/>
  <c r="B177" i="3"/>
  <c r="B178" i="3"/>
  <c r="C178" i="3" s="1"/>
  <c r="B179" i="3"/>
  <c r="C179" i="3" s="1"/>
  <c r="B180" i="3"/>
  <c r="D180" i="3" s="1"/>
  <c r="B181" i="3"/>
  <c r="D181" i="3" s="1"/>
  <c r="B182" i="3"/>
  <c r="D182" i="3" s="1"/>
  <c r="B183" i="3"/>
  <c r="D183" i="3" s="1"/>
  <c r="B186" i="3"/>
  <c r="C186" i="3" s="1"/>
  <c r="B188" i="3"/>
  <c r="B189" i="3"/>
  <c r="C189" i="3" s="1"/>
  <c r="B190" i="3"/>
  <c r="B191" i="3"/>
  <c r="C191" i="3" s="1"/>
  <c r="B192" i="3"/>
  <c r="D192" i="3" s="1"/>
  <c r="B193" i="3"/>
  <c r="B194" i="3"/>
  <c r="C194" i="3" s="1"/>
  <c r="B195" i="3"/>
  <c r="D195" i="3" s="1"/>
  <c r="B198" i="3"/>
  <c r="B200" i="3"/>
  <c r="C200" i="3" s="1"/>
  <c r="B201" i="3"/>
  <c r="C201" i="3" s="1"/>
  <c r="B202" i="3"/>
  <c r="D202" i="3" s="1"/>
  <c r="B203" i="3"/>
  <c r="B204" i="3"/>
  <c r="D204" i="3" s="1"/>
  <c r="B205" i="3"/>
  <c r="D205" i="3" s="1"/>
  <c r="B206" i="3"/>
  <c r="D206" i="3" s="1"/>
  <c r="B207" i="3"/>
  <c r="D207" i="3" s="1"/>
  <c r="B210" i="3"/>
  <c r="B212" i="3"/>
  <c r="C212" i="3" s="1"/>
  <c r="B213" i="3"/>
  <c r="C213" i="3" s="1"/>
  <c r="B214" i="3"/>
  <c r="B215" i="3"/>
  <c r="C215" i="3" s="1"/>
  <c r="B216" i="3"/>
  <c r="D216" i="3" s="1"/>
  <c r="B217" i="3"/>
  <c r="D217" i="3" s="1"/>
  <c r="B218" i="3"/>
  <c r="C218" i="3" s="1"/>
  <c r="B219" i="3"/>
  <c r="D219" i="3" s="1"/>
  <c r="B222" i="3"/>
  <c r="D222" i="3" s="1"/>
  <c r="B224" i="3"/>
  <c r="C224" i="3" s="1"/>
  <c r="B225" i="3"/>
  <c r="B226" i="3"/>
  <c r="C226" i="3" s="1"/>
  <c r="B227" i="3"/>
  <c r="C227" i="3" s="1"/>
  <c r="B228" i="3"/>
  <c r="D228" i="3" s="1"/>
  <c r="B229" i="3"/>
  <c r="D229" i="3" s="1"/>
  <c r="B230" i="3"/>
  <c r="D230" i="3" s="1"/>
  <c r="B231" i="3"/>
  <c r="D231" i="3" s="1"/>
  <c r="B234" i="3"/>
  <c r="C234" i="3" s="1"/>
  <c r="B236" i="3"/>
  <c r="B237" i="3"/>
  <c r="C237" i="3" s="1"/>
  <c r="B238" i="3"/>
  <c r="B239" i="3"/>
  <c r="C239" i="3" s="1"/>
  <c r="B240" i="3"/>
  <c r="D240" i="3" s="1"/>
  <c r="B241" i="3"/>
  <c r="B242" i="3"/>
  <c r="C242" i="3" s="1"/>
  <c r="B243" i="3"/>
  <c r="D243" i="3" s="1"/>
  <c r="B246" i="3"/>
  <c r="B248" i="3"/>
  <c r="C248" i="3" s="1"/>
  <c r="B249" i="3"/>
  <c r="C249" i="3" s="1"/>
  <c r="B250" i="3"/>
  <c r="D250" i="3" s="1"/>
  <c r="B251" i="3"/>
  <c r="B252" i="3"/>
  <c r="D252" i="3" s="1"/>
  <c r="B253" i="3"/>
  <c r="D253" i="3" s="1"/>
  <c r="B254" i="3"/>
  <c r="D254" i="3" s="1"/>
  <c r="B255" i="3"/>
  <c r="D255" i="3" s="1"/>
  <c r="B258" i="3"/>
  <c r="B260" i="3"/>
  <c r="C260" i="3" s="1"/>
  <c r="B261" i="3"/>
  <c r="C261" i="3" s="1"/>
  <c r="B262" i="3"/>
  <c r="B263" i="3"/>
  <c r="C263" i="3" s="1"/>
  <c r="B264" i="3"/>
  <c r="D264" i="3" s="1"/>
  <c r="B265" i="3"/>
  <c r="D265" i="3" s="1"/>
  <c r="B266" i="3"/>
  <c r="C266" i="3" s="1"/>
  <c r="B267" i="3"/>
  <c r="D267" i="3" s="1"/>
  <c r="B270" i="3"/>
  <c r="D270" i="3" s="1"/>
  <c r="B272" i="3"/>
  <c r="C272" i="3" s="1"/>
  <c r="B273" i="3"/>
  <c r="B274" i="3"/>
  <c r="C274" i="3" s="1"/>
  <c r="B175" i="3"/>
  <c r="C175" i="3" s="1"/>
  <c r="B281" i="3"/>
  <c r="B280" i="3"/>
  <c r="B279" i="3"/>
  <c r="B278" i="3"/>
  <c r="B277" i="3"/>
  <c r="B276" i="3"/>
  <c r="B184" i="3" s="1"/>
  <c r="D92" i="3"/>
  <c r="D93" i="3"/>
  <c r="B68" i="3"/>
  <c r="C68" i="3" s="1"/>
  <c r="B69" i="3"/>
  <c r="B92" i="3"/>
  <c r="C92" i="3" s="1"/>
  <c r="B93" i="3"/>
  <c r="C93" i="3" s="1"/>
  <c r="B96" i="3"/>
  <c r="B97" i="3"/>
  <c r="D97" i="3" s="1"/>
  <c r="B120" i="3"/>
  <c r="C120" i="3" s="1"/>
  <c r="B121" i="3"/>
  <c r="D121" i="3" s="1"/>
  <c r="B122" i="3"/>
  <c r="D122" i="3" s="1"/>
  <c r="B128" i="3"/>
  <c r="C128" i="3" s="1"/>
  <c r="B146" i="3"/>
  <c r="D146" i="3" s="1"/>
  <c r="B152" i="3"/>
  <c r="B153" i="3"/>
  <c r="D153" i="3" s="1"/>
  <c r="B156" i="3"/>
  <c r="B165" i="3"/>
  <c r="B166" i="3" s="1"/>
  <c r="B167" i="3" s="1"/>
  <c r="B164" i="3"/>
  <c r="B73" i="3" s="1"/>
  <c r="D12" i="3"/>
  <c r="D13" i="3"/>
  <c r="A60" i="3"/>
  <c r="B4" i="3"/>
  <c r="B10" i="3"/>
  <c r="B12" i="3"/>
  <c r="C12" i="3" s="1"/>
  <c r="B13" i="3"/>
  <c r="C13" i="3" s="1"/>
  <c r="B16" i="3"/>
  <c r="B28" i="3"/>
  <c r="B34" i="3"/>
  <c r="B36" i="3"/>
  <c r="C36" i="3" s="1"/>
  <c r="B37" i="3"/>
  <c r="C37" i="3" s="1"/>
  <c r="B40" i="3"/>
  <c r="B52" i="3"/>
  <c r="A54" i="3"/>
  <c r="A58" i="3"/>
  <c r="A56" i="3"/>
  <c r="B58" i="3" s="1"/>
  <c r="B60" i="3" s="1"/>
  <c r="D73" i="3" l="1"/>
  <c r="C73" i="3"/>
  <c r="D16" i="3"/>
  <c r="C16" i="3"/>
  <c r="D353" i="3"/>
  <c r="C353" i="3"/>
  <c r="C10" i="3"/>
  <c r="D10" i="3"/>
  <c r="B7" i="3"/>
  <c r="B19" i="3"/>
  <c r="B31" i="3"/>
  <c r="B43" i="3"/>
  <c r="B8" i="3"/>
  <c r="B20" i="3"/>
  <c r="B32" i="3"/>
  <c r="B44" i="3"/>
  <c r="B9" i="3"/>
  <c r="B21" i="3"/>
  <c r="B33" i="3"/>
  <c r="B45" i="3"/>
  <c r="B11" i="3"/>
  <c r="B23" i="3"/>
  <c r="B35" i="3"/>
  <c r="B47" i="3"/>
  <c r="B14" i="3"/>
  <c r="B26" i="3"/>
  <c r="B38" i="3"/>
  <c r="B50" i="3"/>
  <c r="B15" i="3"/>
  <c r="B27" i="3"/>
  <c r="B39" i="3"/>
  <c r="B51" i="3"/>
  <c r="B30" i="3"/>
  <c r="B6" i="3"/>
  <c r="B145" i="3"/>
  <c r="B117" i="3"/>
  <c r="B86" i="3"/>
  <c r="D120" i="3"/>
  <c r="D402" i="3"/>
  <c r="C402" i="3"/>
  <c r="B3" i="3"/>
  <c r="B29" i="3"/>
  <c r="B5" i="3"/>
  <c r="B144" i="3"/>
  <c r="B116" i="3"/>
  <c r="B85" i="3"/>
  <c r="C97" i="3"/>
  <c r="D258" i="3"/>
  <c r="C258" i="3"/>
  <c r="D241" i="3"/>
  <c r="C241" i="3"/>
  <c r="D210" i="3"/>
  <c r="C210" i="3"/>
  <c r="D193" i="3"/>
  <c r="C193" i="3"/>
  <c r="D480" i="3"/>
  <c r="C480" i="3"/>
  <c r="D40" i="3"/>
  <c r="C40" i="3"/>
  <c r="D386" i="3"/>
  <c r="C386" i="3"/>
  <c r="D323" i="3"/>
  <c r="C323" i="3"/>
  <c r="D493" i="3"/>
  <c r="C493" i="3"/>
  <c r="D36" i="3"/>
  <c r="D28" i="3"/>
  <c r="C28" i="3"/>
  <c r="B110" i="3"/>
  <c r="C121" i="3"/>
  <c r="B48" i="3"/>
  <c r="B168" i="3"/>
  <c r="B169" i="3" s="1"/>
  <c r="D68" i="3"/>
  <c r="D218" i="3"/>
  <c r="D361" i="3"/>
  <c r="C361" i="3"/>
  <c r="D328" i="3"/>
  <c r="C328" i="3"/>
  <c r="D450" i="3"/>
  <c r="C450" i="3"/>
  <c r="D371" i="3"/>
  <c r="C371" i="3"/>
  <c r="D303" i="3"/>
  <c r="C303" i="3"/>
  <c r="B84" i="3"/>
  <c r="B109" i="3"/>
  <c r="B24" i="3"/>
  <c r="B134" i="3"/>
  <c r="B108" i="3"/>
  <c r="B80" i="3"/>
  <c r="C146" i="3"/>
  <c r="D178" i="3"/>
  <c r="D376" i="3"/>
  <c r="C376" i="3"/>
  <c r="D346" i="3"/>
  <c r="C346" i="3"/>
  <c r="C312" i="3"/>
  <c r="D312" i="3"/>
  <c r="B46" i="3"/>
  <c r="B22" i="3"/>
  <c r="B133" i="3"/>
  <c r="B105" i="3"/>
  <c r="B74" i="3"/>
  <c r="C294" i="3"/>
  <c r="D294" i="3"/>
  <c r="D375" i="3"/>
  <c r="C375" i="3"/>
  <c r="D327" i="3"/>
  <c r="C327" i="3"/>
  <c r="D311" i="3"/>
  <c r="C311" i="3"/>
  <c r="D445" i="3"/>
  <c r="C445" i="3"/>
  <c r="D69" i="3"/>
  <c r="C69" i="3"/>
  <c r="D96" i="3"/>
  <c r="C96" i="3"/>
  <c r="D338" i="3"/>
  <c r="C338" i="3"/>
  <c r="D432" i="3"/>
  <c r="C432" i="3"/>
  <c r="D152" i="3"/>
  <c r="C152" i="3"/>
  <c r="D128" i="3"/>
  <c r="D52" i="3"/>
  <c r="C52" i="3"/>
  <c r="D4" i="3"/>
  <c r="C4" i="3"/>
  <c r="B141" i="3"/>
  <c r="C122" i="3"/>
  <c r="C273" i="3"/>
  <c r="D273" i="3"/>
  <c r="C207" i="3"/>
  <c r="B49" i="3"/>
  <c r="B140" i="3"/>
  <c r="B42" i="3"/>
  <c r="B18" i="3"/>
  <c r="B158" i="3"/>
  <c r="B132" i="3"/>
  <c r="B104" i="3"/>
  <c r="C184" i="3"/>
  <c r="D184" i="3"/>
  <c r="C251" i="3"/>
  <c r="D251" i="3"/>
  <c r="C236" i="3"/>
  <c r="D236" i="3"/>
  <c r="C203" i="3"/>
  <c r="D203" i="3"/>
  <c r="C188" i="3"/>
  <c r="D188" i="3"/>
  <c r="D414" i="3"/>
  <c r="C414" i="3"/>
  <c r="D156" i="3"/>
  <c r="C156" i="3"/>
  <c r="D37" i="3"/>
  <c r="C34" i="3"/>
  <c r="D34" i="3"/>
  <c r="B75" i="3"/>
  <c r="B87" i="3"/>
  <c r="B99" i="3"/>
  <c r="B111" i="3"/>
  <c r="B123" i="3"/>
  <c r="B135" i="3"/>
  <c r="B147" i="3"/>
  <c r="B159" i="3"/>
  <c r="B150" i="3"/>
  <c r="B76" i="3"/>
  <c r="B88" i="3"/>
  <c r="B100" i="3"/>
  <c r="B112" i="3"/>
  <c r="B124" i="3"/>
  <c r="B136" i="3"/>
  <c r="B148" i="3"/>
  <c r="B160" i="3"/>
  <c r="B90" i="3"/>
  <c r="B126" i="3"/>
  <c r="B77" i="3"/>
  <c r="B89" i="3"/>
  <c r="B101" i="3"/>
  <c r="B113" i="3"/>
  <c r="B125" i="3"/>
  <c r="B137" i="3"/>
  <c r="B149" i="3"/>
  <c r="B161" i="3"/>
  <c r="B78" i="3"/>
  <c r="B102" i="3"/>
  <c r="B138" i="3"/>
  <c r="B114" i="3"/>
  <c r="B162" i="3"/>
  <c r="B67" i="3"/>
  <c r="B79" i="3"/>
  <c r="B91" i="3"/>
  <c r="B103" i="3"/>
  <c r="B115" i="3"/>
  <c r="B127" i="3"/>
  <c r="B139" i="3"/>
  <c r="B151" i="3"/>
  <c r="B66" i="3"/>
  <c r="B70" i="3"/>
  <c r="B82" i="3"/>
  <c r="B94" i="3"/>
  <c r="B106" i="3"/>
  <c r="B118" i="3"/>
  <c r="B130" i="3"/>
  <c r="B142" i="3"/>
  <c r="B154" i="3"/>
  <c r="B71" i="3"/>
  <c r="B83" i="3"/>
  <c r="B95" i="3"/>
  <c r="B107" i="3"/>
  <c r="B119" i="3"/>
  <c r="B131" i="3"/>
  <c r="B143" i="3"/>
  <c r="B155" i="3"/>
  <c r="C153" i="3"/>
  <c r="C225" i="3"/>
  <c r="D225" i="3"/>
  <c r="C177" i="3"/>
  <c r="D177" i="3"/>
  <c r="B25" i="3"/>
  <c r="B81" i="3"/>
  <c r="C240" i="3"/>
  <c r="B41" i="3"/>
  <c r="B17" i="3"/>
  <c r="B157" i="3"/>
  <c r="B129" i="3"/>
  <c r="B98" i="3"/>
  <c r="B72" i="3"/>
  <c r="D498" i="3"/>
  <c r="C498" i="3"/>
  <c r="D261" i="3"/>
  <c r="D213" i="3"/>
  <c r="D373" i="3"/>
  <c r="C373" i="3"/>
  <c r="D358" i="3"/>
  <c r="C358" i="3"/>
  <c r="D325" i="3"/>
  <c r="C325" i="3"/>
  <c r="D289" i="3"/>
  <c r="C289" i="3"/>
  <c r="C365" i="3"/>
  <c r="C316" i="3"/>
  <c r="D486" i="3"/>
  <c r="C486" i="3"/>
  <c r="D438" i="3"/>
  <c r="C438" i="3"/>
  <c r="D492" i="3"/>
  <c r="C492" i="3"/>
  <c r="D175" i="3"/>
  <c r="D260" i="3"/>
  <c r="D227" i="3"/>
  <c r="D212" i="3"/>
  <c r="D179" i="3"/>
  <c r="C340" i="3"/>
  <c r="D481" i="3"/>
  <c r="C481" i="3"/>
  <c r="D433" i="3"/>
  <c r="C433" i="3"/>
  <c r="C254" i="3"/>
  <c r="C206" i="3"/>
  <c r="D385" i="3"/>
  <c r="C385" i="3"/>
  <c r="D370" i="3"/>
  <c r="C370" i="3"/>
  <c r="D337" i="3"/>
  <c r="C337" i="3"/>
  <c r="D322" i="3"/>
  <c r="C322" i="3"/>
  <c r="D300" i="3"/>
  <c r="D474" i="3"/>
  <c r="C474" i="3"/>
  <c r="D426" i="3"/>
  <c r="C426" i="3"/>
  <c r="C253" i="3"/>
  <c r="C205" i="3"/>
  <c r="D272" i="3"/>
  <c r="D239" i="3"/>
  <c r="D224" i="3"/>
  <c r="D191" i="3"/>
  <c r="D176" i="3"/>
  <c r="D301" i="3"/>
  <c r="C301" i="3"/>
  <c r="B469" i="3"/>
  <c r="B421" i="3"/>
  <c r="D383" i="3"/>
  <c r="C383" i="3"/>
  <c r="D335" i="3"/>
  <c r="C335" i="3"/>
  <c r="D468" i="3"/>
  <c r="C468" i="3"/>
  <c r="D420" i="3"/>
  <c r="C420" i="3"/>
  <c r="C250" i="3"/>
  <c r="C202" i="3"/>
  <c r="D237" i="3"/>
  <c r="D189" i="3"/>
  <c r="D382" i="3"/>
  <c r="C382" i="3"/>
  <c r="D349" i="3"/>
  <c r="C349" i="3"/>
  <c r="D334" i="3"/>
  <c r="C334" i="3"/>
  <c r="D299" i="3"/>
  <c r="C299" i="3"/>
  <c r="C377" i="3"/>
  <c r="D288" i="3"/>
  <c r="B462" i="3"/>
  <c r="C265" i="3"/>
  <c r="C217" i="3"/>
  <c r="D298" i="3"/>
  <c r="C298" i="3"/>
  <c r="C352" i="3"/>
  <c r="B400" i="3"/>
  <c r="B412" i="3"/>
  <c r="B424" i="3"/>
  <c r="B436" i="3"/>
  <c r="B448" i="3"/>
  <c r="B460" i="3"/>
  <c r="B472" i="3"/>
  <c r="B484" i="3"/>
  <c r="B496" i="3"/>
  <c r="B401" i="3"/>
  <c r="B413" i="3"/>
  <c r="B425" i="3"/>
  <c r="B437" i="3"/>
  <c r="B449" i="3"/>
  <c r="B461" i="3"/>
  <c r="B473" i="3"/>
  <c r="B485" i="3"/>
  <c r="B497" i="3"/>
  <c r="B403" i="3"/>
  <c r="B415" i="3"/>
  <c r="B427" i="3"/>
  <c r="B439" i="3"/>
  <c r="B451" i="3"/>
  <c r="B463" i="3"/>
  <c r="B475" i="3"/>
  <c r="B487" i="3"/>
  <c r="B399" i="3"/>
  <c r="B404" i="3"/>
  <c r="B416" i="3"/>
  <c r="B428" i="3"/>
  <c r="B440" i="3"/>
  <c r="B452" i="3"/>
  <c r="B464" i="3"/>
  <c r="B476" i="3"/>
  <c r="B488" i="3"/>
  <c r="B405" i="3"/>
  <c r="B417" i="3"/>
  <c r="B429" i="3"/>
  <c r="B441" i="3"/>
  <c r="B453" i="3"/>
  <c r="B465" i="3"/>
  <c r="B477" i="3"/>
  <c r="B489" i="3"/>
  <c r="B406" i="3"/>
  <c r="B418" i="3"/>
  <c r="B430" i="3"/>
  <c r="B442" i="3"/>
  <c r="B454" i="3"/>
  <c r="B466" i="3"/>
  <c r="B478" i="3"/>
  <c r="B490" i="3"/>
  <c r="B407" i="3"/>
  <c r="B419" i="3"/>
  <c r="B431" i="3"/>
  <c r="B443" i="3"/>
  <c r="B455" i="3"/>
  <c r="B467" i="3"/>
  <c r="B479" i="3"/>
  <c r="B491" i="3"/>
  <c r="B410" i="3"/>
  <c r="B422" i="3"/>
  <c r="B434" i="3"/>
  <c r="B446" i="3"/>
  <c r="B458" i="3"/>
  <c r="B470" i="3"/>
  <c r="B482" i="3"/>
  <c r="B494" i="3"/>
  <c r="B411" i="3"/>
  <c r="B423" i="3"/>
  <c r="B435" i="3"/>
  <c r="B447" i="3"/>
  <c r="B459" i="3"/>
  <c r="B471" i="3"/>
  <c r="B483" i="3"/>
  <c r="B495" i="3"/>
  <c r="B457" i="3"/>
  <c r="B409" i="3"/>
  <c r="D347" i="3"/>
  <c r="C347" i="3"/>
  <c r="D313" i="3"/>
  <c r="C313" i="3"/>
  <c r="B504" i="3"/>
  <c r="B505" i="3" s="1"/>
  <c r="B502" i="3"/>
  <c r="B503" i="3" s="1"/>
  <c r="B456" i="3"/>
  <c r="B408" i="3"/>
  <c r="D359" i="3"/>
  <c r="C359" i="3"/>
  <c r="D310" i="3"/>
  <c r="C310" i="3"/>
  <c r="D444" i="3"/>
  <c r="C444" i="3"/>
  <c r="B271" i="3"/>
  <c r="B259" i="3"/>
  <c r="B247" i="3"/>
  <c r="B235" i="3"/>
  <c r="B223" i="3"/>
  <c r="B211" i="3"/>
  <c r="B199" i="3"/>
  <c r="B187" i="3"/>
  <c r="B381" i="3"/>
  <c r="B369" i="3"/>
  <c r="B357" i="3"/>
  <c r="B345" i="3"/>
  <c r="B333" i="3"/>
  <c r="B321" i="3"/>
  <c r="B309" i="3"/>
  <c r="B297" i="3"/>
  <c r="B380" i="3"/>
  <c r="B368" i="3"/>
  <c r="B356" i="3"/>
  <c r="B344" i="3"/>
  <c r="B332" i="3"/>
  <c r="B320" i="3"/>
  <c r="B308" i="3"/>
  <c r="B296" i="3"/>
  <c r="B269" i="3"/>
  <c r="B257" i="3"/>
  <c r="B245" i="3"/>
  <c r="B233" i="3"/>
  <c r="B221" i="3"/>
  <c r="B209" i="3"/>
  <c r="B197" i="3"/>
  <c r="B185" i="3"/>
  <c r="B319" i="3"/>
  <c r="B307" i="3"/>
  <c r="B295" i="3"/>
  <c r="B268" i="3"/>
  <c r="B256" i="3"/>
  <c r="B244" i="3"/>
  <c r="B232" i="3"/>
  <c r="B220" i="3"/>
  <c r="B208" i="3"/>
  <c r="B196" i="3"/>
  <c r="B378" i="3"/>
  <c r="B366" i="3"/>
  <c r="B354" i="3"/>
  <c r="B342" i="3"/>
  <c r="B330" i="3"/>
  <c r="B318" i="3"/>
  <c r="B306" i="3"/>
  <c r="B157" i="2"/>
  <c r="C154" i="2"/>
  <c r="C153" i="2"/>
  <c r="C155" i="2" s="1"/>
  <c r="B151" i="2"/>
  <c r="B141" i="2"/>
  <c r="C138" i="2"/>
  <c r="C137" i="2"/>
  <c r="C139" i="2" s="1"/>
  <c r="B135" i="2"/>
  <c r="B120" i="2"/>
  <c r="B117" i="2"/>
  <c r="B107" i="2"/>
  <c r="B105" i="2"/>
  <c r="B88" i="2"/>
  <c r="B86" i="2"/>
  <c r="C83" i="2"/>
  <c r="C82" i="2"/>
  <c r="B67" i="2"/>
  <c r="B64" i="2"/>
  <c r="C60" i="2"/>
  <c r="C59" i="2"/>
  <c r="C61" i="2" s="1"/>
  <c r="B24" i="2"/>
  <c r="B21" i="2"/>
  <c r="C17" i="2"/>
  <c r="C16" i="2"/>
  <c r="C18" i="2" s="1"/>
  <c r="B120" i="1"/>
  <c r="B117" i="1"/>
  <c r="B50" i="1"/>
  <c r="B47" i="1"/>
  <c r="B11" i="1"/>
  <c r="B8" i="1"/>
  <c r="D244" i="3" l="1"/>
  <c r="C244" i="3"/>
  <c r="D257" i="3"/>
  <c r="C257" i="3"/>
  <c r="C321" i="3"/>
  <c r="D321" i="3"/>
  <c r="C259" i="3"/>
  <c r="D259" i="3"/>
  <c r="D423" i="3"/>
  <c r="C423" i="3"/>
  <c r="C467" i="3"/>
  <c r="D467" i="3"/>
  <c r="D418" i="3"/>
  <c r="C418" i="3"/>
  <c r="C464" i="3"/>
  <c r="D464" i="3"/>
  <c r="D427" i="3"/>
  <c r="C427" i="3"/>
  <c r="D496" i="3"/>
  <c r="C496" i="3"/>
  <c r="D129" i="3"/>
  <c r="C129" i="3"/>
  <c r="D155" i="3"/>
  <c r="C155" i="3"/>
  <c r="D106" i="3"/>
  <c r="C106" i="3"/>
  <c r="C67" i="3"/>
  <c r="D67" i="3"/>
  <c r="C89" i="3"/>
  <c r="D89" i="3"/>
  <c r="D150" i="3"/>
  <c r="C150" i="3"/>
  <c r="D117" i="3"/>
  <c r="C117" i="3"/>
  <c r="C47" i="3"/>
  <c r="D47" i="3"/>
  <c r="D43" i="3"/>
  <c r="C43" i="3"/>
  <c r="C306" i="3"/>
  <c r="D306" i="3"/>
  <c r="D256" i="3"/>
  <c r="C256" i="3"/>
  <c r="D269" i="3"/>
  <c r="C269" i="3"/>
  <c r="C333" i="3"/>
  <c r="D333" i="3"/>
  <c r="D271" i="3"/>
  <c r="C271" i="3"/>
  <c r="D411" i="3"/>
  <c r="C411" i="3"/>
  <c r="C455" i="3"/>
  <c r="D455" i="3"/>
  <c r="D406" i="3"/>
  <c r="C406" i="3"/>
  <c r="C452" i="3"/>
  <c r="D452" i="3"/>
  <c r="D415" i="3"/>
  <c r="C415" i="3"/>
  <c r="D484" i="3"/>
  <c r="C484" i="3"/>
  <c r="D421" i="3"/>
  <c r="C421" i="3"/>
  <c r="D157" i="3"/>
  <c r="C157" i="3"/>
  <c r="C143" i="3"/>
  <c r="D143" i="3"/>
  <c r="D94" i="3"/>
  <c r="C94" i="3"/>
  <c r="D162" i="3"/>
  <c r="C162" i="3"/>
  <c r="C77" i="3"/>
  <c r="D77" i="3"/>
  <c r="C159" i="3"/>
  <c r="D159" i="3"/>
  <c r="D48" i="3"/>
  <c r="C48" i="3"/>
  <c r="D145" i="3"/>
  <c r="C145" i="3"/>
  <c r="C35" i="3"/>
  <c r="D35" i="3"/>
  <c r="D31" i="3"/>
  <c r="C31" i="3"/>
  <c r="D268" i="3"/>
  <c r="C268" i="3"/>
  <c r="C443" i="3"/>
  <c r="D443" i="3"/>
  <c r="D403" i="3"/>
  <c r="C403" i="3"/>
  <c r="D462" i="3"/>
  <c r="C462" i="3"/>
  <c r="C131" i="3"/>
  <c r="D131" i="3"/>
  <c r="D147" i="3"/>
  <c r="C147" i="3"/>
  <c r="D6" i="3"/>
  <c r="C6" i="3"/>
  <c r="D308" i="3"/>
  <c r="C308" i="3"/>
  <c r="C482" i="3"/>
  <c r="D482" i="3"/>
  <c r="D460" i="3"/>
  <c r="C460" i="3"/>
  <c r="C119" i="3"/>
  <c r="D119" i="3"/>
  <c r="C90" i="3"/>
  <c r="D90" i="3"/>
  <c r="D7" i="3"/>
  <c r="C7" i="3"/>
  <c r="C342" i="3"/>
  <c r="D342" i="3"/>
  <c r="C307" i="3"/>
  <c r="D307" i="3"/>
  <c r="D320" i="3"/>
  <c r="C320" i="3"/>
  <c r="C369" i="3"/>
  <c r="D369" i="3"/>
  <c r="D409" i="3"/>
  <c r="C409" i="3"/>
  <c r="C470" i="3"/>
  <c r="D470" i="3"/>
  <c r="C419" i="3"/>
  <c r="D419" i="3"/>
  <c r="C465" i="3"/>
  <c r="D465" i="3"/>
  <c r="C416" i="3"/>
  <c r="D416" i="3"/>
  <c r="D485" i="3"/>
  <c r="C485" i="3"/>
  <c r="D448" i="3"/>
  <c r="C448" i="3"/>
  <c r="C107" i="3"/>
  <c r="D107" i="3"/>
  <c r="D66" i="3"/>
  <c r="C66" i="3"/>
  <c r="C102" i="3"/>
  <c r="D102" i="3"/>
  <c r="D160" i="3"/>
  <c r="C160" i="3"/>
  <c r="D123" i="3"/>
  <c r="C123" i="3"/>
  <c r="C132" i="3"/>
  <c r="D132" i="3"/>
  <c r="D74" i="3"/>
  <c r="C74" i="3"/>
  <c r="C144" i="3"/>
  <c r="D144" i="3"/>
  <c r="D51" i="3"/>
  <c r="C51" i="3"/>
  <c r="C45" i="3"/>
  <c r="D45" i="3"/>
  <c r="D296" i="3"/>
  <c r="C296" i="3"/>
  <c r="C489" i="3"/>
  <c r="D489" i="3"/>
  <c r="D469" i="3"/>
  <c r="C469" i="3"/>
  <c r="C114" i="3"/>
  <c r="D114" i="3"/>
  <c r="D85" i="3"/>
  <c r="C85" i="3"/>
  <c r="D135" i="3"/>
  <c r="C135" i="3"/>
  <c r="C11" i="3"/>
  <c r="D11" i="3"/>
  <c r="C354" i="3"/>
  <c r="D354" i="3"/>
  <c r="C319" i="3"/>
  <c r="C387" i="3" s="1"/>
  <c r="B394" i="3" s="1"/>
  <c r="D319" i="3"/>
  <c r="D387" i="3" s="1"/>
  <c r="B395" i="3" s="1"/>
  <c r="D332" i="3"/>
  <c r="C332" i="3"/>
  <c r="C381" i="3"/>
  <c r="D381" i="3"/>
  <c r="D457" i="3"/>
  <c r="C457" i="3"/>
  <c r="C458" i="3"/>
  <c r="D458" i="3"/>
  <c r="C407" i="3"/>
  <c r="D407" i="3"/>
  <c r="C453" i="3"/>
  <c r="D453" i="3"/>
  <c r="C404" i="3"/>
  <c r="D404" i="3"/>
  <c r="D473" i="3"/>
  <c r="C473" i="3"/>
  <c r="D436" i="3"/>
  <c r="C436" i="3"/>
  <c r="C81" i="3"/>
  <c r="D81" i="3"/>
  <c r="D95" i="3"/>
  <c r="C95" i="3"/>
  <c r="D151" i="3"/>
  <c r="C151" i="3"/>
  <c r="C78" i="3"/>
  <c r="D78" i="3"/>
  <c r="D148" i="3"/>
  <c r="C148" i="3"/>
  <c r="D111" i="3"/>
  <c r="C111" i="3"/>
  <c r="D158" i="3"/>
  <c r="C158" i="3"/>
  <c r="D105" i="3"/>
  <c r="C105" i="3"/>
  <c r="C80" i="3"/>
  <c r="D80" i="3"/>
  <c r="D5" i="3"/>
  <c r="C5" i="3"/>
  <c r="D39" i="3"/>
  <c r="C39" i="3"/>
  <c r="C33" i="3"/>
  <c r="D33" i="3"/>
  <c r="C318" i="3"/>
  <c r="D318" i="3"/>
  <c r="C345" i="3"/>
  <c r="D345" i="3"/>
  <c r="C494" i="3"/>
  <c r="D494" i="3"/>
  <c r="C440" i="3"/>
  <c r="D440" i="3"/>
  <c r="D472" i="3"/>
  <c r="C472" i="3"/>
  <c r="D17" i="3"/>
  <c r="C17" i="3"/>
  <c r="C126" i="3"/>
  <c r="D126" i="3"/>
  <c r="D141" i="3"/>
  <c r="C141" i="3"/>
  <c r="D19" i="3"/>
  <c r="C19" i="3"/>
  <c r="C330" i="3"/>
  <c r="D330" i="3"/>
  <c r="C357" i="3"/>
  <c r="D357" i="3"/>
  <c r="C431" i="3"/>
  <c r="D431" i="3"/>
  <c r="D497" i="3"/>
  <c r="C497" i="3"/>
  <c r="D70" i="3"/>
  <c r="C70" i="3"/>
  <c r="C104" i="3"/>
  <c r="D104" i="3"/>
  <c r="D30" i="3"/>
  <c r="C30" i="3"/>
  <c r="C366" i="3"/>
  <c r="D366" i="3"/>
  <c r="C185" i="3"/>
  <c r="D185" i="3"/>
  <c r="D275" i="3" s="1"/>
  <c r="B283" i="3" s="1"/>
  <c r="D344" i="3"/>
  <c r="C344" i="3"/>
  <c r="D187" i="3"/>
  <c r="C187" i="3"/>
  <c r="D495" i="3"/>
  <c r="C495" i="3"/>
  <c r="C446" i="3"/>
  <c r="D446" i="3"/>
  <c r="D490" i="3"/>
  <c r="C490" i="3"/>
  <c r="C441" i="3"/>
  <c r="D441" i="3"/>
  <c r="D399" i="3"/>
  <c r="C399" i="3"/>
  <c r="D461" i="3"/>
  <c r="C461" i="3"/>
  <c r="D424" i="3"/>
  <c r="C424" i="3"/>
  <c r="C25" i="3"/>
  <c r="D25" i="3"/>
  <c r="D83" i="3"/>
  <c r="C83" i="3"/>
  <c r="C139" i="3"/>
  <c r="D139" i="3"/>
  <c r="D161" i="3"/>
  <c r="C161" i="3"/>
  <c r="D136" i="3"/>
  <c r="C136" i="3"/>
  <c r="D99" i="3"/>
  <c r="C99" i="3"/>
  <c r="D18" i="3"/>
  <c r="C18" i="3"/>
  <c r="D133" i="3"/>
  <c r="C133" i="3"/>
  <c r="D108" i="3"/>
  <c r="C108" i="3"/>
  <c r="D29" i="3"/>
  <c r="C29" i="3"/>
  <c r="D27" i="3"/>
  <c r="C27" i="3"/>
  <c r="C21" i="3"/>
  <c r="D21" i="3"/>
  <c r="D82" i="3"/>
  <c r="C82" i="3"/>
  <c r="C23" i="3"/>
  <c r="D23" i="3"/>
  <c r="C295" i="3"/>
  <c r="D295" i="3"/>
  <c r="C477" i="3"/>
  <c r="D477" i="3"/>
  <c r="C428" i="3"/>
  <c r="D428" i="3"/>
  <c r="D41" i="3"/>
  <c r="C41" i="3"/>
  <c r="D138" i="3"/>
  <c r="C138" i="3"/>
  <c r="D110" i="3"/>
  <c r="C110" i="3"/>
  <c r="C116" i="3"/>
  <c r="D116" i="3"/>
  <c r="C84" i="2"/>
  <c r="C378" i="3"/>
  <c r="D378" i="3"/>
  <c r="D197" i="3"/>
  <c r="C197" i="3"/>
  <c r="C275" i="3" s="1"/>
  <c r="B282" i="3" s="1"/>
  <c r="D356" i="3"/>
  <c r="C356" i="3"/>
  <c r="D199" i="3"/>
  <c r="C199" i="3"/>
  <c r="D483" i="3"/>
  <c r="C483" i="3"/>
  <c r="C434" i="3"/>
  <c r="D434" i="3"/>
  <c r="D478" i="3"/>
  <c r="C478" i="3"/>
  <c r="C429" i="3"/>
  <c r="D429" i="3"/>
  <c r="D487" i="3"/>
  <c r="C487" i="3"/>
  <c r="D449" i="3"/>
  <c r="C449" i="3"/>
  <c r="D412" i="3"/>
  <c r="C412" i="3"/>
  <c r="D71" i="3"/>
  <c r="C71" i="3"/>
  <c r="C127" i="3"/>
  <c r="D127" i="3"/>
  <c r="D149" i="3"/>
  <c r="C149" i="3"/>
  <c r="D124" i="3"/>
  <c r="C124" i="3"/>
  <c r="D87" i="3"/>
  <c r="C87" i="3"/>
  <c r="D42" i="3"/>
  <c r="C42" i="3"/>
  <c r="C22" i="3"/>
  <c r="D22" i="3"/>
  <c r="D134" i="3"/>
  <c r="C134" i="3"/>
  <c r="C3" i="3"/>
  <c r="D3" i="3"/>
  <c r="D15" i="3"/>
  <c r="C15" i="3"/>
  <c r="C9" i="3"/>
  <c r="D9" i="3"/>
  <c r="C196" i="3"/>
  <c r="D196" i="3"/>
  <c r="D209" i="3"/>
  <c r="C209" i="3"/>
  <c r="D368" i="3"/>
  <c r="C368" i="3"/>
  <c r="D211" i="3"/>
  <c r="C211" i="3"/>
  <c r="D408" i="3"/>
  <c r="C408" i="3"/>
  <c r="D471" i="3"/>
  <c r="C471" i="3"/>
  <c r="C422" i="3"/>
  <c r="D422" i="3"/>
  <c r="D466" i="3"/>
  <c r="C466" i="3"/>
  <c r="C417" i="3"/>
  <c r="D417" i="3"/>
  <c r="D475" i="3"/>
  <c r="C475" i="3"/>
  <c r="D437" i="3"/>
  <c r="C437" i="3"/>
  <c r="D400" i="3"/>
  <c r="C400" i="3"/>
  <c r="D154" i="3"/>
  <c r="C154" i="3"/>
  <c r="C115" i="3"/>
  <c r="D115" i="3"/>
  <c r="C137" i="3"/>
  <c r="D137" i="3"/>
  <c r="D112" i="3"/>
  <c r="C112" i="3"/>
  <c r="C75" i="3"/>
  <c r="D75" i="3"/>
  <c r="C140" i="3"/>
  <c r="D140" i="3"/>
  <c r="C46" i="3"/>
  <c r="D46" i="3"/>
  <c r="C24" i="3"/>
  <c r="D24" i="3"/>
  <c r="D50" i="3"/>
  <c r="C50" i="3"/>
  <c r="C44" i="3"/>
  <c r="D44" i="3"/>
  <c r="D208" i="3"/>
  <c r="C208" i="3"/>
  <c r="D221" i="3"/>
  <c r="C221" i="3"/>
  <c r="D380" i="3"/>
  <c r="C380" i="3"/>
  <c r="D223" i="3"/>
  <c r="C223" i="3"/>
  <c r="D456" i="3"/>
  <c r="C456" i="3"/>
  <c r="D459" i="3"/>
  <c r="C459" i="3"/>
  <c r="C410" i="3"/>
  <c r="D410" i="3"/>
  <c r="D454" i="3"/>
  <c r="C454" i="3"/>
  <c r="C405" i="3"/>
  <c r="D405" i="3"/>
  <c r="D463" i="3"/>
  <c r="C463" i="3"/>
  <c r="D425" i="3"/>
  <c r="C425" i="3"/>
  <c r="D142" i="3"/>
  <c r="C142" i="3"/>
  <c r="C103" i="3"/>
  <c r="D103" i="3"/>
  <c r="C125" i="3"/>
  <c r="D125" i="3"/>
  <c r="D100" i="3"/>
  <c r="C100" i="3"/>
  <c r="C49" i="3"/>
  <c r="D49" i="3"/>
  <c r="D38" i="3"/>
  <c r="C38" i="3"/>
  <c r="D32" i="3"/>
  <c r="C32" i="3"/>
  <c r="D220" i="3"/>
  <c r="C220" i="3"/>
  <c r="C233" i="3"/>
  <c r="D233" i="3"/>
  <c r="C297" i="3"/>
  <c r="D297" i="3"/>
  <c r="D235" i="3"/>
  <c r="C235" i="3"/>
  <c r="D447" i="3"/>
  <c r="C447" i="3"/>
  <c r="C491" i="3"/>
  <c r="D491" i="3"/>
  <c r="D442" i="3"/>
  <c r="C442" i="3"/>
  <c r="C488" i="3"/>
  <c r="D488" i="3"/>
  <c r="D451" i="3"/>
  <c r="C451" i="3"/>
  <c r="D413" i="3"/>
  <c r="C413" i="3"/>
  <c r="D72" i="3"/>
  <c r="C72" i="3"/>
  <c r="D130" i="3"/>
  <c r="C130" i="3"/>
  <c r="C91" i="3"/>
  <c r="D91" i="3"/>
  <c r="C113" i="3"/>
  <c r="D113" i="3"/>
  <c r="D88" i="3"/>
  <c r="C88" i="3"/>
  <c r="D109" i="3"/>
  <c r="C109" i="3"/>
  <c r="D26" i="3"/>
  <c r="C26" i="3"/>
  <c r="D20" i="3"/>
  <c r="C20" i="3"/>
  <c r="D232" i="3"/>
  <c r="C232" i="3"/>
  <c r="D245" i="3"/>
  <c r="C245" i="3"/>
  <c r="C309" i="3"/>
  <c r="D309" i="3"/>
  <c r="C247" i="3"/>
  <c r="D247" i="3"/>
  <c r="D435" i="3"/>
  <c r="C435" i="3"/>
  <c r="C479" i="3"/>
  <c r="D479" i="3"/>
  <c r="D430" i="3"/>
  <c r="C430" i="3"/>
  <c r="C476" i="3"/>
  <c r="D476" i="3"/>
  <c r="D439" i="3"/>
  <c r="C439" i="3"/>
  <c r="D401" i="3"/>
  <c r="C401" i="3"/>
  <c r="D98" i="3"/>
  <c r="C98" i="3"/>
  <c r="C118" i="3"/>
  <c r="D118" i="3"/>
  <c r="C79" i="3"/>
  <c r="D79" i="3"/>
  <c r="C101" i="3"/>
  <c r="D101" i="3"/>
  <c r="D76" i="3"/>
  <c r="C76" i="3"/>
  <c r="D84" i="3"/>
  <c r="C84" i="3"/>
  <c r="D86" i="3"/>
  <c r="C86" i="3"/>
  <c r="D14" i="3"/>
  <c r="C14" i="3"/>
  <c r="D8" i="3"/>
  <c r="C8" i="3"/>
  <c r="C499" i="3" l="1"/>
  <c r="B506" i="3" s="1"/>
  <c r="D499" i="3"/>
  <c r="B507" i="3" s="1"/>
  <c r="D53" i="3"/>
  <c r="B62" i="3" s="1"/>
  <c r="C53" i="3"/>
  <c r="B61" i="3" s="1"/>
  <c r="C163" i="3"/>
  <c r="B170" i="3" s="1"/>
  <c r="D163" i="3"/>
  <c r="B171" i="3" s="1"/>
</calcChain>
</file>

<file path=xl/sharedStrings.xml><?xml version="1.0" encoding="utf-8"?>
<sst xmlns="http://schemas.openxmlformats.org/spreadsheetml/2006/main" count="435" uniqueCount="319">
  <si>
    <t>1) Business Problem: A retail store wants to analyze the sales data of a particular product category to understand the typical sales performance and make strategic decisions</t>
  </si>
  <si>
    <t>week 1</t>
  </si>
  <si>
    <t xml:space="preserve">week 2 </t>
  </si>
  <si>
    <t>week 3</t>
  </si>
  <si>
    <t>week 4</t>
  </si>
  <si>
    <t>Question:</t>
  </si>
  <si>
    <t>1. Mean: What is the average weekly sales of the product category</t>
  </si>
  <si>
    <t>2. Median: What is the typical or central sales value for the product category</t>
  </si>
  <si>
    <t>3. Mode: Are there any recurring or most frequently occurring sales figures for the product category?</t>
  </si>
  <si>
    <t>In this case, there is no mode as each value occurs exactly once.</t>
  </si>
  <si>
    <t>Insights:</t>
  </si>
  <si>
    <t>The average weekly sales is 58.75 units</t>
  </si>
  <si>
    <t>The typical (median) sales value is 57.5 units</t>
  </si>
  <si>
    <t>There is no mode, indicating no recurring sales figure</t>
  </si>
  <si>
    <t>Sales show an overall upward trend with the highest sales in Week 4 (70 units)</t>
  </si>
  <si>
    <t>The difference between the lowest (50) and highest (70) sales is 20 units, showing considerable variation</t>
  </si>
  <si>
    <t>2) Business Problem: A restaurant wants to analyze the waiting times of its customers to understand the typical waiting experience and improve service efficiency.</t>
  </si>
  <si>
    <t>15, 10, 20, 25, 15, 10, 30, 20, 15, 10, 10, 25, 15, 20, 20, 15, 10, 10, 20, 25</t>
  </si>
  <si>
    <t>1. Mean: What is the average waiting time for customers at the restaurant</t>
  </si>
  <si>
    <t>2. Median: What is the typical or central waiting time experienced by customers</t>
  </si>
  <si>
    <t>3. Mode: Are there any recurring or most frequently occurring waiting times for customers?</t>
  </si>
  <si>
    <t>yes,There is most frequented value is 10 so the mode of the data is 10</t>
  </si>
  <si>
    <t>The average waiting time is 17 minutes</t>
  </si>
  <si>
    <t>The typical (median) waiting time is 15 minutes</t>
  </si>
  <si>
    <t>The most common waiting time (mode) is 10 minutes, occurring 6 times</t>
  </si>
  <si>
    <t>Waiting times range from 10 to 30 minutes, with a spread of 20 minutes</t>
  </si>
  <si>
    <t>The distribution shows that most customers wait between 10-20 minutes</t>
  </si>
  <si>
    <t>Only one customer waited for 30 minutes, which could be considered an outlier</t>
  </si>
  <si>
    <t>3) Business Problem: A car rental company wants to analyze the rental durations of its customers to understand the typical rental period and optimize its pricing and fleet management strategies</t>
  </si>
  <si>
    <t>1. Mean: What is the average rental duration for customers at the car rental company</t>
  </si>
  <si>
    <t>2. Median: What is the typical or central rental duration experienced by customers</t>
  </si>
  <si>
    <t>3. Mode: Are there any recurring or most frequently occurring rental durations for customers</t>
  </si>
  <si>
    <t>There are so many mode like 4,13,11,9,7,4,2</t>
  </si>
  <si>
    <t xml:space="preserve">but we consider mode = 2 because the frequancy of 2 is 13 times </t>
  </si>
  <si>
    <t>Questions on measure of dispersion</t>
  </si>
  <si>
    <t>1) Problem: A manufacturing company wants to analyze the production output of a specific machine to understand the variability or spread in its performance.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</si>
  <si>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</si>
  <si>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</si>
  <si>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</si>
  <si>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</si>
  <si>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</si>
  <si>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</si>
  <si>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</si>
  <si>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</si>
  <si>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</si>
  <si>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</si>
  <si>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1. Range: What is the range of the production output for the machine</t>
  </si>
  <si>
    <t>maximum</t>
  </si>
  <si>
    <t>minimum</t>
  </si>
  <si>
    <t>range</t>
  </si>
  <si>
    <t>2. Variance: What is the variance of the production output for the machine?</t>
  </si>
  <si>
    <t>3. Standard Deviation: What is the standard deviation of the production output for the machine?</t>
  </si>
  <si>
    <t>2) Problem: A retail store wants to analyze the sales of a specific product to understand the variability in daily sales and assess its inventory management</t>
  </si>
  <si>
    <t>Questions:</t>
  </si>
  <si>
    <t xml:space="preserve"> 1. Range: What is the range of the daily sales?</t>
  </si>
  <si>
    <t>2. Variance: What is the variance of the daily sales</t>
  </si>
  <si>
    <t>3. Standard Deviation: What is the standard deviation of the daily sales</t>
  </si>
  <si>
    <t>3) Problem: An e-commerce platform wants to analyze the delivery times of its shipments to understand the variability in order fulfillment and optimize its logistics operations</t>
  </si>
  <si>
    <t>1. Range: What is the range of the delivery times</t>
  </si>
  <si>
    <t>Range</t>
  </si>
  <si>
    <t>2. Variance: What is the variance of the delivery times?</t>
  </si>
  <si>
    <t>3. Standard Deviation: What is the standard deviation of the delivery times</t>
  </si>
  <si>
    <t>4) Problem : A company wants to analyze the monthly revenue generated by one of its products to understand its performance and variability</t>
  </si>
  <si>
    <t>1. Measure of Central Tendency: What is the average monthly revenue for the product?</t>
  </si>
  <si>
    <t>2. Measure of Dispersion: What is the range of monthly revenue for the product?</t>
  </si>
  <si>
    <t>5) Problem : A survey was conducted to gather feedback from customers regarding their satisfaction with a particular service on a scale of 1 to 10</t>
  </si>
  <si>
    <t>Questions</t>
  </si>
  <si>
    <t>1. Measure of Central Tendency: What is the average satisfaction rating?</t>
  </si>
  <si>
    <t>2. Measure of Dispersion: What is the standard deviation of the satisfaction ratings</t>
  </si>
  <si>
    <t>6) Problem :A company wants to analyze the customer wait times at its call center to assess the efficiency of its customer service operations</t>
  </si>
  <si>
    <t>1. Measure of Central Tendency: What is the average wait time for customers at the call center?</t>
  </si>
  <si>
    <t>2. Measure of Dispersion: What is the range of wait times for customers at the call center?</t>
  </si>
  <si>
    <t>3. Measure of Dispersion: What is the standard deviation of the wait times for customers at the call center?</t>
  </si>
  <si>
    <t>7) Problem : A transportation company wants to analyze the fuel efficiency of its vehicle fleet to identify any variations across different vehicle models</t>
  </si>
  <si>
    <t>Model A</t>
  </si>
  <si>
    <t>Model B</t>
  </si>
  <si>
    <t>Model C</t>
  </si>
  <si>
    <t>Model D</t>
  </si>
  <si>
    <t>Model E</t>
  </si>
  <si>
    <t>1. Measure of Central Tendency: What is the average fuel efficiency for each vehicle model?</t>
  </si>
  <si>
    <t>2. Measure of Dispersion: What is the range of fuel efficiency for each vehicle model?</t>
  </si>
  <si>
    <t>3. Measure of Dispersion: What is the variance of the fuel efficiency for each vehicle model?</t>
  </si>
  <si>
    <t>1) Question : A company wants to analyze the monthly returns of its investment portfolio to understand the distribution and risk associated with the returns</t>
  </si>
  <si>
    <t>average</t>
  </si>
  <si>
    <t>S.D</t>
  </si>
  <si>
    <t>(S.D)3</t>
  </si>
  <si>
    <t>skewness</t>
  </si>
  <si>
    <t>n*(S.D)3</t>
  </si>
  <si>
    <t>(S.D)4</t>
  </si>
  <si>
    <t>Returns</t>
  </si>
  <si>
    <t>Average</t>
  </si>
  <si>
    <t>(X-X^)</t>
  </si>
  <si>
    <t>(X-X^)3</t>
  </si>
  <si>
    <t>(X-X^)4</t>
  </si>
  <si>
    <t>n*(S.D)4</t>
  </si>
  <si>
    <t>kurtosis</t>
  </si>
  <si>
    <t>This positive value indicates a slightly right-skewed distribution.</t>
  </si>
  <si>
    <t>Since this value is much greater than 3, this indicates a leptokurtic distribution</t>
  </si>
  <si>
    <t>2) Question : A research study wants to analyze the income distribution of a population to understand the level of income inequality</t>
  </si>
  <si>
    <t>Skewness</t>
  </si>
  <si>
    <t>Since this value is less than 3, this indicates a platykurtic distribution</t>
  </si>
  <si>
    <t>this indicates a slightly right-skewed (positively skewed) distribution.</t>
  </si>
  <si>
    <t>3) Question : A survey was conducted to analyze the satisfaction ratings of customers on a scale of 1 to 5 for a specific product</t>
  </si>
  <si>
    <t>(S.D.)3</t>
  </si>
  <si>
    <t xml:space="preserve">skewness </t>
  </si>
  <si>
    <t>the value is negative but relatively close to 0, this indicates a slightly left-skewed (negatively skewed) distribution.</t>
  </si>
  <si>
    <t>this value is less than 3, this indicates a platykurtic distribution</t>
  </si>
  <si>
    <t>4) Question : A study wants to analyze the distribution of house prices in a specific city to understand the market trends.</t>
  </si>
  <si>
    <t>Since the value is positive but relatively close to 0, this indicates a slightly right-skewed</t>
  </si>
  <si>
    <t>5) Question : A company wants to analyze the waiting times of customers at a service center to improve operational efficiency</t>
  </si>
  <si>
    <t xml:space="preserve">waiting time </t>
  </si>
  <si>
    <t>Since the value is negative but relatively close to 0, this indicates a slightly left-skewed (negatively skewed) distribution.</t>
  </si>
  <si>
    <t>1) Question : A company wants to analyze the salary distribution of its employees to determine the income levels at different percentiles.</t>
  </si>
  <si>
    <t>Salaries</t>
  </si>
  <si>
    <t>Q1</t>
  </si>
  <si>
    <t>Q2</t>
  </si>
  <si>
    <t>Q3</t>
  </si>
  <si>
    <t>P10</t>
  </si>
  <si>
    <t>P25</t>
  </si>
  <si>
    <t>P75</t>
  </si>
  <si>
    <t>P90</t>
  </si>
  <si>
    <t>1) Question : A marketing department wants to understand the relationship between advertising expenditure and sales revenue to assess the effectiveness of their advertising campaigns.</t>
  </si>
  <si>
    <t>Advertising Expenditure:</t>
  </si>
  <si>
    <t>Sales Revenue:</t>
  </si>
  <si>
    <t>Shorted</t>
  </si>
  <si>
    <t>2) Question : A research study wants to analyze the weight distribution of a sample of individuals to assess their health and body composition.</t>
  </si>
  <si>
    <t>weight</t>
  </si>
  <si>
    <t>3) Question : A retail store wants to analyze the distribution of customer purchase amounts to identify their spending patterns</t>
  </si>
  <si>
    <t>4) Question : A study wants to analyze the distribution of commute times of employees to determine the average time spent traveling to work.</t>
  </si>
  <si>
    <t>purchase amount</t>
  </si>
  <si>
    <t xml:space="preserve">commute time </t>
  </si>
  <si>
    <t xml:space="preserve">  </t>
  </si>
  <si>
    <t>5) Question : A manufacturing company wants to analyze the defect rates in its production process to evaluate product quality.</t>
  </si>
  <si>
    <t>Defect rates</t>
  </si>
  <si>
    <t>Sorted</t>
  </si>
  <si>
    <t>P15</t>
  </si>
  <si>
    <t>P50</t>
  </si>
  <si>
    <t>P85</t>
  </si>
  <si>
    <t>P20</t>
  </si>
  <si>
    <t>P40</t>
  </si>
  <si>
    <t>P80</t>
  </si>
  <si>
    <t>P30</t>
  </si>
  <si>
    <t>P70</t>
  </si>
  <si>
    <t>Company A</t>
  </si>
  <si>
    <t>Ccompany B</t>
  </si>
  <si>
    <t>3) Question : A researcher wants to examine the relationship between the hours spent studying and the exam scores of a group of students</t>
  </si>
  <si>
    <t xml:space="preserve">Hours Spend Studying </t>
  </si>
  <si>
    <t>Exam Scores</t>
  </si>
  <si>
    <t>Interpretation:</t>
  </si>
  <si>
    <t>The correlation coefficient is 1, which means there is a perfect positive linear relationship between Advertising Expenditure and Sales Revenue</t>
  </si>
  <si>
    <t>2) Question : An investment analyst wants to assess the relationship between the stock prices of two companies to identify potential investment opportunities</t>
  </si>
  <si>
    <t xml:space="preserve">correlation </t>
  </si>
  <si>
    <t>Covariance</t>
  </si>
  <si>
    <t>the covariance is positive</t>
  </si>
  <si>
    <t>it indicates that Company A and Company B tend to increase or decrease together.</t>
  </si>
  <si>
    <t>correlation coefficient</t>
  </si>
  <si>
    <t>A correlation coefficient of 1 indicates a perfect positive linear relationship between the two variables. This means that as Hours Spent Studying increases, Exam Scores increase in a perfectly linear</t>
  </si>
  <si>
    <t>Questions on discrete and continuous random variable</t>
  </si>
  <si>
    <t>Discrete Random Variable:</t>
  </si>
  <si>
    <t>1. Problem: A fair six-sided die is rolled 100 times. What is the probability of rolling exactly five 3's?</t>
  </si>
  <si>
    <t>Data: Number of rolls (n) = 100</t>
  </si>
  <si>
    <t>N</t>
  </si>
  <si>
    <t>Number of success</t>
  </si>
  <si>
    <t>P</t>
  </si>
  <si>
    <t>Q</t>
  </si>
  <si>
    <t>1-P</t>
  </si>
  <si>
    <t>Binomila distribution</t>
  </si>
  <si>
    <t>. What is the probability of getting two hearts?</t>
  </si>
  <si>
    <t>2. Problem: In a deck of 52 playing cards, five cards are randomly drawn without replacement.</t>
  </si>
  <si>
    <t>Data: Number of hearts in the deck (N) = 13, Number of cards drawn (n) = 5</t>
  </si>
  <si>
    <t>n(no.of draws)</t>
  </si>
  <si>
    <t>M(total no.of succes P)</t>
  </si>
  <si>
    <t>x(no.of success)</t>
  </si>
  <si>
    <t>hyper geomatric</t>
  </si>
  <si>
    <t>3. Problem: A multiple-choice test consists of 10 questions, each with four possible</t>
  </si>
  <si>
    <t>answers. If a student randomly guesses on each question, what is the probability of</t>
  </si>
  <si>
    <t>getting at least 8 questions correct?</t>
  </si>
  <si>
    <t>n</t>
  </si>
  <si>
    <t>p</t>
  </si>
  <si>
    <t>q</t>
  </si>
  <si>
    <t>at least 8 correct answer</t>
  </si>
  <si>
    <t>for p(X = 8)</t>
  </si>
  <si>
    <t>for p(X = 9)</t>
  </si>
  <si>
    <t>P(X=8) = 45×(41​)8×(43​)2</t>
  </si>
  <si>
    <t>45×655361​×169​</t>
  </si>
  <si>
    <t>405 / 1048576</t>
  </si>
  <si>
    <t>P(X=9) = 10×(41​)9×(43​)1</t>
  </si>
  <si>
    <t>10×2621441​×43​</t>
  </si>
  <si>
    <t>30 / 1048576</t>
  </si>
  <si>
    <t>for p(X = 10)</t>
  </si>
  <si>
    <t>P(X=10) = 1×(41​)10×(43​)0</t>
  </si>
  <si>
    <t>1×10485761​</t>
  </si>
  <si>
    <t>1 / 1048576</t>
  </si>
  <si>
    <t>P(X≥8)</t>
  </si>
  <si>
    <t>sum of (X=8)+(X=9)+(X=10)</t>
  </si>
  <si>
    <t>436 / 1048576</t>
  </si>
  <si>
    <t>4. Problem: A bag contains 30 red balls, 20 blue balls, and 10 green balls. Three balls</t>
  </si>
  <si>
    <t>are drawn without replacement. What is the probability that all three balls are blue?</t>
  </si>
  <si>
    <t>Data: Number of blue balls in the bag (N) = 20, Number of balls drawn (n) = 3</t>
  </si>
  <si>
    <t>totle balls</t>
  </si>
  <si>
    <t>60*59*58 / 3*2*1</t>
  </si>
  <si>
    <t>total possible outcome</t>
  </si>
  <si>
    <t>all 3 balls are blue</t>
  </si>
  <si>
    <t>3 balls from 20 balls</t>
  </si>
  <si>
    <t>20*19*18 / 3*2*1</t>
  </si>
  <si>
    <t>P(all 3 balls are blue)</t>
  </si>
  <si>
    <r>
      <t xml:space="preserve">the probability that all three balls drawn are blue is approximately </t>
    </r>
    <r>
      <rPr>
        <b/>
        <sz val="11"/>
        <color theme="1"/>
        <rFont val="Calibri"/>
        <family val="2"/>
        <scheme val="minor"/>
      </rPr>
      <t>0.0333</t>
    </r>
    <r>
      <rPr>
        <sz val="11"/>
        <color theme="1"/>
        <rFont val="Calibri"/>
        <family val="2"/>
        <scheme val="minor"/>
      </rPr>
      <t xml:space="preserve">, or </t>
    </r>
    <r>
      <rPr>
        <b/>
        <sz val="11"/>
        <color theme="1"/>
        <rFont val="Calibri"/>
        <family val="2"/>
        <scheme val="minor"/>
      </rPr>
      <t>3.33%</t>
    </r>
    <r>
      <rPr>
        <sz val="11"/>
        <color theme="1"/>
        <rFont val="Calibri"/>
        <family val="2"/>
        <scheme val="minor"/>
      </rPr>
      <t>.</t>
    </r>
  </si>
  <si>
    <t>5. Problem: In a football match, a player scores a goal with a 0.3 probability per shot. If</t>
  </si>
  <si>
    <t>the player takes 10 shots, what is the probability of scoring exactly three goals?</t>
  </si>
  <si>
    <t>Data: Number of shots (n) = 10, Probability of scoring per shot (p) = 0.3</t>
  </si>
  <si>
    <t>scoring exectly 3 goals</t>
  </si>
  <si>
    <t>binomial distribution</t>
  </si>
  <si>
    <r>
      <t xml:space="preserve">the probability of scoring exactly 3 goals out of 10 shots, which should be approximately </t>
    </r>
    <r>
      <rPr>
        <b/>
        <sz val="14"/>
        <color theme="1"/>
        <rFont val="Calibri"/>
        <family val="2"/>
        <scheme val="minor"/>
      </rPr>
      <t>0.26676</t>
    </r>
    <r>
      <rPr>
        <sz val="14"/>
        <color theme="1"/>
        <rFont val="Calibri"/>
        <family val="2"/>
        <scheme val="minor"/>
      </rPr>
      <t xml:space="preserve"> or </t>
    </r>
    <r>
      <rPr>
        <b/>
        <sz val="14"/>
        <color theme="1"/>
        <rFont val="Calibri"/>
        <family val="2"/>
        <scheme val="minor"/>
      </rPr>
      <t>26.68%</t>
    </r>
    <r>
      <rPr>
        <sz val="14"/>
        <color theme="1"/>
        <rFont val="Calibri"/>
        <family val="2"/>
        <scheme val="minor"/>
      </rPr>
      <t>.</t>
    </r>
  </si>
  <si>
    <t>Continuous Random Variable:</t>
  </si>
  <si>
    <t>1. Problem: The heights of students in a class are normally distributed with a mean of</t>
  </si>
  <si>
    <t>165 cm and a standard deviation of 10 cm. What is the probability that a randomly</t>
  </si>
  <si>
    <t>selected student is taller than 180 cm?</t>
  </si>
  <si>
    <t>Data: Mean height (μ) = 165 cm, Standard deviation (σ) = 10 cm, Height threshold (x)</t>
  </si>
  <si>
    <t>= 180 cm</t>
  </si>
  <si>
    <t>X</t>
  </si>
  <si>
    <t>μ</t>
  </si>
  <si>
    <t>σ</t>
  </si>
  <si>
    <t>selected student is taller than 180 cm</t>
  </si>
  <si>
    <r>
      <t xml:space="preserve">The result will be approximately </t>
    </r>
    <r>
      <rPr>
        <b/>
        <sz val="11"/>
        <color theme="1"/>
        <rFont val="Calibri"/>
        <family val="2"/>
        <scheme val="minor"/>
      </rPr>
      <t>0.0668</t>
    </r>
  </si>
  <si>
    <t>2. Problem: The waiting times at a coffee shop are exponentially distributed with a mean</t>
  </si>
  <si>
    <t>of 5 minutes. What is the probability that a customer waits less than 3 minutes?</t>
  </si>
  <si>
    <t>Data: Mean waiting time (μ) = 5 minutes, Waiting time threshold (x) = 3 minutes</t>
  </si>
  <si>
    <t>X is the waiting time</t>
  </si>
  <si>
    <t>λ</t>
  </si>
  <si>
    <t>1 / μ</t>
  </si>
  <si>
    <t>exponential distribution</t>
  </si>
  <si>
    <r>
      <t xml:space="preserve">the probability that a customer waits less than 3 minutes will be approximately </t>
    </r>
    <r>
      <rPr>
        <b/>
        <sz val="11"/>
        <color theme="1"/>
        <rFont val="Calibri"/>
        <family val="2"/>
        <scheme val="minor"/>
      </rPr>
      <t>0.4512</t>
    </r>
    <r>
      <rPr>
        <sz val="11"/>
        <color theme="1"/>
        <rFont val="Calibri"/>
        <family val="2"/>
        <scheme val="minor"/>
      </rPr>
      <t>.</t>
    </r>
  </si>
  <si>
    <t>3. Problem: The lifetimes of a certain brand of light bulbs are normally distributed with a</t>
  </si>
  <si>
    <t>mean of 1000 hours and a standard deviation of 100 hours. What is the probability that</t>
  </si>
  <si>
    <t>a randomly selected light bulb lasts between 900 and 1100 hours?</t>
  </si>
  <si>
    <t xml:space="preserve">X </t>
  </si>
  <si>
    <t>corresponding to 900 hours</t>
  </si>
  <si>
    <t>corresponding to 1100 hours</t>
  </si>
  <si>
    <t>probability that a light bulb lasts between 900 and 1100 hours is:</t>
  </si>
  <si>
    <r>
      <t xml:space="preserve">the probability is approximately </t>
    </r>
    <r>
      <rPr>
        <b/>
        <sz val="11"/>
        <color theme="1"/>
        <rFont val="Calibri"/>
        <family val="2"/>
        <scheme val="minor"/>
      </rPr>
      <t>0.6826</t>
    </r>
  </si>
  <si>
    <t>4. Problem: The weights of apples in a basket follow a uniform distribution between 100</t>
  </si>
  <si>
    <t>grams and 200 grams. What is the probability that a randomly selected apple weighs</t>
  </si>
  <si>
    <t>between 150 and 170 grams?</t>
  </si>
  <si>
    <t>Data: Weight range (lower limit x1, upper limit x2)</t>
  </si>
  <si>
    <t>x1​</t>
  </si>
  <si>
    <t>x2​</t>
  </si>
  <si>
    <t>a</t>
  </si>
  <si>
    <t>b</t>
  </si>
  <si>
    <t>calculation</t>
  </si>
  <si>
    <r>
      <t xml:space="preserve">The probability that a randomly selected apple weighs between 150 and 170 grams is </t>
    </r>
    <r>
      <rPr>
        <b/>
        <sz val="11"/>
        <color theme="1"/>
        <rFont val="Calibri"/>
        <family val="2"/>
        <scheme val="minor"/>
      </rPr>
      <t>0.2</t>
    </r>
  </si>
  <si>
    <t>5. Problem: The time taken to complete a task is exponentially distributed with a mean</t>
  </si>
  <si>
    <t>of 20 minutes. What is the probability that the task is completed in less than 15</t>
  </si>
  <si>
    <t>minutes?</t>
  </si>
  <si>
    <t>Data: Mean time (μ) = 20 minutes, Time threshold (x) = 15 minutes</t>
  </si>
  <si>
    <t>15 minutes</t>
  </si>
  <si>
    <r>
      <t xml:space="preserve">This will return approximately </t>
    </r>
    <r>
      <rPr>
        <b/>
        <sz val="14"/>
        <color theme="1"/>
        <rFont val="Calibri"/>
        <family val="2"/>
        <scheme val="minor"/>
      </rPr>
      <t>0.5276</t>
    </r>
    <r>
      <rPr>
        <sz val="14"/>
        <color theme="1"/>
        <rFont val="Calibri"/>
        <family val="2"/>
        <scheme val="minor"/>
      </rPr>
      <t>, which is the probability that the task is completed in less than</t>
    </r>
  </si>
  <si>
    <t>Questions on Discrete Distribution and Continuous Distribution</t>
  </si>
  <si>
    <t>Discrete Distribution</t>
  </si>
  <si>
    <t>1. Problem: A company sells smartphones, and the number of defects per batch follows</t>
  </si>
  <si>
    <t>a Poisson distribution with a mean of 2 defects. What is the probability of having exactly</t>
  </si>
  <si>
    <t>3 defects in a randomly selected batch?</t>
  </si>
  <si>
    <t>Data: Mean number of defects (λ) = 2, Number of defects (x) = 3</t>
  </si>
  <si>
    <t>poission distribution</t>
  </si>
  <si>
    <r>
      <t xml:space="preserve">The probability of having exactly </t>
    </r>
    <r>
      <rPr>
        <b/>
        <sz val="11"/>
        <color theme="1"/>
        <rFont val="Calibri"/>
        <family val="2"/>
        <scheme val="minor"/>
      </rPr>
      <t>3 defects</t>
    </r>
    <r>
      <rPr>
        <sz val="11"/>
        <color theme="1"/>
        <rFont val="Calibri"/>
        <family val="2"/>
        <scheme val="minor"/>
      </rPr>
      <t xml:space="preserve"> in a randomly selected batch is approximately </t>
    </r>
    <r>
      <rPr>
        <b/>
        <sz val="11"/>
        <color theme="1"/>
        <rFont val="Calibri"/>
        <family val="2"/>
        <scheme val="minor"/>
      </rPr>
      <t>0.1804</t>
    </r>
    <r>
      <rPr>
        <sz val="11"/>
        <color theme="1"/>
        <rFont val="Calibri"/>
        <family val="2"/>
        <scheme val="minor"/>
      </rPr>
      <t>,</t>
    </r>
  </si>
  <si>
    <t>2. Problem: In a game, a player has a 0.3 probability of winning each round. If the</t>
  </si>
  <si>
    <t>player plays 10 rounds, what is the probability of winning exactly 3 rounds?</t>
  </si>
  <si>
    <t>Data: Probability of winning (p) = 0.3, Number of rounds (n) = 10, Number of wins (x)</t>
  </si>
  <si>
    <t>q (1 - p)</t>
  </si>
  <si>
    <r>
      <t xml:space="preserve">The probability of winning exactly 3 rounds out of 10 is approximately </t>
    </r>
    <r>
      <rPr>
        <b/>
        <sz val="14"/>
        <color theme="1"/>
        <rFont val="Calibri"/>
        <family val="2"/>
        <scheme val="minor"/>
      </rPr>
      <t>0.26683</t>
    </r>
  </si>
  <si>
    <t>3. Problem: A six-sided fair die is rolled three times. What is the probability of obtaining</t>
  </si>
  <si>
    <t>calculate the probability of no 6</t>
  </si>
  <si>
    <t>calculate the probability of at least one 6</t>
  </si>
  <si>
    <r>
      <t xml:space="preserve">probability of rolling at least one 6 in 3 rolls of a fair die is approximately </t>
    </r>
    <r>
      <rPr>
        <b/>
        <sz val="14"/>
        <color theme="1"/>
        <rFont val="Calibri"/>
        <family val="2"/>
        <scheme val="minor"/>
      </rPr>
      <t>42.13%</t>
    </r>
  </si>
  <si>
    <t>at least one 5?</t>
  </si>
  <si>
    <t>Data: Number of all rolls (n) = 3</t>
  </si>
  <si>
    <t>Continuous Distribution:</t>
  </si>
  <si>
    <t>1. Problem: The weights of apples in a basket follow a normal distribution with a mean</t>
  </si>
  <si>
    <t>of 150 grams and a standard deviation of 10 grams. What is the probability that a</t>
  </si>
  <si>
    <t>randomly selected apple weighs between 140 and 160 grams?</t>
  </si>
  <si>
    <t>Data: Mean weight (μ) = 150 grams, Standard deviation (σ) = 10 grams, Weight range</t>
  </si>
  <si>
    <t>(lower limit x1, upper limit x2)</t>
  </si>
  <si>
    <t>140 0r 160</t>
  </si>
  <si>
    <t>find the probability for 140 grams</t>
  </si>
  <si>
    <t>find the probability for 160 grams</t>
  </si>
  <si>
    <t>subtract 140 grams and 160 grams</t>
  </si>
  <si>
    <r>
      <t xml:space="preserve">probability that a randomly selected apple weighs between 140 and 160 grams is approximately </t>
    </r>
    <r>
      <rPr>
        <b/>
        <sz val="14"/>
        <color theme="1"/>
        <rFont val="Calibri"/>
        <family val="2"/>
        <scheme val="minor"/>
      </rPr>
      <t>0.6826</t>
    </r>
  </si>
  <si>
    <t>2. Problem: The lifetimes of a certain brand of light bulbs are exponentially distributed</t>
  </si>
  <si>
    <t>with a mean of 1000 hours. What is the probability that a randomly selected light bulb</t>
  </si>
  <si>
    <t>lasts more than 900 hours?</t>
  </si>
  <si>
    <t>Data: Mean lifetime (μ) = 1000 hours, Lifetime threshold (x) = 900 hours</t>
  </si>
  <si>
    <r>
      <t xml:space="preserve">The probability that a randomly selected light bulb lasts more than 900 hours is approximately </t>
    </r>
    <r>
      <rPr>
        <b/>
        <sz val="14"/>
        <color theme="1"/>
        <rFont val="Calibri"/>
        <family val="2"/>
        <scheme val="minor"/>
      </rPr>
      <t>0.4066</t>
    </r>
  </si>
  <si>
    <t>Questions on Confidence Interval and Hypothesis Testings</t>
  </si>
  <si>
    <t>Confidence Interval Problems:</t>
  </si>
  <si>
    <t>1. Problem: A study is conducted to estimate the mean height of a population. A random</t>
  </si>
  <si>
    <t>sample of 100 individuals is selected, and their heights are measured. Calculate a 95%</t>
  </si>
  <si>
    <t>confidence interval for the population mean height, given that the sample mean height is</t>
  </si>
  <si>
    <t>170 cm and the sample standard deviation is 8 cm.</t>
  </si>
  <si>
    <t>Data: Sample size (n) = 100, Sample mean (x̄) = 170 cm, Sample standard deviation</t>
  </si>
  <si>
    <t>(s) = 8 cm, Confidence level = 95%</t>
  </si>
  <si>
    <t>xˉ</t>
  </si>
  <si>
    <t>Z-value</t>
  </si>
  <si>
    <t>s</t>
  </si>
  <si>
    <t>8 cm</t>
  </si>
  <si>
    <t>Lower bound</t>
  </si>
  <si>
    <t>Upper bound</t>
  </si>
  <si>
    <r>
      <t xml:space="preserve">The </t>
    </r>
    <r>
      <rPr>
        <b/>
        <sz val="14"/>
        <color theme="1"/>
        <rFont val="Calibri"/>
        <family val="2"/>
        <scheme val="minor"/>
      </rPr>
      <t>95% confidence interval</t>
    </r>
    <r>
      <rPr>
        <sz val="14"/>
        <color theme="1"/>
        <rFont val="Calibri"/>
        <family val="2"/>
        <scheme val="minor"/>
      </rPr>
      <t xml:space="preserve"> for the population mean height is approximately </t>
    </r>
    <r>
      <rPr>
        <b/>
        <sz val="14"/>
        <color theme="1"/>
        <rFont val="Calibri"/>
        <family val="2"/>
        <scheme val="minor"/>
      </rPr>
      <t>[168.43 cm, 171.57 cm]</t>
    </r>
    <r>
      <rPr>
        <sz val="14"/>
        <color theme="1"/>
        <rFont val="Calibri"/>
        <family val="2"/>
        <scheme val="minor"/>
      </rPr>
      <t>.</t>
    </r>
  </si>
  <si>
    <t>2. Problem: A survey is conducted to estimate the proportion of people in a city who</t>
  </si>
  <si>
    <t>support a particular policy. A random sample of 500 individuals is surveyed, and 320 of</t>
  </si>
  <si>
    <t>them express support for the policy. Calculate a 90% confidence interval for the</t>
  </si>
  <si>
    <t>population proportion, given the sample proportion.</t>
  </si>
  <si>
    <t>Data: Sample size (n) = 500, Number of successes (x) = 320, Confidence level = 90%</t>
  </si>
  <si>
    <t>Confidence level</t>
  </si>
  <si>
    <t>Sample Proportion (p̂)</t>
  </si>
  <si>
    <t xml:space="preserve"> X / n</t>
  </si>
  <si>
    <t>Margin of Error (ME)</t>
  </si>
  <si>
    <t>Confidence Interval</t>
  </si>
  <si>
    <t>Lower Bound</t>
  </si>
  <si>
    <t>Upper Bound</t>
  </si>
  <si>
    <r>
      <t xml:space="preserve">The </t>
    </r>
    <r>
      <rPr>
        <b/>
        <sz val="14"/>
        <color theme="1"/>
        <rFont val="Calibri"/>
        <family val="2"/>
        <scheme val="minor"/>
      </rPr>
      <t>90% confidence interval</t>
    </r>
    <r>
      <rPr>
        <sz val="14"/>
        <color theme="1"/>
        <rFont val="Calibri"/>
        <family val="2"/>
        <scheme val="minor"/>
      </rPr>
      <t xml:space="preserve"> for the population proportion is approximately </t>
    </r>
    <r>
      <rPr>
        <b/>
        <sz val="14"/>
        <color theme="1"/>
        <rFont val="Calibri"/>
        <family val="2"/>
        <scheme val="minor"/>
      </rPr>
      <t>[0.6047, 0.6753]</t>
    </r>
    <r>
      <rPr>
        <sz val="14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</si>
</sst>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6" fillId="0" borderId="2" xfId="0" applyFont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2" fontId="8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9" fontId="8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C68E9-20C7-49BA-ABBF-41F36A94FE68}">
  <dimension ref="A1:R124"/>
  <sheetViews>
    <sheetView tabSelected="1" workbookViewId="0">
      <selection activeCell="D129" sqref="D129"/>
    </sheetView>
  </sheetViews>
  <sheetFormatPr defaultRowHeight="14.4" x14ac:dyDescent="0.3"/>
  <cols>
    <col min="2" max="2" width="9.44140625" customWidth="1"/>
  </cols>
  <sheetData>
    <row r="1" spans="1:18" ht="15.6" x14ac:dyDescent="0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3">
      <c r="B2" s="1" t="s">
        <v>1</v>
      </c>
      <c r="C2" s="1">
        <v>50</v>
      </c>
    </row>
    <row r="3" spans="1:18" x14ac:dyDescent="0.3">
      <c r="B3" s="1" t="s">
        <v>2</v>
      </c>
      <c r="C3" s="1">
        <v>60</v>
      </c>
    </row>
    <row r="4" spans="1:18" x14ac:dyDescent="0.3">
      <c r="B4" s="1" t="s">
        <v>3</v>
      </c>
      <c r="C4" s="1">
        <v>55</v>
      </c>
    </row>
    <row r="5" spans="1:18" x14ac:dyDescent="0.3">
      <c r="B5" s="1" t="s">
        <v>4</v>
      </c>
      <c r="C5" s="1">
        <v>70</v>
      </c>
    </row>
    <row r="6" spans="1:18" x14ac:dyDescent="0.3">
      <c r="A6" t="s">
        <v>5</v>
      </c>
    </row>
    <row r="7" spans="1:18" x14ac:dyDescent="0.3">
      <c r="A7" t="s">
        <v>6</v>
      </c>
    </row>
    <row r="8" spans="1:18" x14ac:dyDescent="0.3">
      <c r="B8">
        <f>AVERAGE(C2:C5)</f>
        <v>58.75</v>
      </c>
    </row>
    <row r="10" spans="1:18" x14ac:dyDescent="0.3">
      <c r="A10" t="s">
        <v>7</v>
      </c>
    </row>
    <row r="11" spans="1:18" x14ac:dyDescent="0.3">
      <c r="B11">
        <f>MEDIAN(C2:C5)</f>
        <v>57.5</v>
      </c>
    </row>
    <row r="13" spans="1:18" x14ac:dyDescent="0.3">
      <c r="A13" t="s">
        <v>8</v>
      </c>
    </row>
    <row r="14" spans="1:18" x14ac:dyDescent="0.3">
      <c r="B14" t="s">
        <v>9</v>
      </c>
    </row>
    <row r="16" spans="1:18" x14ac:dyDescent="0.3">
      <c r="A16" t="s">
        <v>10</v>
      </c>
    </row>
    <row r="17" spans="1:10" x14ac:dyDescent="0.3">
      <c r="A17" s="2"/>
    </row>
    <row r="18" spans="1:10" x14ac:dyDescent="0.3">
      <c r="A18" s="2" t="s">
        <v>11</v>
      </c>
    </row>
    <row r="19" spans="1:10" x14ac:dyDescent="0.3">
      <c r="A19" s="2" t="s">
        <v>12</v>
      </c>
    </row>
    <row r="20" spans="1:10" x14ac:dyDescent="0.3">
      <c r="A20" s="2" t="s">
        <v>13</v>
      </c>
    </row>
    <row r="21" spans="1:10" x14ac:dyDescent="0.3">
      <c r="A21" s="2" t="s">
        <v>14</v>
      </c>
    </row>
    <row r="22" spans="1:10" x14ac:dyDescent="0.3">
      <c r="A22" s="2" t="s">
        <v>15</v>
      </c>
    </row>
    <row r="24" spans="1:10" ht="15.6" x14ac:dyDescent="0.3">
      <c r="A24" s="3" t="s">
        <v>16</v>
      </c>
    </row>
    <row r="25" spans="1:10" x14ac:dyDescent="0.3">
      <c r="A25">
        <v>15</v>
      </c>
    </row>
    <row r="26" spans="1:10" x14ac:dyDescent="0.3">
      <c r="A26">
        <v>10</v>
      </c>
      <c r="J26" t="s">
        <v>17</v>
      </c>
    </row>
    <row r="27" spans="1:10" x14ac:dyDescent="0.3">
      <c r="A27">
        <v>20</v>
      </c>
    </row>
    <row r="28" spans="1:10" x14ac:dyDescent="0.3">
      <c r="A28">
        <v>25</v>
      </c>
    </row>
    <row r="29" spans="1:10" x14ac:dyDescent="0.3">
      <c r="A29">
        <v>15</v>
      </c>
    </row>
    <row r="30" spans="1:10" x14ac:dyDescent="0.3">
      <c r="A30">
        <v>10</v>
      </c>
    </row>
    <row r="31" spans="1:10" x14ac:dyDescent="0.3">
      <c r="A31">
        <v>30</v>
      </c>
    </row>
    <row r="32" spans="1:10" x14ac:dyDescent="0.3">
      <c r="A32">
        <v>20</v>
      </c>
    </row>
    <row r="33" spans="1:2" x14ac:dyDescent="0.3">
      <c r="A33">
        <v>15</v>
      </c>
    </row>
    <row r="34" spans="1:2" x14ac:dyDescent="0.3">
      <c r="A34">
        <v>10</v>
      </c>
    </row>
    <row r="35" spans="1:2" x14ac:dyDescent="0.3">
      <c r="A35">
        <v>10</v>
      </c>
    </row>
    <row r="36" spans="1:2" x14ac:dyDescent="0.3">
      <c r="A36">
        <v>25</v>
      </c>
    </row>
    <row r="37" spans="1:2" x14ac:dyDescent="0.3">
      <c r="A37">
        <v>15</v>
      </c>
    </row>
    <row r="38" spans="1:2" x14ac:dyDescent="0.3">
      <c r="A38">
        <v>20</v>
      </c>
    </row>
    <row r="39" spans="1:2" x14ac:dyDescent="0.3">
      <c r="A39">
        <v>20</v>
      </c>
    </row>
    <row r="40" spans="1:2" x14ac:dyDescent="0.3">
      <c r="A40">
        <v>15</v>
      </c>
    </row>
    <row r="41" spans="1:2" x14ac:dyDescent="0.3">
      <c r="A41">
        <v>10</v>
      </c>
    </row>
    <row r="42" spans="1:2" x14ac:dyDescent="0.3">
      <c r="A42">
        <v>10</v>
      </c>
    </row>
    <row r="43" spans="1:2" x14ac:dyDescent="0.3">
      <c r="A43">
        <v>20</v>
      </c>
    </row>
    <row r="44" spans="1:2" x14ac:dyDescent="0.3">
      <c r="A44">
        <v>25</v>
      </c>
    </row>
    <row r="45" spans="1:2" x14ac:dyDescent="0.3">
      <c r="A45" t="s">
        <v>5</v>
      </c>
    </row>
    <row r="46" spans="1:2" x14ac:dyDescent="0.3">
      <c r="A46" t="s">
        <v>18</v>
      </c>
    </row>
    <row r="47" spans="1:2" x14ac:dyDescent="0.3">
      <c r="B47">
        <f>AVERAGE(A25:A44)</f>
        <v>17</v>
      </c>
    </row>
    <row r="49" spans="1:2" x14ac:dyDescent="0.3">
      <c r="A49" t="s">
        <v>19</v>
      </c>
    </row>
    <row r="50" spans="1:2" x14ac:dyDescent="0.3">
      <c r="B50">
        <f>MEDIAN(A25:A44)</f>
        <v>15</v>
      </c>
    </row>
    <row r="52" spans="1:2" x14ac:dyDescent="0.3">
      <c r="A52" t="s">
        <v>20</v>
      </c>
    </row>
    <row r="53" spans="1:2" x14ac:dyDescent="0.3">
      <c r="B53" t="s">
        <v>21</v>
      </c>
    </row>
    <row r="55" spans="1:2" x14ac:dyDescent="0.3">
      <c r="A55" t="s">
        <v>10</v>
      </c>
    </row>
    <row r="56" spans="1:2" x14ac:dyDescent="0.3">
      <c r="A56" s="2"/>
    </row>
    <row r="57" spans="1:2" x14ac:dyDescent="0.3">
      <c r="A57" s="2" t="s">
        <v>22</v>
      </c>
    </row>
    <row r="58" spans="1:2" x14ac:dyDescent="0.3">
      <c r="A58" s="2" t="s">
        <v>23</v>
      </c>
    </row>
    <row r="59" spans="1:2" x14ac:dyDescent="0.3">
      <c r="A59" s="2" t="s">
        <v>24</v>
      </c>
    </row>
    <row r="60" spans="1:2" x14ac:dyDescent="0.3">
      <c r="A60" s="2" t="s">
        <v>25</v>
      </c>
    </row>
    <row r="61" spans="1:2" x14ac:dyDescent="0.3">
      <c r="A61" s="2" t="s">
        <v>26</v>
      </c>
    </row>
    <row r="62" spans="1:2" x14ac:dyDescent="0.3">
      <c r="A62" s="2" t="s">
        <v>27</v>
      </c>
    </row>
    <row r="64" spans="1:2" ht="15.6" x14ac:dyDescent="0.3">
      <c r="A64" s="3" t="s">
        <v>28</v>
      </c>
    </row>
    <row r="65" spans="1:1" x14ac:dyDescent="0.3">
      <c r="A65">
        <v>2</v>
      </c>
    </row>
    <row r="66" spans="1:1" x14ac:dyDescent="0.3">
      <c r="A66">
        <v>3</v>
      </c>
    </row>
    <row r="67" spans="1:1" x14ac:dyDescent="0.3">
      <c r="A67">
        <v>5</v>
      </c>
    </row>
    <row r="68" spans="1:1" x14ac:dyDescent="0.3">
      <c r="A68">
        <v>4</v>
      </c>
    </row>
    <row r="69" spans="1:1" x14ac:dyDescent="0.3">
      <c r="A69">
        <v>7</v>
      </c>
    </row>
    <row r="70" spans="1:1" x14ac:dyDescent="0.3">
      <c r="A70">
        <v>2</v>
      </c>
    </row>
    <row r="71" spans="1:1" x14ac:dyDescent="0.3">
      <c r="A71">
        <v>3</v>
      </c>
    </row>
    <row r="72" spans="1:1" x14ac:dyDescent="0.3">
      <c r="A72">
        <v>3</v>
      </c>
    </row>
    <row r="73" spans="1:1" x14ac:dyDescent="0.3">
      <c r="A73">
        <v>1</v>
      </c>
    </row>
    <row r="74" spans="1:1" x14ac:dyDescent="0.3">
      <c r="A74">
        <v>6</v>
      </c>
    </row>
    <row r="75" spans="1:1" x14ac:dyDescent="0.3">
      <c r="A75">
        <v>4</v>
      </c>
    </row>
    <row r="76" spans="1:1" x14ac:dyDescent="0.3">
      <c r="A76">
        <v>2</v>
      </c>
    </row>
    <row r="77" spans="1:1" x14ac:dyDescent="0.3">
      <c r="A77">
        <v>3</v>
      </c>
    </row>
    <row r="78" spans="1:1" x14ac:dyDescent="0.3">
      <c r="A78">
        <v>5</v>
      </c>
    </row>
    <row r="79" spans="1:1" x14ac:dyDescent="0.3">
      <c r="A79">
        <v>2</v>
      </c>
    </row>
    <row r="80" spans="1:1" x14ac:dyDescent="0.3">
      <c r="A80">
        <v>4</v>
      </c>
    </row>
    <row r="81" spans="1:1" x14ac:dyDescent="0.3">
      <c r="A81">
        <v>2</v>
      </c>
    </row>
    <row r="82" spans="1:1" x14ac:dyDescent="0.3">
      <c r="A82">
        <v>1</v>
      </c>
    </row>
    <row r="83" spans="1:1" x14ac:dyDescent="0.3">
      <c r="A83">
        <v>3</v>
      </c>
    </row>
    <row r="84" spans="1:1" x14ac:dyDescent="0.3">
      <c r="A84">
        <v>5</v>
      </c>
    </row>
    <row r="85" spans="1:1" x14ac:dyDescent="0.3">
      <c r="A85">
        <v>6</v>
      </c>
    </row>
    <row r="86" spans="1:1" x14ac:dyDescent="0.3">
      <c r="A86">
        <v>3</v>
      </c>
    </row>
    <row r="87" spans="1:1" x14ac:dyDescent="0.3">
      <c r="A87">
        <v>2</v>
      </c>
    </row>
    <row r="88" spans="1:1" x14ac:dyDescent="0.3">
      <c r="A88">
        <v>1</v>
      </c>
    </row>
    <row r="89" spans="1:1" x14ac:dyDescent="0.3">
      <c r="A89">
        <v>4</v>
      </c>
    </row>
    <row r="90" spans="1:1" x14ac:dyDescent="0.3">
      <c r="A90">
        <v>2</v>
      </c>
    </row>
    <row r="91" spans="1:1" x14ac:dyDescent="0.3">
      <c r="A91">
        <v>4</v>
      </c>
    </row>
    <row r="92" spans="1:1" x14ac:dyDescent="0.3">
      <c r="A92">
        <v>5</v>
      </c>
    </row>
    <row r="93" spans="1:1" x14ac:dyDescent="0.3">
      <c r="A93">
        <v>3</v>
      </c>
    </row>
    <row r="94" spans="1:1" x14ac:dyDescent="0.3">
      <c r="A94">
        <v>2</v>
      </c>
    </row>
    <row r="95" spans="1:1" x14ac:dyDescent="0.3">
      <c r="A95">
        <v>7</v>
      </c>
    </row>
    <row r="96" spans="1:1" x14ac:dyDescent="0.3">
      <c r="A96">
        <v>2</v>
      </c>
    </row>
    <row r="97" spans="1:1" x14ac:dyDescent="0.3">
      <c r="A97">
        <v>3</v>
      </c>
    </row>
    <row r="98" spans="1:1" x14ac:dyDescent="0.3">
      <c r="A98">
        <v>4</v>
      </c>
    </row>
    <row r="99" spans="1:1" x14ac:dyDescent="0.3">
      <c r="A99">
        <v>5</v>
      </c>
    </row>
    <row r="100" spans="1:1" x14ac:dyDescent="0.3">
      <c r="A100">
        <v>1</v>
      </c>
    </row>
    <row r="101" spans="1:1" x14ac:dyDescent="0.3">
      <c r="A101">
        <v>6</v>
      </c>
    </row>
    <row r="102" spans="1:1" x14ac:dyDescent="0.3">
      <c r="A102">
        <v>2</v>
      </c>
    </row>
    <row r="103" spans="1:1" x14ac:dyDescent="0.3">
      <c r="A103">
        <v>4</v>
      </c>
    </row>
    <row r="104" spans="1:1" x14ac:dyDescent="0.3">
      <c r="A104">
        <v>3</v>
      </c>
    </row>
    <row r="105" spans="1:1" x14ac:dyDescent="0.3">
      <c r="A105">
        <v>5</v>
      </c>
    </row>
    <row r="106" spans="1:1" x14ac:dyDescent="0.3">
      <c r="A106">
        <v>3</v>
      </c>
    </row>
    <row r="107" spans="1:1" x14ac:dyDescent="0.3">
      <c r="A107">
        <v>2</v>
      </c>
    </row>
    <row r="108" spans="1:1" x14ac:dyDescent="0.3">
      <c r="A108">
        <v>4</v>
      </c>
    </row>
    <row r="109" spans="1:1" x14ac:dyDescent="0.3">
      <c r="A109">
        <v>2</v>
      </c>
    </row>
    <row r="110" spans="1:1" x14ac:dyDescent="0.3">
      <c r="A110">
        <v>6</v>
      </c>
    </row>
    <row r="111" spans="1:1" x14ac:dyDescent="0.3">
      <c r="A111">
        <v>3</v>
      </c>
    </row>
    <row r="112" spans="1:1" x14ac:dyDescent="0.3">
      <c r="A112">
        <v>2</v>
      </c>
    </row>
    <row r="113" spans="1:2" x14ac:dyDescent="0.3">
      <c r="A113">
        <v>4</v>
      </c>
    </row>
    <row r="114" spans="1:2" x14ac:dyDescent="0.3">
      <c r="A114">
        <v>5</v>
      </c>
    </row>
    <row r="115" spans="1:2" x14ac:dyDescent="0.3">
      <c r="A115" t="s">
        <v>5</v>
      </c>
    </row>
    <row r="116" spans="1:2" x14ac:dyDescent="0.3">
      <c r="A116" t="s">
        <v>29</v>
      </c>
    </row>
    <row r="117" spans="1:2" x14ac:dyDescent="0.3">
      <c r="B117">
        <f>AVERAGE(A65:A114)</f>
        <v>3.44</v>
      </c>
    </row>
    <row r="119" spans="1:2" x14ac:dyDescent="0.3">
      <c r="A119" t="s">
        <v>30</v>
      </c>
    </row>
    <row r="120" spans="1:2" x14ac:dyDescent="0.3">
      <c r="B120">
        <f>MEDIAN(A65:A114)</f>
        <v>3</v>
      </c>
    </row>
    <row r="122" spans="1:2" x14ac:dyDescent="0.3">
      <c r="A122" t="s">
        <v>31</v>
      </c>
    </row>
    <row r="123" spans="1:2" x14ac:dyDescent="0.3">
      <c r="B123" t="s">
        <v>32</v>
      </c>
    </row>
    <row r="124" spans="1:2" x14ac:dyDescent="0.3">
      <c r="B124" t="s">
        <v>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13E53-B089-4FCA-B6CF-1AD20BFCEE71}">
  <dimension ref="A1:P157"/>
  <sheetViews>
    <sheetView workbookViewId="0">
      <selection activeCell="H156" sqref="H156"/>
    </sheetView>
  </sheetViews>
  <sheetFormatPr defaultRowHeight="14.4" x14ac:dyDescent="0.3"/>
  <cols>
    <col min="2" max="2" width="10.21875" customWidth="1"/>
  </cols>
  <sheetData>
    <row r="1" spans="1:16" ht="18" x14ac:dyDescent="0.35">
      <c r="A1" s="4" t="s">
        <v>34</v>
      </c>
      <c r="B1" s="4"/>
      <c r="C1" s="4"/>
      <c r="D1" s="4"/>
    </row>
    <row r="3" spans="1:16" ht="15.6" x14ac:dyDescent="0.3">
      <c r="A3" s="3" t="s">
        <v>35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x14ac:dyDescent="0.3">
      <c r="A4" s="1" t="s">
        <v>36</v>
      </c>
      <c r="B4" s="1">
        <v>120</v>
      </c>
    </row>
    <row r="5" spans="1:16" x14ac:dyDescent="0.3">
      <c r="A5" s="1" t="s">
        <v>37</v>
      </c>
      <c r="B5" s="1">
        <v>110</v>
      </c>
    </row>
    <row r="6" spans="1:16" x14ac:dyDescent="0.3">
      <c r="A6" s="1" t="s">
        <v>38</v>
      </c>
      <c r="B6" s="1">
        <v>130</v>
      </c>
    </row>
    <row r="7" spans="1:16" x14ac:dyDescent="0.3">
      <c r="A7" s="1" t="s">
        <v>39</v>
      </c>
      <c r="B7" s="1">
        <v>115</v>
      </c>
    </row>
    <row r="8" spans="1:16" x14ac:dyDescent="0.3">
      <c r="A8" s="1" t="s">
        <v>40</v>
      </c>
      <c r="B8" s="1">
        <v>125</v>
      </c>
    </row>
    <row r="9" spans="1:16" x14ac:dyDescent="0.3">
      <c r="A9" s="1" t="s">
        <v>41</v>
      </c>
      <c r="B9" s="1">
        <v>105</v>
      </c>
    </row>
    <row r="10" spans="1:16" x14ac:dyDescent="0.3">
      <c r="A10" s="1" t="s">
        <v>42</v>
      </c>
      <c r="B10" s="1">
        <v>135</v>
      </c>
    </row>
    <row r="11" spans="1:16" x14ac:dyDescent="0.3">
      <c r="A11" s="1" t="s">
        <v>43</v>
      </c>
      <c r="B11" s="1">
        <v>115</v>
      </c>
    </row>
    <row r="12" spans="1:16" x14ac:dyDescent="0.3">
      <c r="A12" s="1" t="s">
        <v>44</v>
      </c>
      <c r="B12" s="1">
        <v>125</v>
      </c>
    </row>
    <row r="13" spans="1:16" x14ac:dyDescent="0.3">
      <c r="A13" s="1" t="s">
        <v>45</v>
      </c>
      <c r="B13" s="1">
        <v>140</v>
      </c>
    </row>
    <row r="14" spans="1:16" x14ac:dyDescent="0.3">
      <c r="A14" t="s">
        <v>5</v>
      </c>
    </row>
    <row r="15" spans="1:16" x14ac:dyDescent="0.3">
      <c r="A15" t="s">
        <v>46</v>
      </c>
    </row>
    <row r="16" spans="1:16" x14ac:dyDescent="0.3">
      <c r="B16" s="1" t="s">
        <v>47</v>
      </c>
      <c r="C16">
        <f>MAX(B4:B13)</f>
        <v>140</v>
      </c>
    </row>
    <row r="17" spans="1:3" x14ac:dyDescent="0.3">
      <c r="B17" t="s">
        <v>48</v>
      </c>
      <c r="C17">
        <f>MIN(B4:B13)</f>
        <v>105</v>
      </c>
    </row>
    <row r="18" spans="1:3" x14ac:dyDescent="0.3">
      <c r="B18" t="s">
        <v>49</v>
      </c>
      <c r="C18">
        <f>C16-C17</f>
        <v>35</v>
      </c>
    </row>
    <row r="20" spans="1:3" x14ac:dyDescent="0.3">
      <c r="A20" t="s">
        <v>50</v>
      </c>
    </row>
    <row r="21" spans="1:3" x14ac:dyDescent="0.3">
      <c r="B21">
        <f>_xlfn.VAR.S(B4:B13)</f>
        <v>123.33333333333333</v>
      </c>
    </row>
    <row r="23" spans="1:3" x14ac:dyDescent="0.3">
      <c r="A23" t="s">
        <v>51</v>
      </c>
    </row>
    <row r="24" spans="1:3" x14ac:dyDescent="0.3">
      <c r="B24">
        <f>_xlfn.STDEV.S(B4:B13)</f>
        <v>11.105554165971787</v>
      </c>
    </row>
    <row r="26" spans="1:3" ht="15.6" x14ac:dyDescent="0.3">
      <c r="A26" s="3" t="s">
        <v>52</v>
      </c>
    </row>
    <row r="27" spans="1:3" x14ac:dyDescent="0.3">
      <c r="A27">
        <v>500</v>
      </c>
    </row>
    <row r="28" spans="1:3" x14ac:dyDescent="0.3">
      <c r="A28">
        <v>700</v>
      </c>
    </row>
    <row r="29" spans="1:3" x14ac:dyDescent="0.3">
      <c r="A29">
        <v>400</v>
      </c>
    </row>
    <row r="30" spans="1:3" x14ac:dyDescent="0.3">
      <c r="A30">
        <v>600</v>
      </c>
    </row>
    <row r="31" spans="1:3" x14ac:dyDescent="0.3">
      <c r="A31">
        <v>550</v>
      </c>
    </row>
    <row r="32" spans="1:3" x14ac:dyDescent="0.3">
      <c r="A32">
        <v>750</v>
      </c>
    </row>
    <row r="33" spans="1:1" x14ac:dyDescent="0.3">
      <c r="A33">
        <v>650</v>
      </c>
    </row>
    <row r="34" spans="1:1" x14ac:dyDescent="0.3">
      <c r="A34">
        <v>500</v>
      </c>
    </row>
    <row r="35" spans="1:1" x14ac:dyDescent="0.3">
      <c r="A35">
        <v>600</v>
      </c>
    </row>
    <row r="36" spans="1:1" x14ac:dyDescent="0.3">
      <c r="A36">
        <v>550</v>
      </c>
    </row>
    <row r="37" spans="1:1" x14ac:dyDescent="0.3">
      <c r="A37">
        <v>800</v>
      </c>
    </row>
    <row r="38" spans="1:1" x14ac:dyDescent="0.3">
      <c r="A38">
        <v>450</v>
      </c>
    </row>
    <row r="39" spans="1:1" x14ac:dyDescent="0.3">
      <c r="A39">
        <v>700</v>
      </c>
    </row>
    <row r="40" spans="1:1" x14ac:dyDescent="0.3">
      <c r="A40">
        <v>550</v>
      </c>
    </row>
    <row r="41" spans="1:1" x14ac:dyDescent="0.3">
      <c r="A41">
        <v>600</v>
      </c>
    </row>
    <row r="42" spans="1:1" x14ac:dyDescent="0.3">
      <c r="A42">
        <v>400</v>
      </c>
    </row>
    <row r="43" spans="1:1" x14ac:dyDescent="0.3">
      <c r="A43">
        <v>650</v>
      </c>
    </row>
    <row r="44" spans="1:1" x14ac:dyDescent="0.3">
      <c r="A44">
        <v>500</v>
      </c>
    </row>
    <row r="45" spans="1:1" x14ac:dyDescent="0.3">
      <c r="A45">
        <v>750</v>
      </c>
    </row>
    <row r="46" spans="1:1" x14ac:dyDescent="0.3">
      <c r="A46">
        <v>550</v>
      </c>
    </row>
    <row r="47" spans="1:1" x14ac:dyDescent="0.3">
      <c r="A47">
        <v>700</v>
      </c>
    </row>
    <row r="48" spans="1:1" x14ac:dyDescent="0.3">
      <c r="A48">
        <v>600</v>
      </c>
    </row>
    <row r="49" spans="1:3" x14ac:dyDescent="0.3">
      <c r="A49">
        <v>500</v>
      </c>
    </row>
    <row r="50" spans="1:3" x14ac:dyDescent="0.3">
      <c r="A50">
        <v>800</v>
      </c>
    </row>
    <row r="51" spans="1:3" x14ac:dyDescent="0.3">
      <c r="A51">
        <v>550</v>
      </c>
    </row>
    <row r="52" spans="1:3" x14ac:dyDescent="0.3">
      <c r="A52">
        <v>650</v>
      </c>
    </row>
    <row r="53" spans="1:3" x14ac:dyDescent="0.3">
      <c r="A53">
        <v>400</v>
      </c>
    </row>
    <row r="54" spans="1:3" x14ac:dyDescent="0.3">
      <c r="A54">
        <v>600</v>
      </c>
    </row>
    <row r="55" spans="1:3" x14ac:dyDescent="0.3">
      <c r="A55">
        <v>750</v>
      </c>
    </row>
    <row r="56" spans="1:3" x14ac:dyDescent="0.3">
      <c r="A56">
        <v>550</v>
      </c>
    </row>
    <row r="57" spans="1:3" x14ac:dyDescent="0.3">
      <c r="A57" t="s">
        <v>53</v>
      </c>
    </row>
    <row r="58" spans="1:3" x14ac:dyDescent="0.3">
      <c r="A58" t="s">
        <v>54</v>
      </c>
    </row>
    <row r="59" spans="1:3" x14ac:dyDescent="0.3">
      <c r="B59" t="s">
        <v>47</v>
      </c>
      <c r="C59">
        <f>MAX(A27:A56)</f>
        <v>800</v>
      </c>
    </row>
    <row r="60" spans="1:3" x14ac:dyDescent="0.3">
      <c r="B60" t="s">
        <v>48</v>
      </c>
      <c r="C60">
        <f>MIN(A27:A56)</f>
        <v>400</v>
      </c>
    </row>
    <row r="61" spans="1:3" x14ac:dyDescent="0.3">
      <c r="B61" t="s">
        <v>49</v>
      </c>
      <c r="C61">
        <f>C59-C60</f>
        <v>400</v>
      </c>
    </row>
    <row r="63" spans="1:3" x14ac:dyDescent="0.3">
      <c r="A63" t="s">
        <v>55</v>
      </c>
    </row>
    <row r="64" spans="1:3" x14ac:dyDescent="0.3">
      <c r="B64">
        <f>_xlfn.VAR.S(A27:A56)</f>
        <v>13163.793103448275</v>
      </c>
    </row>
    <row r="66" spans="1:5" x14ac:dyDescent="0.3">
      <c r="A66" t="s">
        <v>56</v>
      </c>
    </row>
    <row r="67" spans="1:5" x14ac:dyDescent="0.3">
      <c r="B67">
        <f>_xlfn.STDEV.S(A27:A56)</f>
        <v>114.73357443855863</v>
      </c>
    </row>
    <row r="69" spans="1:5" ht="15.6" x14ac:dyDescent="0.3">
      <c r="A69" s="3" t="s">
        <v>57</v>
      </c>
    </row>
    <row r="70" spans="1:5" x14ac:dyDescent="0.3">
      <c r="A70">
        <v>3</v>
      </c>
      <c r="B70">
        <v>7</v>
      </c>
      <c r="C70">
        <v>3</v>
      </c>
      <c r="D70">
        <v>2</v>
      </c>
      <c r="E70">
        <v>3</v>
      </c>
    </row>
    <row r="71" spans="1:5" x14ac:dyDescent="0.3">
      <c r="A71">
        <v>5</v>
      </c>
      <c r="B71">
        <v>2</v>
      </c>
      <c r="C71">
        <v>2</v>
      </c>
      <c r="D71">
        <v>3</v>
      </c>
      <c r="E71">
        <v>2</v>
      </c>
    </row>
    <row r="72" spans="1:5" x14ac:dyDescent="0.3">
      <c r="A72">
        <v>2</v>
      </c>
      <c r="B72">
        <v>3</v>
      </c>
      <c r="C72">
        <v>1</v>
      </c>
      <c r="D72">
        <v>4</v>
      </c>
      <c r="E72">
        <v>4</v>
      </c>
    </row>
    <row r="73" spans="1:5" x14ac:dyDescent="0.3">
      <c r="A73">
        <v>4</v>
      </c>
      <c r="B73">
        <v>4</v>
      </c>
      <c r="C73">
        <v>4</v>
      </c>
      <c r="D73">
        <v>5</v>
      </c>
      <c r="E73">
        <v>2</v>
      </c>
    </row>
    <row r="74" spans="1:5" x14ac:dyDescent="0.3">
      <c r="A74">
        <v>6</v>
      </c>
      <c r="B74">
        <v>2</v>
      </c>
      <c r="C74">
        <v>2</v>
      </c>
      <c r="D74">
        <v>1</v>
      </c>
      <c r="E74">
        <v>6</v>
      </c>
    </row>
    <row r="75" spans="1:5" x14ac:dyDescent="0.3">
      <c r="A75">
        <v>2</v>
      </c>
      <c r="B75">
        <v>4</v>
      </c>
      <c r="C75">
        <v>4</v>
      </c>
      <c r="D75">
        <v>6</v>
      </c>
      <c r="E75">
        <v>3</v>
      </c>
    </row>
    <row r="76" spans="1:5" x14ac:dyDescent="0.3">
      <c r="A76">
        <v>3</v>
      </c>
      <c r="B76">
        <v>2</v>
      </c>
      <c r="C76">
        <v>5</v>
      </c>
      <c r="D76">
        <v>2</v>
      </c>
      <c r="E76">
        <v>2</v>
      </c>
    </row>
    <row r="77" spans="1:5" x14ac:dyDescent="0.3">
      <c r="A77">
        <v>4</v>
      </c>
      <c r="B77">
        <v>3</v>
      </c>
      <c r="C77">
        <v>3</v>
      </c>
      <c r="D77">
        <v>4</v>
      </c>
      <c r="E77">
        <v>4</v>
      </c>
    </row>
    <row r="78" spans="1:5" x14ac:dyDescent="0.3">
      <c r="A78">
        <v>2</v>
      </c>
      <c r="B78">
        <v>5</v>
      </c>
      <c r="C78">
        <v>5</v>
      </c>
      <c r="D78">
        <v>3</v>
      </c>
      <c r="E78">
        <v>5</v>
      </c>
    </row>
    <row r="79" spans="1:5" x14ac:dyDescent="0.3">
      <c r="A79">
        <v>5</v>
      </c>
      <c r="B79">
        <v>6</v>
      </c>
      <c r="C79">
        <v>6</v>
      </c>
      <c r="D79">
        <v>5</v>
      </c>
      <c r="E79">
        <v>3</v>
      </c>
    </row>
    <row r="80" spans="1:5" ht="15.6" x14ac:dyDescent="0.3">
      <c r="A80" t="s">
        <v>53</v>
      </c>
      <c r="C80" s="3"/>
    </row>
    <row r="81" spans="1:3" x14ac:dyDescent="0.3">
      <c r="A81" t="s">
        <v>58</v>
      </c>
    </row>
    <row r="82" spans="1:3" x14ac:dyDescent="0.3">
      <c r="B82" t="s">
        <v>47</v>
      </c>
      <c r="C82">
        <f>MAX(A30:A79)</f>
        <v>800</v>
      </c>
    </row>
    <row r="83" spans="1:3" x14ac:dyDescent="0.3">
      <c r="B83" t="s">
        <v>48</v>
      </c>
      <c r="C83">
        <f>MIN(A30:A79)</f>
        <v>2</v>
      </c>
    </row>
    <row r="84" spans="1:3" x14ac:dyDescent="0.3">
      <c r="B84" t="s">
        <v>59</v>
      </c>
      <c r="C84">
        <f>C82-C83</f>
        <v>798</v>
      </c>
    </row>
    <row r="85" spans="1:3" x14ac:dyDescent="0.3">
      <c r="A85" t="s">
        <v>60</v>
      </c>
    </row>
    <row r="86" spans="1:3" x14ac:dyDescent="0.3">
      <c r="B86">
        <f>_xlfn.VAR.S(A30:A79)</f>
        <v>81504.63963963963</v>
      </c>
    </row>
    <row r="87" spans="1:3" x14ac:dyDescent="0.3">
      <c r="A87" t="s">
        <v>61</v>
      </c>
    </row>
    <row r="88" spans="1:3" x14ac:dyDescent="0.3">
      <c r="B88">
        <f>_xlfn.STDEV.S(A30:A79)</f>
        <v>285.49017433116614</v>
      </c>
    </row>
    <row r="90" spans="1:3" ht="15.6" x14ac:dyDescent="0.3">
      <c r="A90" s="3" t="s">
        <v>62</v>
      </c>
    </row>
    <row r="91" spans="1:3" x14ac:dyDescent="0.3">
      <c r="A91">
        <v>120</v>
      </c>
    </row>
    <row r="92" spans="1:3" x14ac:dyDescent="0.3">
      <c r="A92">
        <v>150</v>
      </c>
    </row>
    <row r="93" spans="1:3" x14ac:dyDescent="0.3">
      <c r="A93">
        <v>110</v>
      </c>
    </row>
    <row r="94" spans="1:3" x14ac:dyDescent="0.3">
      <c r="A94">
        <v>135</v>
      </c>
    </row>
    <row r="95" spans="1:3" x14ac:dyDescent="0.3">
      <c r="A95">
        <v>125</v>
      </c>
    </row>
    <row r="96" spans="1:3" x14ac:dyDescent="0.3">
      <c r="A96">
        <v>140</v>
      </c>
    </row>
    <row r="97" spans="1:10" x14ac:dyDescent="0.3">
      <c r="A97">
        <v>130</v>
      </c>
    </row>
    <row r="98" spans="1:10" x14ac:dyDescent="0.3">
      <c r="A98">
        <v>155</v>
      </c>
    </row>
    <row r="99" spans="1:10" x14ac:dyDescent="0.3">
      <c r="A99">
        <v>115</v>
      </c>
    </row>
    <row r="100" spans="1:10" x14ac:dyDescent="0.3">
      <c r="A100">
        <v>145</v>
      </c>
    </row>
    <row r="101" spans="1:10" x14ac:dyDescent="0.3">
      <c r="A101">
        <v>135</v>
      </c>
    </row>
    <row r="102" spans="1:10" x14ac:dyDescent="0.3">
      <c r="A102">
        <v>130</v>
      </c>
    </row>
    <row r="103" spans="1:10" x14ac:dyDescent="0.3">
      <c r="A103" t="s">
        <v>53</v>
      </c>
    </row>
    <row r="104" spans="1:10" x14ac:dyDescent="0.3">
      <c r="A104" t="s">
        <v>63</v>
      </c>
    </row>
    <row r="105" spans="1:10" x14ac:dyDescent="0.3">
      <c r="B105">
        <f>AVERAGE(A91:A102)</f>
        <v>132.5</v>
      </c>
    </row>
    <row r="106" spans="1:10" x14ac:dyDescent="0.3">
      <c r="A106" t="s">
        <v>64</v>
      </c>
    </row>
    <row r="107" spans="1:10" x14ac:dyDescent="0.3">
      <c r="B107">
        <f>_xlfn.STDEV.S(A91:A102)</f>
        <v>13.734495390671025</v>
      </c>
    </row>
    <row r="109" spans="1:10" ht="15.6" x14ac:dyDescent="0.3">
      <c r="A109" s="3" t="s">
        <v>65</v>
      </c>
    </row>
    <row r="110" spans="1:10" x14ac:dyDescent="0.3">
      <c r="A110">
        <v>8</v>
      </c>
      <c r="B110">
        <v>7</v>
      </c>
      <c r="C110">
        <v>9</v>
      </c>
      <c r="D110">
        <v>6</v>
      </c>
      <c r="E110">
        <v>7</v>
      </c>
      <c r="F110">
        <v>8</v>
      </c>
      <c r="G110">
        <v>9</v>
      </c>
      <c r="H110">
        <v>8</v>
      </c>
      <c r="I110">
        <v>7</v>
      </c>
      <c r="J110">
        <v>6</v>
      </c>
    </row>
    <row r="111" spans="1:10" x14ac:dyDescent="0.3">
      <c r="A111">
        <v>8</v>
      </c>
      <c r="B111">
        <v>9</v>
      </c>
      <c r="C111">
        <v>7</v>
      </c>
      <c r="D111">
        <v>8</v>
      </c>
      <c r="E111">
        <v>7</v>
      </c>
      <c r="F111">
        <v>6</v>
      </c>
      <c r="G111">
        <v>8</v>
      </c>
      <c r="H111">
        <v>9</v>
      </c>
      <c r="I111">
        <v>6</v>
      </c>
      <c r="J111">
        <v>7</v>
      </c>
    </row>
    <row r="112" spans="1:10" x14ac:dyDescent="0.3">
      <c r="A112">
        <v>8</v>
      </c>
      <c r="B112">
        <v>9</v>
      </c>
      <c r="C112">
        <v>7</v>
      </c>
      <c r="D112">
        <v>6</v>
      </c>
      <c r="E112">
        <v>7</v>
      </c>
      <c r="F112">
        <v>8</v>
      </c>
      <c r="G112">
        <v>9</v>
      </c>
      <c r="H112">
        <v>8</v>
      </c>
      <c r="I112">
        <v>7</v>
      </c>
      <c r="J112">
        <v>6</v>
      </c>
    </row>
    <row r="113" spans="1:10" x14ac:dyDescent="0.3">
      <c r="A113">
        <v>9</v>
      </c>
      <c r="B113">
        <v>8</v>
      </c>
      <c r="C113">
        <v>7</v>
      </c>
      <c r="D113">
        <v>6</v>
      </c>
      <c r="E113">
        <v>8</v>
      </c>
      <c r="F113">
        <v>9</v>
      </c>
      <c r="G113">
        <v>7</v>
      </c>
      <c r="H113">
        <v>8</v>
      </c>
      <c r="I113">
        <v>7</v>
      </c>
      <c r="J113">
        <v>6</v>
      </c>
    </row>
    <row r="114" spans="1:10" x14ac:dyDescent="0.3">
      <c r="A114">
        <v>9</v>
      </c>
      <c r="B114">
        <v>8</v>
      </c>
      <c r="C114">
        <v>7</v>
      </c>
      <c r="D114">
        <v>6</v>
      </c>
      <c r="E114">
        <v>7</v>
      </c>
      <c r="F114">
        <v>8</v>
      </c>
      <c r="G114">
        <v>9</v>
      </c>
      <c r="H114">
        <v>8</v>
      </c>
      <c r="I114">
        <v>7</v>
      </c>
      <c r="J114">
        <v>6</v>
      </c>
    </row>
    <row r="115" spans="1:10" x14ac:dyDescent="0.3">
      <c r="A115" t="s">
        <v>53</v>
      </c>
    </row>
    <row r="116" spans="1:10" x14ac:dyDescent="0.3">
      <c r="A116" t="s">
        <v>67</v>
      </c>
    </row>
    <row r="117" spans="1:10" x14ac:dyDescent="0.3">
      <c r="B117">
        <f>AVERAGE(A110:J114)</f>
        <v>7.5</v>
      </c>
    </row>
    <row r="119" spans="1:10" x14ac:dyDescent="0.3">
      <c r="A119" t="s">
        <v>68</v>
      </c>
    </row>
    <row r="120" spans="1:10" ht="15.6" x14ac:dyDescent="0.3">
      <c r="B120">
        <f>_xlfn.STDEV.S(A110:J114)</f>
        <v>1.0350983390135313</v>
      </c>
      <c r="C120" s="3"/>
    </row>
    <row r="122" spans="1:10" ht="15.6" x14ac:dyDescent="0.3">
      <c r="A122" s="3" t="s">
        <v>69</v>
      </c>
    </row>
    <row r="123" spans="1:10" x14ac:dyDescent="0.3">
      <c r="A123">
        <v>10</v>
      </c>
      <c r="B123">
        <v>15</v>
      </c>
      <c r="C123">
        <v>12</v>
      </c>
      <c r="D123">
        <v>18</v>
      </c>
      <c r="E123">
        <v>20</v>
      </c>
      <c r="F123">
        <v>25</v>
      </c>
      <c r="G123">
        <v>8</v>
      </c>
      <c r="H123">
        <v>14</v>
      </c>
      <c r="I123">
        <v>16</v>
      </c>
      <c r="J123">
        <v>22</v>
      </c>
    </row>
    <row r="124" spans="1:10" x14ac:dyDescent="0.3">
      <c r="A124">
        <v>9</v>
      </c>
      <c r="B124">
        <v>17</v>
      </c>
      <c r="C124">
        <v>11</v>
      </c>
      <c r="D124">
        <v>13</v>
      </c>
      <c r="E124">
        <v>19</v>
      </c>
      <c r="F124">
        <v>23</v>
      </c>
      <c r="G124">
        <v>21</v>
      </c>
      <c r="H124">
        <v>16</v>
      </c>
      <c r="I124">
        <v>24</v>
      </c>
      <c r="J124">
        <v>27</v>
      </c>
    </row>
    <row r="125" spans="1:10" x14ac:dyDescent="0.3">
      <c r="A125">
        <v>13</v>
      </c>
      <c r="B125">
        <v>10</v>
      </c>
      <c r="C125">
        <v>18</v>
      </c>
      <c r="D125">
        <v>16</v>
      </c>
      <c r="E125">
        <v>12</v>
      </c>
      <c r="F125">
        <v>14</v>
      </c>
      <c r="G125">
        <v>19</v>
      </c>
      <c r="H125">
        <v>21</v>
      </c>
      <c r="I125">
        <v>11</v>
      </c>
      <c r="J125">
        <v>17</v>
      </c>
    </row>
    <row r="126" spans="1:10" x14ac:dyDescent="0.3">
      <c r="A126">
        <v>15</v>
      </c>
      <c r="B126">
        <v>20</v>
      </c>
      <c r="C126">
        <v>26</v>
      </c>
      <c r="D126">
        <v>13</v>
      </c>
      <c r="E126">
        <v>12</v>
      </c>
      <c r="F126">
        <v>14</v>
      </c>
      <c r="G126">
        <v>22</v>
      </c>
      <c r="H126">
        <v>19</v>
      </c>
      <c r="I126">
        <v>16</v>
      </c>
      <c r="J126">
        <v>11</v>
      </c>
    </row>
    <row r="127" spans="1:10" x14ac:dyDescent="0.3">
      <c r="A127">
        <v>25</v>
      </c>
      <c r="B127">
        <v>18</v>
      </c>
      <c r="C127">
        <v>16</v>
      </c>
      <c r="D127">
        <v>13</v>
      </c>
      <c r="E127">
        <v>21</v>
      </c>
      <c r="F127">
        <v>20</v>
      </c>
      <c r="G127">
        <v>15</v>
      </c>
      <c r="H127">
        <v>12</v>
      </c>
      <c r="I127">
        <v>19</v>
      </c>
      <c r="J127">
        <v>17</v>
      </c>
    </row>
    <row r="128" spans="1:10" x14ac:dyDescent="0.3">
      <c r="A128">
        <v>14</v>
      </c>
      <c r="B128">
        <v>16</v>
      </c>
      <c r="C128">
        <v>23</v>
      </c>
      <c r="D128">
        <v>18</v>
      </c>
      <c r="E128">
        <v>15</v>
      </c>
      <c r="F128">
        <v>11</v>
      </c>
      <c r="G128">
        <v>19</v>
      </c>
      <c r="H128">
        <v>22</v>
      </c>
      <c r="I128">
        <v>17</v>
      </c>
      <c r="J128">
        <v>12</v>
      </c>
    </row>
    <row r="129" spans="1:11" x14ac:dyDescent="0.3">
      <c r="A129">
        <v>16</v>
      </c>
      <c r="B129">
        <v>14</v>
      </c>
      <c r="C129">
        <v>18</v>
      </c>
      <c r="D129">
        <v>20</v>
      </c>
      <c r="E129">
        <v>25</v>
      </c>
      <c r="F129">
        <v>13</v>
      </c>
      <c r="G129">
        <v>11</v>
      </c>
      <c r="H129">
        <v>22</v>
      </c>
      <c r="I129">
        <v>19</v>
      </c>
      <c r="J129">
        <v>17</v>
      </c>
    </row>
    <row r="130" spans="1:11" ht="15.6" x14ac:dyDescent="0.3">
      <c r="A130" s="3">
        <v>15</v>
      </c>
      <c r="B130">
        <v>16</v>
      </c>
      <c r="C130">
        <v>13</v>
      </c>
      <c r="D130">
        <v>14</v>
      </c>
      <c r="E130">
        <v>18</v>
      </c>
      <c r="F130">
        <v>20</v>
      </c>
      <c r="G130">
        <v>19</v>
      </c>
      <c r="H130">
        <v>21</v>
      </c>
      <c r="I130">
        <v>17</v>
      </c>
      <c r="J130">
        <v>12</v>
      </c>
    </row>
    <row r="131" spans="1:11" x14ac:dyDescent="0.3">
      <c r="A131">
        <v>15</v>
      </c>
      <c r="B131">
        <v>13</v>
      </c>
      <c r="C131">
        <v>16</v>
      </c>
      <c r="D131">
        <v>14</v>
      </c>
      <c r="E131">
        <v>22</v>
      </c>
      <c r="F131">
        <v>21</v>
      </c>
      <c r="G131">
        <v>19</v>
      </c>
      <c r="H131">
        <v>18</v>
      </c>
      <c r="I131">
        <v>16</v>
      </c>
      <c r="J131">
        <v>11</v>
      </c>
    </row>
    <row r="132" spans="1:11" x14ac:dyDescent="0.3">
      <c r="A132">
        <v>17</v>
      </c>
      <c r="B132">
        <v>14</v>
      </c>
      <c r="C132">
        <v>12</v>
      </c>
      <c r="D132">
        <v>20</v>
      </c>
      <c r="E132">
        <v>23</v>
      </c>
      <c r="F132">
        <v>19</v>
      </c>
      <c r="G132">
        <v>15</v>
      </c>
      <c r="H132">
        <v>16</v>
      </c>
      <c r="I132">
        <v>13</v>
      </c>
      <c r="J132">
        <v>18</v>
      </c>
    </row>
    <row r="133" spans="1:11" x14ac:dyDescent="0.3">
      <c r="A133" t="s">
        <v>66</v>
      </c>
    </row>
    <row r="134" spans="1:11" x14ac:dyDescent="0.3">
      <c r="A134" t="s">
        <v>70</v>
      </c>
    </row>
    <row r="135" spans="1:11" x14ac:dyDescent="0.3">
      <c r="B135">
        <f>AVERAGE(A123:J132)</f>
        <v>16.739999999999998</v>
      </c>
    </row>
    <row r="136" spans="1:11" x14ac:dyDescent="0.3">
      <c r="A136" t="s">
        <v>71</v>
      </c>
    </row>
    <row r="137" spans="1:11" x14ac:dyDescent="0.3">
      <c r="B137" t="s">
        <v>47</v>
      </c>
      <c r="C137">
        <f>MAX(A123:J132)</f>
        <v>27</v>
      </c>
    </row>
    <row r="138" spans="1:11" x14ac:dyDescent="0.3">
      <c r="B138" t="s">
        <v>48</v>
      </c>
      <c r="C138">
        <f>MIN(A123:J132)</f>
        <v>8</v>
      </c>
    </row>
    <row r="139" spans="1:11" x14ac:dyDescent="0.3">
      <c r="B139" t="s">
        <v>59</v>
      </c>
      <c r="C139">
        <f>C137-C138</f>
        <v>19</v>
      </c>
    </row>
    <row r="140" spans="1:11" x14ac:dyDescent="0.3">
      <c r="A140" t="s">
        <v>72</v>
      </c>
    </row>
    <row r="141" spans="1:11" x14ac:dyDescent="0.3">
      <c r="B141">
        <f>_xlfn.STDEV.S(A123:J132)</f>
        <v>4.1429506881014673</v>
      </c>
    </row>
    <row r="143" spans="1:11" ht="15.6" x14ac:dyDescent="0.3">
      <c r="A143" s="3" t="s">
        <v>73</v>
      </c>
    </row>
    <row r="144" spans="1:11" x14ac:dyDescent="0.3">
      <c r="A144" t="s">
        <v>74</v>
      </c>
      <c r="B144">
        <v>30</v>
      </c>
      <c r="C144">
        <v>32</v>
      </c>
      <c r="D144">
        <v>33</v>
      </c>
      <c r="E144">
        <v>28</v>
      </c>
      <c r="F144">
        <v>31</v>
      </c>
      <c r="G144">
        <v>30</v>
      </c>
      <c r="H144">
        <v>29</v>
      </c>
      <c r="I144">
        <v>30</v>
      </c>
      <c r="J144">
        <v>32</v>
      </c>
      <c r="K144">
        <v>31</v>
      </c>
    </row>
    <row r="145" spans="1:11" x14ac:dyDescent="0.3">
      <c r="A145" t="s">
        <v>75</v>
      </c>
      <c r="B145">
        <v>25</v>
      </c>
      <c r="C145">
        <v>27</v>
      </c>
      <c r="D145">
        <v>26</v>
      </c>
      <c r="E145">
        <v>23</v>
      </c>
      <c r="F145">
        <v>28</v>
      </c>
      <c r="G145">
        <v>24</v>
      </c>
      <c r="H145">
        <v>26</v>
      </c>
      <c r="I145">
        <v>25</v>
      </c>
      <c r="J145">
        <v>27</v>
      </c>
      <c r="K145">
        <v>28</v>
      </c>
    </row>
    <row r="146" spans="1:11" x14ac:dyDescent="0.3">
      <c r="A146" t="s">
        <v>76</v>
      </c>
      <c r="B146">
        <v>22</v>
      </c>
      <c r="C146">
        <v>23</v>
      </c>
      <c r="D146">
        <v>20</v>
      </c>
      <c r="E146">
        <v>25</v>
      </c>
      <c r="F146">
        <v>21</v>
      </c>
      <c r="G146">
        <v>24</v>
      </c>
      <c r="H146">
        <v>23</v>
      </c>
      <c r="I146">
        <v>22</v>
      </c>
      <c r="J146">
        <v>25</v>
      </c>
      <c r="K146">
        <v>24</v>
      </c>
    </row>
    <row r="147" spans="1:11" x14ac:dyDescent="0.3">
      <c r="A147" t="s">
        <v>77</v>
      </c>
      <c r="B147">
        <v>18</v>
      </c>
      <c r="C147">
        <v>17</v>
      </c>
      <c r="D147">
        <v>19</v>
      </c>
      <c r="E147">
        <v>20</v>
      </c>
      <c r="F147">
        <v>21</v>
      </c>
      <c r="G147">
        <v>18</v>
      </c>
      <c r="H147">
        <v>19</v>
      </c>
      <c r="I147">
        <v>17</v>
      </c>
      <c r="J147">
        <v>20</v>
      </c>
      <c r="K147">
        <v>19</v>
      </c>
    </row>
    <row r="148" spans="1:11" x14ac:dyDescent="0.3">
      <c r="A148" t="s">
        <v>78</v>
      </c>
      <c r="B148">
        <v>35</v>
      </c>
      <c r="C148">
        <v>36</v>
      </c>
      <c r="D148">
        <v>34</v>
      </c>
      <c r="E148">
        <v>35</v>
      </c>
      <c r="F148">
        <v>33</v>
      </c>
      <c r="G148">
        <v>34</v>
      </c>
      <c r="H148">
        <v>32</v>
      </c>
      <c r="I148">
        <v>33</v>
      </c>
      <c r="J148">
        <v>36</v>
      </c>
      <c r="K148">
        <v>34</v>
      </c>
    </row>
    <row r="149" spans="1:11" x14ac:dyDescent="0.3">
      <c r="A149" t="s">
        <v>66</v>
      </c>
    </row>
    <row r="150" spans="1:11" x14ac:dyDescent="0.3">
      <c r="A150" t="s">
        <v>79</v>
      </c>
    </row>
    <row r="151" spans="1:11" x14ac:dyDescent="0.3">
      <c r="B151">
        <f>AVERAGE(B144:K148)</f>
        <v>26.48</v>
      </c>
    </row>
    <row r="152" spans="1:11" x14ac:dyDescent="0.3">
      <c r="A152" t="s">
        <v>80</v>
      </c>
    </row>
    <row r="153" spans="1:11" x14ac:dyDescent="0.3">
      <c r="B153" t="s">
        <v>47</v>
      </c>
      <c r="C153">
        <f>MAX(B144:K148)</f>
        <v>36</v>
      </c>
    </row>
    <row r="154" spans="1:11" x14ac:dyDescent="0.3">
      <c r="B154" t="s">
        <v>48</v>
      </c>
      <c r="C154">
        <f>MIN(B144:K148)</f>
        <v>17</v>
      </c>
    </row>
    <row r="155" spans="1:11" x14ac:dyDescent="0.3">
      <c r="B155" t="s">
        <v>59</v>
      </c>
      <c r="C155">
        <f>C153-C154</f>
        <v>19</v>
      </c>
    </row>
    <row r="156" spans="1:11" x14ac:dyDescent="0.3">
      <c r="A156" t="s">
        <v>81</v>
      </c>
    </row>
    <row r="157" spans="1:11" x14ac:dyDescent="0.3">
      <c r="B157">
        <f>_xlfn.VAR.S(B144:K148)</f>
        <v>32.417959183673531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A2934-5C60-4ACF-9779-8209E303B617}">
  <dimension ref="A1:O507"/>
  <sheetViews>
    <sheetView workbookViewId="0">
      <selection activeCell="G402" sqref="G402"/>
    </sheetView>
  </sheetViews>
  <sheetFormatPr defaultRowHeight="14.4" x14ac:dyDescent="0.3"/>
  <cols>
    <col min="1" max="1" width="11.5546875" customWidth="1"/>
    <col min="2" max="2" width="11.77734375" bestFit="1" customWidth="1"/>
    <col min="3" max="3" width="12.21875" customWidth="1"/>
    <col min="4" max="4" width="11.77734375" customWidth="1"/>
  </cols>
  <sheetData>
    <row r="1" spans="1:15" ht="15.6" x14ac:dyDescent="0.3">
      <c r="A1" s="3" t="s">
        <v>82</v>
      </c>
      <c r="B1" s="7"/>
      <c r="C1" s="7"/>
      <c r="D1" s="7"/>
      <c r="E1" s="7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3">
      <c r="A2" s="1" t="s">
        <v>89</v>
      </c>
      <c r="B2" s="1" t="s">
        <v>91</v>
      </c>
      <c r="C2" s="1" t="s">
        <v>92</v>
      </c>
      <c r="D2" s="1" t="s">
        <v>93</v>
      </c>
      <c r="E2" s="1"/>
      <c r="H2" s="1"/>
    </row>
    <row r="3" spans="1:15" x14ac:dyDescent="0.3">
      <c r="A3" s="1">
        <v>-2.5</v>
      </c>
      <c r="B3" s="1">
        <f>A3-$A$54</f>
        <v>-2.7359999999999998</v>
      </c>
      <c r="C3" s="1">
        <f>B3*B3*B3</f>
        <v>-20.480864255999997</v>
      </c>
      <c r="D3" s="1">
        <f>B3*B3*B3*B3</f>
        <v>56.035644604415985</v>
      </c>
      <c r="H3" s="1"/>
    </row>
    <row r="4" spans="1:15" x14ac:dyDescent="0.3">
      <c r="A4" s="1">
        <v>1.3</v>
      </c>
      <c r="B4" s="1">
        <f t="shared" ref="B4:B52" si="0">A4-$A$54</f>
        <v>1.0640000000000001</v>
      </c>
      <c r="C4" s="1">
        <f t="shared" ref="C4:C52" si="1">B4*B4*B4</f>
        <v>1.2045501440000004</v>
      </c>
      <c r="D4" s="1">
        <f t="shared" ref="D4:D52" si="2">B4*B4*B4*B4</f>
        <v>1.2816413532160005</v>
      </c>
      <c r="H4" s="1"/>
    </row>
    <row r="5" spans="1:15" x14ac:dyDescent="0.3">
      <c r="A5" s="1">
        <v>-0.8</v>
      </c>
      <c r="B5" s="1">
        <f t="shared" si="0"/>
        <v>-1.036</v>
      </c>
      <c r="C5" s="1">
        <f t="shared" si="1"/>
        <v>-1.1119346560000001</v>
      </c>
      <c r="D5" s="1">
        <f t="shared" si="2"/>
        <v>1.1519643036160001</v>
      </c>
      <c r="H5" s="1"/>
    </row>
    <row r="6" spans="1:15" x14ac:dyDescent="0.3">
      <c r="A6" s="1">
        <v>-1.9</v>
      </c>
      <c r="B6" s="1">
        <f t="shared" si="0"/>
        <v>-2.1360000000000001</v>
      </c>
      <c r="C6" s="1">
        <f t="shared" si="1"/>
        <v>-9.7454914560000017</v>
      </c>
      <c r="D6" s="1">
        <f t="shared" si="2"/>
        <v>20.816369750016005</v>
      </c>
      <c r="H6" s="1"/>
    </row>
    <row r="7" spans="1:15" x14ac:dyDescent="0.3">
      <c r="A7" s="1">
        <v>2.1</v>
      </c>
      <c r="B7" s="1">
        <f t="shared" si="0"/>
        <v>1.8640000000000001</v>
      </c>
      <c r="C7" s="1">
        <f t="shared" si="1"/>
        <v>6.4764605440000009</v>
      </c>
      <c r="D7" s="1">
        <f t="shared" si="2"/>
        <v>12.072122454016002</v>
      </c>
      <c r="H7" s="1"/>
    </row>
    <row r="8" spans="1:15" x14ac:dyDescent="0.3">
      <c r="A8" s="1">
        <v>0.5</v>
      </c>
      <c r="B8" s="1">
        <f t="shared" si="0"/>
        <v>0.26400000000000001</v>
      </c>
      <c r="C8" s="1">
        <f t="shared" si="1"/>
        <v>1.8399744000000003E-2</v>
      </c>
      <c r="D8" s="1">
        <f t="shared" si="2"/>
        <v>4.8575324160000013E-3</v>
      </c>
      <c r="H8" s="1"/>
    </row>
    <row r="9" spans="1:15" x14ac:dyDescent="0.3">
      <c r="A9" s="1">
        <v>-1.2</v>
      </c>
      <c r="B9" s="1">
        <f t="shared" si="0"/>
        <v>-1.4359999999999999</v>
      </c>
      <c r="C9" s="1">
        <f t="shared" si="1"/>
        <v>-2.9611698559999997</v>
      </c>
      <c r="D9" s="1">
        <f t="shared" si="2"/>
        <v>4.2522399132159991</v>
      </c>
      <c r="H9" s="1"/>
    </row>
    <row r="10" spans="1:15" x14ac:dyDescent="0.3">
      <c r="A10" s="1">
        <v>1.8</v>
      </c>
      <c r="B10" s="1">
        <f t="shared" si="0"/>
        <v>1.5640000000000001</v>
      </c>
      <c r="C10" s="1">
        <f t="shared" si="1"/>
        <v>3.8256941440000007</v>
      </c>
      <c r="D10" s="1">
        <f t="shared" si="2"/>
        <v>5.9833856412160014</v>
      </c>
      <c r="H10" s="1"/>
    </row>
    <row r="11" spans="1:15" x14ac:dyDescent="0.3">
      <c r="A11" s="1">
        <v>-0.5</v>
      </c>
      <c r="B11" s="1">
        <f t="shared" si="0"/>
        <v>-0.73599999999999999</v>
      </c>
      <c r="C11" s="1">
        <f t="shared" si="1"/>
        <v>-0.39868825599999996</v>
      </c>
      <c r="D11" s="1">
        <f t="shared" si="2"/>
        <v>0.29343455641599997</v>
      </c>
      <c r="H11" s="1"/>
    </row>
    <row r="12" spans="1:15" x14ac:dyDescent="0.3">
      <c r="A12" s="1">
        <v>2.2999999999999998</v>
      </c>
      <c r="B12" s="1">
        <f t="shared" si="0"/>
        <v>2.0640000000000001</v>
      </c>
      <c r="C12" s="1">
        <f t="shared" si="1"/>
        <v>8.7928381439999992</v>
      </c>
      <c r="D12" s="1">
        <f t="shared" si="2"/>
        <v>18.148417929215999</v>
      </c>
      <c r="H12" s="1"/>
    </row>
    <row r="13" spans="1:15" x14ac:dyDescent="0.3">
      <c r="A13" s="1">
        <v>-0.7</v>
      </c>
      <c r="B13" s="1">
        <f t="shared" si="0"/>
        <v>-0.93599999999999994</v>
      </c>
      <c r="C13" s="1">
        <f t="shared" si="1"/>
        <v>-0.82002585599999989</v>
      </c>
      <c r="D13" s="1">
        <f t="shared" si="2"/>
        <v>0.76754420121599987</v>
      </c>
      <c r="H13" s="1"/>
    </row>
    <row r="14" spans="1:15" x14ac:dyDescent="0.3">
      <c r="A14" s="1">
        <v>1.2</v>
      </c>
      <c r="B14" s="1">
        <f t="shared" si="0"/>
        <v>0.96399999999999997</v>
      </c>
      <c r="C14" s="1">
        <f t="shared" si="1"/>
        <v>0.89584134399999993</v>
      </c>
      <c r="D14" s="1">
        <f t="shared" si="2"/>
        <v>0.86359105561599991</v>
      </c>
      <c r="H14" s="1"/>
    </row>
    <row r="15" spans="1:15" x14ac:dyDescent="0.3">
      <c r="A15" s="1">
        <v>-1.5</v>
      </c>
      <c r="B15" s="1">
        <f t="shared" si="0"/>
        <v>-1.736</v>
      </c>
      <c r="C15" s="1">
        <f t="shared" si="1"/>
        <v>-5.2317762559999998</v>
      </c>
      <c r="D15" s="1">
        <f t="shared" si="2"/>
        <v>9.0823635804159988</v>
      </c>
      <c r="H15" s="1"/>
    </row>
    <row r="16" spans="1:15" x14ac:dyDescent="0.3">
      <c r="A16" s="1">
        <v>-0.3</v>
      </c>
      <c r="B16" s="1">
        <f t="shared" si="0"/>
        <v>-0.53600000000000003</v>
      </c>
      <c r="C16" s="1">
        <f t="shared" si="1"/>
        <v>-0.15399065600000003</v>
      </c>
      <c r="D16" s="1">
        <f t="shared" si="2"/>
        <v>8.2538991616000021E-2</v>
      </c>
      <c r="H16" s="1"/>
    </row>
    <row r="17" spans="1:11" x14ac:dyDescent="0.3">
      <c r="A17" s="1">
        <v>2.6</v>
      </c>
      <c r="B17" s="1">
        <f t="shared" si="0"/>
        <v>2.3639999999999999</v>
      </c>
      <c r="C17" s="1">
        <f t="shared" si="1"/>
        <v>13.211204543999997</v>
      </c>
      <c r="D17" s="1">
        <f t="shared" si="2"/>
        <v>31.231287542015991</v>
      </c>
      <c r="H17" s="1"/>
    </row>
    <row r="18" spans="1:11" x14ac:dyDescent="0.3">
      <c r="A18" s="1">
        <v>1.1000000000000001</v>
      </c>
      <c r="B18" s="1">
        <f t="shared" si="0"/>
        <v>0.8640000000000001</v>
      </c>
      <c r="C18" s="1">
        <f t="shared" si="1"/>
        <v>0.64497254400000026</v>
      </c>
      <c r="D18" s="1">
        <f t="shared" si="2"/>
        <v>0.55725627801600031</v>
      </c>
      <c r="H18" s="1"/>
    </row>
    <row r="19" spans="1:11" x14ac:dyDescent="0.3">
      <c r="A19" s="1">
        <v>-1.7</v>
      </c>
      <c r="B19" s="1">
        <f t="shared" si="0"/>
        <v>-1.9359999999999999</v>
      </c>
      <c r="C19" s="1">
        <f t="shared" si="1"/>
        <v>-7.2563138559999993</v>
      </c>
      <c r="D19" s="1">
        <f t="shared" si="2"/>
        <v>14.048223625215998</v>
      </c>
      <c r="H19" s="1"/>
    </row>
    <row r="20" spans="1:11" x14ac:dyDescent="0.3">
      <c r="A20" s="1">
        <v>0.9</v>
      </c>
      <c r="B20" s="1">
        <f t="shared" si="0"/>
        <v>0.66400000000000003</v>
      </c>
      <c r="C20" s="1">
        <f t="shared" si="1"/>
        <v>0.29275494400000007</v>
      </c>
      <c r="D20" s="1">
        <f t="shared" si="2"/>
        <v>0.19438928281600007</v>
      </c>
      <c r="H20" s="1"/>
    </row>
    <row r="21" spans="1:11" x14ac:dyDescent="0.3">
      <c r="A21" s="1">
        <v>-1.4</v>
      </c>
      <c r="B21" s="1">
        <f t="shared" si="0"/>
        <v>-1.6359999999999999</v>
      </c>
      <c r="C21" s="1">
        <f t="shared" si="1"/>
        <v>-4.3787474559999993</v>
      </c>
      <c r="D21" s="1">
        <f t="shared" si="2"/>
        <v>7.1636308380159983</v>
      </c>
      <c r="H21" s="1"/>
    </row>
    <row r="22" spans="1:11" x14ac:dyDescent="0.3">
      <c r="A22" s="1">
        <v>0.3</v>
      </c>
      <c r="B22" s="1">
        <f t="shared" si="0"/>
        <v>6.4000000000000001E-2</v>
      </c>
      <c r="C22" s="1">
        <f t="shared" si="1"/>
        <v>2.6214400000000002E-4</v>
      </c>
      <c r="D22" s="1">
        <f t="shared" si="2"/>
        <v>1.6777216000000003E-5</v>
      </c>
      <c r="H22" s="1"/>
    </row>
    <row r="23" spans="1:11" x14ac:dyDescent="0.3">
      <c r="A23" s="1">
        <v>1.9</v>
      </c>
      <c r="B23" s="1">
        <f t="shared" si="0"/>
        <v>1.6639999999999999</v>
      </c>
      <c r="C23" s="1">
        <f t="shared" si="1"/>
        <v>4.6074429439999998</v>
      </c>
      <c r="D23" s="1">
        <f t="shared" si="2"/>
        <v>7.6667850588159991</v>
      </c>
      <c r="H23" s="1"/>
    </row>
    <row r="24" spans="1:11" x14ac:dyDescent="0.3">
      <c r="A24" s="1">
        <v>-1.1000000000000001</v>
      </c>
      <c r="B24" s="1">
        <f t="shared" si="0"/>
        <v>-1.3360000000000001</v>
      </c>
      <c r="C24" s="1">
        <f t="shared" si="1"/>
        <v>-2.3846210560000003</v>
      </c>
      <c r="D24" s="1">
        <f t="shared" si="2"/>
        <v>3.1858537308160004</v>
      </c>
      <c r="H24" s="1"/>
    </row>
    <row r="25" spans="1:11" x14ac:dyDescent="0.3">
      <c r="A25" s="1">
        <v>-0.4</v>
      </c>
      <c r="B25" s="1">
        <f t="shared" si="0"/>
        <v>-0.63600000000000001</v>
      </c>
      <c r="C25" s="1">
        <f t="shared" si="1"/>
        <v>-0.257259456</v>
      </c>
      <c r="D25" s="1">
        <f t="shared" si="2"/>
        <v>0.16361701401600001</v>
      </c>
      <c r="H25" s="1"/>
      <c r="K25" s="5"/>
    </row>
    <row r="26" spans="1:11" x14ac:dyDescent="0.3">
      <c r="A26" s="1">
        <v>2.2000000000000002</v>
      </c>
      <c r="B26" s="1">
        <f t="shared" si="0"/>
        <v>1.9640000000000002</v>
      </c>
      <c r="C26" s="1">
        <f t="shared" si="1"/>
        <v>7.5757293440000018</v>
      </c>
      <c r="D26" s="1">
        <f t="shared" si="2"/>
        <v>14.878732431616005</v>
      </c>
      <c r="H26" s="1"/>
    </row>
    <row r="27" spans="1:11" x14ac:dyDescent="0.3">
      <c r="A27" s="1">
        <v>-0.9</v>
      </c>
      <c r="B27" s="1">
        <f t="shared" si="0"/>
        <v>-1.1360000000000001</v>
      </c>
      <c r="C27" s="1">
        <f t="shared" si="1"/>
        <v>-1.4660034560000006</v>
      </c>
      <c r="D27" s="1">
        <f t="shared" si="2"/>
        <v>1.6653799260160009</v>
      </c>
      <c r="H27" s="1"/>
    </row>
    <row r="28" spans="1:11" x14ac:dyDescent="0.3">
      <c r="A28" s="1">
        <v>1.6</v>
      </c>
      <c r="B28" s="1">
        <f t="shared" si="0"/>
        <v>1.3640000000000001</v>
      </c>
      <c r="C28" s="1">
        <f t="shared" si="1"/>
        <v>2.5377165440000007</v>
      </c>
      <c r="D28" s="1">
        <f t="shared" si="2"/>
        <v>3.4614453660160014</v>
      </c>
      <c r="E28" s="6"/>
      <c r="H28" s="1"/>
    </row>
    <row r="29" spans="1:11" x14ac:dyDescent="0.3">
      <c r="A29" s="1">
        <v>-0.6</v>
      </c>
      <c r="B29" s="1">
        <f t="shared" si="0"/>
        <v>-0.83599999999999997</v>
      </c>
      <c r="C29" s="1">
        <f t="shared" si="1"/>
        <v>-0.58427705599999991</v>
      </c>
      <c r="D29" s="1">
        <f t="shared" si="2"/>
        <v>0.48845561881599991</v>
      </c>
      <c r="H29" s="1"/>
    </row>
    <row r="30" spans="1:11" x14ac:dyDescent="0.3">
      <c r="A30" s="1">
        <v>-1.3</v>
      </c>
      <c r="B30" s="1">
        <f t="shared" si="0"/>
        <v>-1.536</v>
      </c>
      <c r="C30" s="1">
        <f t="shared" si="1"/>
        <v>-3.623878656</v>
      </c>
      <c r="D30" s="1">
        <f t="shared" si="2"/>
        <v>5.5662776156160003</v>
      </c>
      <c r="H30" s="1"/>
    </row>
    <row r="31" spans="1:11" x14ac:dyDescent="0.3">
      <c r="A31" s="1">
        <v>2.4</v>
      </c>
      <c r="B31" s="1">
        <f t="shared" si="0"/>
        <v>2.1639999999999997</v>
      </c>
      <c r="C31" s="1">
        <f t="shared" si="1"/>
        <v>10.133786943999995</v>
      </c>
      <c r="D31" s="1">
        <f t="shared" si="2"/>
        <v>21.929514946815988</v>
      </c>
      <c r="H31" s="1"/>
    </row>
    <row r="32" spans="1:11" x14ac:dyDescent="0.3">
      <c r="A32" s="1">
        <v>0.7</v>
      </c>
      <c r="B32" s="1">
        <f t="shared" si="0"/>
        <v>0.46399999999999997</v>
      </c>
      <c r="C32" s="1">
        <f t="shared" si="1"/>
        <v>9.9897343999999971E-2</v>
      </c>
      <c r="D32" s="1">
        <f t="shared" si="2"/>
        <v>4.6352367615999986E-2</v>
      </c>
      <c r="H32" s="1"/>
    </row>
    <row r="33" spans="1:8" x14ac:dyDescent="0.3">
      <c r="A33" s="1">
        <v>-1.8</v>
      </c>
      <c r="B33" s="1">
        <f t="shared" si="0"/>
        <v>-2.036</v>
      </c>
      <c r="C33" s="1">
        <f t="shared" si="1"/>
        <v>-8.4398226560000005</v>
      </c>
      <c r="D33" s="1">
        <f t="shared" si="2"/>
        <v>17.183478927616001</v>
      </c>
      <c r="H33" s="1"/>
    </row>
    <row r="34" spans="1:8" x14ac:dyDescent="0.3">
      <c r="A34" s="1">
        <v>1.5</v>
      </c>
      <c r="B34" s="1">
        <f t="shared" si="0"/>
        <v>1.264</v>
      </c>
      <c r="C34" s="1">
        <f t="shared" si="1"/>
        <v>2.0194877440000001</v>
      </c>
      <c r="D34" s="1">
        <f t="shared" si="2"/>
        <v>2.552632508416</v>
      </c>
      <c r="H34" s="1"/>
    </row>
    <row r="35" spans="1:8" x14ac:dyDescent="0.3">
      <c r="A35" s="1">
        <v>-0.2</v>
      </c>
      <c r="B35" s="1">
        <f t="shared" si="0"/>
        <v>-0.436</v>
      </c>
      <c r="C35" s="1">
        <f t="shared" si="1"/>
        <v>-8.288185599999999E-2</v>
      </c>
      <c r="D35" s="1">
        <f t="shared" si="2"/>
        <v>3.6136489215999996E-2</v>
      </c>
      <c r="H35" s="1"/>
    </row>
    <row r="36" spans="1:8" x14ac:dyDescent="0.3">
      <c r="A36" s="1">
        <v>-2.1</v>
      </c>
      <c r="B36" s="1">
        <f t="shared" si="0"/>
        <v>-2.3360000000000003</v>
      </c>
      <c r="C36" s="1">
        <f t="shared" si="1"/>
        <v>-12.747309056000004</v>
      </c>
      <c r="D36" s="1">
        <f t="shared" si="2"/>
        <v>29.777713954816015</v>
      </c>
      <c r="H36" s="1"/>
    </row>
    <row r="37" spans="1:8" x14ac:dyDescent="0.3">
      <c r="A37" s="1">
        <v>2.8</v>
      </c>
      <c r="B37" s="1">
        <f t="shared" si="0"/>
        <v>2.5640000000000001</v>
      </c>
      <c r="C37" s="1">
        <f t="shared" si="1"/>
        <v>16.855982143999999</v>
      </c>
      <c r="D37" s="1">
        <f t="shared" si="2"/>
        <v>43.218738217216</v>
      </c>
      <c r="H37" s="1"/>
    </row>
    <row r="38" spans="1:8" x14ac:dyDescent="0.3">
      <c r="A38" s="1">
        <v>0.8</v>
      </c>
      <c r="B38" s="1">
        <f t="shared" si="0"/>
        <v>0.56400000000000006</v>
      </c>
      <c r="C38" s="1">
        <f t="shared" si="1"/>
        <v>0.17940614400000005</v>
      </c>
      <c r="D38" s="1">
        <f t="shared" si="2"/>
        <v>0.10118506521600004</v>
      </c>
      <c r="H38" s="1"/>
    </row>
    <row r="39" spans="1:8" x14ac:dyDescent="0.3">
      <c r="A39" s="1">
        <v>-1.6</v>
      </c>
      <c r="B39" s="1">
        <f t="shared" si="0"/>
        <v>-1.8360000000000001</v>
      </c>
      <c r="C39" s="1">
        <f t="shared" si="1"/>
        <v>-6.1889650560000007</v>
      </c>
      <c r="D39" s="1">
        <f t="shared" si="2"/>
        <v>11.362939842816001</v>
      </c>
      <c r="H39" s="1"/>
    </row>
    <row r="40" spans="1:8" x14ac:dyDescent="0.3">
      <c r="A40" s="1">
        <v>1.4</v>
      </c>
      <c r="B40" s="1">
        <f t="shared" si="0"/>
        <v>1.1639999999999999</v>
      </c>
      <c r="C40" s="1">
        <f t="shared" si="1"/>
        <v>1.5770989439999998</v>
      </c>
      <c r="D40" s="1">
        <f t="shared" si="2"/>
        <v>1.8357431708159997</v>
      </c>
      <c r="H40" s="1"/>
    </row>
    <row r="41" spans="1:8" x14ac:dyDescent="0.3">
      <c r="A41" s="1">
        <v>-0.1</v>
      </c>
      <c r="B41" s="1">
        <f t="shared" si="0"/>
        <v>-0.33599999999999997</v>
      </c>
      <c r="C41" s="1">
        <f t="shared" si="1"/>
        <v>-3.7933055999999993E-2</v>
      </c>
      <c r="D41" s="1">
        <f t="shared" si="2"/>
        <v>1.2745506815999997E-2</v>
      </c>
      <c r="H41" s="1"/>
    </row>
    <row r="42" spans="1:8" x14ac:dyDescent="0.3">
      <c r="A42" s="1">
        <v>2.5</v>
      </c>
      <c r="B42" s="1">
        <f t="shared" si="0"/>
        <v>2.2640000000000002</v>
      </c>
      <c r="C42" s="1">
        <f t="shared" si="1"/>
        <v>11.604575744000003</v>
      </c>
      <c r="D42" s="1">
        <f t="shared" si="2"/>
        <v>26.27275948441601</v>
      </c>
      <c r="H42" s="1"/>
    </row>
    <row r="43" spans="1:8" x14ac:dyDescent="0.3">
      <c r="A43" s="1">
        <v>-1</v>
      </c>
      <c r="B43" s="1">
        <f t="shared" si="0"/>
        <v>-1.236</v>
      </c>
      <c r="C43" s="1">
        <f t="shared" si="1"/>
        <v>-1.888232256</v>
      </c>
      <c r="D43" s="1">
        <f t="shared" si="2"/>
        <v>2.3338550684159998</v>
      </c>
      <c r="H43" s="1"/>
    </row>
    <row r="44" spans="1:8" x14ac:dyDescent="0.3">
      <c r="A44" s="1">
        <v>1.7</v>
      </c>
      <c r="B44" s="1">
        <f t="shared" si="0"/>
        <v>1.464</v>
      </c>
      <c r="C44" s="1">
        <f t="shared" si="1"/>
        <v>3.1377853439999996</v>
      </c>
      <c r="D44" s="1">
        <f t="shared" si="2"/>
        <v>4.5937177436159997</v>
      </c>
      <c r="H44" s="1"/>
    </row>
    <row r="45" spans="1:8" x14ac:dyDescent="0.3">
      <c r="A45" s="1">
        <v>-0.9</v>
      </c>
      <c r="B45" s="1">
        <f t="shared" si="0"/>
        <v>-1.1360000000000001</v>
      </c>
      <c r="C45" s="1">
        <f t="shared" si="1"/>
        <v>-1.4660034560000006</v>
      </c>
      <c r="D45" s="1">
        <f t="shared" si="2"/>
        <v>1.6653799260160009</v>
      </c>
      <c r="H45" s="1"/>
    </row>
    <row r="46" spans="1:8" x14ac:dyDescent="0.3">
      <c r="A46" s="1">
        <v>-2</v>
      </c>
      <c r="B46" s="1">
        <f t="shared" si="0"/>
        <v>-2.2359999999999998</v>
      </c>
      <c r="C46" s="1">
        <f t="shared" si="1"/>
        <v>-11.179320255999997</v>
      </c>
      <c r="D46" s="1">
        <f t="shared" si="2"/>
        <v>24.996960092415989</v>
      </c>
      <c r="H46" s="1"/>
    </row>
    <row r="47" spans="1:8" x14ac:dyDescent="0.3">
      <c r="A47" s="1">
        <v>2.7</v>
      </c>
      <c r="B47" s="1">
        <f t="shared" si="0"/>
        <v>2.4640000000000004</v>
      </c>
      <c r="C47" s="1">
        <f t="shared" si="1"/>
        <v>14.959673344000008</v>
      </c>
      <c r="D47" s="1">
        <f t="shared" si="2"/>
        <v>36.860635119616028</v>
      </c>
      <c r="H47" s="1"/>
    </row>
    <row r="48" spans="1:8" x14ac:dyDescent="0.3">
      <c r="A48" s="1">
        <v>0.6</v>
      </c>
      <c r="B48" s="1">
        <f t="shared" si="0"/>
        <v>0.36399999999999999</v>
      </c>
      <c r="C48" s="1">
        <f t="shared" si="1"/>
        <v>4.8228543999999998E-2</v>
      </c>
      <c r="D48" s="1">
        <f t="shared" si="2"/>
        <v>1.7555190015999998E-2</v>
      </c>
      <c r="H48" s="1"/>
    </row>
    <row r="49" spans="1:12" x14ac:dyDescent="0.3">
      <c r="A49" s="1">
        <v>-1.4</v>
      </c>
      <c r="B49" s="1">
        <f t="shared" si="0"/>
        <v>-1.6359999999999999</v>
      </c>
      <c r="C49" s="1">
        <f t="shared" si="1"/>
        <v>-4.3787474559999993</v>
      </c>
      <c r="D49" s="1">
        <f t="shared" si="2"/>
        <v>7.1636308380159983</v>
      </c>
      <c r="H49" s="1"/>
    </row>
    <row r="50" spans="1:12" x14ac:dyDescent="0.3">
      <c r="A50" s="1">
        <v>1.1000000000000001</v>
      </c>
      <c r="B50" s="1">
        <f t="shared" si="0"/>
        <v>0.8640000000000001</v>
      </c>
      <c r="C50" s="1">
        <f t="shared" si="1"/>
        <v>0.64497254400000026</v>
      </c>
      <c r="D50" s="1">
        <f t="shared" si="2"/>
        <v>0.55725627801600031</v>
      </c>
      <c r="H50" s="1"/>
    </row>
    <row r="51" spans="1:12" x14ac:dyDescent="0.3">
      <c r="A51" s="1">
        <v>-0.3</v>
      </c>
      <c r="B51" s="1">
        <f t="shared" si="0"/>
        <v>-0.53600000000000003</v>
      </c>
      <c r="C51" s="1">
        <f t="shared" si="1"/>
        <v>-0.15399065600000003</v>
      </c>
      <c r="D51" s="1">
        <f t="shared" si="2"/>
        <v>8.2538991616000021E-2</v>
      </c>
      <c r="H51" s="1"/>
    </row>
    <row r="52" spans="1:12" x14ac:dyDescent="0.3">
      <c r="A52" s="1">
        <v>2</v>
      </c>
      <c r="B52" s="1">
        <f t="shared" si="0"/>
        <v>1.764</v>
      </c>
      <c r="C52" s="1">
        <f t="shared" si="1"/>
        <v>5.489031744</v>
      </c>
      <c r="D52" s="1">
        <f t="shared" si="2"/>
        <v>9.6826519964160003</v>
      </c>
    </row>
    <row r="53" spans="1:12" x14ac:dyDescent="0.3">
      <c r="A53" s="8" t="s">
        <v>90</v>
      </c>
      <c r="C53" s="6">
        <f>SUM(C3:C52)</f>
        <v>9.4155456000000033</v>
      </c>
      <c r="D53" s="6">
        <f>SUM(D3:D52)</f>
        <v>463.39158869759996</v>
      </c>
    </row>
    <row r="54" spans="1:12" x14ac:dyDescent="0.3">
      <c r="A54" s="8">
        <f>AVERAGE(A3:A52)</f>
        <v>0.23599999999999999</v>
      </c>
    </row>
    <row r="55" spans="1:12" x14ac:dyDescent="0.3">
      <c r="A55" s="8" t="s">
        <v>84</v>
      </c>
    </row>
    <row r="56" spans="1:12" x14ac:dyDescent="0.3">
      <c r="A56" s="8">
        <f>_xlfn.STDEV.S(A3:A52)</f>
        <v>1.5424285118882217</v>
      </c>
    </row>
    <row r="57" spans="1:12" x14ac:dyDescent="0.3">
      <c r="A57" s="8" t="s">
        <v>85</v>
      </c>
      <c r="B57" s="8" t="s">
        <v>88</v>
      </c>
    </row>
    <row r="58" spans="1:12" x14ac:dyDescent="0.3">
      <c r="A58" s="8">
        <f>A56*A56*A56</f>
        <v>3.6695696379402407</v>
      </c>
      <c r="B58" s="6">
        <f>A56*A56*A56*A56</f>
        <v>5.6600488359183663</v>
      </c>
    </row>
    <row r="59" spans="1:12" x14ac:dyDescent="0.3">
      <c r="A59" s="8" t="s">
        <v>87</v>
      </c>
      <c r="B59" s="6" t="s">
        <v>94</v>
      </c>
    </row>
    <row r="60" spans="1:12" x14ac:dyDescent="0.3">
      <c r="A60" s="6">
        <f>50*A58</f>
        <v>183.47848189701205</v>
      </c>
      <c r="B60" s="6">
        <f>50/B58</f>
        <v>8.8338460408155282</v>
      </c>
    </row>
    <row r="61" spans="1:12" x14ac:dyDescent="0.3">
      <c r="A61" s="6" t="s">
        <v>86</v>
      </c>
      <c r="B61" s="6">
        <f>C53/A60</f>
        <v>5.1316892872947495E-2</v>
      </c>
      <c r="C61" s="6" t="s">
        <v>96</v>
      </c>
    </row>
    <row r="62" spans="1:12" x14ac:dyDescent="0.3">
      <c r="A62" s="8" t="s">
        <v>95</v>
      </c>
      <c r="B62" s="6">
        <f>D53/B60</f>
        <v>52.456380443644264</v>
      </c>
      <c r="C62" s="6" t="s">
        <v>97</v>
      </c>
      <c r="D62" s="6"/>
    </row>
    <row r="64" spans="1:12" ht="18" x14ac:dyDescent="0.35">
      <c r="A64" s="4" t="s">
        <v>98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6" x14ac:dyDescent="0.3">
      <c r="A65" s="1" t="s">
        <v>89</v>
      </c>
      <c r="B65" s="1" t="s">
        <v>91</v>
      </c>
      <c r="C65" s="1" t="s">
        <v>92</v>
      </c>
      <c r="D65" s="1" t="s">
        <v>93</v>
      </c>
      <c r="E65" s="1"/>
    </row>
    <row r="66" spans="1:6" x14ac:dyDescent="0.3">
      <c r="A66" s="1">
        <v>2.5</v>
      </c>
      <c r="B66" s="1">
        <f>A66-$B$164</f>
        <v>-0.87731958762886642</v>
      </c>
      <c r="C66" s="1">
        <f>B66*B66*B66</f>
        <v>-0.67526381409332914</v>
      </c>
      <c r="D66" s="1">
        <f>B66*B66*B66*B66</f>
        <v>0.59242217092105498</v>
      </c>
      <c r="E66" s="1"/>
    </row>
    <row r="67" spans="1:6" x14ac:dyDescent="0.3">
      <c r="A67" s="1">
        <v>4.8</v>
      </c>
      <c r="B67" s="1">
        <f t="shared" ref="B67:B130" si="3">A67-$B$164</f>
        <v>1.4226804123711334</v>
      </c>
      <c r="C67" s="1">
        <f t="shared" ref="C67:C130" si="4">B67*B67*B67</f>
        <v>2.8795329762138206</v>
      </c>
      <c r="D67" s="1">
        <f t="shared" ref="D67:D130" si="5">B67*B67*B67*B67</f>
        <v>4.0966551620361553</v>
      </c>
      <c r="E67" s="1"/>
      <c r="F67" s="1"/>
    </row>
    <row r="68" spans="1:6" x14ac:dyDescent="0.3">
      <c r="A68" s="1">
        <v>3.2</v>
      </c>
      <c r="B68" s="1">
        <f t="shared" si="3"/>
        <v>-0.17731958762886624</v>
      </c>
      <c r="C68" s="1">
        <f t="shared" si="4"/>
        <v>-5.5753243494658248E-3</v>
      </c>
      <c r="D68" s="1">
        <f t="shared" si="5"/>
        <v>9.8861421454445693E-4</v>
      </c>
      <c r="E68" s="1"/>
      <c r="F68" s="1"/>
    </row>
    <row r="69" spans="1:6" x14ac:dyDescent="0.3">
      <c r="A69" s="1">
        <v>2.1</v>
      </c>
      <c r="B69" s="1">
        <f t="shared" si="3"/>
        <v>-1.2773195876288663</v>
      </c>
      <c r="C69" s="1">
        <f t="shared" si="4"/>
        <v>-2.0840048067599257</v>
      </c>
      <c r="D69" s="1">
        <f t="shared" si="5"/>
        <v>2.6619401603871635</v>
      </c>
      <c r="E69" s="1"/>
      <c r="F69" s="1"/>
    </row>
    <row r="70" spans="1:6" x14ac:dyDescent="0.3">
      <c r="A70" s="1">
        <v>4.5</v>
      </c>
      <c r="B70" s="1">
        <f t="shared" si="3"/>
        <v>1.1226804123711336</v>
      </c>
      <c r="C70" s="1">
        <f t="shared" si="4"/>
        <v>1.4150390873839791</v>
      </c>
      <c r="D70" s="1">
        <f t="shared" si="5"/>
        <v>1.5886366661455182</v>
      </c>
      <c r="E70" s="1"/>
      <c r="F70" s="1"/>
    </row>
    <row r="71" spans="1:6" x14ac:dyDescent="0.3">
      <c r="A71" s="1">
        <v>2.9</v>
      </c>
      <c r="B71" s="1">
        <f t="shared" si="3"/>
        <v>-0.4773195876288665</v>
      </c>
      <c r="C71" s="1">
        <f t="shared" si="4"/>
        <v>-0.10874962555044394</v>
      </c>
      <c r="D71" s="1">
        <f t="shared" si="5"/>
        <v>5.1908326422531549E-2</v>
      </c>
      <c r="E71" s="1"/>
      <c r="F71" s="1"/>
    </row>
    <row r="72" spans="1:6" x14ac:dyDescent="0.3">
      <c r="A72" s="1">
        <v>2.2999999999999998</v>
      </c>
      <c r="B72" s="1">
        <f t="shared" si="3"/>
        <v>-1.0773195876288666</v>
      </c>
      <c r="C72" s="1">
        <f t="shared" si="4"/>
        <v>-1.2503559599111642</v>
      </c>
      <c r="D72" s="1">
        <f t="shared" si="5"/>
        <v>1.347032967120791</v>
      </c>
      <c r="E72" s="1"/>
      <c r="F72" s="1"/>
    </row>
    <row r="73" spans="1:6" x14ac:dyDescent="0.3">
      <c r="A73" s="1">
        <v>3.1</v>
      </c>
      <c r="B73" s="1">
        <f t="shared" si="3"/>
        <v>-0.27731958762886633</v>
      </c>
      <c r="C73" s="1">
        <f t="shared" si="4"/>
        <v>-2.1327582825393186E-2</v>
      </c>
      <c r="D73" s="1">
        <f t="shared" si="5"/>
        <v>5.9145564742585297E-3</v>
      </c>
      <c r="E73" s="1"/>
      <c r="F73" s="1"/>
    </row>
    <row r="74" spans="1:6" x14ac:dyDescent="0.3">
      <c r="A74" s="1">
        <v>4.2</v>
      </c>
      <c r="B74" s="1">
        <f t="shared" si="3"/>
        <v>0.82268041237113376</v>
      </c>
      <c r="C74" s="1">
        <f t="shared" si="4"/>
        <v>0.55679262123454898</v>
      </c>
      <c r="D74" s="1">
        <f t="shared" si="5"/>
        <v>0.45806238324244325</v>
      </c>
      <c r="E74" s="1"/>
      <c r="F74" s="1"/>
    </row>
    <row r="75" spans="1:6" x14ac:dyDescent="0.3">
      <c r="A75" s="1">
        <v>3.9</v>
      </c>
      <c r="B75" s="1">
        <f t="shared" si="3"/>
        <v>0.5226804123711335</v>
      </c>
      <c r="C75" s="1">
        <f t="shared" si="4"/>
        <v>0.14279357776553006</v>
      </c>
      <c r="D75" s="1">
        <f t="shared" si="5"/>
        <v>7.4635406110436772E-2</v>
      </c>
      <c r="E75" s="1"/>
      <c r="F75" s="1"/>
    </row>
    <row r="76" spans="1:6" x14ac:dyDescent="0.3">
      <c r="A76" s="1">
        <v>2.8</v>
      </c>
      <c r="B76" s="1">
        <f t="shared" si="3"/>
        <v>-0.57731958762886659</v>
      </c>
      <c r="C76" s="1">
        <f t="shared" si="4"/>
        <v>-0.1924194097995674</v>
      </c>
      <c r="D76" s="1">
        <f t="shared" si="5"/>
        <v>0.11108749431727614</v>
      </c>
      <c r="E76" s="1"/>
      <c r="F76" s="1"/>
    </row>
    <row r="77" spans="1:6" x14ac:dyDescent="0.3">
      <c r="A77" s="1">
        <v>4.0999999999999996</v>
      </c>
      <c r="B77" s="1">
        <f t="shared" si="3"/>
        <v>0.72268041237113323</v>
      </c>
      <c r="C77" s="1">
        <f t="shared" si="4"/>
        <v>0.37743211533594057</v>
      </c>
      <c r="D77" s="1">
        <f t="shared" si="5"/>
        <v>0.27276279675308662</v>
      </c>
      <c r="E77" s="1"/>
      <c r="F77" s="1"/>
    </row>
    <row r="78" spans="1:6" x14ac:dyDescent="0.3">
      <c r="A78" s="1">
        <v>2.6</v>
      </c>
      <c r="B78" s="1">
        <f t="shared" si="3"/>
        <v>-0.77731958762886633</v>
      </c>
      <c r="C78" s="1">
        <f t="shared" si="4"/>
        <v>-0.46967650407100958</v>
      </c>
      <c r="D78" s="1">
        <f t="shared" si="5"/>
        <v>0.36508874646344475</v>
      </c>
      <c r="E78" s="1"/>
      <c r="F78" s="1"/>
    </row>
    <row r="79" spans="1:6" x14ac:dyDescent="0.3">
      <c r="A79" s="1">
        <v>2.4</v>
      </c>
      <c r="B79" s="1">
        <f t="shared" si="3"/>
        <v>-0.9773195876288665</v>
      </c>
      <c r="C79" s="1">
        <f t="shared" si="4"/>
        <v>-0.93349029937338057</v>
      </c>
      <c r="D79" s="1">
        <f t="shared" si="5"/>
        <v>0.91231835443913945</v>
      </c>
      <c r="E79" s="1"/>
      <c r="F79" s="1"/>
    </row>
    <row r="80" spans="1:6" x14ac:dyDescent="0.3">
      <c r="A80" s="1">
        <v>4.7</v>
      </c>
      <c r="B80" s="1">
        <f t="shared" si="3"/>
        <v>1.3226804123711338</v>
      </c>
      <c r="C80" s="1">
        <f t="shared" si="4"/>
        <v>2.3140075218616074</v>
      </c>
      <c r="D80" s="1">
        <f t="shared" si="5"/>
        <v>3.0606924232458161</v>
      </c>
      <c r="E80" s="1"/>
      <c r="F80" s="1"/>
    </row>
    <row r="81" spans="1:6" x14ac:dyDescent="0.3">
      <c r="A81" s="1">
        <v>3.3</v>
      </c>
      <c r="B81" s="1">
        <f t="shared" si="3"/>
        <v>-7.7319587628866593E-2</v>
      </c>
      <c r="C81" s="1">
        <f t="shared" si="4"/>
        <v>-4.6224113127046602E-4</v>
      </c>
      <c r="D81" s="1">
        <f t="shared" si="5"/>
        <v>3.5740293654933222E-5</v>
      </c>
      <c r="E81" s="1"/>
      <c r="F81" s="1"/>
    </row>
    <row r="82" spans="1:6" x14ac:dyDescent="0.3">
      <c r="A82" s="1">
        <v>2.7</v>
      </c>
      <c r="B82" s="1">
        <f t="shared" si="3"/>
        <v>-0.67731958762886624</v>
      </c>
      <c r="C82" s="1">
        <f t="shared" si="4"/>
        <v>-0.31072836930642228</v>
      </c>
      <c r="D82" s="1">
        <f t="shared" si="5"/>
        <v>0.210462410963216</v>
      </c>
      <c r="E82" s="1"/>
      <c r="F82" s="1"/>
    </row>
    <row r="83" spans="1:6" x14ac:dyDescent="0.3">
      <c r="A83" s="1">
        <v>3</v>
      </c>
      <c r="B83" s="1">
        <f t="shared" si="3"/>
        <v>-0.37731958762886642</v>
      </c>
      <c r="C83" s="1">
        <f t="shared" si="4"/>
        <v>-5.3719016559052549E-2</v>
      </c>
      <c r="D83" s="1">
        <f t="shared" si="5"/>
        <v>2.0269237175889954E-2</v>
      </c>
      <c r="E83" s="1"/>
      <c r="F83" s="1"/>
    </row>
    <row r="84" spans="1:6" x14ac:dyDescent="0.3">
      <c r="A84" s="1">
        <v>4.3</v>
      </c>
      <c r="B84" s="1">
        <f t="shared" si="3"/>
        <v>0.92268041237113341</v>
      </c>
      <c r="C84" s="1">
        <f t="shared" si="4"/>
        <v>0.78551395187542372</v>
      </c>
      <c r="D84" s="1">
        <f t="shared" si="5"/>
        <v>0.72477833703969463</v>
      </c>
      <c r="E84" s="1"/>
      <c r="F84" s="1"/>
    </row>
    <row r="85" spans="1:6" x14ac:dyDescent="0.3">
      <c r="A85" s="1">
        <v>3.7</v>
      </c>
      <c r="B85" s="1">
        <f t="shared" si="3"/>
        <v>0.32268041237113376</v>
      </c>
      <c r="C85" s="1">
        <f t="shared" si="4"/>
        <v>3.3598339164191256E-2</v>
      </c>
      <c r="D85" s="1">
        <f t="shared" si="5"/>
        <v>1.0841525936486449E-2</v>
      </c>
      <c r="F85" s="1"/>
    </row>
    <row r="86" spans="1:6" x14ac:dyDescent="0.3">
      <c r="A86" s="1">
        <v>2.2000000000000002</v>
      </c>
      <c r="B86" s="1">
        <f t="shared" si="3"/>
        <v>-1.1773195876288662</v>
      </c>
      <c r="C86" s="1">
        <f t="shared" si="4"/>
        <v>-1.631860795706678</v>
      </c>
      <c r="D86" s="1">
        <f t="shared" si="5"/>
        <v>1.9212216790690997</v>
      </c>
      <c r="F86" s="1"/>
    </row>
    <row r="87" spans="1:6" x14ac:dyDescent="0.3">
      <c r="A87" s="1">
        <v>3.6</v>
      </c>
      <c r="B87" s="1">
        <f t="shared" si="3"/>
        <v>0.22268041237113367</v>
      </c>
      <c r="C87" s="1">
        <f t="shared" si="4"/>
        <v>1.1041956976923775E-2</v>
      </c>
      <c r="D87" s="1">
        <f t="shared" si="5"/>
        <v>2.4588275330057027E-3</v>
      </c>
      <c r="F87" s="1"/>
    </row>
    <row r="88" spans="1:6" x14ac:dyDescent="0.3">
      <c r="A88" s="1">
        <v>4</v>
      </c>
      <c r="B88" s="1">
        <f t="shared" si="3"/>
        <v>0.62268041237113358</v>
      </c>
      <c r="C88" s="1">
        <f t="shared" si="4"/>
        <v>0.24143243417960161</v>
      </c>
      <c r="D88" s="1">
        <f t="shared" si="5"/>
        <v>0.1503352476747209</v>
      </c>
      <c r="F88" s="1"/>
    </row>
    <row r="89" spans="1:6" x14ac:dyDescent="0.3">
      <c r="A89" s="1">
        <v>2.7</v>
      </c>
      <c r="B89" s="1">
        <f t="shared" si="3"/>
        <v>-0.67731958762886624</v>
      </c>
      <c r="C89" s="1">
        <f t="shared" si="4"/>
        <v>-0.31072836930642228</v>
      </c>
      <c r="D89" s="1">
        <f t="shared" si="5"/>
        <v>0.210462410963216</v>
      </c>
      <c r="F89" s="1"/>
    </row>
    <row r="90" spans="1:6" x14ac:dyDescent="0.3">
      <c r="A90" s="1">
        <v>3.8</v>
      </c>
      <c r="B90" s="1">
        <f t="shared" si="3"/>
        <v>0.42268041237113341</v>
      </c>
      <c r="C90" s="1">
        <f t="shared" si="4"/>
        <v>7.5515546093726557E-2</v>
      </c>
      <c r="D90" s="1">
        <f t="shared" si="5"/>
        <v>3.1918942163327677E-2</v>
      </c>
      <c r="F90" s="1"/>
    </row>
    <row r="91" spans="1:6" x14ac:dyDescent="0.3">
      <c r="A91" s="1">
        <v>3.5</v>
      </c>
      <c r="B91" s="1">
        <f t="shared" si="3"/>
        <v>0.12268041237113358</v>
      </c>
      <c r="C91" s="1">
        <f t="shared" si="4"/>
        <v>1.8463995319243386E-3</v>
      </c>
      <c r="D91" s="1">
        <f t="shared" si="5"/>
        <v>2.265170559783459E-4</v>
      </c>
      <c r="F91" s="1"/>
    </row>
    <row r="92" spans="1:6" x14ac:dyDescent="0.3">
      <c r="A92" s="1">
        <v>3.2</v>
      </c>
      <c r="B92" s="1">
        <f t="shared" si="3"/>
        <v>-0.17731958762886624</v>
      </c>
      <c r="C92" s="1">
        <f t="shared" si="4"/>
        <v>-5.5753243494658248E-3</v>
      </c>
      <c r="D92" s="1">
        <f t="shared" si="5"/>
        <v>9.8861421454445693E-4</v>
      </c>
      <c r="F92" s="1"/>
    </row>
    <row r="93" spans="1:6" x14ac:dyDescent="0.3">
      <c r="A93" s="1">
        <v>4.4000000000000004</v>
      </c>
      <c r="B93" s="1">
        <f t="shared" si="3"/>
        <v>1.0226804123711339</v>
      </c>
      <c r="C93" s="1">
        <f t="shared" si="4"/>
        <v>1.0695961072585687</v>
      </c>
      <c r="D93" s="1">
        <f t="shared" si="5"/>
        <v>1.0938549880417527</v>
      </c>
      <c r="F93" s="1"/>
    </row>
    <row r="94" spans="1:6" x14ac:dyDescent="0.3">
      <c r="A94" s="1">
        <v>2</v>
      </c>
      <c r="B94" s="1">
        <f t="shared" si="3"/>
        <v>-1.3773195876288664</v>
      </c>
      <c r="C94" s="1">
        <f t="shared" si="4"/>
        <v>-2.612787993070905</v>
      </c>
      <c r="D94" s="1">
        <f t="shared" si="5"/>
        <v>3.5986440811780724</v>
      </c>
      <c r="F94" s="1"/>
    </row>
    <row r="95" spans="1:6" x14ac:dyDescent="0.3">
      <c r="A95" s="1">
        <v>3.4</v>
      </c>
      <c r="B95" s="1">
        <f t="shared" si="3"/>
        <v>2.2680412371133496E-2</v>
      </c>
      <c r="C95" s="1">
        <f t="shared" si="4"/>
        <v>1.1666829192930286E-5</v>
      </c>
      <c r="D95" s="1">
        <f t="shared" si="5"/>
        <v>2.6460849715923747E-7</v>
      </c>
      <c r="F95" s="1"/>
    </row>
    <row r="96" spans="1:6" x14ac:dyDescent="0.3">
      <c r="A96" s="1">
        <v>3.1</v>
      </c>
      <c r="B96" s="1">
        <f t="shared" si="3"/>
        <v>-0.27731958762886633</v>
      </c>
      <c r="C96" s="1">
        <f t="shared" si="4"/>
        <v>-2.1327582825393186E-2</v>
      </c>
      <c r="D96" s="1">
        <f t="shared" si="5"/>
        <v>5.9145564742585297E-3</v>
      </c>
      <c r="F96" s="1"/>
    </row>
    <row r="97" spans="1:6" x14ac:dyDescent="0.3">
      <c r="A97" s="1">
        <v>2.9</v>
      </c>
      <c r="B97" s="1">
        <f t="shared" si="3"/>
        <v>-0.4773195876288665</v>
      </c>
      <c r="C97" s="1">
        <f t="shared" si="4"/>
        <v>-0.10874962555044394</v>
      </c>
      <c r="D97" s="1">
        <f t="shared" si="5"/>
        <v>5.1908326422531549E-2</v>
      </c>
      <c r="F97" s="1"/>
    </row>
    <row r="98" spans="1:6" x14ac:dyDescent="0.3">
      <c r="A98" s="1">
        <v>4.5999999999999996</v>
      </c>
      <c r="B98" s="1">
        <f t="shared" si="3"/>
        <v>1.2226804123711332</v>
      </c>
      <c r="C98" s="1">
        <f t="shared" si="4"/>
        <v>1.8278428922516572</v>
      </c>
      <c r="D98" s="1">
        <f t="shared" si="5"/>
        <v>2.234867701247901</v>
      </c>
      <c r="F98" s="1"/>
    </row>
    <row r="99" spans="1:6" x14ac:dyDescent="0.3">
      <c r="A99" s="1">
        <v>3.3</v>
      </c>
      <c r="B99" s="1">
        <f t="shared" si="3"/>
        <v>-7.7319587628866593E-2</v>
      </c>
      <c r="C99" s="1">
        <f t="shared" si="4"/>
        <v>-4.6224113127046602E-4</v>
      </c>
      <c r="D99" s="1">
        <f t="shared" si="5"/>
        <v>3.5740293654933222E-5</v>
      </c>
      <c r="F99" s="1"/>
    </row>
    <row r="100" spans="1:6" x14ac:dyDescent="0.3">
      <c r="A100" s="1">
        <v>2.5</v>
      </c>
      <c r="B100" s="1">
        <f t="shared" si="3"/>
        <v>-0.87731958762886642</v>
      </c>
      <c r="C100" s="1">
        <f t="shared" si="4"/>
        <v>-0.67526381409332914</v>
      </c>
      <c r="D100" s="1">
        <f t="shared" si="5"/>
        <v>0.59242217092105498</v>
      </c>
      <c r="F100" s="1"/>
    </row>
    <row r="101" spans="1:6" x14ac:dyDescent="0.3">
      <c r="A101" s="1">
        <v>4.9000000000000004</v>
      </c>
      <c r="B101" s="1">
        <f t="shared" si="3"/>
        <v>1.5226804123711339</v>
      </c>
      <c r="C101" s="1">
        <f t="shared" si="4"/>
        <v>3.5304192553083085</v>
      </c>
      <c r="D101" s="1">
        <f t="shared" si="5"/>
        <v>5.3757002475158471</v>
      </c>
      <c r="F101" s="1"/>
    </row>
    <row r="102" spans="1:6" x14ac:dyDescent="0.3">
      <c r="A102" s="1">
        <v>2.8</v>
      </c>
      <c r="B102" s="1">
        <f t="shared" si="3"/>
        <v>-0.57731958762886659</v>
      </c>
      <c r="C102" s="1">
        <f t="shared" si="4"/>
        <v>-0.1924194097995674</v>
      </c>
      <c r="D102" s="1">
        <f t="shared" si="5"/>
        <v>0.11108749431727614</v>
      </c>
      <c r="F102" s="1"/>
    </row>
    <row r="103" spans="1:6" x14ac:dyDescent="0.3">
      <c r="A103" s="1">
        <v>3</v>
      </c>
      <c r="B103" s="1">
        <f t="shared" si="3"/>
        <v>-0.37731958762886642</v>
      </c>
      <c r="C103" s="1">
        <f t="shared" si="4"/>
        <v>-5.3719016559052549E-2</v>
      </c>
      <c r="D103" s="1">
        <f t="shared" si="5"/>
        <v>2.0269237175889954E-2</v>
      </c>
      <c r="F103" s="1"/>
    </row>
    <row r="104" spans="1:6" x14ac:dyDescent="0.3">
      <c r="A104" s="1">
        <v>4.2</v>
      </c>
      <c r="B104" s="1">
        <f t="shared" si="3"/>
        <v>0.82268041237113376</v>
      </c>
      <c r="C104" s="1">
        <f t="shared" si="4"/>
        <v>0.55679262123454898</v>
      </c>
      <c r="D104" s="1">
        <f t="shared" si="5"/>
        <v>0.45806238324244325</v>
      </c>
      <c r="F104" s="1"/>
    </row>
    <row r="105" spans="1:6" x14ac:dyDescent="0.3">
      <c r="A105" s="1">
        <v>3.9</v>
      </c>
      <c r="B105" s="1">
        <f t="shared" si="3"/>
        <v>0.5226804123711335</v>
      </c>
      <c r="C105" s="1">
        <f t="shared" si="4"/>
        <v>0.14279357776553006</v>
      </c>
      <c r="D105" s="1">
        <f t="shared" si="5"/>
        <v>7.4635406110436772E-2</v>
      </c>
      <c r="F105" s="1"/>
    </row>
    <row r="106" spans="1:6" x14ac:dyDescent="0.3">
      <c r="A106" s="1">
        <v>2.8</v>
      </c>
      <c r="B106" s="1">
        <f t="shared" si="3"/>
        <v>-0.57731958762886659</v>
      </c>
      <c r="C106" s="1">
        <f t="shared" si="4"/>
        <v>-0.1924194097995674</v>
      </c>
      <c r="D106" s="1">
        <f t="shared" si="5"/>
        <v>0.11108749431727614</v>
      </c>
      <c r="F106" s="1"/>
    </row>
    <row r="107" spans="1:6" x14ac:dyDescent="0.3">
      <c r="A107" s="1">
        <v>4.0999999999999996</v>
      </c>
      <c r="B107" s="1">
        <f t="shared" si="3"/>
        <v>0.72268041237113323</v>
      </c>
      <c r="C107" s="1">
        <f t="shared" si="4"/>
        <v>0.37743211533594057</v>
      </c>
      <c r="D107" s="1">
        <f t="shared" si="5"/>
        <v>0.27276279675308662</v>
      </c>
      <c r="F107" s="1"/>
    </row>
    <row r="108" spans="1:6" x14ac:dyDescent="0.3">
      <c r="A108" s="1">
        <v>2.6</v>
      </c>
      <c r="B108" s="1">
        <f t="shared" si="3"/>
        <v>-0.77731958762886633</v>
      </c>
      <c r="C108" s="1">
        <f t="shared" si="4"/>
        <v>-0.46967650407100958</v>
      </c>
      <c r="D108" s="1">
        <f t="shared" si="5"/>
        <v>0.36508874646344475</v>
      </c>
      <c r="F108" s="1"/>
    </row>
    <row r="109" spans="1:6" x14ac:dyDescent="0.3">
      <c r="A109" s="1">
        <v>2.4</v>
      </c>
      <c r="B109" s="1">
        <f t="shared" si="3"/>
        <v>-0.9773195876288665</v>
      </c>
      <c r="C109" s="1">
        <f t="shared" si="4"/>
        <v>-0.93349029937338057</v>
      </c>
      <c r="D109" s="1">
        <f t="shared" si="5"/>
        <v>0.91231835443913945</v>
      </c>
      <c r="F109" s="1"/>
    </row>
    <row r="110" spans="1:6" x14ac:dyDescent="0.3">
      <c r="A110" s="1">
        <v>4.7</v>
      </c>
      <c r="B110" s="1">
        <f t="shared" si="3"/>
        <v>1.3226804123711338</v>
      </c>
      <c r="C110" s="1">
        <f t="shared" si="4"/>
        <v>2.3140075218616074</v>
      </c>
      <c r="D110" s="1">
        <f t="shared" si="5"/>
        <v>3.0606924232458161</v>
      </c>
      <c r="F110" s="1"/>
    </row>
    <row r="111" spans="1:6" x14ac:dyDescent="0.3">
      <c r="A111" s="1">
        <v>3.3</v>
      </c>
      <c r="B111" s="1">
        <f t="shared" si="3"/>
        <v>-7.7319587628866593E-2</v>
      </c>
      <c r="C111" s="1">
        <f t="shared" si="4"/>
        <v>-4.6224113127046602E-4</v>
      </c>
      <c r="D111" s="1">
        <f t="shared" si="5"/>
        <v>3.5740293654933222E-5</v>
      </c>
      <c r="F111" s="1"/>
    </row>
    <row r="112" spans="1:6" x14ac:dyDescent="0.3">
      <c r="A112" s="1">
        <v>2.7</v>
      </c>
      <c r="B112" s="1">
        <f t="shared" si="3"/>
        <v>-0.67731958762886624</v>
      </c>
      <c r="C112" s="1">
        <f t="shared" si="4"/>
        <v>-0.31072836930642228</v>
      </c>
      <c r="D112" s="1">
        <f t="shared" si="5"/>
        <v>0.210462410963216</v>
      </c>
      <c r="F112" s="1"/>
    </row>
    <row r="113" spans="1:6" x14ac:dyDescent="0.3">
      <c r="A113" s="1">
        <v>3</v>
      </c>
      <c r="B113" s="1">
        <f t="shared" si="3"/>
        <v>-0.37731958762886642</v>
      </c>
      <c r="C113" s="1">
        <f t="shared" si="4"/>
        <v>-5.3719016559052549E-2</v>
      </c>
      <c r="D113" s="1">
        <f t="shared" si="5"/>
        <v>2.0269237175889954E-2</v>
      </c>
      <c r="F113" s="1"/>
    </row>
    <row r="114" spans="1:6" x14ac:dyDescent="0.3">
      <c r="A114" s="1">
        <v>4.3</v>
      </c>
      <c r="B114" s="1">
        <f t="shared" si="3"/>
        <v>0.92268041237113341</v>
      </c>
      <c r="C114" s="1">
        <f t="shared" si="4"/>
        <v>0.78551395187542372</v>
      </c>
      <c r="D114" s="1">
        <f t="shared" si="5"/>
        <v>0.72477833703969463</v>
      </c>
      <c r="F114" s="1"/>
    </row>
    <row r="115" spans="1:6" x14ac:dyDescent="0.3">
      <c r="A115" s="1">
        <v>3.7</v>
      </c>
      <c r="B115" s="1">
        <f t="shared" si="3"/>
        <v>0.32268041237113376</v>
      </c>
      <c r="C115" s="1">
        <f t="shared" si="4"/>
        <v>3.3598339164191256E-2</v>
      </c>
      <c r="D115" s="1">
        <f t="shared" si="5"/>
        <v>1.0841525936486449E-2</v>
      </c>
      <c r="F115" s="1"/>
    </row>
    <row r="116" spans="1:6" x14ac:dyDescent="0.3">
      <c r="A116" s="1">
        <v>2.6</v>
      </c>
      <c r="B116" s="1">
        <f t="shared" si="3"/>
        <v>-0.77731958762886633</v>
      </c>
      <c r="C116" s="1">
        <f t="shared" si="4"/>
        <v>-0.46967650407100958</v>
      </c>
      <c r="D116" s="1">
        <f t="shared" si="5"/>
        <v>0.36508874646344475</v>
      </c>
      <c r="F116" s="1"/>
    </row>
    <row r="117" spans="1:6" x14ac:dyDescent="0.3">
      <c r="A117" s="1">
        <v>3.3</v>
      </c>
      <c r="B117" s="1">
        <f t="shared" si="3"/>
        <v>-7.7319587628866593E-2</v>
      </c>
      <c r="C117" s="1">
        <f t="shared" si="4"/>
        <v>-4.6224113127046602E-4</v>
      </c>
      <c r="D117" s="1">
        <f t="shared" si="5"/>
        <v>3.5740293654933222E-5</v>
      </c>
      <c r="F117" s="1"/>
    </row>
    <row r="118" spans="1:6" x14ac:dyDescent="0.3">
      <c r="A118" s="1">
        <v>4</v>
      </c>
      <c r="B118" s="1">
        <f t="shared" si="3"/>
        <v>0.62268041237113358</v>
      </c>
      <c r="C118" s="1">
        <f t="shared" si="4"/>
        <v>0.24143243417960161</v>
      </c>
      <c r="D118" s="1">
        <f t="shared" si="5"/>
        <v>0.1503352476747209</v>
      </c>
      <c r="F118" s="1"/>
    </row>
    <row r="119" spans="1:6" x14ac:dyDescent="0.3">
      <c r="A119" s="1">
        <v>2.7</v>
      </c>
      <c r="B119" s="1">
        <f t="shared" si="3"/>
        <v>-0.67731958762886624</v>
      </c>
      <c r="C119" s="1">
        <f t="shared" si="4"/>
        <v>-0.31072836930642228</v>
      </c>
      <c r="D119" s="1">
        <f t="shared" si="5"/>
        <v>0.210462410963216</v>
      </c>
      <c r="F119" s="1"/>
    </row>
    <row r="120" spans="1:6" x14ac:dyDescent="0.3">
      <c r="A120" s="1">
        <v>3.8</v>
      </c>
      <c r="B120" s="1">
        <f t="shared" si="3"/>
        <v>0.42268041237113341</v>
      </c>
      <c r="C120" s="1">
        <f t="shared" si="4"/>
        <v>7.5515546093726557E-2</v>
      </c>
      <c r="D120" s="1">
        <f t="shared" si="5"/>
        <v>3.1918942163327677E-2</v>
      </c>
      <c r="F120" s="1"/>
    </row>
    <row r="121" spans="1:6" x14ac:dyDescent="0.3">
      <c r="A121" s="1">
        <v>3.5</v>
      </c>
      <c r="B121" s="1">
        <f t="shared" si="3"/>
        <v>0.12268041237113358</v>
      </c>
      <c r="C121" s="1">
        <f t="shared" si="4"/>
        <v>1.8463995319243386E-3</v>
      </c>
      <c r="D121" s="1">
        <f t="shared" si="5"/>
        <v>2.265170559783459E-4</v>
      </c>
      <c r="F121" s="1"/>
    </row>
    <row r="122" spans="1:6" x14ac:dyDescent="0.3">
      <c r="A122" s="1">
        <v>3.2</v>
      </c>
      <c r="B122" s="1">
        <f t="shared" si="3"/>
        <v>-0.17731958762886624</v>
      </c>
      <c r="C122" s="1">
        <f t="shared" si="4"/>
        <v>-5.5753243494658248E-3</v>
      </c>
      <c r="D122" s="1">
        <f t="shared" si="5"/>
        <v>9.8861421454445693E-4</v>
      </c>
      <c r="F122" s="1"/>
    </row>
    <row r="123" spans="1:6" x14ac:dyDescent="0.3">
      <c r="A123" s="1">
        <v>4.4000000000000004</v>
      </c>
      <c r="B123" s="1">
        <f t="shared" si="3"/>
        <v>1.0226804123711339</v>
      </c>
      <c r="C123" s="1">
        <f t="shared" si="4"/>
        <v>1.0695961072585687</v>
      </c>
      <c r="D123" s="1">
        <f t="shared" si="5"/>
        <v>1.0938549880417527</v>
      </c>
      <c r="F123" s="1"/>
    </row>
    <row r="124" spans="1:6" x14ac:dyDescent="0.3">
      <c r="A124" s="1">
        <v>2</v>
      </c>
      <c r="B124" s="1">
        <f t="shared" si="3"/>
        <v>-1.3773195876288664</v>
      </c>
      <c r="C124" s="1">
        <f t="shared" si="4"/>
        <v>-2.612787993070905</v>
      </c>
      <c r="D124" s="1">
        <f t="shared" si="5"/>
        <v>3.5986440811780724</v>
      </c>
      <c r="F124" s="1"/>
    </row>
    <row r="125" spans="1:6" x14ac:dyDescent="0.3">
      <c r="A125" s="1">
        <v>3.4</v>
      </c>
      <c r="B125" s="1">
        <f t="shared" si="3"/>
        <v>2.2680412371133496E-2</v>
      </c>
      <c r="C125" s="1">
        <f t="shared" si="4"/>
        <v>1.1666829192930286E-5</v>
      </c>
      <c r="D125" s="1">
        <f t="shared" si="5"/>
        <v>2.6460849715923747E-7</v>
      </c>
      <c r="F125" s="1"/>
    </row>
    <row r="126" spans="1:6" x14ac:dyDescent="0.3">
      <c r="A126" s="1">
        <v>3.1</v>
      </c>
      <c r="B126" s="1">
        <f t="shared" si="3"/>
        <v>-0.27731958762886633</v>
      </c>
      <c r="C126" s="1">
        <f t="shared" si="4"/>
        <v>-2.1327582825393186E-2</v>
      </c>
      <c r="D126" s="1">
        <f t="shared" si="5"/>
        <v>5.9145564742585297E-3</v>
      </c>
      <c r="F126" s="1"/>
    </row>
    <row r="127" spans="1:6" x14ac:dyDescent="0.3">
      <c r="A127" s="1">
        <v>2.9</v>
      </c>
      <c r="B127" s="1">
        <f t="shared" si="3"/>
        <v>-0.4773195876288665</v>
      </c>
      <c r="C127" s="1">
        <f t="shared" si="4"/>
        <v>-0.10874962555044394</v>
      </c>
      <c r="D127" s="1">
        <f t="shared" si="5"/>
        <v>5.1908326422531549E-2</v>
      </c>
      <c r="F127" s="1"/>
    </row>
    <row r="128" spans="1:6" x14ac:dyDescent="0.3">
      <c r="A128" s="1">
        <v>4.5999999999999996</v>
      </c>
      <c r="B128" s="1">
        <f t="shared" si="3"/>
        <v>1.2226804123711332</v>
      </c>
      <c r="C128" s="1">
        <f t="shared" si="4"/>
        <v>1.8278428922516572</v>
      </c>
      <c r="D128" s="1">
        <f t="shared" si="5"/>
        <v>2.234867701247901</v>
      </c>
      <c r="F128" s="1"/>
    </row>
    <row r="129" spans="1:6" x14ac:dyDescent="0.3">
      <c r="A129" s="1">
        <v>3.3</v>
      </c>
      <c r="B129" s="1">
        <f t="shared" si="3"/>
        <v>-7.7319587628866593E-2</v>
      </c>
      <c r="C129" s="1">
        <f t="shared" si="4"/>
        <v>-4.6224113127046602E-4</v>
      </c>
      <c r="D129" s="1">
        <f t="shared" si="5"/>
        <v>3.5740293654933222E-5</v>
      </c>
      <c r="F129" s="1"/>
    </row>
    <row r="130" spans="1:6" x14ac:dyDescent="0.3">
      <c r="A130" s="1">
        <v>3.3</v>
      </c>
      <c r="B130" s="1">
        <f t="shared" si="3"/>
        <v>-7.7319587628866593E-2</v>
      </c>
      <c r="C130" s="1">
        <f t="shared" si="4"/>
        <v>-4.6224113127046602E-4</v>
      </c>
      <c r="D130" s="1">
        <f t="shared" si="5"/>
        <v>3.5740293654933222E-5</v>
      </c>
      <c r="F130" s="1"/>
    </row>
    <row r="131" spans="1:6" x14ac:dyDescent="0.3">
      <c r="A131" s="1">
        <v>2.5</v>
      </c>
      <c r="B131" s="1">
        <f t="shared" ref="B131:B162" si="6">A131-$B$164</f>
        <v>-0.87731958762886642</v>
      </c>
      <c r="C131" s="1">
        <f t="shared" ref="C131:C162" si="7">B131*B131*B131</f>
        <v>-0.67526381409332914</v>
      </c>
      <c r="D131" s="1">
        <f t="shared" ref="D131:D162" si="8">B131*B131*B131*B131</f>
        <v>0.59242217092105498</v>
      </c>
      <c r="F131" s="1"/>
    </row>
    <row r="132" spans="1:6" x14ac:dyDescent="0.3">
      <c r="A132" s="1">
        <v>4.9000000000000004</v>
      </c>
      <c r="B132" s="1">
        <f t="shared" si="6"/>
        <v>1.5226804123711339</v>
      </c>
      <c r="C132" s="1">
        <f t="shared" si="7"/>
        <v>3.5304192553083085</v>
      </c>
      <c r="D132" s="1">
        <f t="shared" si="8"/>
        <v>5.3757002475158471</v>
      </c>
      <c r="F132" s="1"/>
    </row>
    <row r="133" spans="1:6" x14ac:dyDescent="0.3">
      <c r="A133" s="1">
        <v>2.8</v>
      </c>
      <c r="B133" s="1">
        <f t="shared" si="6"/>
        <v>-0.57731958762886659</v>
      </c>
      <c r="C133" s="1">
        <f t="shared" si="7"/>
        <v>-0.1924194097995674</v>
      </c>
      <c r="D133" s="1">
        <f t="shared" si="8"/>
        <v>0.11108749431727614</v>
      </c>
      <c r="F133" s="1"/>
    </row>
    <row r="134" spans="1:6" x14ac:dyDescent="0.3">
      <c r="A134" s="1">
        <v>3</v>
      </c>
      <c r="B134" s="1">
        <f t="shared" si="6"/>
        <v>-0.37731958762886642</v>
      </c>
      <c r="C134" s="1">
        <f t="shared" si="7"/>
        <v>-5.3719016559052549E-2</v>
      </c>
      <c r="D134" s="1">
        <f t="shared" si="8"/>
        <v>2.0269237175889954E-2</v>
      </c>
      <c r="F134" s="1"/>
    </row>
    <row r="135" spans="1:6" x14ac:dyDescent="0.3">
      <c r="A135" s="1">
        <v>4.2</v>
      </c>
      <c r="B135" s="1">
        <f t="shared" si="6"/>
        <v>0.82268041237113376</v>
      </c>
      <c r="C135" s="1">
        <f t="shared" si="7"/>
        <v>0.55679262123454898</v>
      </c>
      <c r="D135" s="1">
        <f t="shared" si="8"/>
        <v>0.45806238324244325</v>
      </c>
      <c r="F135" s="1"/>
    </row>
    <row r="136" spans="1:6" x14ac:dyDescent="0.3">
      <c r="A136" s="1">
        <v>3.9</v>
      </c>
      <c r="B136" s="1">
        <f t="shared" si="6"/>
        <v>0.5226804123711335</v>
      </c>
      <c r="C136" s="1">
        <f t="shared" si="7"/>
        <v>0.14279357776553006</v>
      </c>
      <c r="D136" s="1">
        <f t="shared" si="8"/>
        <v>7.4635406110436772E-2</v>
      </c>
      <c r="F136" s="1"/>
    </row>
    <row r="137" spans="1:6" x14ac:dyDescent="0.3">
      <c r="A137" s="1">
        <v>2.8</v>
      </c>
      <c r="B137" s="1">
        <f t="shared" si="6"/>
        <v>-0.57731958762886659</v>
      </c>
      <c r="C137" s="1">
        <f t="shared" si="7"/>
        <v>-0.1924194097995674</v>
      </c>
      <c r="D137" s="1">
        <f t="shared" si="8"/>
        <v>0.11108749431727614</v>
      </c>
      <c r="F137" s="1"/>
    </row>
    <row r="138" spans="1:6" x14ac:dyDescent="0.3">
      <c r="A138" s="1">
        <v>4.0999999999999996</v>
      </c>
      <c r="B138" s="1">
        <f t="shared" si="6"/>
        <v>0.72268041237113323</v>
      </c>
      <c r="C138" s="1">
        <f t="shared" si="7"/>
        <v>0.37743211533594057</v>
      </c>
      <c r="D138" s="1">
        <f t="shared" si="8"/>
        <v>0.27276279675308662</v>
      </c>
      <c r="F138" s="1"/>
    </row>
    <row r="139" spans="1:6" x14ac:dyDescent="0.3">
      <c r="A139" s="1">
        <v>2.6</v>
      </c>
      <c r="B139" s="1">
        <f t="shared" si="6"/>
        <v>-0.77731958762886633</v>
      </c>
      <c r="C139" s="1">
        <f t="shared" si="7"/>
        <v>-0.46967650407100958</v>
      </c>
      <c r="D139" s="1">
        <f t="shared" si="8"/>
        <v>0.36508874646344475</v>
      </c>
      <c r="F139" s="1"/>
    </row>
    <row r="140" spans="1:6" x14ac:dyDescent="0.3">
      <c r="A140" s="1">
        <v>2.4</v>
      </c>
      <c r="B140" s="1">
        <f t="shared" si="6"/>
        <v>-0.9773195876288665</v>
      </c>
      <c r="C140" s="1">
        <f t="shared" si="7"/>
        <v>-0.93349029937338057</v>
      </c>
      <c r="D140" s="1">
        <f t="shared" si="8"/>
        <v>0.91231835443913945</v>
      </c>
      <c r="F140" s="1"/>
    </row>
    <row r="141" spans="1:6" x14ac:dyDescent="0.3">
      <c r="A141" s="1">
        <v>4.7</v>
      </c>
      <c r="B141" s="1">
        <f t="shared" si="6"/>
        <v>1.3226804123711338</v>
      </c>
      <c r="C141" s="1">
        <f t="shared" si="7"/>
        <v>2.3140075218616074</v>
      </c>
      <c r="D141" s="1">
        <f t="shared" si="8"/>
        <v>3.0606924232458161</v>
      </c>
      <c r="F141" s="1"/>
    </row>
    <row r="142" spans="1:6" x14ac:dyDescent="0.3">
      <c r="A142" s="1">
        <v>3.3</v>
      </c>
      <c r="B142" s="1">
        <f t="shared" si="6"/>
        <v>-7.7319587628866593E-2</v>
      </c>
      <c r="C142" s="1">
        <f t="shared" si="7"/>
        <v>-4.6224113127046602E-4</v>
      </c>
      <c r="D142" s="1">
        <f t="shared" si="8"/>
        <v>3.5740293654933222E-5</v>
      </c>
      <c r="F142" s="1"/>
    </row>
    <row r="143" spans="1:6" x14ac:dyDescent="0.3">
      <c r="A143" s="1">
        <v>2.7</v>
      </c>
      <c r="B143" s="1">
        <f t="shared" si="6"/>
        <v>-0.67731958762886624</v>
      </c>
      <c r="C143" s="1">
        <f t="shared" si="7"/>
        <v>-0.31072836930642228</v>
      </c>
      <c r="D143" s="1">
        <f t="shared" si="8"/>
        <v>0.210462410963216</v>
      </c>
      <c r="F143" s="1"/>
    </row>
    <row r="144" spans="1:6" x14ac:dyDescent="0.3">
      <c r="A144" s="1">
        <v>3</v>
      </c>
      <c r="B144" s="1">
        <f t="shared" si="6"/>
        <v>-0.37731958762886642</v>
      </c>
      <c r="C144" s="1">
        <f t="shared" si="7"/>
        <v>-5.3719016559052549E-2</v>
      </c>
      <c r="D144" s="1">
        <f t="shared" si="8"/>
        <v>2.0269237175889954E-2</v>
      </c>
      <c r="F144" s="1"/>
    </row>
    <row r="145" spans="1:6" x14ac:dyDescent="0.3">
      <c r="A145" s="1">
        <v>4.3</v>
      </c>
      <c r="B145" s="1">
        <f t="shared" si="6"/>
        <v>0.92268041237113341</v>
      </c>
      <c r="C145" s="1">
        <f t="shared" si="7"/>
        <v>0.78551395187542372</v>
      </c>
      <c r="D145" s="1">
        <f t="shared" si="8"/>
        <v>0.72477833703969463</v>
      </c>
      <c r="F145" s="1"/>
    </row>
    <row r="146" spans="1:6" x14ac:dyDescent="0.3">
      <c r="A146" s="1">
        <v>3.7</v>
      </c>
      <c r="B146" s="1">
        <f t="shared" si="6"/>
        <v>0.32268041237113376</v>
      </c>
      <c r="C146" s="1">
        <f t="shared" si="7"/>
        <v>3.3598339164191256E-2</v>
      </c>
      <c r="D146" s="1">
        <f t="shared" si="8"/>
        <v>1.0841525936486449E-2</v>
      </c>
      <c r="F146" s="1"/>
    </row>
    <row r="147" spans="1:6" x14ac:dyDescent="0.3">
      <c r="A147" s="1">
        <v>2.2000000000000002</v>
      </c>
      <c r="B147" s="1">
        <f t="shared" si="6"/>
        <v>-1.1773195876288662</v>
      </c>
      <c r="C147" s="1">
        <f t="shared" si="7"/>
        <v>-1.631860795706678</v>
      </c>
      <c r="D147" s="1">
        <f t="shared" si="8"/>
        <v>1.9212216790690997</v>
      </c>
      <c r="F147" s="1"/>
    </row>
    <row r="148" spans="1:6" x14ac:dyDescent="0.3">
      <c r="A148" s="1">
        <v>3.6</v>
      </c>
      <c r="B148" s="1">
        <f t="shared" si="6"/>
        <v>0.22268041237113367</v>
      </c>
      <c r="C148" s="1">
        <f t="shared" si="7"/>
        <v>1.1041956976923775E-2</v>
      </c>
      <c r="D148" s="1">
        <f t="shared" si="8"/>
        <v>2.4588275330057027E-3</v>
      </c>
      <c r="F148" s="1"/>
    </row>
    <row r="149" spans="1:6" x14ac:dyDescent="0.3">
      <c r="A149" s="1">
        <v>4</v>
      </c>
      <c r="B149" s="1">
        <f t="shared" si="6"/>
        <v>0.62268041237113358</v>
      </c>
      <c r="C149" s="1">
        <f t="shared" si="7"/>
        <v>0.24143243417960161</v>
      </c>
      <c r="D149" s="1">
        <f t="shared" si="8"/>
        <v>0.1503352476747209</v>
      </c>
      <c r="F149" s="1"/>
    </row>
    <row r="150" spans="1:6" x14ac:dyDescent="0.3">
      <c r="A150" s="1">
        <v>2.7</v>
      </c>
      <c r="B150" s="1">
        <f t="shared" si="6"/>
        <v>-0.67731958762886624</v>
      </c>
      <c r="C150" s="1">
        <f t="shared" si="7"/>
        <v>-0.31072836930642228</v>
      </c>
      <c r="D150" s="1">
        <f t="shared" si="8"/>
        <v>0.210462410963216</v>
      </c>
      <c r="F150" s="1"/>
    </row>
    <row r="151" spans="1:6" x14ac:dyDescent="0.3">
      <c r="A151" s="1">
        <v>3.8</v>
      </c>
      <c r="B151" s="1">
        <f t="shared" si="6"/>
        <v>0.42268041237113341</v>
      </c>
      <c r="C151" s="1">
        <f t="shared" si="7"/>
        <v>7.5515546093726557E-2</v>
      </c>
      <c r="D151" s="1">
        <f t="shared" si="8"/>
        <v>3.1918942163327677E-2</v>
      </c>
      <c r="F151" s="1"/>
    </row>
    <row r="152" spans="1:6" x14ac:dyDescent="0.3">
      <c r="A152" s="1">
        <v>3.5</v>
      </c>
      <c r="B152" s="1">
        <f t="shared" si="6"/>
        <v>0.12268041237113358</v>
      </c>
      <c r="C152" s="1">
        <f t="shared" si="7"/>
        <v>1.8463995319243386E-3</v>
      </c>
      <c r="D152" s="1">
        <f t="shared" si="8"/>
        <v>2.265170559783459E-4</v>
      </c>
      <c r="F152" s="1"/>
    </row>
    <row r="153" spans="1:6" x14ac:dyDescent="0.3">
      <c r="A153" s="1">
        <v>3.2</v>
      </c>
      <c r="B153" s="1">
        <f t="shared" si="6"/>
        <v>-0.17731958762886624</v>
      </c>
      <c r="C153" s="1">
        <f t="shared" si="7"/>
        <v>-5.5753243494658248E-3</v>
      </c>
      <c r="D153" s="1">
        <f t="shared" si="8"/>
        <v>9.8861421454445693E-4</v>
      </c>
      <c r="F153" s="1"/>
    </row>
    <row r="154" spans="1:6" x14ac:dyDescent="0.3">
      <c r="A154" s="1">
        <v>4.2</v>
      </c>
      <c r="B154" s="1">
        <f t="shared" si="6"/>
        <v>0.82268041237113376</v>
      </c>
      <c r="C154" s="1">
        <f t="shared" si="7"/>
        <v>0.55679262123454898</v>
      </c>
      <c r="D154" s="1">
        <f t="shared" si="8"/>
        <v>0.45806238324244325</v>
      </c>
      <c r="F154" s="1"/>
    </row>
    <row r="155" spans="1:6" x14ac:dyDescent="0.3">
      <c r="A155" s="1">
        <v>2</v>
      </c>
      <c r="B155" s="1">
        <f t="shared" si="6"/>
        <v>-1.3773195876288664</v>
      </c>
      <c r="C155" s="1">
        <f t="shared" si="7"/>
        <v>-2.612787993070905</v>
      </c>
      <c r="D155" s="1">
        <f t="shared" si="8"/>
        <v>3.5986440811780724</v>
      </c>
      <c r="F155" s="1"/>
    </row>
    <row r="156" spans="1:6" x14ac:dyDescent="0.3">
      <c r="A156" s="1">
        <v>3.4</v>
      </c>
      <c r="B156" s="1">
        <f t="shared" si="6"/>
        <v>2.2680412371133496E-2</v>
      </c>
      <c r="C156" s="1">
        <f t="shared" si="7"/>
        <v>1.1666829192930286E-5</v>
      </c>
      <c r="D156" s="1">
        <f t="shared" si="8"/>
        <v>2.6460849715923747E-7</v>
      </c>
      <c r="F156" s="1"/>
    </row>
    <row r="157" spans="1:6" x14ac:dyDescent="0.3">
      <c r="A157" s="1">
        <v>3.1</v>
      </c>
      <c r="B157" s="1">
        <f t="shared" si="6"/>
        <v>-0.27731958762886633</v>
      </c>
      <c r="C157" s="1">
        <f t="shared" si="7"/>
        <v>-2.1327582825393186E-2</v>
      </c>
      <c r="D157" s="1">
        <f t="shared" si="8"/>
        <v>5.9145564742585297E-3</v>
      </c>
      <c r="F157" s="1"/>
    </row>
    <row r="158" spans="1:6" x14ac:dyDescent="0.3">
      <c r="A158" s="1">
        <v>2.9</v>
      </c>
      <c r="B158" s="1">
        <f t="shared" si="6"/>
        <v>-0.4773195876288665</v>
      </c>
      <c r="C158" s="1">
        <f t="shared" si="7"/>
        <v>-0.10874962555044394</v>
      </c>
      <c r="D158" s="1">
        <f t="shared" si="8"/>
        <v>5.1908326422531549E-2</v>
      </c>
      <c r="F158" s="1"/>
    </row>
    <row r="159" spans="1:6" x14ac:dyDescent="0.3">
      <c r="A159" s="1">
        <v>4.5999999999999996</v>
      </c>
      <c r="B159" s="1">
        <f t="shared" si="6"/>
        <v>1.2226804123711332</v>
      </c>
      <c r="C159" s="1">
        <f t="shared" si="7"/>
        <v>1.8278428922516572</v>
      </c>
      <c r="D159" s="1">
        <f t="shared" si="8"/>
        <v>2.234867701247901</v>
      </c>
      <c r="F159" s="1"/>
    </row>
    <row r="160" spans="1:6" x14ac:dyDescent="0.3">
      <c r="A160" s="1">
        <v>3.3</v>
      </c>
      <c r="B160" s="1">
        <f t="shared" si="6"/>
        <v>-7.7319587628866593E-2</v>
      </c>
      <c r="C160" s="1">
        <f t="shared" si="7"/>
        <v>-4.6224113127046602E-4</v>
      </c>
      <c r="D160" s="1">
        <f t="shared" si="8"/>
        <v>3.5740293654933222E-5</v>
      </c>
      <c r="F160" s="1"/>
    </row>
    <row r="161" spans="1:8" x14ac:dyDescent="0.3">
      <c r="A161" s="1">
        <v>2.5</v>
      </c>
      <c r="B161" s="1">
        <f t="shared" si="6"/>
        <v>-0.87731958762886642</v>
      </c>
      <c r="C161" s="1">
        <f t="shared" si="7"/>
        <v>-0.67526381409332914</v>
      </c>
      <c r="D161" s="1">
        <f t="shared" si="8"/>
        <v>0.59242217092105498</v>
      </c>
      <c r="F161" s="1"/>
    </row>
    <row r="162" spans="1:8" x14ac:dyDescent="0.3">
      <c r="A162" s="1">
        <v>4.9000000000000004</v>
      </c>
      <c r="B162" s="1">
        <f t="shared" si="6"/>
        <v>1.5226804123711339</v>
      </c>
      <c r="C162" s="1">
        <f t="shared" si="7"/>
        <v>3.5304192553083085</v>
      </c>
      <c r="D162" s="1">
        <f t="shared" si="8"/>
        <v>5.3757002475158471</v>
      </c>
      <c r="F162" s="1"/>
    </row>
    <row r="163" spans="1:8" x14ac:dyDescent="0.3">
      <c r="C163" s="8">
        <f>SUM(C66:C162)</f>
        <v>11.216210861940629</v>
      </c>
      <c r="D163" s="8">
        <f>SUM(D66:D162)</f>
        <v>72.889884716431808</v>
      </c>
      <c r="F163" s="1"/>
    </row>
    <row r="164" spans="1:8" x14ac:dyDescent="0.3">
      <c r="A164" s="8" t="s">
        <v>90</v>
      </c>
      <c r="B164" s="8">
        <f>AVERAGE(A66:A162)</f>
        <v>3.3773195876288664</v>
      </c>
    </row>
    <row r="165" spans="1:8" x14ac:dyDescent="0.3">
      <c r="A165" s="8" t="s">
        <v>84</v>
      </c>
      <c r="B165" s="8">
        <f>_xlfn.STDEV.S(A66:A162)</f>
        <v>0.77734928263715219</v>
      </c>
    </row>
    <row r="166" spans="1:8" x14ac:dyDescent="0.3">
      <c r="A166" s="8" t="s">
        <v>85</v>
      </c>
      <c r="B166" s="8">
        <f>B165*B165*B165</f>
        <v>0.46973033359252631</v>
      </c>
    </row>
    <row r="167" spans="1:8" x14ac:dyDescent="0.3">
      <c r="A167" s="8" t="s">
        <v>87</v>
      </c>
      <c r="B167" s="8">
        <f>97*B166</f>
        <v>45.56384235847505</v>
      </c>
    </row>
    <row r="168" spans="1:8" x14ac:dyDescent="0.3">
      <c r="A168" s="8" t="s">
        <v>88</v>
      </c>
      <c r="B168" s="8">
        <f>B165*B165*B165*B165</f>
        <v>0.36514453785106049</v>
      </c>
    </row>
    <row r="169" spans="1:8" x14ac:dyDescent="0.3">
      <c r="A169" s="8" t="s">
        <v>94</v>
      </c>
      <c r="B169" s="8">
        <f>97*B168</f>
        <v>35.419020171552866</v>
      </c>
    </row>
    <row r="170" spans="1:8" x14ac:dyDescent="0.3">
      <c r="A170" s="8" t="s">
        <v>99</v>
      </c>
      <c r="B170" s="6">
        <f>C163/B167</f>
        <v>0.24616472802483855</v>
      </c>
      <c r="C170" s="6" t="s">
        <v>101</v>
      </c>
      <c r="D170" s="6"/>
      <c r="E170" s="6"/>
      <c r="F170" s="6"/>
      <c r="G170" s="6"/>
      <c r="H170" s="6"/>
    </row>
    <row r="171" spans="1:8" x14ac:dyDescent="0.3">
      <c r="A171" s="8" t="s">
        <v>95</v>
      </c>
      <c r="B171" s="6">
        <f>D163/B169</f>
        <v>2.0579305797672527</v>
      </c>
      <c r="C171" s="6" t="s">
        <v>100</v>
      </c>
      <c r="D171" s="6"/>
      <c r="E171" s="6"/>
      <c r="F171" s="6"/>
      <c r="G171" s="6"/>
      <c r="H171" s="6"/>
    </row>
    <row r="173" spans="1:8" ht="18" x14ac:dyDescent="0.35">
      <c r="A173" s="4" t="s">
        <v>102</v>
      </c>
    </row>
    <row r="174" spans="1:8" x14ac:dyDescent="0.3">
      <c r="A174" s="8" t="s">
        <v>89</v>
      </c>
      <c r="B174" t="s">
        <v>91</v>
      </c>
      <c r="C174" t="s">
        <v>92</v>
      </c>
      <c r="D174" t="s">
        <v>93</v>
      </c>
    </row>
    <row r="175" spans="1:8" x14ac:dyDescent="0.3">
      <c r="A175" s="1">
        <v>4</v>
      </c>
      <c r="B175" s="1">
        <f>A175-$B$276</f>
        <v>0.22999999999999998</v>
      </c>
      <c r="C175" s="1">
        <f>B175*B175*B175</f>
        <v>1.2166999999999997E-2</v>
      </c>
      <c r="D175" s="1">
        <f>B175*B175*B175*B175</f>
        <v>2.798409999999999E-3</v>
      </c>
    </row>
    <row r="176" spans="1:8" x14ac:dyDescent="0.3">
      <c r="A176" s="1">
        <v>5</v>
      </c>
      <c r="B176" s="1">
        <f t="shared" ref="B176:B239" si="9">A176-$B$276</f>
        <v>1.23</v>
      </c>
      <c r="C176" s="1">
        <f t="shared" ref="C176:C239" si="10">B176*B176*B176</f>
        <v>1.8608669999999998</v>
      </c>
      <c r="D176" s="1">
        <f t="shared" ref="D176:D239" si="11">B176*B176*B176*B176</f>
        <v>2.2888664099999998</v>
      </c>
    </row>
    <row r="177" spans="1:4" x14ac:dyDescent="0.3">
      <c r="A177" s="1">
        <v>3</v>
      </c>
      <c r="B177" s="1">
        <f t="shared" si="9"/>
        <v>-0.77</v>
      </c>
      <c r="C177" s="1">
        <f t="shared" si="10"/>
        <v>-0.45653300000000002</v>
      </c>
      <c r="D177" s="1">
        <f t="shared" si="11"/>
        <v>0.35153041000000002</v>
      </c>
    </row>
    <row r="178" spans="1:4" x14ac:dyDescent="0.3">
      <c r="A178" s="1">
        <v>4</v>
      </c>
      <c r="B178" s="1">
        <f t="shared" si="9"/>
        <v>0.22999999999999998</v>
      </c>
      <c r="C178" s="1">
        <f t="shared" si="10"/>
        <v>1.2166999999999997E-2</v>
      </c>
      <c r="D178" s="1">
        <f t="shared" si="11"/>
        <v>2.798409999999999E-3</v>
      </c>
    </row>
    <row r="179" spans="1:4" x14ac:dyDescent="0.3">
      <c r="A179" s="1">
        <v>4</v>
      </c>
      <c r="B179" s="1">
        <f t="shared" si="9"/>
        <v>0.22999999999999998</v>
      </c>
      <c r="C179" s="1">
        <f t="shared" si="10"/>
        <v>1.2166999999999997E-2</v>
      </c>
      <c r="D179" s="1">
        <f t="shared" si="11"/>
        <v>2.798409999999999E-3</v>
      </c>
    </row>
    <row r="180" spans="1:4" x14ac:dyDescent="0.3">
      <c r="A180" s="1">
        <v>3</v>
      </c>
      <c r="B180" s="1">
        <f t="shared" si="9"/>
        <v>-0.77</v>
      </c>
      <c r="C180" s="1">
        <f t="shared" si="10"/>
        <v>-0.45653300000000002</v>
      </c>
      <c r="D180" s="1">
        <f t="shared" si="11"/>
        <v>0.35153041000000002</v>
      </c>
    </row>
    <row r="181" spans="1:4" x14ac:dyDescent="0.3">
      <c r="A181" s="1">
        <v>2</v>
      </c>
      <c r="B181" s="1">
        <f t="shared" si="9"/>
        <v>-1.77</v>
      </c>
      <c r="C181" s="1">
        <f t="shared" si="10"/>
        <v>-5.5452330000000005</v>
      </c>
      <c r="D181" s="1">
        <f t="shared" si="11"/>
        <v>9.8150624100000012</v>
      </c>
    </row>
    <row r="182" spans="1:4" x14ac:dyDescent="0.3">
      <c r="A182" s="1">
        <v>5</v>
      </c>
      <c r="B182" s="1">
        <f t="shared" si="9"/>
        <v>1.23</v>
      </c>
      <c r="C182" s="1">
        <f t="shared" si="10"/>
        <v>1.8608669999999998</v>
      </c>
      <c r="D182" s="1">
        <f t="shared" si="11"/>
        <v>2.2888664099999998</v>
      </c>
    </row>
    <row r="183" spans="1:4" x14ac:dyDescent="0.3">
      <c r="A183" s="1">
        <v>4</v>
      </c>
      <c r="B183" s="1">
        <f t="shared" si="9"/>
        <v>0.22999999999999998</v>
      </c>
      <c r="C183" s="1">
        <f t="shared" si="10"/>
        <v>1.2166999999999997E-2</v>
      </c>
      <c r="D183" s="1">
        <f t="shared" si="11"/>
        <v>2.798409999999999E-3</v>
      </c>
    </row>
    <row r="184" spans="1:4" x14ac:dyDescent="0.3">
      <c r="A184" s="1">
        <v>3</v>
      </c>
      <c r="B184" s="1">
        <f t="shared" si="9"/>
        <v>-0.77</v>
      </c>
      <c r="C184" s="1">
        <f t="shared" si="10"/>
        <v>-0.45653300000000002</v>
      </c>
      <c r="D184" s="1">
        <f t="shared" si="11"/>
        <v>0.35153041000000002</v>
      </c>
    </row>
    <row r="185" spans="1:4" x14ac:dyDescent="0.3">
      <c r="A185" s="1">
        <v>5</v>
      </c>
      <c r="B185" s="1">
        <f t="shared" si="9"/>
        <v>1.23</v>
      </c>
      <c r="C185" s="1">
        <f t="shared" si="10"/>
        <v>1.8608669999999998</v>
      </c>
      <c r="D185" s="1">
        <f t="shared" si="11"/>
        <v>2.2888664099999998</v>
      </c>
    </row>
    <row r="186" spans="1:4" x14ac:dyDescent="0.3">
      <c r="A186" s="1">
        <v>4</v>
      </c>
      <c r="B186" s="1">
        <f t="shared" si="9"/>
        <v>0.22999999999999998</v>
      </c>
      <c r="C186" s="1">
        <f t="shared" si="10"/>
        <v>1.2166999999999997E-2</v>
      </c>
      <c r="D186" s="1">
        <f t="shared" si="11"/>
        <v>2.798409999999999E-3</v>
      </c>
    </row>
    <row r="187" spans="1:4" x14ac:dyDescent="0.3">
      <c r="A187" s="1">
        <v>2</v>
      </c>
      <c r="B187" s="1">
        <f t="shared" si="9"/>
        <v>-1.77</v>
      </c>
      <c r="C187" s="1">
        <f t="shared" si="10"/>
        <v>-5.5452330000000005</v>
      </c>
      <c r="D187" s="1">
        <f t="shared" si="11"/>
        <v>9.8150624100000012</v>
      </c>
    </row>
    <row r="188" spans="1:4" x14ac:dyDescent="0.3">
      <c r="A188" s="1">
        <v>3</v>
      </c>
      <c r="B188" s="1">
        <f t="shared" si="9"/>
        <v>-0.77</v>
      </c>
      <c r="C188" s="1">
        <f t="shared" si="10"/>
        <v>-0.45653300000000002</v>
      </c>
      <c r="D188" s="1">
        <f t="shared" si="11"/>
        <v>0.35153041000000002</v>
      </c>
    </row>
    <row r="189" spans="1:4" x14ac:dyDescent="0.3">
      <c r="A189" s="1">
        <v>4</v>
      </c>
      <c r="B189" s="1">
        <f t="shared" si="9"/>
        <v>0.22999999999999998</v>
      </c>
      <c r="C189" s="1">
        <f t="shared" si="10"/>
        <v>1.2166999999999997E-2</v>
      </c>
      <c r="D189" s="1">
        <f t="shared" si="11"/>
        <v>2.798409999999999E-3</v>
      </c>
    </row>
    <row r="190" spans="1:4" x14ac:dyDescent="0.3">
      <c r="A190" s="1">
        <v>5</v>
      </c>
      <c r="B190" s="1">
        <f t="shared" si="9"/>
        <v>1.23</v>
      </c>
      <c r="C190" s="1">
        <f t="shared" si="10"/>
        <v>1.8608669999999998</v>
      </c>
      <c r="D190" s="1">
        <f t="shared" si="11"/>
        <v>2.2888664099999998</v>
      </c>
    </row>
    <row r="191" spans="1:4" x14ac:dyDescent="0.3">
      <c r="A191" s="1">
        <v>3</v>
      </c>
      <c r="B191" s="1">
        <f t="shared" si="9"/>
        <v>-0.77</v>
      </c>
      <c r="C191" s="1">
        <f t="shared" si="10"/>
        <v>-0.45653300000000002</v>
      </c>
      <c r="D191" s="1">
        <f t="shared" si="11"/>
        <v>0.35153041000000002</v>
      </c>
    </row>
    <row r="192" spans="1:4" x14ac:dyDescent="0.3">
      <c r="A192" s="1">
        <v>4</v>
      </c>
      <c r="B192" s="1">
        <f t="shared" si="9"/>
        <v>0.22999999999999998</v>
      </c>
      <c r="C192" s="1">
        <f t="shared" si="10"/>
        <v>1.2166999999999997E-2</v>
      </c>
      <c r="D192" s="1">
        <f t="shared" si="11"/>
        <v>2.798409999999999E-3</v>
      </c>
    </row>
    <row r="193" spans="1:4" x14ac:dyDescent="0.3">
      <c r="A193" s="1">
        <v>5</v>
      </c>
      <c r="B193" s="1">
        <f t="shared" si="9"/>
        <v>1.23</v>
      </c>
      <c r="C193" s="1">
        <f t="shared" si="10"/>
        <v>1.8608669999999998</v>
      </c>
      <c r="D193" s="1">
        <f t="shared" si="11"/>
        <v>2.2888664099999998</v>
      </c>
    </row>
    <row r="194" spans="1:4" x14ac:dyDescent="0.3">
      <c r="A194" s="1">
        <v>3</v>
      </c>
      <c r="B194" s="1">
        <f t="shared" si="9"/>
        <v>-0.77</v>
      </c>
      <c r="C194" s="1">
        <f t="shared" si="10"/>
        <v>-0.45653300000000002</v>
      </c>
      <c r="D194" s="1">
        <f t="shared" si="11"/>
        <v>0.35153041000000002</v>
      </c>
    </row>
    <row r="195" spans="1:4" x14ac:dyDescent="0.3">
      <c r="A195" s="1">
        <v>4</v>
      </c>
      <c r="B195" s="1">
        <f t="shared" si="9"/>
        <v>0.22999999999999998</v>
      </c>
      <c r="C195" s="1">
        <f t="shared" si="10"/>
        <v>1.2166999999999997E-2</v>
      </c>
      <c r="D195" s="1">
        <f t="shared" si="11"/>
        <v>2.798409999999999E-3</v>
      </c>
    </row>
    <row r="196" spans="1:4" x14ac:dyDescent="0.3">
      <c r="A196" s="1">
        <v>3</v>
      </c>
      <c r="B196" s="1">
        <f t="shared" si="9"/>
        <v>-0.77</v>
      </c>
      <c r="C196" s="1">
        <f t="shared" si="10"/>
        <v>-0.45653300000000002</v>
      </c>
      <c r="D196" s="1">
        <f t="shared" si="11"/>
        <v>0.35153041000000002</v>
      </c>
    </row>
    <row r="197" spans="1:4" x14ac:dyDescent="0.3">
      <c r="A197" s="1">
        <v>2</v>
      </c>
      <c r="B197" s="1">
        <f t="shared" si="9"/>
        <v>-1.77</v>
      </c>
      <c r="C197" s="1">
        <f t="shared" si="10"/>
        <v>-5.5452330000000005</v>
      </c>
      <c r="D197" s="1">
        <f t="shared" si="11"/>
        <v>9.8150624100000012</v>
      </c>
    </row>
    <row r="198" spans="1:4" x14ac:dyDescent="0.3">
      <c r="A198" s="1">
        <v>4</v>
      </c>
      <c r="B198" s="1">
        <f t="shared" si="9"/>
        <v>0.22999999999999998</v>
      </c>
      <c r="C198" s="1">
        <f t="shared" si="10"/>
        <v>1.2166999999999997E-2</v>
      </c>
      <c r="D198" s="1">
        <f t="shared" si="11"/>
        <v>2.798409999999999E-3</v>
      </c>
    </row>
    <row r="199" spans="1:4" x14ac:dyDescent="0.3">
      <c r="A199" s="1">
        <v>5</v>
      </c>
      <c r="B199" s="1">
        <f t="shared" si="9"/>
        <v>1.23</v>
      </c>
      <c r="C199" s="1">
        <f t="shared" si="10"/>
        <v>1.8608669999999998</v>
      </c>
      <c r="D199" s="1">
        <f t="shared" si="11"/>
        <v>2.2888664099999998</v>
      </c>
    </row>
    <row r="200" spans="1:4" x14ac:dyDescent="0.3">
      <c r="A200" s="1">
        <v>3</v>
      </c>
      <c r="B200" s="1">
        <f t="shared" si="9"/>
        <v>-0.77</v>
      </c>
      <c r="C200" s="1">
        <f t="shared" si="10"/>
        <v>-0.45653300000000002</v>
      </c>
      <c r="D200" s="1">
        <f t="shared" si="11"/>
        <v>0.35153041000000002</v>
      </c>
    </row>
    <row r="201" spans="1:4" x14ac:dyDescent="0.3">
      <c r="A201" s="1">
        <v>4</v>
      </c>
      <c r="B201" s="1">
        <f t="shared" si="9"/>
        <v>0.22999999999999998</v>
      </c>
      <c r="C201" s="1">
        <f t="shared" si="10"/>
        <v>1.2166999999999997E-2</v>
      </c>
      <c r="D201" s="1">
        <f t="shared" si="11"/>
        <v>2.798409999999999E-3</v>
      </c>
    </row>
    <row r="202" spans="1:4" x14ac:dyDescent="0.3">
      <c r="A202" s="1">
        <v>5</v>
      </c>
      <c r="B202" s="1">
        <f t="shared" si="9"/>
        <v>1.23</v>
      </c>
      <c r="C202" s="1">
        <f t="shared" si="10"/>
        <v>1.8608669999999998</v>
      </c>
      <c r="D202" s="1">
        <f t="shared" si="11"/>
        <v>2.2888664099999998</v>
      </c>
    </row>
    <row r="203" spans="1:4" x14ac:dyDescent="0.3">
      <c r="A203" s="1">
        <v>4</v>
      </c>
      <c r="B203" s="1">
        <f t="shared" si="9"/>
        <v>0.22999999999999998</v>
      </c>
      <c r="C203" s="1">
        <f t="shared" si="10"/>
        <v>1.2166999999999997E-2</v>
      </c>
      <c r="D203" s="1">
        <f t="shared" si="11"/>
        <v>2.798409999999999E-3</v>
      </c>
    </row>
    <row r="204" spans="1:4" x14ac:dyDescent="0.3">
      <c r="A204" s="1">
        <v>3</v>
      </c>
      <c r="B204" s="1">
        <f t="shared" si="9"/>
        <v>-0.77</v>
      </c>
      <c r="C204" s="1">
        <f t="shared" si="10"/>
        <v>-0.45653300000000002</v>
      </c>
      <c r="D204" s="1">
        <f t="shared" si="11"/>
        <v>0.35153041000000002</v>
      </c>
    </row>
    <row r="205" spans="1:4" x14ac:dyDescent="0.3">
      <c r="A205" s="1">
        <v>3</v>
      </c>
      <c r="B205" s="1">
        <f t="shared" si="9"/>
        <v>-0.77</v>
      </c>
      <c r="C205" s="1">
        <f t="shared" si="10"/>
        <v>-0.45653300000000002</v>
      </c>
      <c r="D205" s="1">
        <f t="shared" si="11"/>
        <v>0.35153041000000002</v>
      </c>
    </row>
    <row r="206" spans="1:4" x14ac:dyDescent="0.3">
      <c r="A206" s="1">
        <v>4</v>
      </c>
      <c r="B206" s="1">
        <f t="shared" si="9"/>
        <v>0.22999999999999998</v>
      </c>
      <c r="C206" s="1">
        <f t="shared" si="10"/>
        <v>1.2166999999999997E-2</v>
      </c>
      <c r="D206" s="1">
        <f t="shared" si="11"/>
        <v>2.798409999999999E-3</v>
      </c>
    </row>
    <row r="207" spans="1:4" x14ac:dyDescent="0.3">
      <c r="A207" s="1">
        <v>5</v>
      </c>
      <c r="B207" s="1">
        <f t="shared" si="9"/>
        <v>1.23</v>
      </c>
      <c r="C207" s="1">
        <f t="shared" si="10"/>
        <v>1.8608669999999998</v>
      </c>
      <c r="D207" s="1">
        <f t="shared" si="11"/>
        <v>2.2888664099999998</v>
      </c>
    </row>
    <row r="208" spans="1:4" x14ac:dyDescent="0.3">
      <c r="A208" s="1">
        <v>2</v>
      </c>
      <c r="B208" s="1">
        <f t="shared" si="9"/>
        <v>-1.77</v>
      </c>
      <c r="C208" s="1">
        <f t="shared" si="10"/>
        <v>-5.5452330000000005</v>
      </c>
      <c r="D208" s="1">
        <f t="shared" si="11"/>
        <v>9.8150624100000012</v>
      </c>
    </row>
    <row r="209" spans="1:4" x14ac:dyDescent="0.3">
      <c r="A209" s="1">
        <v>3</v>
      </c>
      <c r="B209" s="1">
        <f t="shared" si="9"/>
        <v>-0.77</v>
      </c>
      <c r="C209" s="1">
        <f t="shared" si="10"/>
        <v>-0.45653300000000002</v>
      </c>
      <c r="D209" s="1">
        <f t="shared" si="11"/>
        <v>0.35153041000000002</v>
      </c>
    </row>
    <row r="210" spans="1:4" x14ac:dyDescent="0.3">
      <c r="A210" s="1">
        <v>4</v>
      </c>
      <c r="B210" s="1">
        <f t="shared" si="9"/>
        <v>0.22999999999999998</v>
      </c>
      <c r="C210" s="1">
        <f t="shared" si="10"/>
        <v>1.2166999999999997E-2</v>
      </c>
      <c r="D210" s="1">
        <f t="shared" si="11"/>
        <v>2.798409999999999E-3</v>
      </c>
    </row>
    <row r="211" spans="1:4" x14ac:dyDescent="0.3">
      <c r="A211" s="1">
        <v>4</v>
      </c>
      <c r="B211" s="1">
        <f t="shared" si="9"/>
        <v>0.22999999999999998</v>
      </c>
      <c r="C211" s="1">
        <f t="shared" si="10"/>
        <v>1.2166999999999997E-2</v>
      </c>
      <c r="D211" s="1">
        <f t="shared" si="11"/>
        <v>2.798409999999999E-3</v>
      </c>
    </row>
    <row r="212" spans="1:4" x14ac:dyDescent="0.3">
      <c r="A212" s="1">
        <v>3</v>
      </c>
      <c r="B212" s="1">
        <f t="shared" si="9"/>
        <v>-0.77</v>
      </c>
      <c r="C212" s="1">
        <f t="shared" si="10"/>
        <v>-0.45653300000000002</v>
      </c>
      <c r="D212" s="1">
        <f t="shared" si="11"/>
        <v>0.35153041000000002</v>
      </c>
    </row>
    <row r="213" spans="1:4" x14ac:dyDescent="0.3">
      <c r="A213" s="1">
        <v>5</v>
      </c>
      <c r="B213" s="1">
        <f t="shared" si="9"/>
        <v>1.23</v>
      </c>
      <c r="C213" s="1">
        <f t="shared" si="10"/>
        <v>1.8608669999999998</v>
      </c>
      <c r="D213" s="1">
        <f t="shared" si="11"/>
        <v>2.2888664099999998</v>
      </c>
    </row>
    <row r="214" spans="1:4" x14ac:dyDescent="0.3">
      <c r="A214" s="1">
        <v>4</v>
      </c>
      <c r="B214" s="1">
        <f t="shared" si="9"/>
        <v>0.22999999999999998</v>
      </c>
      <c r="C214" s="1">
        <f t="shared" si="10"/>
        <v>1.2166999999999997E-2</v>
      </c>
      <c r="D214" s="1">
        <f t="shared" si="11"/>
        <v>2.798409999999999E-3</v>
      </c>
    </row>
    <row r="215" spans="1:4" x14ac:dyDescent="0.3">
      <c r="A215" s="1">
        <v>3</v>
      </c>
      <c r="B215" s="1">
        <f t="shared" si="9"/>
        <v>-0.77</v>
      </c>
      <c r="C215" s="1">
        <f t="shared" si="10"/>
        <v>-0.45653300000000002</v>
      </c>
      <c r="D215" s="1">
        <f t="shared" si="11"/>
        <v>0.35153041000000002</v>
      </c>
    </row>
    <row r="216" spans="1:4" x14ac:dyDescent="0.3">
      <c r="A216" s="1">
        <v>4</v>
      </c>
      <c r="B216" s="1">
        <f t="shared" si="9"/>
        <v>0.22999999999999998</v>
      </c>
      <c r="C216" s="1">
        <f t="shared" si="10"/>
        <v>1.2166999999999997E-2</v>
      </c>
      <c r="D216" s="1">
        <f t="shared" si="11"/>
        <v>2.798409999999999E-3</v>
      </c>
    </row>
    <row r="217" spans="1:4" x14ac:dyDescent="0.3">
      <c r="A217" s="1">
        <v>5</v>
      </c>
      <c r="B217" s="1">
        <f t="shared" si="9"/>
        <v>1.23</v>
      </c>
      <c r="C217" s="1">
        <f t="shared" si="10"/>
        <v>1.8608669999999998</v>
      </c>
      <c r="D217" s="1">
        <f t="shared" si="11"/>
        <v>2.2888664099999998</v>
      </c>
    </row>
    <row r="218" spans="1:4" x14ac:dyDescent="0.3">
      <c r="A218" s="1">
        <v>4</v>
      </c>
      <c r="B218" s="1">
        <f t="shared" si="9"/>
        <v>0.22999999999999998</v>
      </c>
      <c r="C218" s="1">
        <f t="shared" si="10"/>
        <v>1.2166999999999997E-2</v>
      </c>
      <c r="D218" s="1">
        <f t="shared" si="11"/>
        <v>2.798409999999999E-3</v>
      </c>
    </row>
    <row r="219" spans="1:4" x14ac:dyDescent="0.3">
      <c r="A219" s="1">
        <v>2</v>
      </c>
      <c r="B219" s="1">
        <f t="shared" si="9"/>
        <v>-1.77</v>
      </c>
      <c r="C219" s="1">
        <f t="shared" si="10"/>
        <v>-5.5452330000000005</v>
      </c>
      <c r="D219" s="1">
        <f t="shared" si="11"/>
        <v>9.8150624100000012</v>
      </c>
    </row>
    <row r="220" spans="1:4" x14ac:dyDescent="0.3">
      <c r="A220" s="1">
        <v>3</v>
      </c>
      <c r="B220" s="1">
        <f t="shared" si="9"/>
        <v>-0.77</v>
      </c>
      <c r="C220" s="1">
        <f t="shared" si="10"/>
        <v>-0.45653300000000002</v>
      </c>
      <c r="D220" s="1">
        <f t="shared" si="11"/>
        <v>0.35153041000000002</v>
      </c>
    </row>
    <row r="221" spans="1:4" x14ac:dyDescent="0.3">
      <c r="A221" s="1">
        <v>4</v>
      </c>
      <c r="B221" s="1">
        <f t="shared" si="9"/>
        <v>0.22999999999999998</v>
      </c>
      <c r="C221" s="1">
        <f t="shared" si="10"/>
        <v>1.2166999999999997E-2</v>
      </c>
      <c r="D221" s="1">
        <f t="shared" si="11"/>
        <v>2.798409999999999E-3</v>
      </c>
    </row>
    <row r="222" spans="1:4" x14ac:dyDescent="0.3">
      <c r="A222" s="1">
        <v>5</v>
      </c>
      <c r="B222" s="1">
        <f t="shared" si="9"/>
        <v>1.23</v>
      </c>
      <c r="C222" s="1">
        <f t="shared" si="10"/>
        <v>1.8608669999999998</v>
      </c>
      <c r="D222" s="1">
        <f t="shared" si="11"/>
        <v>2.2888664099999998</v>
      </c>
    </row>
    <row r="223" spans="1:4" x14ac:dyDescent="0.3">
      <c r="A223" s="1">
        <v>3</v>
      </c>
      <c r="B223" s="1">
        <f t="shared" si="9"/>
        <v>-0.77</v>
      </c>
      <c r="C223" s="1">
        <f t="shared" si="10"/>
        <v>-0.45653300000000002</v>
      </c>
      <c r="D223" s="1">
        <f t="shared" si="11"/>
        <v>0.35153041000000002</v>
      </c>
    </row>
    <row r="224" spans="1:4" x14ac:dyDescent="0.3">
      <c r="A224" s="1">
        <v>4</v>
      </c>
      <c r="B224" s="1">
        <f t="shared" si="9"/>
        <v>0.22999999999999998</v>
      </c>
      <c r="C224" s="1">
        <f t="shared" si="10"/>
        <v>1.2166999999999997E-2</v>
      </c>
      <c r="D224" s="1">
        <f t="shared" si="11"/>
        <v>2.798409999999999E-3</v>
      </c>
    </row>
    <row r="225" spans="1:4" x14ac:dyDescent="0.3">
      <c r="A225" s="1">
        <v>5</v>
      </c>
      <c r="B225" s="1">
        <f t="shared" si="9"/>
        <v>1.23</v>
      </c>
      <c r="C225" s="1">
        <f t="shared" si="10"/>
        <v>1.8608669999999998</v>
      </c>
      <c r="D225" s="1">
        <f t="shared" si="11"/>
        <v>2.2888664099999998</v>
      </c>
    </row>
    <row r="226" spans="1:4" x14ac:dyDescent="0.3">
      <c r="A226" s="1">
        <v>4</v>
      </c>
      <c r="B226" s="1">
        <f t="shared" si="9"/>
        <v>0.22999999999999998</v>
      </c>
      <c r="C226" s="1">
        <f t="shared" si="10"/>
        <v>1.2166999999999997E-2</v>
      </c>
      <c r="D226" s="1">
        <f t="shared" si="11"/>
        <v>2.798409999999999E-3</v>
      </c>
    </row>
    <row r="227" spans="1:4" x14ac:dyDescent="0.3">
      <c r="A227" s="1">
        <v>3</v>
      </c>
      <c r="B227" s="1">
        <f t="shared" si="9"/>
        <v>-0.77</v>
      </c>
      <c r="C227" s="1">
        <f t="shared" si="10"/>
        <v>-0.45653300000000002</v>
      </c>
      <c r="D227" s="1">
        <f t="shared" si="11"/>
        <v>0.35153041000000002</v>
      </c>
    </row>
    <row r="228" spans="1:4" x14ac:dyDescent="0.3">
      <c r="A228" s="1">
        <v>4</v>
      </c>
      <c r="B228" s="1">
        <f t="shared" si="9"/>
        <v>0.22999999999999998</v>
      </c>
      <c r="C228" s="1">
        <f t="shared" si="10"/>
        <v>1.2166999999999997E-2</v>
      </c>
      <c r="D228" s="1">
        <f t="shared" si="11"/>
        <v>2.798409999999999E-3</v>
      </c>
    </row>
    <row r="229" spans="1:4" x14ac:dyDescent="0.3">
      <c r="A229" s="1">
        <v>5</v>
      </c>
      <c r="B229" s="1">
        <f t="shared" si="9"/>
        <v>1.23</v>
      </c>
      <c r="C229" s="1">
        <f t="shared" si="10"/>
        <v>1.8608669999999998</v>
      </c>
      <c r="D229" s="1">
        <f t="shared" si="11"/>
        <v>2.2888664099999998</v>
      </c>
    </row>
    <row r="230" spans="1:4" x14ac:dyDescent="0.3">
      <c r="A230" s="1">
        <v>3</v>
      </c>
      <c r="B230" s="1">
        <f t="shared" si="9"/>
        <v>-0.77</v>
      </c>
      <c r="C230" s="1">
        <f t="shared" si="10"/>
        <v>-0.45653300000000002</v>
      </c>
      <c r="D230" s="1">
        <f t="shared" si="11"/>
        <v>0.35153041000000002</v>
      </c>
    </row>
    <row r="231" spans="1:4" x14ac:dyDescent="0.3">
      <c r="A231" s="1">
        <v>4</v>
      </c>
      <c r="B231" s="1">
        <f t="shared" si="9"/>
        <v>0.22999999999999998</v>
      </c>
      <c r="C231" s="1">
        <f t="shared" si="10"/>
        <v>1.2166999999999997E-2</v>
      </c>
      <c r="D231" s="1">
        <f t="shared" si="11"/>
        <v>2.798409999999999E-3</v>
      </c>
    </row>
    <row r="232" spans="1:4" x14ac:dyDescent="0.3">
      <c r="A232" s="1">
        <v>5</v>
      </c>
      <c r="B232" s="1">
        <f t="shared" si="9"/>
        <v>1.23</v>
      </c>
      <c r="C232" s="1">
        <f t="shared" si="10"/>
        <v>1.8608669999999998</v>
      </c>
      <c r="D232" s="1">
        <f t="shared" si="11"/>
        <v>2.2888664099999998</v>
      </c>
    </row>
    <row r="233" spans="1:4" x14ac:dyDescent="0.3">
      <c r="A233" s="1">
        <v>4</v>
      </c>
      <c r="B233" s="1">
        <f t="shared" si="9"/>
        <v>0.22999999999999998</v>
      </c>
      <c r="C233" s="1">
        <f t="shared" si="10"/>
        <v>1.2166999999999997E-2</v>
      </c>
      <c r="D233" s="1">
        <f t="shared" si="11"/>
        <v>2.798409999999999E-3</v>
      </c>
    </row>
    <row r="234" spans="1:4" x14ac:dyDescent="0.3">
      <c r="A234" s="1">
        <v>3</v>
      </c>
      <c r="B234" s="1">
        <f t="shared" si="9"/>
        <v>-0.77</v>
      </c>
      <c r="C234" s="1">
        <f t="shared" si="10"/>
        <v>-0.45653300000000002</v>
      </c>
      <c r="D234" s="1">
        <f t="shared" si="11"/>
        <v>0.35153041000000002</v>
      </c>
    </row>
    <row r="235" spans="1:4" x14ac:dyDescent="0.3">
      <c r="A235" s="1">
        <v>3</v>
      </c>
      <c r="B235" s="1">
        <f t="shared" si="9"/>
        <v>-0.77</v>
      </c>
      <c r="C235" s="1">
        <f t="shared" si="10"/>
        <v>-0.45653300000000002</v>
      </c>
      <c r="D235" s="1">
        <f t="shared" si="11"/>
        <v>0.35153041000000002</v>
      </c>
    </row>
    <row r="236" spans="1:4" x14ac:dyDescent="0.3">
      <c r="A236" s="1">
        <v>4</v>
      </c>
      <c r="B236" s="1">
        <f t="shared" si="9"/>
        <v>0.22999999999999998</v>
      </c>
      <c r="C236" s="1">
        <f t="shared" si="10"/>
        <v>1.2166999999999997E-2</v>
      </c>
      <c r="D236" s="1">
        <f t="shared" si="11"/>
        <v>2.798409999999999E-3</v>
      </c>
    </row>
    <row r="237" spans="1:4" x14ac:dyDescent="0.3">
      <c r="A237" s="1">
        <v>5</v>
      </c>
      <c r="B237" s="1">
        <f t="shared" si="9"/>
        <v>1.23</v>
      </c>
      <c r="C237" s="1">
        <f t="shared" si="10"/>
        <v>1.8608669999999998</v>
      </c>
      <c r="D237" s="1">
        <f t="shared" si="11"/>
        <v>2.2888664099999998</v>
      </c>
    </row>
    <row r="238" spans="1:4" x14ac:dyDescent="0.3">
      <c r="A238" s="1">
        <v>2</v>
      </c>
      <c r="B238" s="1">
        <f t="shared" si="9"/>
        <v>-1.77</v>
      </c>
      <c r="C238" s="1">
        <f t="shared" si="10"/>
        <v>-5.5452330000000005</v>
      </c>
      <c r="D238" s="1">
        <f t="shared" si="11"/>
        <v>9.8150624100000012</v>
      </c>
    </row>
    <row r="239" spans="1:4" x14ac:dyDescent="0.3">
      <c r="A239" s="1">
        <v>3</v>
      </c>
      <c r="B239" s="1">
        <f t="shared" si="9"/>
        <v>-0.77</v>
      </c>
      <c r="C239" s="1">
        <f t="shared" si="10"/>
        <v>-0.45653300000000002</v>
      </c>
      <c r="D239" s="1">
        <f t="shared" si="11"/>
        <v>0.35153041000000002</v>
      </c>
    </row>
    <row r="240" spans="1:4" x14ac:dyDescent="0.3">
      <c r="A240" s="1">
        <v>4</v>
      </c>
      <c r="B240" s="1">
        <f t="shared" ref="B240:B274" si="12">A240-$B$276</f>
        <v>0.22999999999999998</v>
      </c>
      <c r="C240" s="1">
        <f t="shared" ref="C240:C274" si="13">B240*B240*B240</f>
        <v>1.2166999999999997E-2</v>
      </c>
      <c r="D240" s="1">
        <f t="shared" ref="D240:D274" si="14">B240*B240*B240*B240</f>
        <v>2.798409999999999E-3</v>
      </c>
    </row>
    <row r="241" spans="1:4" x14ac:dyDescent="0.3">
      <c r="A241" s="1">
        <v>4</v>
      </c>
      <c r="B241" s="1">
        <f t="shared" si="12"/>
        <v>0.22999999999999998</v>
      </c>
      <c r="C241" s="1">
        <f t="shared" si="13"/>
        <v>1.2166999999999997E-2</v>
      </c>
      <c r="D241" s="1">
        <f t="shared" si="14"/>
        <v>2.798409999999999E-3</v>
      </c>
    </row>
    <row r="242" spans="1:4" x14ac:dyDescent="0.3">
      <c r="A242" s="1">
        <v>3</v>
      </c>
      <c r="B242" s="1">
        <f t="shared" si="12"/>
        <v>-0.77</v>
      </c>
      <c r="C242" s="1">
        <f t="shared" si="13"/>
        <v>-0.45653300000000002</v>
      </c>
      <c r="D242" s="1">
        <f t="shared" si="14"/>
        <v>0.35153041000000002</v>
      </c>
    </row>
    <row r="243" spans="1:4" x14ac:dyDescent="0.3">
      <c r="A243" s="1">
        <v>5</v>
      </c>
      <c r="B243" s="1">
        <f t="shared" si="12"/>
        <v>1.23</v>
      </c>
      <c r="C243" s="1">
        <f t="shared" si="13"/>
        <v>1.8608669999999998</v>
      </c>
      <c r="D243" s="1">
        <f t="shared" si="14"/>
        <v>2.2888664099999998</v>
      </c>
    </row>
    <row r="244" spans="1:4" x14ac:dyDescent="0.3">
      <c r="A244" s="1">
        <v>4</v>
      </c>
      <c r="B244" s="1">
        <f t="shared" si="12"/>
        <v>0.22999999999999998</v>
      </c>
      <c r="C244" s="1">
        <f t="shared" si="13"/>
        <v>1.2166999999999997E-2</v>
      </c>
      <c r="D244" s="1">
        <f t="shared" si="14"/>
        <v>2.798409999999999E-3</v>
      </c>
    </row>
    <row r="245" spans="1:4" x14ac:dyDescent="0.3">
      <c r="A245" s="1">
        <v>3</v>
      </c>
      <c r="B245" s="1">
        <f t="shared" si="12"/>
        <v>-0.77</v>
      </c>
      <c r="C245" s="1">
        <f t="shared" si="13"/>
        <v>-0.45653300000000002</v>
      </c>
      <c r="D245" s="1">
        <f t="shared" si="14"/>
        <v>0.35153041000000002</v>
      </c>
    </row>
    <row r="246" spans="1:4" x14ac:dyDescent="0.3">
      <c r="A246" s="1">
        <v>4</v>
      </c>
      <c r="B246" s="1">
        <f t="shared" si="12"/>
        <v>0.22999999999999998</v>
      </c>
      <c r="C246" s="1">
        <f t="shared" si="13"/>
        <v>1.2166999999999997E-2</v>
      </c>
      <c r="D246" s="1">
        <f t="shared" si="14"/>
        <v>2.798409999999999E-3</v>
      </c>
    </row>
    <row r="247" spans="1:4" x14ac:dyDescent="0.3">
      <c r="A247" s="1">
        <v>5</v>
      </c>
      <c r="B247" s="1">
        <f t="shared" si="12"/>
        <v>1.23</v>
      </c>
      <c r="C247" s="1">
        <f t="shared" si="13"/>
        <v>1.8608669999999998</v>
      </c>
      <c r="D247" s="1">
        <f t="shared" si="14"/>
        <v>2.2888664099999998</v>
      </c>
    </row>
    <row r="248" spans="1:4" x14ac:dyDescent="0.3">
      <c r="A248" s="1">
        <v>4</v>
      </c>
      <c r="B248" s="1">
        <f t="shared" si="12"/>
        <v>0.22999999999999998</v>
      </c>
      <c r="C248" s="1">
        <f t="shared" si="13"/>
        <v>1.2166999999999997E-2</v>
      </c>
      <c r="D248" s="1">
        <f t="shared" si="14"/>
        <v>2.798409999999999E-3</v>
      </c>
    </row>
    <row r="249" spans="1:4" x14ac:dyDescent="0.3">
      <c r="A249" s="1">
        <v>2</v>
      </c>
      <c r="B249" s="1">
        <f t="shared" si="12"/>
        <v>-1.77</v>
      </c>
      <c r="C249" s="1">
        <f t="shared" si="13"/>
        <v>-5.5452330000000005</v>
      </c>
      <c r="D249" s="1">
        <f t="shared" si="14"/>
        <v>9.8150624100000012</v>
      </c>
    </row>
    <row r="250" spans="1:4" x14ac:dyDescent="0.3">
      <c r="A250" s="1">
        <v>3</v>
      </c>
      <c r="B250" s="1">
        <f t="shared" si="12"/>
        <v>-0.77</v>
      </c>
      <c r="C250" s="1">
        <f t="shared" si="13"/>
        <v>-0.45653300000000002</v>
      </c>
      <c r="D250" s="1">
        <f t="shared" si="14"/>
        <v>0.35153041000000002</v>
      </c>
    </row>
    <row r="251" spans="1:4" x14ac:dyDescent="0.3">
      <c r="A251" s="1">
        <v>4</v>
      </c>
      <c r="B251" s="1">
        <f t="shared" si="12"/>
        <v>0.22999999999999998</v>
      </c>
      <c r="C251" s="1">
        <f t="shared" si="13"/>
        <v>1.2166999999999997E-2</v>
      </c>
      <c r="D251" s="1">
        <f t="shared" si="14"/>
        <v>2.798409999999999E-3</v>
      </c>
    </row>
    <row r="252" spans="1:4" x14ac:dyDescent="0.3">
      <c r="A252" s="1">
        <v>5</v>
      </c>
      <c r="B252" s="1">
        <f t="shared" si="12"/>
        <v>1.23</v>
      </c>
      <c r="C252" s="1">
        <f t="shared" si="13"/>
        <v>1.8608669999999998</v>
      </c>
      <c r="D252" s="1">
        <f t="shared" si="14"/>
        <v>2.2888664099999998</v>
      </c>
    </row>
    <row r="253" spans="1:4" x14ac:dyDescent="0.3">
      <c r="A253" s="1">
        <v>3</v>
      </c>
      <c r="B253" s="1">
        <f t="shared" si="12"/>
        <v>-0.77</v>
      </c>
      <c r="C253" s="1">
        <f t="shared" si="13"/>
        <v>-0.45653300000000002</v>
      </c>
      <c r="D253" s="1">
        <f t="shared" si="14"/>
        <v>0.35153041000000002</v>
      </c>
    </row>
    <row r="254" spans="1:4" x14ac:dyDescent="0.3">
      <c r="A254" s="1">
        <v>4</v>
      </c>
      <c r="B254" s="1">
        <f t="shared" si="12"/>
        <v>0.22999999999999998</v>
      </c>
      <c r="C254" s="1">
        <f t="shared" si="13"/>
        <v>1.2166999999999997E-2</v>
      </c>
      <c r="D254" s="1">
        <f t="shared" si="14"/>
        <v>2.798409999999999E-3</v>
      </c>
    </row>
    <row r="255" spans="1:4" x14ac:dyDescent="0.3">
      <c r="A255" s="1">
        <v>5</v>
      </c>
      <c r="B255" s="1">
        <f t="shared" si="12"/>
        <v>1.23</v>
      </c>
      <c r="C255" s="1">
        <f t="shared" si="13"/>
        <v>1.8608669999999998</v>
      </c>
      <c r="D255" s="1">
        <f t="shared" si="14"/>
        <v>2.2888664099999998</v>
      </c>
    </row>
    <row r="256" spans="1:4" x14ac:dyDescent="0.3">
      <c r="A256" s="1">
        <v>4</v>
      </c>
      <c r="B256" s="1">
        <f t="shared" si="12"/>
        <v>0.22999999999999998</v>
      </c>
      <c r="C256" s="1">
        <f t="shared" si="13"/>
        <v>1.2166999999999997E-2</v>
      </c>
      <c r="D256" s="1">
        <f t="shared" si="14"/>
        <v>2.798409999999999E-3</v>
      </c>
    </row>
    <row r="257" spans="1:4" x14ac:dyDescent="0.3">
      <c r="A257" s="1">
        <v>3</v>
      </c>
      <c r="B257" s="1">
        <f t="shared" si="12"/>
        <v>-0.77</v>
      </c>
      <c r="C257" s="1">
        <f t="shared" si="13"/>
        <v>-0.45653300000000002</v>
      </c>
      <c r="D257" s="1">
        <f t="shared" si="14"/>
        <v>0.35153041000000002</v>
      </c>
    </row>
    <row r="258" spans="1:4" x14ac:dyDescent="0.3">
      <c r="A258" s="1">
        <v>4</v>
      </c>
      <c r="B258" s="1">
        <f t="shared" si="12"/>
        <v>0.22999999999999998</v>
      </c>
      <c r="C258" s="1">
        <f t="shared" si="13"/>
        <v>1.2166999999999997E-2</v>
      </c>
      <c r="D258" s="1">
        <f t="shared" si="14"/>
        <v>2.798409999999999E-3</v>
      </c>
    </row>
    <row r="259" spans="1:4" x14ac:dyDescent="0.3">
      <c r="A259" s="1">
        <v>5</v>
      </c>
      <c r="B259" s="1">
        <f t="shared" si="12"/>
        <v>1.23</v>
      </c>
      <c r="C259" s="1">
        <f t="shared" si="13"/>
        <v>1.8608669999999998</v>
      </c>
      <c r="D259" s="1">
        <f t="shared" si="14"/>
        <v>2.2888664099999998</v>
      </c>
    </row>
    <row r="260" spans="1:4" x14ac:dyDescent="0.3">
      <c r="A260" s="1">
        <v>3</v>
      </c>
      <c r="B260" s="1">
        <f t="shared" si="12"/>
        <v>-0.77</v>
      </c>
      <c r="C260" s="1">
        <f t="shared" si="13"/>
        <v>-0.45653300000000002</v>
      </c>
      <c r="D260" s="1">
        <f t="shared" si="14"/>
        <v>0.35153041000000002</v>
      </c>
    </row>
    <row r="261" spans="1:4" x14ac:dyDescent="0.3">
      <c r="A261" s="1">
        <v>4</v>
      </c>
      <c r="B261" s="1">
        <f t="shared" si="12"/>
        <v>0.22999999999999998</v>
      </c>
      <c r="C261" s="1">
        <f t="shared" si="13"/>
        <v>1.2166999999999997E-2</v>
      </c>
      <c r="D261" s="1">
        <f t="shared" si="14"/>
        <v>2.798409999999999E-3</v>
      </c>
    </row>
    <row r="262" spans="1:4" x14ac:dyDescent="0.3">
      <c r="A262" s="1">
        <v>5</v>
      </c>
      <c r="B262" s="1">
        <f t="shared" si="12"/>
        <v>1.23</v>
      </c>
      <c r="C262" s="1">
        <f t="shared" si="13"/>
        <v>1.8608669999999998</v>
      </c>
      <c r="D262" s="1">
        <f t="shared" si="14"/>
        <v>2.2888664099999998</v>
      </c>
    </row>
    <row r="263" spans="1:4" x14ac:dyDescent="0.3">
      <c r="A263" s="1">
        <v>4</v>
      </c>
      <c r="B263" s="1">
        <f t="shared" si="12"/>
        <v>0.22999999999999998</v>
      </c>
      <c r="C263" s="1">
        <f t="shared" si="13"/>
        <v>1.2166999999999997E-2</v>
      </c>
      <c r="D263" s="1">
        <f t="shared" si="14"/>
        <v>2.798409999999999E-3</v>
      </c>
    </row>
    <row r="264" spans="1:4" x14ac:dyDescent="0.3">
      <c r="A264" s="1">
        <v>3</v>
      </c>
      <c r="B264" s="1">
        <f t="shared" si="12"/>
        <v>-0.77</v>
      </c>
      <c r="C264" s="1">
        <f t="shared" si="13"/>
        <v>-0.45653300000000002</v>
      </c>
      <c r="D264" s="1">
        <f t="shared" si="14"/>
        <v>0.35153041000000002</v>
      </c>
    </row>
    <row r="265" spans="1:4" x14ac:dyDescent="0.3">
      <c r="A265" s="1">
        <v>3</v>
      </c>
      <c r="B265" s="1">
        <f t="shared" si="12"/>
        <v>-0.77</v>
      </c>
      <c r="C265" s="1">
        <f t="shared" si="13"/>
        <v>-0.45653300000000002</v>
      </c>
      <c r="D265" s="1">
        <f t="shared" si="14"/>
        <v>0.35153041000000002</v>
      </c>
    </row>
    <row r="266" spans="1:4" x14ac:dyDescent="0.3">
      <c r="A266" s="1">
        <v>4</v>
      </c>
      <c r="B266" s="1">
        <f t="shared" si="12"/>
        <v>0.22999999999999998</v>
      </c>
      <c r="C266" s="1">
        <f t="shared" si="13"/>
        <v>1.2166999999999997E-2</v>
      </c>
      <c r="D266" s="1">
        <f t="shared" si="14"/>
        <v>2.798409999999999E-3</v>
      </c>
    </row>
    <row r="267" spans="1:4" x14ac:dyDescent="0.3">
      <c r="A267" s="1">
        <v>5</v>
      </c>
      <c r="B267" s="1">
        <f t="shared" si="12"/>
        <v>1.23</v>
      </c>
      <c r="C267" s="1">
        <f t="shared" si="13"/>
        <v>1.8608669999999998</v>
      </c>
      <c r="D267" s="1">
        <f t="shared" si="14"/>
        <v>2.2888664099999998</v>
      </c>
    </row>
    <row r="268" spans="1:4" x14ac:dyDescent="0.3">
      <c r="A268" s="1">
        <v>2</v>
      </c>
      <c r="B268" s="1">
        <f t="shared" si="12"/>
        <v>-1.77</v>
      </c>
      <c r="C268" s="1">
        <f t="shared" si="13"/>
        <v>-5.5452330000000005</v>
      </c>
      <c r="D268" s="1">
        <f t="shared" si="14"/>
        <v>9.8150624100000012</v>
      </c>
    </row>
    <row r="269" spans="1:4" x14ac:dyDescent="0.3">
      <c r="A269" s="1">
        <v>3</v>
      </c>
      <c r="B269" s="1">
        <f t="shared" si="12"/>
        <v>-0.77</v>
      </c>
      <c r="C269" s="1">
        <f t="shared" si="13"/>
        <v>-0.45653300000000002</v>
      </c>
      <c r="D269" s="1">
        <f t="shared" si="14"/>
        <v>0.35153041000000002</v>
      </c>
    </row>
    <row r="270" spans="1:4" x14ac:dyDescent="0.3">
      <c r="A270" s="1">
        <v>4</v>
      </c>
      <c r="B270" s="1">
        <f t="shared" si="12"/>
        <v>0.22999999999999998</v>
      </c>
      <c r="C270" s="1">
        <f t="shared" si="13"/>
        <v>1.2166999999999997E-2</v>
      </c>
      <c r="D270" s="1">
        <f t="shared" si="14"/>
        <v>2.798409999999999E-3</v>
      </c>
    </row>
    <row r="271" spans="1:4" x14ac:dyDescent="0.3">
      <c r="A271" s="1">
        <v>4</v>
      </c>
      <c r="B271" s="1">
        <f t="shared" si="12"/>
        <v>0.22999999999999998</v>
      </c>
      <c r="C271" s="1">
        <f t="shared" si="13"/>
        <v>1.2166999999999997E-2</v>
      </c>
      <c r="D271" s="1">
        <f t="shared" si="14"/>
        <v>2.798409999999999E-3</v>
      </c>
    </row>
    <row r="272" spans="1:4" x14ac:dyDescent="0.3">
      <c r="A272" s="1">
        <v>3</v>
      </c>
      <c r="B272" s="1">
        <f t="shared" si="12"/>
        <v>-0.77</v>
      </c>
      <c r="C272" s="1">
        <f t="shared" si="13"/>
        <v>-0.45653300000000002</v>
      </c>
      <c r="D272" s="1">
        <f t="shared" si="14"/>
        <v>0.35153041000000002</v>
      </c>
    </row>
    <row r="273" spans="1:12" x14ac:dyDescent="0.3">
      <c r="A273" s="1">
        <v>5</v>
      </c>
      <c r="B273" s="1">
        <f t="shared" si="12"/>
        <v>1.23</v>
      </c>
      <c r="C273" s="1">
        <f t="shared" si="13"/>
        <v>1.8608669999999998</v>
      </c>
      <c r="D273" s="1">
        <f t="shared" si="14"/>
        <v>2.2888664099999998</v>
      </c>
    </row>
    <row r="274" spans="1:12" x14ac:dyDescent="0.3">
      <c r="A274" s="1">
        <v>4</v>
      </c>
      <c r="B274" s="1">
        <f t="shared" si="12"/>
        <v>0.22999999999999998</v>
      </c>
      <c r="C274" s="1">
        <f t="shared" si="13"/>
        <v>1.2166999999999997E-2</v>
      </c>
      <c r="D274" s="1">
        <f t="shared" si="14"/>
        <v>2.798409999999999E-3</v>
      </c>
    </row>
    <row r="275" spans="1:12" x14ac:dyDescent="0.3">
      <c r="C275" s="6">
        <f>SUM(C175:C274)</f>
        <v>-14.78340000000002</v>
      </c>
      <c r="D275" s="6">
        <f>SUM(D175:D274)</f>
        <v>141.81947699999981</v>
      </c>
    </row>
    <row r="276" spans="1:12" x14ac:dyDescent="0.3">
      <c r="A276" s="8" t="s">
        <v>90</v>
      </c>
      <c r="B276" s="8">
        <f>AVERAGE(A175:A274)</f>
        <v>3.77</v>
      </c>
    </row>
    <row r="277" spans="1:12" x14ac:dyDescent="0.3">
      <c r="A277" s="8" t="s">
        <v>84</v>
      </c>
      <c r="B277" s="8">
        <f>_xlfn.STDEV.S(A175:A274)</f>
        <v>0.89730235436641725</v>
      </c>
    </row>
    <row r="278" spans="1:12" x14ac:dyDescent="0.3">
      <c r="A278" s="8" t="s">
        <v>103</v>
      </c>
      <c r="B278" s="8">
        <f>B277*B277*B277</f>
        <v>0.72246435016714283</v>
      </c>
    </row>
    <row r="279" spans="1:12" x14ac:dyDescent="0.3">
      <c r="A279" s="8" t="s">
        <v>87</v>
      </c>
      <c r="B279" s="8">
        <f>100*B278</f>
        <v>72.246435016714287</v>
      </c>
    </row>
    <row r="280" spans="1:12" x14ac:dyDescent="0.3">
      <c r="A280" s="8" t="s">
        <v>88</v>
      </c>
      <c r="B280" s="8">
        <f>B277*B277*B277*B277</f>
        <v>0.64826896235078091</v>
      </c>
    </row>
    <row r="281" spans="1:12" x14ac:dyDescent="0.3">
      <c r="A281" s="8" t="s">
        <v>94</v>
      </c>
      <c r="B281" s="8">
        <f>100*B280</f>
        <v>64.826896235078095</v>
      </c>
    </row>
    <row r="282" spans="1:12" x14ac:dyDescent="0.3">
      <c r="A282" s="8" t="s">
        <v>104</v>
      </c>
      <c r="B282">
        <f>C275/B279</f>
        <v>-0.20462462952780805</v>
      </c>
      <c r="C282" s="6" t="s">
        <v>105</v>
      </c>
      <c r="D282" s="6"/>
      <c r="E282" s="6"/>
      <c r="F282" s="6"/>
      <c r="G282" s="6"/>
      <c r="H282" s="6"/>
      <c r="I282" s="6"/>
      <c r="J282" s="6"/>
      <c r="K282" s="6"/>
      <c r="L282" s="6"/>
    </row>
    <row r="283" spans="1:12" x14ac:dyDescent="0.3">
      <c r="A283" s="8" t="s">
        <v>95</v>
      </c>
      <c r="B283">
        <f>D275/B281</f>
        <v>2.1876641523254157</v>
      </c>
      <c r="C283" s="6" t="s">
        <v>106</v>
      </c>
      <c r="D283" s="6"/>
      <c r="E283" s="6"/>
      <c r="F283" s="6"/>
      <c r="G283" s="6"/>
      <c r="H283" s="6"/>
    </row>
    <row r="285" spans="1:12" ht="18" x14ac:dyDescent="0.35">
      <c r="A285" s="4" t="s">
        <v>107</v>
      </c>
    </row>
    <row r="286" spans="1:12" x14ac:dyDescent="0.3">
      <c r="A286" s="8" t="s">
        <v>89</v>
      </c>
      <c r="B286" t="s">
        <v>91</v>
      </c>
      <c r="C286" t="s">
        <v>92</v>
      </c>
      <c r="D286" t="s">
        <v>93</v>
      </c>
    </row>
    <row r="287" spans="1:12" x14ac:dyDescent="0.3">
      <c r="A287">
        <v>280</v>
      </c>
      <c r="B287">
        <f>A287-$B$388</f>
        <v>-37.699999999999989</v>
      </c>
      <c r="C287">
        <f>B287*B287*B287</f>
        <v>-53582.632999999951</v>
      </c>
      <c r="D287">
        <f>B287*B287*B287*B287</f>
        <v>2020065.2640999975</v>
      </c>
    </row>
    <row r="288" spans="1:12" x14ac:dyDescent="0.3">
      <c r="A288">
        <v>350</v>
      </c>
      <c r="B288">
        <f t="shared" ref="B288:B351" si="15">A288-$B$388</f>
        <v>32.300000000000011</v>
      </c>
      <c r="C288">
        <f t="shared" ref="C288:C351" si="16">B288*B288*B288</f>
        <v>33698.267000000036</v>
      </c>
      <c r="D288">
        <f t="shared" ref="D288:D351" si="17">B288*B288*B288*B288</f>
        <v>1088454.0241000017</v>
      </c>
    </row>
    <row r="289" spans="1:4" x14ac:dyDescent="0.3">
      <c r="A289">
        <v>310</v>
      </c>
      <c r="B289">
        <f t="shared" si="15"/>
        <v>-7.6999999999999886</v>
      </c>
      <c r="C289">
        <f t="shared" si="16"/>
        <v>-456.53299999999797</v>
      </c>
      <c r="D289">
        <f t="shared" si="17"/>
        <v>3515.3040999999794</v>
      </c>
    </row>
    <row r="290" spans="1:4" x14ac:dyDescent="0.3">
      <c r="A290">
        <v>270</v>
      </c>
      <c r="B290">
        <f t="shared" si="15"/>
        <v>-47.699999999999989</v>
      </c>
      <c r="C290">
        <f t="shared" si="16"/>
        <v>-108531.33299999993</v>
      </c>
      <c r="D290">
        <f t="shared" si="17"/>
        <v>5176944.584099995</v>
      </c>
    </row>
    <row r="291" spans="1:4" x14ac:dyDescent="0.3">
      <c r="A291">
        <v>390</v>
      </c>
      <c r="B291">
        <f t="shared" si="15"/>
        <v>72.300000000000011</v>
      </c>
      <c r="C291">
        <f t="shared" si="16"/>
        <v>377933.06700000021</v>
      </c>
      <c r="D291">
        <f t="shared" si="17"/>
        <v>27324560.744100019</v>
      </c>
    </row>
    <row r="292" spans="1:4" x14ac:dyDescent="0.3">
      <c r="A292">
        <v>320</v>
      </c>
      <c r="B292">
        <f t="shared" si="15"/>
        <v>2.3000000000000114</v>
      </c>
      <c r="C292">
        <f t="shared" si="16"/>
        <v>12.167000000000181</v>
      </c>
      <c r="D292">
        <f t="shared" si="17"/>
        <v>27.984100000000556</v>
      </c>
    </row>
    <row r="293" spans="1:4" x14ac:dyDescent="0.3">
      <c r="A293">
        <v>290</v>
      </c>
      <c r="B293">
        <f t="shared" si="15"/>
        <v>-27.699999999999989</v>
      </c>
      <c r="C293">
        <f t="shared" si="16"/>
        <v>-21253.932999999975</v>
      </c>
      <c r="D293">
        <f t="shared" si="17"/>
        <v>588733.94409999903</v>
      </c>
    </row>
    <row r="294" spans="1:4" x14ac:dyDescent="0.3">
      <c r="A294">
        <v>340</v>
      </c>
      <c r="B294">
        <f t="shared" si="15"/>
        <v>22.300000000000011</v>
      </c>
      <c r="C294">
        <f t="shared" si="16"/>
        <v>11089.567000000017</v>
      </c>
      <c r="D294">
        <f t="shared" si="17"/>
        <v>247297.34410000051</v>
      </c>
    </row>
    <row r="295" spans="1:4" x14ac:dyDescent="0.3">
      <c r="A295">
        <v>310</v>
      </c>
      <c r="B295">
        <f t="shared" si="15"/>
        <v>-7.6999999999999886</v>
      </c>
      <c r="C295">
        <f t="shared" si="16"/>
        <v>-456.53299999999797</v>
      </c>
      <c r="D295">
        <f t="shared" si="17"/>
        <v>3515.3040999999794</v>
      </c>
    </row>
    <row r="296" spans="1:4" x14ac:dyDescent="0.3">
      <c r="A296">
        <v>380</v>
      </c>
      <c r="B296">
        <f t="shared" si="15"/>
        <v>62.300000000000011</v>
      </c>
      <c r="C296">
        <f t="shared" si="16"/>
        <v>241804.36700000011</v>
      </c>
      <c r="D296">
        <f t="shared" si="17"/>
        <v>15064412.06410001</v>
      </c>
    </row>
    <row r="297" spans="1:4" x14ac:dyDescent="0.3">
      <c r="A297">
        <v>270</v>
      </c>
      <c r="B297">
        <f t="shared" si="15"/>
        <v>-47.699999999999989</v>
      </c>
      <c r="C297">
        <f t="shared" si="16"/>
        <v>-108531.33299999993</v>
      </c>
      <c r="D297">
        <f t="shared" si="17"/>
        <v>5176944.584099995</v>
      </c>
    </row>
    <row r="298" spans="1:4" x14ac:dyDescent="0.3">
      <c r="A298">
        <v>350</v>
      </c>
      <c r="B298">
        <f t="shared" si="15"/>
        <v>32.300000000000011</v>
      </c>
      <c r="C298">
        <f t="shared" si="16"/>
        <v>33698.267000000036</v>
      </c>
      <c r="D298">
        <f t="shared" si="17"/>
        <v>1088454.0241000017</v>
      </c>
    </row>
    <row r="299" spans="1:4" x14ac:dyDescent="0.3">
      <c r="A299">
        <v>300</v>
      </c>
      <c r="B299">
        <f t="shared" si="15"/>
        <v>-17.699999999999989</v>
      </c>
      <c r="C299">
        <f t="shared" si="16"/>
        <v>-5545.2329999999902</v>
      </c>
      <c r="D299">
        <f t="shared" si="17"/>
        <v>98150.624099999768</v>
      </c>
    </row>
    <row r="300" spans="1:4" x14ac:dyDescent="0.3">
      <c r="A300">
        <v>330</v>
      </c>
      <c r="B300">
        <f t="shared" si="15"/>
        <v>12.300000000000011</v>
      </c>
      <c r="C300">
        <f t="shared" si="16"/>
        <v>1860.8670000000052</v>
      </c>
      <c r="D300">
        <f t="shared" si="17"/>
        <v>22888.664100000085</v>
      </c>
    </row>
    <row r="301" spans="1:4" x14ac:dyDescent="0.3">
      <c r="A301">
        <v>370</v>
      </c>
      <c r="B301">
        <f t="shared" si="15"/>
        <v>52.300000000000011</v>
      </c>
      <c r="C301">
        <f t="shared" si="16"/>
        <v>143055.6670000001</v>
      </c>
      <c r="D301">
        <f t="shared" si="17"/>
        <v>7481811.3841000069</v>
      </c>
    </row>
    <row r="302" spans="1:4" x14ac:dyDescent="0.3">
      <c r="A302">
        <v>310</v>
      </c>
      <c r="B302">
        <f t="shared" si="15"/>
        <v>-7.6999999999999886</v>
      </c>
      <c r="C302">
        <f t="shared" si="16"/>
        <v>-456.53299999999797</v>
      </c>
      <c r="D302">
        <f t="shared" si="17"/>
        <v>3515.3040999999794</v>
      </c>
    </row>
    <row r="303" spans="1:4" x14ac:dyDescent="0.3">
      <c r="A303">
        <v>280</v>
      </c>
      <c r="B303">
        <f t="shared" si="15"/>
        <v>-37.699999999999989</v>
      </c>
      <c r="C303">
        <f t="shared" si="16"/>
        <v>-53582.632999999951</v>
      </c>
      <c r="D303">
        <f t="shared" si="17"/>
        <v>2020065.2640999975</v>
      </c>
    </row>
    <row r="304" spans="1:4" x14ac:dyDescent="0.3">
      <c r="A304">
        <v>320</v>
      </c>
      <c r="B304">
        <f t="shared" si="15"/>
        <v>2.3000000000000114</v>
      </c>
      <c r="C304">
        <f t="shared" si="16"/>
        <v>12.167000000000181</v>
      </c>
      <c r="D304">
        <f t="shared" si="17"/>
        <v>27.984100000000556</v>
      </c>
    </row>
    <row r="305" spans="1:4" x14ac:dyDescent="0.3">
      <c r="A305">
        <v>350</v>
      </c>
      <c r="B305">
        <f t="shared" si="15"/>
        <v>32.300000000000011</v>
      </c>
      <c r="C305">
        <f t="shared" si="16"/>
        <v>33698.267000000036</v>
      </c>
      <c r="D305">
        <f t="shared" si="17"/>
        <v>1088454.0241000017</v>
      </c>
    </row>
    <row r="306" spans="1:4" x14ac:dyDescent="0.3">
      <c r="A306">
        <v>290</v>
      </c>
      <c r="B306">
        <f t="shared" si="15"/>
        <v>-27.699999999999989</v>
      </c>
      <c r="C306">
        <f t="shared" si="16"/>
        <v>-21253.932999999975</v>
      </c>
      <c r="D306">
        <f t="shared" si="17"/>
        <v>588733.94409999903</v>
      </c>
    </row>
    <row r="307" spans="1:4" x14ac:dyDescent="0.3">
      <c r="A307">
        <v>270</v>
      </c>
      <c r="B307">
        <f t="shared" si="15"/>
        <v>-47.699999999999989</v>
      </c>
      <c r="C307">
        <f t="shared" si="16"/>
        <v>-108531.33299999993</v>
      </c>
      <c r="D307">
        <f t="shared" si="17"/>
        <v>5176944.584099995</v>
      </c>
    </row>
    <row r="308" spans="1:4" x14ac:dyDescent="0.3">
      <c r="A308">
        <v>350</v>
      </c>
      <c r="B308">
        <f t="shared" si="15"/>
        <v>32.300000000000011</v>
      </c>
      <c r="C308">
        <f t="shared" si="16"/>
        <v>33698.267000000036</v>
      </c>
      <c r="D308">
        <f t="shared" si="17"/>
        <v>1088454.0241000017</v>
      </c>
    </row>
    <row r="309" spans="1:4" x14ac:dyDescent="0.3">
      <c r="A309">
        <v>300</v>
      </c>
      <c r="B309">
        <f t="shared" si="15"/>
        <v>-17.699999999999989</v>
      </c>
      <c r="C309">
        <f t="shared" si="16"/>
        <v>-5545.2329999999902</v>
      </c>
      <c r="D309">
        <f t="shared" si="17"/>
        <v>98150.624099999768</v>
      </c>
    </row>
    <row r="310" spans="1:4" x14ac:dyDescent="0.3">
      <c r="A310">
        <v>330</v>
      </c>
      <c r="B310">
        <f t="shared" si="15"/>
        <v>12.300000000000011</v>
      </c>
      <c r="C310">
        <f t="shared" si="16"/>
        <v>1860.8670000000052</v>
      </c>
      <c r="D310">
        <f t="shared" si="17"/>
        <v>22888.664100000085</v>
      </c>
    </row>
    <row r="311" spans="1:4" x14ac:dyDescent="0.3">
      <c r="A311">
        <v>370</v>
      </c>
      <c r="B311">
        <f t="shared" si="15"/>
        <v>52.300000000000011</v>
      </c>
      <c r="C311">
        <f t="shared" si="16"/>
        <v>143055.6670000001</v>
      </c>
      <c r="D311">
        <f t="shared" si="17"/>
        <v>7481811.3841000069</v>
      </c>
    </row>
    <row r="312" spans="1:4" x14ac:dyDescent="0.3">
      <c r="A312">
        <v>310</v>
      </c>
      <c r="B312">
        <f t="shared" si="15"/>
        <v>-7.6999999999999886</v>
      </c>
      <c r="C312">
        <f t="shared" si="16"/>
        <v>-456.53299999999797</v>
      </c>
      <c r="D312">
        <f t="shared" si="17"/>
        <v>3515.3040999999794</v>
      </c>
    </row>
    <row r="313" spans="1:4" x14ac:dyDescent="0.3">
      <c r="A313">
        <v>280</v>
      </c>
      <c r="B313">
        <f t="shared" si="15"/>
        <v>-37.699999999999989</v>
      </c>
      <c r="C313">
        <f t="shared" si="16"/>
        <v>-53582.632999999951</v>
      </c>
      <c r="D313">
        <f t="shared" si="17"/>
        <v>2020065.2640999975</v>
      </c>
    </row>
    <row r="314" spans="1:4" x14ac:dyDescent="0.3">
      <c r="A314">
        <v>320</v>
      </c>
      <c r="B314">
        <f t="shared" si="15"/>
        <v>2.3000000000000114</v>
      </c>
      <c r="C314">
        <f t="shared" si="16"/>
        <v>12.167000000000181</v>
      </c>
      <c r="D314">
        <f t="shared" si="17"/>
        <v>27.984100000000556</v>
      </c>
    </row>
    <row r="315" spans="1:4" x14ac:dyDescent="0.3">
      <c r="A315">
        <v>350</v>
      </c>
      <c r="B315">
        <f t="shared" si="15"/>
        <v>32.300000000000011</v>
      </c>
      <c r="C315">
        <f t="shared" si="16"/>
        <v>33698.267000000036</v>
      </c>
      <c r="D315">
        <f t="shared" si="17"/>
        <v>1088454.0241000017</v>
      </c>
    </row>
    <row r="316" spans="1:4" x14ac:dyDescent="0.3">
      <c r="A316">
        <v>290</v>
      </c>
      <c r="B316">
        <f t="shared" si="15"/>
        <v>-27.699999999999989</v>
      </c>
      <c r="C316">
        <f t="shared" si="16"/>
        <v>-21253.932999999975</v>
      </c>
      <c r="D316">
        <f t="shared" si="17"/>
        <v>588733.94409999903</v>
      </c>
    </row>
    <row r="317" spans="1:4" x14ac:dyDescent="0.3">
      <c r="A317">
        <v>270</v>
      </c>
      <c r="B317">
        <f t="shared" si="15"/>
        <v>-47.699999999999989</v>
      </c>
      <c r="C317">
        <f t="shared" si="16"/>
        <v>-108531.33299999993</v>
      </c>
      <c r="D317">
        <f t="shared" si="17"/>
        <v>5176944.584099995</v>
      </c>
    </row>
    <row r="318" spans="1:4" x14ac:dyDescent="0.3">
      <c r="A318">
        <v>350</v>
      </c>
      <c r="B318">
        <f t="shared" si="15"/>
        <v>32.300000000000011</v>
      </c>
      <c r="C318">
        <f t="shared" si="16"/>
        <v>33698.267000000036</v>
      </c>
      <c r="D318">
        <f t="shared" si="17"/>
        <v>1088454.0241000017</v>
      </c>
    </row>
    <row r="319" spans="1:4" x14ac:dyDescent="0.3">
      <c r="A319">
        <v>300</v>
      </c>
      <c r="B319">
        <f t="shared" si="15"/>
        <v>-17.699999999999989</v>
      </c>
      <c r="C319">
        <f t="shared" si="16"/>
        <v>-5545.2329999999902</v>
      </c>
      <c r="D319">
        <f t="shared" si="17"/>
        <v>98150.624099999768</v>
      </c>
    </row>
    <row r="320" spans="1:4" x14ac:dyDescent="0.3">
      <c r="A320">
        <v>330</v>
      </c>
      <c r="B320">
        <f t="shared" si="15"/>
        <v>12.300000000000011</v>
      </c>
      <c r="C320">
        <f t="shared" si="16"/>
        <v>1860.8670000000052</v>
      </c>
      <c r="D320">
        <f t="shared" si="17"/>
        <v>22888.664100000085</v>
      </c>
    </row>
    <row r="321" spans="1:4" x14ac:dyDescent="0.3">
      <c r="A321">
        <v>370</v>
      </c>
      <c r="B321">
        <f t="shared" si="15"/>
        <v>52.300000000000011</v>
      </c>
      <c r="C321">
        <f t="shared" si="16"/>
        <v>143055.6670000001</v>
      </c>
      <c r="D321">
        <f t="shared" si="17"/>
        <v>7481811.3841000069</v>
      </c>
    </row>
    <row r="322" spans="1:4" x14ac:dyDescent="0.3">
      <c r="A322">
        <v>310</v>
      </c>
      <c r="B322">
        <f t="shared" si="15"/>
        <v>-7.6999999999999886</v>
      </c>
      <c r="C322">
        <f t="shared" si="16"/>
        <v>-456.53299999999797</v>
      </c>
      <c r="D322">
        <f t="shared" si="17"/>
        <v>3515.3040999999794</v>
      </c>
    </row>
    <row r="323" spans="1:4" x14ac:dyDescent="0.3">
      <c r="A323">
        <v>280</v>
      </c>
      <c r="B323">
        <f t="shared" si="15"/>
        <v>-37.699999999999989</v>
      </c>
      <c r="C323">
        <f t="shared" si="16"/>
        <v>-53582.632999999951</v>
      </c>
      <c r="D323">
        <f t="shared" si="17"/>
        <v>2020065.2640999975</v>
      </c>
    </row>
    <row r="324" spans="1:4" x14ac:dyDescent="0.3">
      <c r="A324">
        <v>320</v>
      </c>
      <c r="B324">
        <f t="shared" si="15"/>
        <v>2.3000000000000114</v>
      </c>
      <c r="C324">
        <f t="shared" si="16"/>
        <v>12.167000000000181</v>
      </c>
      <c r="D324">
        <f t="shared" si="17"/>
        <v>27.984100000000556</v>
      </c>
    </row>
    <row r="325" spans="1:4" x14ac:dyDescent="0.3">
      <c r="A325">
        <v>350</v>
      </c>
      <c r="B325">
        <f t="shared" si="15"/>
        <v>32.300000000000011</v>
      </c>
      <c r="C325">
        <f t="shared" si="16"/>
        <v>33698.267000000036</v>
      </c>
      <c r="D325">
        <f t="shared" si="17"/>
        <v>1088454.0241000017</v>
      </c>
    </row>
    <row r="326" spans="1:4" x14ac:dyDescent="0.3">
      <c r="A326">
        <v>290</v>
      </c>
      <c r="B326">
        <f t="shared" si="15"/>
        <v>-27.699999999999989</v>
      </c>
      <c r="C326">
        <f t="shared" si="16"/>
        <v>-21253.932999999975</v>
      </c>
      <c r="D326">
        <f t="shared" si="17"/>
        <v>588733.94409999903</v>
      </c>
    </row>
    <row r="327" spans="1:4" x14ac:dyDescent="0.3">
      <c r="A327">
        <v>270</v>
      </c>
      <c r="B327">
        <f t="shared" si="15"/>
        <v>-47.699999999999989</v>
      </c>
      <c r="C327">
        <f t="shared" si="16"/>
        <v>-108531.33299999993</v>
      </c>
      <c r="D327">
        <f t="shared" si="17"/>
        <v>5176944.584099995</v>
      </c>
    </row>
    <row r="328" spans="1:4" x14ac:dyDescent="0.3">
      <c r="A328">
        <v>350</v>
      </c>
      <c r="B328">
        <f t="shared" si="15"/>
        <v>32.300000000000011</v>
      </c>
      <c r="C328">
        <f t="shared" si="16"/>
        <v>33698.267000000036</v>
      </c>
      <c r="D328">
        <f t="shared" si="17"/>
        <v>1088454.0241000017</v>
      </c>
    </row>
    <row r="329" spans="1:4" x14ac:dyDescent="0.3">
      <c r="A329">
        <v>300</v>
      </c>
      <c r="B329">
        <f t="shared" si="15"/>
        <v>-17.699999999999989</v>
      </c>
      <c r="C329">
        <f t="shared" si="16"/>
        <v>-5545.2329999999902</v>
      </c>
      <c r="D329">
        <f t="shared" si="17"/>
        <v>98150.624099999768</v>
      </c>
    </row>
    <row r="330" spans="1:4" x14ac:dyDescent="0.3">
      <c r="A330">
        <v>330</v>
      </c>
      <c r="B330">
        <f t="shared" si="15"/>
        <v>12.300000000000011</v>
      </c>
      <c r="C330">
        <f t="shared" si="16"/>
        <v>1860.8670000000052</v>
      </c>
      <c r="D330">
        <f t="shared" si="17"/>
        <v>22888.664100000085</v>
      </c>
    </row>
    <row r="331" spans="1:4" x14ac:dyDescent="0.3">
      <c r="A331">
        <v>370</v>
      </c>
      <c r="B331">
        <f t="shared" si="15"/>
        <v>52.300000000000011</v>
      </c>
      <c r="C331">
        <f t="shared" si="16"/>
        <v>143055.6670000001</v>
      </c>
      <c r="D331">
        <f t="shared" si="17"/>
        <v>7481811.3841000069</v>
      </c>
    </row>
    <row r="332" spans="1:4" x14ac:dyDescent="0.3">
      <c r="A332">
        <v>310</v>
      </c>
      <c r="B332">
        <f t="shared" si="15"/>
        <v>-7.6999999999999886</v>
      </c>
      <c r="C332">
        <f t="shared" si="16"/>
        <v>-456.53299999999797</v>
      </c>
      <c r="D332">
        <f t="shared" si="17"/>
        <v>3515.3040999999794</v>
      </c>
    </row>
    <row r="333" spans="1:4" x14ac:dyDescent="0.3">
      <c r="A333">
        <v>280</v>
      </c>
      <c r="B333">
        <f t="shared" si="15"/>
        <v>-37.699999999999989</v>
      </c>
      <c r="C333">
        <f t="shared" si="16"/>
        <v>-53582.632999999951</v>
      </c>
      <c r="D333">
        <f t="shared" si="17"/>
        <v>2020065.2640999975</v>
      </c>
    </row>
    <row r="334" spans="1:4" x14ac:dyDescent="0.3">
      <c r="A334">
        <v>320</v>
      </c>
      <c r="B334">
        <f t="shared" si="15"/>
        <v>2.3000000000000114</v>
      </c>
      <c r="C334">
        <f t="shared" si="16"/>
        <v>12.167000000000181</v>
      </c>
      <c r="D334">
        <f t="shared" si="17"/>
        <v>27.984100000000556</v>
      </c>
    </row>
    <row r="335" spans="1:4" x14ac:dyDescent="0.3">
      <c r="A335">
        <v>350</v>
      </c>
      <c r="B335">
        <f t="shared" si="15"/>
        <v>32.300000000000011</v>
      </c>
      <c r="C335">
        <f t="shared" si="16"/>
        <v>33698.267000000036</v>
      </c>
      <c r="D335">
        <f t="shared" si="17"/>
        <v>1088454.0241000017</v>
      </c>
    </row>
    <row r="336" spans="1:4" x14ac:dyDescent="0.3">
      <c r="A336">
        <v>290</v>
      </c>
      <c r="B336">
        <f t="shared" si="15"/>
        <v>-27.699999999999989</v>
      </c>
      <c r="C336">
        <f t="shared" si="16"/>
        <v>-21253.932999999975</v>
      </c>
      <c r="D336">
        <f t="shared" si="17"/>
        <v>588733.94409999903</v>
      </c>
    </row>
    <row r="337" spans="1:4" x14ac:dyDescent="0.3">
      <c r="A337">
        <v>270</v>
      </c>
      <c r="B337">
        <f t="shared" si="15"/>
        <v>-47.699999999999989</v>
      </c>
      <c r="C337">
        <f t="shared" si="16"/>
        <v>-108531.33299999993</v>
      </c>
      <c r="D337">
        <f t="shared" si="17"/>
        <v>5176944.584099995</v>
      </c>
    </row>
    <row r="338" spans="1:4" x14ac:dyDescent="0.3">
      <c r="A338">
        <v>350</v>
      </c>
      <c r="B338">
        <f t="shared" si="15"/>
        <v>32.300000000000011</v>
      </c>
      <c r="C338">
        <f t="shared" si="16"/>
        <v>33698.267000000036</v>
      </c>
      <c r="D338">
        <f t="shared" si="17"/>
        <v>1088454.0241000017</v>
      </c>
    </row>
    <row r="339" spans="1:4" x14ac:dyDescent="0.3">
      <c r="A339">
        <v>300</v>
      </c>
      <c r="B339">
        <f t="shared" si="15"/>
        <v>-17.699999999999989</v>
      </c>
      <c r="C339">
        <f t="shared" si="16"/>
        <v>-5545.2329999999902</v>
      </c>
      <c r="D339">
        <f t="shared" si="17"/>
        <v>98150.624099999768</v>
      </c>
    </row>
    <row r="340" spans="1:4" x14ac:dyDescent="0.3">
      <c r="A340">
        <v>330</v>
      </c>
      <c r="B340">
        <f t="shared" si="15"/>
        <v>12.300000000000011</v>
      </c>
      <c r="C340">
        <f t="shared" si="16"/>
        <v>1860.8670000000052</v>
      </c>
      <c r="D340">
        <f t="shared" si="17"/>
        <v>22888.664100000085</v>
      </c>
    </row>
    <row r="341" spans="1:4" x14ac:dyDescent="0.3">
      <c r="A341">
        <v>370</v>
      </c>
      <c r="B341">
        <f t="shared" si="15"/>
        <v>52.300000000000011</v>
      </c>
      <c r="C341">
        <f t="shared" si="16"/>
        <v>143055.6670000001</v>
      </c>
      <c r="D341">
        <f t="shared" si="17"/>
        <v>7481811.3841000069</v>
      </c>
    </row>
    <row r="342" spans="1:4" x14ac:dyDescent="0.3">
      <c r="A342">
        <v>310</v>
      </c>
      <c r="B342">
        <f t="shared" si="15"/>
        <v>-7.6999999999999886</v>
      </c>
      <c r="C342">
        <f t="shared" si="16"/>
        <v>-456.53299999999797</v>
      </c>
      <c r="D342">
        <f t="shared" si="17"/>
        <v>3515.3040999999794</v>
      </c>
    </row>
    <row r="343" spans="1:4" x14ac:dyDescent="0.3">
      <c r="A343">
        <v>280</v>
      </c>
      <c r="B343">
        <f t="shared" si="15"/>
        <v>-37.699999999999989</v>
      </c>
      <c r="C343">
        <f t="shared" si="16"/>
        <v>-53582.632999999951</v>
      </c>
      <c r="D343">
        <f t="shared" si="17"/>
        <v>2020065.2640999975</v>
      </c>
    </row>
    <row r="344" spans="1:4" x14ac:dyDescent="0.3">
      <c r="A344">
        <v>320</v>
      </c>
      <c r="B344">
        <f t="shared" si="15"/>
        <v>2.3000000000000114</v>
      </c>
      <c r="C344">
        <f t="shared" si="16"/>
        <v>12.167000000000181</v>
      </c>
      <c r="D344">
        <f t="shared" si="17"/>
        <v>27.984100000000556</v>
      </c>
    </row>
    <row r="345" spans="1:4" x14ac:dyDescent="0.3">
      <c r="A345">
        <v>350</v>
      </c>
      <c r="B345">
        <f t="shared" si="15"/>
        <v>32.300000000000011</v>
      </c>
      <c r="C345">
        <f t="shared" si="16"/>
        <v>33698.267000000036</v>
      </c>
      <c r="D345">
        <f t="shared" si="17"/>
        <v>1088454.0241000017</v>
      </c>
    </row>
    <row r="346" spans="1:4" x14ac:dyDescent="0.3">
      <c r="A346">
        <v>290</v>
      </c>
      <c r="B346">
        <f t="shared" si="15"/>
        <v>-27.699999999999989</v>
      </c>
      <c r="C346">
        <f t="shared" si="16"/>
        <v>-21253.932999999975</v>
      </c>
      <c r="D346">
        <f t="shared" si="17"/>
        <v>588733.94409999903</v>
      </c>
    </row>
    <row r="347" spans="1:4" x14ac:dyDescent="0.3">
      <c r="A347">
        <v>270</v>
      </c>
      <c r="B347">
        <f t="shared" si="15"/>
        <v>-47.699999999999989</v>
      </c>
      <c r="C347">
        <f t="shared" si="16"/>
        <v>-108531.33299999993</v>
      </c>
      <c r="D347">
        <f t="shared" si="17"/>
        <v>5176944.584099995</v>
      </c>
    </row>
    <row r="348" spans="1:4" x14ac:dyDescent="0.3">
      <c r="A348">
        <v>350</v>
      </c>
      <c r="B348">
        <f t="shared" si="15"/>
        <v>32.300000000000011</v>
      </c>
      <c r="C348">
        <f t="shared" si="16"/>
        <v>33698.267000000036</v>
      </c>
      <c r="D348">
        <f t="shared" si="17"/>
        <v>1088454.0241000017</v>
      </c>
    </row>
    <row r="349" spans="1:4" x14ac:dyDescent="0.3">
      <c r="A349">
        <v>300</v>
      </c>
      <c r="B349">
        <f t="shared" si="15"/>
        <v>-17.699999999999989</v>
      </c>
      <c r="C349">
        <f t="shared" si="16"/>
        <v>-5545.2329999999902</v>
      </c>
      <c r="D349">
        <f t="shared" si="17"/>
        <v>98150.624099999768</v>
      </c>
    </row>
    <row r="350" spans="1:4" x14ac:dyDescent="0.3">
      <c r="A350">
        <v>330</v>
      </c>
      <c r="B350">
        <f t="shared" si="15"/>
        <v>12.300000000000011</v>
      </c>
      <c r="C350">
        <f t="shared" si="16"/>
        <v>1860.8670000000052</v>
      </c>
      <c r="D350">
        <f t="shared" si="17"/>
        <v>22888.664100000085</v>
      </c>
    </row>
    <row r="351" spans="1:4" x14ac:dyDescent="0.3">
      <c r="A351">
        <v>370</v>
      </c>
      <c r="B351">
        <f t="shared" si="15"/>
        <v>52.300000000000011</v>
      </c>
      <c r="C351">
        <f t="shared" si="16"/>
        <v>143055.6670000001</v>
      </c>
      <c r="D351">
        <f t="shared" si="17"/>
        <v>7481811.3841000069</v>
      </c>
    </row>
    <row r="352" spans="1:4" x14ac:dyDescent="0.3">
      <c r="A352">
        <v>310</v>
      </c>
      <c r="B352">
        <f t="shared" ref="B352:B386" si="18">A352-$B$388</f>
        <v>-7.6999999999999886</v>
      </c>
      <c r="C352">
        <f t="shared" ref="C352:C386" si="19">B352*B352*B352</f>
        <v>-456.53299999999797</v>
      </c>
      <c r="D352">
        <f t="shared" ref="D352:D386" si="20">B352*B352*B352*B352</f>
        <v>3515.3040999999794</v>
      </c>
    </row>
    <row r="353" spans="1:4" x14ac:dyDescent="0.3">
      <c r="A353">
        <v>280</v>
      </c>
      <c r="B353">
        <f t="shared" si="18"/>
        <v>-37.699999999999989</v>
      </c>
      <c r="C353">
        <f t="shared" si="19"/>
        <v>-53582.632999999951</v>
      </c>
      <c r="D353">
        <f t="shared" si="20"/>
        <v>2020065.2640999975</v>
      </c>
    </row>
    <row r="354" spans="1:4" x14ac:dyDescent="0.3">
      <c r="A354">
        <v>320</v>
      </c>
      <c r="B354">
        <f t="shared" si="18"/>
        <v>2.3000000000000114</v>
      </c>
      <c r="C354">
        <f t="shared" si="19"/>
        <v>12.167000000000181</v>
      </c>
      <c r="D354">
        <f t="shared" si="20"/>
        <v>27.984100000000556</v>
      </c>
    </row>
    <row r="355" spans="1:4" x14ac:dyDescent="0.3">
      <c r="A355">
        <v>350</v>
      </c>
      <c r="B355">
        <f t="shared" si="18"/>
        <v>32.300000000000011</v>
      </c>
      <c r="C355">
        <f t="shared" si="19"/>
        <v>33698.267000000036</v>
      </c>
      <c r="D355">
        <f t="shared" si="20"/>
        <v>1088454.0241000017</v>
      </c>
    </row>
    <row r="356" spans="1:4" x14ac:dyDescent="0.3">
      <c r="A356">
        <v>290</v>
      </c>
      <c r="B356">
        <f t="shared" si="18"/>
        <v>-27.699999999999989</v>
      </c>
      <c r="C356">
        <f t="shared" si="19"/>
        <v>-21253.932999999975</v>
      </c>
      <c r="D356">
        <f t="shared" si="20"/>
        <v>588733.94409999903</v>
      </c>
    </row>
    <row r="357" spans="1:4" x14ac:dyDescent="0.3">
      <c r="A357">
        <v>270</v>
      </c>
      <c r="B357">
        <f t="shared" si="18"/>
        <v>-47.699999999999989</v>
      </c>
      <c r="C357">
        <f t="shared" si="19"/>
        <v>-108531.33299999993</v>
      </c>
      <c r="D357">
        <f t="shared" si="20"/>
        <v>5176944.584099995</v>
      </c>
    </row>
    <row r="358" spans="1:4" x14ac:dyDescent="0.3">
      <c r="A358">
        <v>350</v>
      </c>
      <c r="B358">
        <f t="shared" si="18"/>
        <v>32.300000000000011</v>
      </c>
      <c r="C358">
        <f t="shared" si="19"/>
        <v>33698.267000000036</v>
      </c>
      <c r="D358">
        <f t="shared" si="20"/>
        <v>1088454.0241000017</v>
      </c>
    </row>
    <row r="359" spans="1:4" x14ac:dyDescent="0.3">
      <c r="A359">
        <v>300</v>
      </c>
      <c r="B359">
        <f t="shared" si="18"/>
        <v>-17.699999999999989</v>
      </c>
      <c r="C359">
        <f t="shared" si="19"/>
        <v>-5545.2329999999902</v>
      </c>
      <c r="D359">
        <f t="shared" si="20"/>
        <v>98150.624099999768</v>
      </c>
    </row>
    <row r="360" spans="1:4" x14ac:dyDescent="0.3">
      <c r="A360">
        <v>330</v>
      </c>
      <c r="B360">
        <f t="shared" si="18"/>
        <v>12.300000000000011</v>
      </c>
      <c r="C360">
        <f t="shared" si="19"/>
        <v>1860.8670000000052</v>
      </c>
      <c r="D360">
        <f t="shared" si="20"/>
        <v>22888.664100000085</v>
      </c>
    </row>
    <row r="361" spans="1:4" x14ac:dyDescent="0.3">
      <c r="A361">
        <v>370</v>
      </c>
      <c r="B361">
        <f t="shared" si="18"/>
        <v>52.300000000000011</v>
      </c>
      <c r="C361">
        <f t="shared" si="19"/>
        <v>143055.6670000001</v>
      </c>
      <c r="D361">
        <f t="shared" si="20"/>
        <v>7481811.3841000069</v>
      </c>
    </row>
    <row r="362" spans="1:4" x14ac:dyDescent="0.3">
      <c r="A362">
        <v>310</v>
      </c>
      <c r="B362">
        <f t="shared" si="18"/>
        <v>-7.6999999999999886</v>
      </c>
      <c r="C362">
        <f t="shared" si="19"/>
        <v>-456.53299999999797</v>
      </c>
      <c r="D362">
        <f t="shared" si="20"/>
        <v>3515.3040999999794</v>
      </c>
    </row>
    <row r="363" spans="1:4" x14ac:dyDescent="0.3">
      <c r="A363">
        <v>280</v>
      </c>
      <c r="B363">
        <f t="shared" si="18"/>
        <v>-37.699999999999989</v>
      </c>
      <c r="C363">
        <f t="shared" si="19"/>
        <v>-53582.632999999951</v>
      </c>
      <c r="D363">
        <f t="shared" si="20"/>
        <v>2020065.2640999975</v>
      </c>
    </row>
    <row r="364" spans="1:4" x14ac:dyDescent="0.3">
      <c r="A364">
        <v>320</v>
      </c>
      <c r="B364">
        <f t="shared" si="18"/>
        <v>2.3000000000000114</v>
      </c>
      <c r="C364">
        <f t="shared" si="19"/>
        <v>12.167000000000181</v>
      </c>
      <c r="D364">
        <f t="shared" si="20"/>
        <v>27.984100000000556</v>
      </c>
    </row>
    <row r="365" spans="1:4" x14ac:dyDescent="0.3">
      <c r="A365">
        <v>350</v>
      </c>
      <c r="B365">
        <f t="shared" si="18"/>
        <v>32.300000000000011</v>
      </c>
      <c r="C365">
        <f t="shared" si="19"/>
        <v>33698.267000000036</v>
      </c>
      <c r="D365">
        <f t="shared" si="20"/>
        <v>1088454.0241000017</v>
      </c>
    </row>
    <row r="366" spans="1:4" x14ac:dyDescent="0.3">
      <c r="A366">
        <v>290</v>
      </c>
      <c r="B366">
        <f t="shared" si="18"/>
        <v>-27.699999999999989</v>
      </c>
      <c r="C366">
        <f t="shared" si="19"/>
        <v>-21253.932999999975</v>
      </c>
      <c r="D366">
        <f t="shared" si="20"/>
        <v>588733.94409999903</v>
      </c>
    </row>
    <row r="367" spans="1:4" x14ac:dyDescent="0.3">
      <c r="A367">
        <v>270</v>
      </c>
      <c r="B367">
        <f t="shared" si="18"/>
        <v>-47.699999999999989</v>
      </c>
      <c r="C367">
        <f t="shared" si="19"/>
        <v>-108531.33299999993</v>
      </c>
      <c r="D367">
        <f t="shared" si="20"/>
        <v>5176944.584099995</v>
      </c>
    </row>
    <row r="368" spans="1:4" x14ac:dyDescent="0.3">
      <c r="A368">
        <v>350</v>
      </c>
      <c r="B368">
        <f t="shared" si="18"/>
        <v>32.300000000000011</v>
      </c>
      <c r="C368">
        <f t="shared" si="19"/>
        <v>33698.267000000036</v>
      </c>
      <c r="D368">
        <f t="shared" si="20"/>
        <v>1088454.0241000017</v>
      </c>
    </row>
    <row r="369" spans="1:4" x14ac:dyDescent="0.3">
      <c r="A369">
        <v>300</v>
      </c>
      <c r="B369">
        <f t="shared" si="18"/>
        <v>-17.699999999999989</v>
      </c>
      <c r="C369">
        <f t="shared" si="19"/>
        <v>-5545.2329999999902</v>
      </c>
      <c r="D369">
        <f t="shared" si="20"/>
        <v>98150.624099999768</v>
      </c>
    </row>
    <row r="370" spans="1:4" x14ac:dyDescent="0.3">
      <c r="A370">
        <v>330</v>
      </c>
      <c r="B370">
        <f t="shared" si="18"/>
        <v>12.300000000000011</v>
      </c>
      <c r="C370">
        <f t="shared" si="19"/>
        <v>1860.8670000000052</v>
      </c>
      <c r="D370">
        <f t="shared" si="20"/>
        <v>22888.664100000085</v>
      </c>
    </row>
    <row r="371" spans="1:4" x14ac:dyDescent="0.3">
      <c r="A371">
        <v>370</v>
      </c>
      <c r="B371">
        <f t="shared" si="18"/>
        <v>52.300000000000011</v>
      </c>
      <c r="C371">
        <f t="shared" si="19"/>
        <v>143055.6670000001</v>
      </c>
      <c r="D371">
        <f t="shared" si="20"/>
        <v>7481811.3841000069</v>
      </c>
    </row>
    <row r="372" spans="1:4" x14ac:dyDescent="0.3">
      <c r="A372">
        <v>310</v>
      </c>
      <c r="B372">
        <f t="shared" si="18"/>
        <v>-7.6999999999999886</v>
      </c>
      <c r="C372">
        <f t="shared" si="19"/>
        <v>-456.53299999999797</v>
      </c>
      <c r="D372">
        <f t="shared" si="20"/>
        <v>3515.3040999999794</v>
      </c>
    </row>
    <row r="373" spans="1:4" x14ac:dyDescent="0.3">
      <c r="A373">
        <v>280</v>
      </c>
      <c r="B373">
        <f t="shared" si="18"/>
        <v>-37.699999999999989</v>
      </c>
      <c r="C373">
        <f t="shared" si="19"/>
        <v>-53582.632999999951</v>
      </c>
      <c r="D373">
        <f t="shared" si="20"/>
        <v>2020065.2640999975</v>
      </c>
    </row>
    <row r="374" spans="1:4" x14ac:dyDescent="0.3">
      <c r="A374">
        <v>320</v>
      </c>
      <c r="B374">
        <f t="shared" si="18"/>
        <v>2.3000000000000114</v>
      </c>
      <c r="C374">
        <f t="shared" si="19"/>
        <v>12.167000000000181</v>
      </c>
      <c r="D374">
        <f t="shared" si="20"/>
        <v>27.984100000000556</v>
      </c>
    </row>
    <row r="375" spans="1:4" x14ac:dyDescent="0.3">
      <c r="A375">
        <v>350</v>
      </c>
      <c r="B375">
        <f t="shared" si="18"/>
        <v>32.300000000000011</v>
      </c>
      <c r="C375">
        <f t="shared" si="19"/>
        <v>33698.267000000036</v>
      </c>
      <c r="D375">
        <f t="shared" si="20"/>
        <v>1088454.0241000017</v>
      </c>
    </row>
    <row r="376" spans="1:4" x14ac:dyDescent="0.3">
      <c r="A376">
        <v>290</v>
      </c>
      <c r="B376">
        <f t="shared" si="18"/>
        <v>-27.699999999999989</v>
      </c>
      <c r="C376">
        <f t="shared" si="19"/>
        <v>-21253.932999999975</v>
      </c>
      <c r="D376">
        <f t="shared" si="20"/>
        <v>588733.94409999903</v>
      </c>
    </row>
    <row r="377" spans="1:4" x14ac:dyDescent="0.3">
      <c r="A377">
        <v>270</v>
      </c>
      <c r="B377">
        <f t="shared" si="18"/>
        <v>-47.699999999999989</v>
      </c>
      <c r="C377">
        <f t="shared" si="19"/>
        <v>-108531.33299999993</v>
      </c>
      <c r="D377">
        <f t="shared" si="20"/>
        <v>5176944.584099995</v>
      </c>
    </row>
    <row r="378" spans="1:4" x14ac:dyDescent="0.3">
      <c r="A378">
        <v>350</v>
      </c>
      <c r="B378">
        <f t="shared" si="18"/>
        <v>32.300000000000011</v>
      </c>
      <c r="C378">
        <f t="shared" si="19"/>
        <v>33698.267000000036</v>
      </c>
      <c r="D378">
        <f t="shared" si="20"/>
        <v>1088454.0241000017</v>
      </c>
    </row>
    <row r="379" spans="1:4" x14ac:dyDescent="0.3">
      <c r="A379">
        <v>300</v>
      </c>
      <c r="B379">
        <f t="shared" si="18"/>
        <v>-17.699999999999989</v>
      </c>
      <c r="C379">
        <f t="shared" si="19"/>
        <v>-5545.2329999999902</v>
      </c>
      <c r="D379">
        <f t="shared" si="20"/>
        <v>98150.624099999768</v>
      </c>
    </row>
    <row r="380" spans="1:4" x14ac:dyDescent="0.3">
      <c r="A380">
        <v>330</v>
      </c>
      <c r="B380">
        <f t="shared" si="18"/>
        <v>12.300000000000011</v>
      </c>
      <c r="C380">
        <f t="shared" si="19"/>
        <v>1860.8670000000052</v>
      </c>
      <c r="D380">
        <f t="shared" si="20"/>
        <v>22888.664100000085</v>
      </c>
    </row>
    <row r="381" spans="1:4" x14ac:dyDescent="0.3">
      <c r="A381">
        <v>370</v>
      </c>
      <c r="B381">
        <f t="shared" si="18"/>
        <v>52.300000000000011</v>
      </c>
      <c r="C381">
        <f t="shared" si="19"/>
        <v>143055.6670000001</v>
      </c>
      <c r="D381">
        <f t="shared" si="20"/>
        <v>7481811.3841000069</v>
      </c>
    </row>
    <row r="382" spans="1:4" x14ac:dyDescent="0.3">
      <c r="A382">
        <v>310</v>
      </c>
      <c r="B382">
        <f t="shared" si="18"/>
        <v>-7.6999999999999886</v>
      </c>
      <c r="C382">
        <f t="shared" si="19"/>
        <v>-456.53299999999797</v>
      </c>
      <c r="D382">
        <f t="shared" si="20"/>
        <v>3515.3040999999794</v>
      </c>
    </row>
    <row r="383" spans="1:4" x14ac:dyDescent="0.3">
      <c r="A383">
        <v>280</v>
      </c>
      <c r="B383">
        <f t="shared" si="18"/>
        <v>-37.699999999999989</v>
      </c>
      <c r="C383">
        <f t="shared" si="19"/>
        <v>-53582.632999999951</v>
      </c>
      <c r="D383">
        <f t="shared" si="20"/>
        <v>2020065.2640999975</v>
      </c>
    </row>
    <row r="384" spans="1:4" x14ac:dyDescent="0.3">
      <c r="A384">
        <v>320</v>
      </c>
      <c r="B384">
        <f t="shared" si="18"/>
        <v>2.3000000000000114</v>
      </c>
      <c r="C384">
        <f t="shared" si="19"/>
        <v>12.167000000000181</v>
      </c>
      <c r="D384">
        <f t="shared" si="20"/>
        <v>27.984100000000556</v>
      </c>
    </row>
    <row r="385" spans="1:10" x14ac:dyDescent="0.3">
      <c r="A385">
        <v>350</v>
      </c>
      <c r="B385">
        <f t="shared" si="18"/>
        <v>32.300000000000011</v>
      </c>
      <c r="C385">
        <f t="shared" si="19"/>
        <v>33698.267000000036</v>
      </c>
      <c r="D385">
        <f t="shared" si="20"/>
        <v>1088454.0241000017</v>
      </c>
    </row>
    <row r="386" spans="1:10" x14ac:dyDescent="0.3">
      <c r="A386">
        <v>290</v>
      </c>
      <c r="B386">
        <f t="shared" si="18"/>
        <v>-27.699999999999989</v>
      </c>
      <c r="C386">
        <f t="shared" si="19"/>
        <v>-21253.932999999975</v>
      </c>
      <c r="D386">
        <f t="shared" si="20"/>
        <v>588733.94409999903</v>
      </c>
    </row>
    <row r="387" spans="1:10" x14ac:dyDescent="0.3">
      <c r="C387" s="6">
        <f>SUM(C287:C386)</f>
        <v>686856.60000000312</v>
      </c>
      <c r="D387" s="6">
        <f>SUM(D287:D386)</f>
        <v>209638938.77000019</v>
      </c>
    </row>
    <row r="388" spans="1:10" x14ac:dyDescent="0.3">
      <c r="A388" s="8" t="s">
        <v>90</v>
      </c>
      <c r="B388" s="8">
        <f>AVERAGE(A287:A386)</f>
        <v>317.7</v>
      </c>
    </row>
    <row r="389" spans="1:10" x14ac:dyDescent="0.3">
      <c r="A389" s="8" t="s">
        <v>84</v>
      </c>
      <c r="B389" s="8">
        <f>_xlfn.STDEV.S(A287:A386)</f>
        <v>32.344577863557241</v>
      </c>
    </row>
    <row r="390" spans="1:10" x14ac:dyDescent="0.3">
      <c r="A390" s="8" t="s">
        <v>85</v>
      </c>
      <c r="B390" s="8">
        <f>B389*B389*B389</f>
        <v>33837.982564711987</v>
      </c>
    </row>
    <row r="391" spans="1:10" x14ac:dyDescent="0.3">
      <c r="A391" s="8" t="s">
        <v>87</v>
      </c>
      <c r="B391" s="8">
        <f>150*B390</f>
        <v>5075697.384706798</v>
      </c>
    </row>
    <row r="392" spans="1:10" x14ac:dyDescent="0.3">
      <c r="A392" s="8" t="s">
        <v>88</v>
      </c>
      <c r="B392" s="8">
        <f>B389*B389*B389*B389</f>
        <v>1094475.2618100191</v>
      </c>
    </row>
    <row r="393" spans="1:10" x14ac:dyDescent="0.3">
      <c r="A393" s="8" t="s">
        <v>94</v>
      </c>
      <c r="B393" s="8">
        <f>150*B392</f>
        <v>164171289.27150288</v>
      </c>
    </row>
    <row r="394" spans="1:10" x14ac:dyDescent="0.3">
      <c r="A394" s="8" t="s">
        <v>86</v>
      </c>
      <c r="B394" s="6">
        <f>C387/B391</f>
        <v>0.13532260651896211</v>
      </c>
      <c r="C394" s="6" t="s">
        <v>108</v>
      </c>
      <c r="D394" s="6"/>
      <c r="E394" s="6"/>
      <c r="F394" s="6"/>
      <c r="G394" s="6"/>
      <c r="H394" s="6"/>
      <c r="I394" s="6"/>
      <c r="J394" s="6"/>
    </row>
    <row r="395" spans="1:10" x14ac:dyDescent="0.3">
      <c r="A395" s="8" t="s">
        <v>95</v>
      </c>
      <c r="B395" s="6">
        <f>D387/B393</f>
        <v>1.2769525030853837</v>
      </c>
      <c r="C395" s="6" t="s">
        <v>100</v>
      </c>
      <c r="D395" s="6"/>
      <c r="E395" s="6"/>
      <c r="F395" s="6"/>
      <c r="G395" s="6"/>
      <c r="H395" s="6"/>
      <c r="I395" s="6"/>
      <c r="J395" s="6"/>
    </row>
    <row r="397" spans="1:10" ht="18" x14ac:dyDescent="0.35">
      <c r="A397" s="4" t="s">
        <v>109</v>
      </c>
    </row>
    <row r="398" spans="1:10" x14ac:dyDescent="0.3">
      <c r="A398" s="8" t="s">
        <v>110</v>
      </c>
      <c r="B398" s="1" t="s">
        <v>91</v>
      </c>
      <c r="C398" s="1" t="s">
        <v>92</v>
      </c>
      <c r="D398" s="1" t="s">
        <v>93</v>
      </c>
    </row>
    <row r="399" spans="1:10" x14ac:dyDescent="0.3">
      <c r="A399" s="1">
        <v>12</v>
      </c>
      <c r="B399" s="1">
        <f>A399-$B$500</f>
        <v>-6.09</v>
      </c>
      <c r="C399" s="1">
        <f>B399*B399*B399</f>
        <v>-225.86652899999999</v>
      </c>
      <c r="D399" s="1">
        <f>B399*B399*B399*B399</f>
        <v>1375.5271616099999</v>
      </c>
    </row>
    <row r="400" spans="1:10" x14ac:dyDescent="0.3">
      <c r="A400" s="1">
        <v>18</v>
      </c>
      <c r="B400" s="1">
        <f t="shared" ref="B400:B463" si="21">A400-$B$500</f>
        <v>-8.9999999999999858E-2</v>
      </c>
      <c r="C400" s="1">
        <f t="shared" ref="C400:C463" si="22">B400*B400*B400</f>
        <v>-7.2899999999999658E-4</v>
      </c>
      <c r="D400" s="1">
        <f t="shared" ref="D400:D463" si="23">B400*B400*B400*B400</f>
        <v>6.5609999999999584E-5</v>
      </c>
    </row>
    <row r="401" spans="1:4" x14ac:dyDescent="0.3">
      <c r="A401" s="1">
        <v>15</v>
      </c>
      <c r="B401" s="1">
        <f t="shared" si="21"/>
        <v>-3.09</v>
      </c>
      <c r="C401" s="1">
        <f t="shared" si="22"/>
        <v>-29.503628999999997</v>
      </c>
      <c r="D401" s="1">
        <f t="shared" si="23"/>
        <v>91.166213609999986</v>
      </c>
    </row>
    <row r="402" spans="1:4" x14ac:dyDescent="0.3">
      <c r="A402" s="1">
        <v>22</v>
      </c>
      <c r="B402" s="1">
        <f t="shared" si="21"/>
        <v>3.91</v>
      </c>
      <c r="C402" s="1">
        <f t="shared" si="22"/>
        <v>59.776471000000008</v>
      </c>
      <c r="D402" s="1">
        <f t="shared" si="23"/>
        <v>233.72600161000003</v>
      </c>
    </row>
    <row r="403" spans="1:4" x14ac:dyDescent="0.3">
      <c r="A403" s="1">
        <v>20</v>
      </c>
      <c r="B403" s="1">
        <f t="shared" si="21"/>
        <v>1.9100000000000001</v>
      </c>
      <c r="C403" s="1">
        <f t="shared" si="22"/>
        <v>6.9678710000000015</v>
      </c>
      <c r="D403" s="1">
        <f t="shared" si="23"/>
        <v>13.308633610000005</v>
      </c>
    </row>
    <row r="404" spans="1:4" x14ac:dyDescent="0.3">
      <c r="A404" s="1">
        <v>14</v>
      </c>
      <c r="B404" s="1">
        <f t="shared" si="21"/>
        <v>-4.09</v>
      </c>
      <c r="C404" s="1">
        <f t="shared" si="22"/>
        <v>-68.417928999999987</v>
      </c>
      <c r="D404" s="1">
        <f t="shared" si="23"/>
        <v>279.82932960999995</v>
      </c>
    </row>
    <row r="405" spans="1:4" x14ac:dyDescent="0.3">
      <c r="A405" s="1">
        <v>16</v>
      </c>
      <c r="B405" s="1">
        <f t="shared" si="21"/>
        <v>-2.09</v>
      </c>
      <c r="C405" s="1">
        <f t="shared" si="22"/>
        <v>-9.1293289999999985</v>
      </c>
      <c r="D405" s="1">
        <f t="shared" si="23"/>
        <v>19.080297609999995</v>
      </c>
    </row>
    <row r="406" spans="1:4" x14ac:dyDescent="0.3">
      <c r="A406" s="1">
        <v>21</v>
      </c>
      <c r="B406" s="1">
        <f t="shared" si="21"/>
        <v>2.91</v>
      </c>
      <c r="C406" s="1">
        <f t="shared" si="22"/>
        <v>24.642171000000005</v>
      </c>
      <c r="D406" s="1">
        <f t="shared" si="23"/>
        <v>71.708717610000022</v>
      </c>
    </row>
    <row r="407" spans="1:4" x14ac:dyDescent="0.3">
      <c r="A407" s="1">
        <v>19</v>
      </c>
      <c r="B407" s="1">
        <f t="shared" si="21"/>
        <v>0.91000000000000014</v>
      </c>
      <c r="C407" s="1">
        <f t="shared" si="22"/>
        <v>0.75357100000000032</v>
      </c>
      <c r="D407" s="1">
        <f t="shared" si="23"/>
        <v>0.68574961000000045</v>
      </c>
    </row>
    <row r="408" spans="1:4" x14ac:dyDescent="0.3">
      <c r="A408" s="1">
        <v>17</v>
      </c>
      <c r="B408" s="1">
        <f t="shared" si="21"/>
        <v>-1.0899999999999999</v>
      </c>
      <c r="C408" s="1">
        <f t="shared" si="22"/>
        <v>-1.2950289999999995</v>
      </c>
      <c r="D408" s="1">
        <f t="shared" si="23"/>
        <v>1.4115816099999994</v>
      </c>
    </row>
    <row r="409" spans="1:4" x14ac:dyDescent="0.3">
      <c r="A409" s="1">
        <v>22</v>
      </c>
      <c r="B409" s="1">
        <f t="shared" si="21"/>
        <v>3.91</v>
      </c>
      <c r="C409" s="1">
        <f t="shared" si="22"/>
        <v>59.776471000000008</v>
      </c>
      <c r="D409" s="1">
        <f t="shared" si="23"/>
        <v>233.72600161000003</v>
      </c>
    </row>
    <row r="410" spans="1:4" x14ac:dyDescent="0.3">
      <c r="A410" s="1">
        <v>19</v>
      </c>
      <c r="B410" s="1">
        <f t="shared" si="21"/>
        <v>0.91000000000000014</v>
      </c>
      <c r="C410" s="1">
        <f t="shared" si="22"/>
        <v>0.75357100000000032</v>
      </c>
      <c r="D410" s="1">
        <f t="shared" si="23"/>
        <v>0.68574961000000045</v>
      </c>
    </row>
    <row r="411" spans="1:4" x14ac:dyDescent="0.3">
      <c r="A411" s="1">
        <v>13</v>
      </c>
      <c r="B411" s="1">
        <f t="shared" si="21"/>
        <v>-5.09</v>
      </c>
      <c r="C411" s="1">
        <f t="shared" si="22"/>
        <v>-131.87222899999998</v>
      </c>
      <c r="D411" s="1">
        <f t="shared" si="23"/>
        <v>671.22964560999981</v>
      </c>
    </row>
    <row r="412" spans="1:4" x14ac:dyDescent="0.3">
      <c r="A412" s="1">
        <v>16</v>
      </c>
      <c r="B412" s="1">
        <f t="shared" si="21"/>
        <v>-2.09</v>
      </c>
      <c r="C412" s="1">
        <f t="shared" si="22"/>
        <v>-9.1293289999999985</v>
      </c>
      <c r="D412" s="1">
        <f t="shared" si="23"/>
        <v>19.080297609999995</v>
      </c>
    </row>
    <row r="413" spans="1:4" x14ac:dyDescent="0.3">
      <c r="A413" s="1">
        <v>21</v>
      </c>
      <c r="B413" s="1">
        <f t="shared" si="21"/>
        <v>2.91</v>
      </c>
      <c r="C413" s="1">
        <f t="shared" si="22"/>
        <v>24.642171000000005</v>
      </c>
      <c r="D413" s="1">
        <f t="shared" si="23"/>
        <v>71.708717610000022</v>
      </c>
    </row>
    <row r="414" spans="1:4" x14ac:dyDescent="0.3">
      <c r="A414" s="1">
        <v>22</v>
      </c>
      <c r="B414" s="1">
        <f t="shared" si="21"/>
        <v>3.91</v>
      </c>
      <c r="C414" s="1">
        <f t="shared" si="22"/>
        <v>59.776471000000008</v>
      </c>
      <c r="D414" s="1">
        <f t="shared" si="23"/>
        <v>233.72600161000003</v>
      </c>
    </row>
    <row r="415" spans="1:4" x14ac:dyDescent="0.3">
      <c r="A415" s="1">
        <v>17</v>
      </c>
      <c r="B415" s="1">
        <f t="shared" si="21"/>
        <v>-1.0899999999999999</v>
      </c>
      <c r="C415" s="1">
        <f t="shared" si="22"/>
        <v>-1.2950289999999995</v>
      </c>
      <c r="D415" s="1">
        <f t="shared" si="23"/>
        <v>1.4115816099999994</v>
      </c>
    </row>
    <row r="416" spans="1:4" x14ac:dyDescent="0.3">
      <c r="A416" s="1">
        <v>19</v>
      </c>
      <c r="B416" s="1">
        <f t="shared" si="21"/>
        <v>0.91000000000000014</v>
      </c>
      <c r="C416" s="1">
        <f t="shared" si="22"/>
        <v>0.75357100000000032</v>
      </c>
      <c r="D416" s="1">
        <f t="shared" si="23"/>
        <v>0.68574961000000045</v>
      </c>
    </row>
    <row r="417" spans="1:4" x14ac:dyDescent="0.3">
      <c r="A417" s="1">
        <v>22</v>
      </c>
      <c r="B417" s="1">
        <f t="shared" si="21"/>
        <v>3.91</v>
      </c>
      <c r="C417" s="1">
        <f t="shared" si="22"/>
        <v>59.776471000000008</v>
      </c>
      <c r="D417" s="1">
        <f t="shared" si="23"/>
        <v>233.72600161000003</v>
      </c>
    </row>
    <row r="418" spans="1:4" x14ac:dyDescent="0.3">
      <c r="A418" s="1">
        <v>18</v>
      </c>
      <c r="B418" s="1">
        <f t="shared" si="21"/>
        <v>-8.9999999999999858E-2</v>
      </c>
      <c r="C418" s="1">
        <f t="shared" si="22"/>
        <v>-7.2899999999999658E-4</v>
      </c>
      <c r="D418" s="1">
        <f t="shared" si="23"/>
        <v>6.5609999999999584E-5</v>
      </c>
    </row>
    <row r="419" spans="1:4" x14ac:dyDescent="0.3">
      <c r="A419" s="1">
        <v>14</v>
      </c>
      <c r="B419" s="1">
        <f t="shared" si="21"/>
        <v>-4.09</v>
      </c>
      <c r="C419" s="1">
        <f t="shared" si="22"/>
        <v>-68.417928999999987</v>
      </c>
      <c r="D419" s="1">
        <f t="shared" si="23"/>
        <v>279.82932960999995</v>
      </c>
    </row>
    <row r="420" spans="1:4" x14ac:dyDescent="0.3">
      <c r="A420" s="1">
        <v>20</v>
      </c>
      <c r="B420" s="1">
        <f t="shared" si="21"/>
        <v>1.9100000000000001</v>
      </c>
      <c r="C420" s="1">
        <f t="shared" si="22"/>
        <v>6.9678710000000015</v>
      </c>
      <c r="D420" s="1">
        <f t="shared" si="23"/>
        <v>13.308633610000005</v>
      </c>
    </row>
    <row r="421" spans="1:4" x14ac:dyDescent="0.3">
      <c r="A421" s="1">
        <v>19</v>
      </c>
      <c r="B421" s="1">
        <f t="shared" si="21"/>
        <v>0.91000000000000014</v>
      </c>
      <c r="C421" s="1">
        <f t="shared" si="22"/>
        <v>0.75357100000000032</v>
      </c>
      <c r="D421" s="1">
        <f t="shared" si="23"/>
        <v>0.68574961000000045</v>
      </c>
    </row>
    <row r="422" spans="1:4" x14ac:dyDescent="0.3">
      <c r="A422" s="1">
        <v>17</v>
      </c>
      <c r="B422" s="1">
        <f t="shared" si="21"/>
        <v>-1.0899999999999999</v>
      </c>
      <c r="C422" s="1">
        <f t="shared" si="22"/>
        <v>-1.2950289999999995</v>
      </c>
      <c r="D422" s="1">
        <f t="shared" si="23"/>
        <v>1.4115816099999994</v>
      </c>
    </row>
    <row r="423" spans="1:4" x14ac:dyDescent="0.3">
      <c r="A423" s="1">
        <v>22</v>
      </c>
      <c r="B423" s="1">
        <f t="shared" si="21"/>
        <v>3.91</v>
      </c>
      <c r="C423" s="1">
        <f t="shared" si="22"/>
        <v>59.776471000000008</v>
      </c>
      <c r="D423" s="1">
        <f t="shared" si="23"/>
        <v>233.72600161000003</v>
      </c>
    </row>
    <row r="424" spans="1:4" x14ac:dyDescent="0.3">
      <c r="A424" s="1">
        <v>18</v>
      </c>
      <c r="B424" s="1">
        <f t="shared" si="21"/>
        <v>-8.9999999999999858E-2</v>
      </c>
      <c r="C424" s="1">
        <f t="shared" si="22"/>
        <v>-7.2899999999999658E-4</v>
      </c>
      <c r="D424" s="1">
        <f t="shared" si="23"/>
        <v>6.5609999999999584E-5</v>
      </c>
    </row>
    <row r="425" spans="1:4" x14ac:dyDescent="0.3">
      <c r="A425" s="1">
        <v>15</v>
      </c>
      <c r="B425" s="1">
        <f t="shared" si="21"/>
        <v>-3.09</v>
      </c>
      <c r="C425" s="1">
        <f t="shared" si="22"/>
        <v>-29.503628999999997</v>
      </c>
      <c r="D425" s="1">
        <f t="shared" si="23"/>
        <v>91.166213609999986</v>
      </c>
    </row>
    <row r="426" spans="1:4" x14ac:dyDescent="0.3">
      <c r="A426" s="1">
        <v>21</v>
      </c>
      <c r="B426" s="1">
        <f t="shared" si="21"/>
        <v>2.91</v>
      </c>
      <c r="C426" s="1">
        <f t="shared" si="22"/>
        <v>24.642171000000005</v>
      </c>
      <c r="D426" s="1">
        <f t="shared" si="23"/>
        <v>71.708717610000022</v>
      </c>
    </row>
    <row r="427" spans="1:4" x14ac:dyDescent="0.3">
      <c r="A427" s="1">
        <v>20</v>
      </c>
      <c r="B427" s="1">
        <f t="shared" si="21"/>
        <v>1.9100000000000001</v>
      </c>
      <c r="C427" s="1">
        <f t="shared" si="22"/>
        <v>6.9678710000000015</v>
      </c>
      <c r="D427" s="1">
        <f t="shared" si="23"/>
        <v>13.308633610000005</v>
      </c>
    </row>
    <row r="428" spans="1:4" x14ac:dyDescent="0.3">
      <c r="A428" s="1">
        <v>16</v>
      </c>
      <c r="B428" s="1">
        <f t="shared" si="21"/>
        <v>-2.09</v>
      </c>
      <c r="C428" s="1">
        <f t="shared" si="22"/>
        <v>-9.1293289999999985</v>
      </c>
      <c r="D428" s="1">
        <f t="shared" si="23"/>
        <v>19.080297609999995</v>
      </c>
    </row>
    <row r="429" spans="1:4" x14ac:dyDescent="0.3">
      <c r="A429" s="1">
        <v>12</v>
      </c>
      <c r="B429" s="1">
        <f t="shared" si="21"/>
        <v>-6.09</v>
      </c>
      <c r="C429" s="1">
        <f t="shared" si="22"/>
        <v>-225.86652899999999</v>
      </c>
      <c r="D429" s="1">
        <f t="shared" si="23"/>
        <v>1375.5271616099999</v>
      </c>
    </row>
    <row r="430" spans="1:4" x14ac:dyDescent="0.3">
      <c r="A430" s="1">
        <v>18</v>
      </c>
      <c r="B430" s="1">
        <f t="shared" si="21"/>
        <v>-8.9999999999999858E-2</v>
      </c>
      <c r="C430" s="1">
        <f t="shared" si="22"/>
        <v>-7.2899999999999658E-4</v>
      </c>
      <c r="D430" s="1">
        <f t="shared" si="23"/>
        <v>6.5609999999999584E-5</v>
      </c>
    </row>
    <row r="431" spans="1:4" x14ac:dyDescent="0.3">
      <c r="A431" s="1">
        <v>15</v>
      </c>
      <c r="B431" s="1">
        <f t="shared" si="21"/>
        <v>-3.09</v>
      </c>
      <c r="C431" s="1">
        <f t="shared" si="22"/>
        <v>-29.503628999999997</v>
      </c>
      <c r="D431" s="1">
        <f t="shared" si="23"/>
        <v>91.166213609999986</v>
      </c>
    </row>
    <row r="432" spans="1:4" x14ac:dyDescent="0.3">
      <c r="A432" s="1">
        <v>22</v>
      </c>
      <c r="B432" s="1">
        <f t="shared" si="21"/>
        <v>3.91</v>
      </c>
      <c r="C432" s="1">
        <f t="shared" si="22"/>
        <v>59.776471000000008</v>
      </c>
      <c r="D432" s="1">
        <f t="shared" si="23"/>
        <v>233.72600161000003</v>
      </c>
    </row>
    <row r="433" spans="1:4" x14ac:dyDescent="0.3">
      <c r="A433" s="1">
        <v>20</v>
      </c>
      <c r="B433" s="1">
        <f t="shared" si="21"/>
        <v>1.9100000000000001</v>
      </c>
      <c r="C433" s="1">
        <f t="shared" si="22"/>
        <v>6.9678710000000015</v>
      </c>
      <c r="D433" s="1">
        <f t="shared" si="23"/>
        <v>13.308633610000005</v>
      </c>
    </row>
    <row r="434" spans="1:4" x14ac:dyDescent="0.3">
      <c r="A434" s="1">
        <v>14</v>
      </c>
      <c r="B434" s="1">
        <f t="shared" si="21"/>
        <v>-4.09</v>
      </c>
      <c r="C434" s="1">
        <f t="shared" si="22"/>
        <v>-68.417928999999987</v>
      </c>
      <c r="D434" s="1">
        <f t="shared" si="23"/>
        <v>279.82932960999995</v>
      </c>
    </row>
    <row r="435" spans="1:4" x14ac:dyDescent="0.3">
      <c r="A435" s="1">
        <v>16</v>
      </c>
      <c r="B435" s="1">
        <f t="shared" si="21"/>
        <v>-2.09</v>
      </c>
      <c r="C435" s="1">
        <f t="shared" si="22"/>
        <v>-9.1293289999999985</v>
      </c>
      <c r="D435" s="1">
        <f t="shared" si="23"/>
        <v>19.080297609999995</v>
      </c>
    </row>
    <row r="436" spans="1:4" x14ac:dyDescent="0.3">
      <c r="A436" s="1">
        <v>21</v>
      </c>
      <c r="B436" s="1">
        <f t="shared" si="21"/>
        <v>2.91</v>
      </c>
      <c r="C436" s="1">
        <f t="shared" si="22"/>
        <v>24.642171000000005</v>
      </c>
      <c r="D436" s="1">
        <f t="shared" si="23"/>
        <v>71.708717610000022</v>
      </c>
    </row>
    <row r="437" spans="1:4" x14ac:dyDescent="0.3">
      <c r="A437" s="1">
        <v>19</v>
      </c>
      <c r="B437" s="1">
        <f t="shared" si="21"/>
        <v>0.91000000000000014</v>
      </c>
      <c r="C437" s="1">
        <f t="shared" si="22"/>
        <v>0.75357100000000032</v>
      </c>
      <c r="D437" s="1">
        <f t="shared" si="23"/>
        <v>0.68574961000000045</v>
      </c>
    </row>
    <row r="438" spans="1:4" x14ac:dyDescent="0.3">
      <c r="A438" s="1">
        <v>17</v>
      </c>
      <c r="B438" s="1">
        <f t="shared" si="21"/>
        <v>-1.0899999999999999</v>
      </c>
      <c r="C438" s="1">
        <f t="shared" si="22"/>
        <v>-1.2950289999999995</v>
      </c>
      <c r="D438" s="1">
        <f t="shared" si="23"/>
        <v>1.4115816099999994</v>
      </c>
    </row>
    <row r="439" spans="1:4" x14ac:dyDescent="0.3">
      <c r="A439" s="1">
        <v>22</v>
      </c>
      <c r="B439" s="1">
        <f t="shared" si="21"/>
        <v>3.91</v>
      </c>
      <c r="C439" s="1">
        <f t="shared" si="22"/>
        <v>59.776471000000008</v>
      </c>
      <c r="D439" s="1">
        <f t="shared" si="23"/>
        <v>233.72600161000003</v>
      </c>
    </row>
    <row r="440" spans="1:4" x14ac:dyDescent="0.3">
      <c r="A440" s="1">
        <v>19</v>
      </c>
      <c r="B440" s="1">
        <f t="shared" si="21"/>
        <v>0.91000000000000014</v>
      </c>
      <c r="C440" s="1">
        <f t="shared" si="22"/>
        <v>0.75357100000000032</v>
      </c>
      <c r="D440" s="1">
        <f t="shared" si="23"/>
        <v>0.68574961000000045</v>
      </c>
    </row>
    <row r="441" spans="1:4" x14ac:dyDescent="0.3">
      <c r="A441" s="1">
        <v>13</v>
      </c>
      <c r="B441" s="1">
        <f t="shared" si="21"/>
        <v>-5.09</v>
      </c>
      <c r="C441" s="1">
        <f t="shared" si="22"/>
        <v>-131.87222899999998</v>
      </c>
      <c r="D441" s="1">
        <f t="shared" si="23"/>
        <v>671.22964560999981</v>
      </c>
    </row>
    <row r="442" spans="1:4" x14ac:dyDescent="0.3">
      <c r="A442" s="1">
        <v>16</v>
      </c>
      <c r="B442" s="1">
        <f t="shared" si="21"/>
        <v>-2.09</v>
      </c>
      <c r="C442" s="1">
        <f t="shared" si="22"/>
        <v>-9.1293289999999985</v>
      </c>
      <c r="D442" s="1">
        <f t="shared" si="23"/>
        <v>19.080297609999995</v>
      </c>
    </row>
    <row r="443" spans="1:4" x14ac:dyDescent="0.3">
      <c r="A443" s="1">
        <v>21</v>
      </c>
      <c r="B443" s="1">
        <f t="shared" si="21"/>
        <v>2.91</v>
      </c>
      <c r="C443" s="1">
        <f t="shared" si="22"/>
        <v>24.642171000000005</v>
      </c>
      <c r="D443" s="1">
        <f t="shared" si="23"/>
        <v>71.708717610000022</v>
      </c>
    </row>
    <row r="444" spans="1:4" x14ac:dyDescent="0.3">
      <c r="A444" s="1">
        <v>22</v>
      </c>
      <c r="B444" s="1">
        <f t="shared" si="21"/>
        <v>3.91</v>
      </c>
      <c r="C444" s="1">
        <f t="shared" si="22"/>
        <v>59.776471000000008</v>
      </c>
      <c r="D444" s="1">
        <f t="shared" si="23"/>
        <v>233.72600161000003</v>
      </c>
    </row>
    <row r="445" spans="1:4" x14ac:dyDescent="0.3">
      <c r="A445" s="1">
        <v>17</v>
      </c>
      <c r="B445" s="1">
        <f t="shared" si="21"/>
        <v>-1.0899999999999999</v>
      </c>
      <c r="C445" s="1">
        <f t="shared" si="22"/>
        <v>-1.2950289999999995</v>
      </c>
      <c r="D445" s="1">
        <f t="shared" si="23"/>
        <v>1.4115816099999994</v>
      </c>
    </row>
    <row r="446" spans="1:4" x14ac:dyDescent="0.3">
      <c r="A446" s="1">
        <v>19</v>
      </c>
      <c r="B446" s="1">
        <f t="shared" si="21"/>
        <v>0.91000000000000014</v>
      </c>
      <c r="C446" s="1">
        <f t="shared" si="22"/>
        <v>0.75357100000000032</v>
      </c>
      <c r="D446" s="1">
        <f t="shared" si="23"/>
        <v>0.68574961000000045</v>
      </c>
    </row>
    <row r="447" spans="1:4" x14ac:dyDescent="0.3">
      <c r="A447" s="1">
        <v>22</v>
      </c>
      <c r="B447" s="1">
        <f t="shared" si="21"/>
        <v>3.91</v>
      </c>
      <c r="C447" s="1">
        <f t="shared" si="22"/>
        <v>59.776471000000008</v>
      </c>
      <c r="D447" s="1">
        <f t="shared" si="23"/>
        <v>233.72600161000003</v>
      </c>
    </row>
    <row r="448" spans="1:4" x14ac:dyDescent="0.3">
      <c r="A448" s="1">
        <v>18</v>
      </c>
      <c r="B448" s="1">
        <f t="shared" si="21"/>
        <v>-8.9999999999999858E-2</v>
      </c>
      <c r="C448" s="1">
        <f t="shared" si="22"/>
        <v>-7.2899999999999658E-4</v>
      </c>
      <c r="D448" s="1">
        <f t="shared" si="23"/>
        <v>6.5609999999999584E-5</v>
      </c>
    </row>
    <row r="449" spans="1:4" x14ac:dyDescent="0.3">
      <c r="A449" s="1">
        <v>14</v>
      </c>
      <c r="B449" s="1">
        <f t="shared" si="21"/>
        <v>-4.09</v>
      </c>
      <c r="C449" s="1">
        <f t="shared" si="22"/>
        <v>-68.417928999999987</v>
      </c>
      <c r="D449" s="1">
        <f t="shared" si="23"/>
        <v>279.82932960999995</v>
      </c>
    </row>
    <row r="450" spans="1:4" x14ac:dyDescent="0.3">
      <c r="A450" s="1">
        <v>20</v>
      </c>
      <c r="B450" s="1">
        <f t="shared" si="21"/>
        <v>1.9100000000000001</v>
      </c>
      <c r="C450" s="1">
        <f t="shared" si="22"/>
        <v>6.9678710000000015</v>
      </c>
      <c r="D450" s="1">
        <f t="shared" si="23"/>
        <v>13.308633610000005</v>
      </c>
    </row>
    <row r="451" spans="1:4" x14ac:dyDescent="0.3">
      <c r="A451" s="1">
        <v>19</v>
      </c>
      <c r="B451" s="1">
        <f t="shared" si="21"/>
        <v>0.91000000000000014</v>
      </c>
      <c r="C451" s="1">
        <f t="shared" si="22"/>
        <v>0.75357100000000032</v>
      </c>
      <c r="D451" s="1">
        <f t="shared" si="23"/>
        <v>0.68574961000000045</v>
      </c>
    </row>
    <row r="452" spans="1:4" x14ac:dyDescent="0.3">
      <c r="A452" s="1">
        <v>17</v>
      </c>
      <c r="B452" s="1">
        <f t="shared" si="21"/>
        <v>-1.0899999999999999</v>
      </c>
      <c r="C452" s="1">
        <f t="shared" si="22"/>
        <v>-1.2950289999999995</v>
      </c>
      <c r="D452" s="1">
        <f t="shared" si="23"/>
        <v>1.4115816099999994</v>
      </c>
    </row>
    <row r="453" spans="1:4" x14ac:dyDescent="0.3">
      <c r="A453" s="1">
        <v>22</v>
      </c>
      <c r="B453" s="1">
        <f t="shared" si="21"/>
        <v>3.91</v>
      </c>
      <c r="C453" s="1">
        <f t="shared" si="22"/>
        <v>59.776471000000008</v>
      </c>
      <c r="D453" s="1">
        <f t="shared" si="23"/>
        <v>233.72600161000003</v>
      </c>
    </row>
    <row r="454" spans="1:4" x14ac:dyDescent="0.3">
      <c r="A454" s="1">
        <v>18</v>
      </c>
      <c r="B454" s="1">
        <f t="shared" si="21"/>
        <v>-8.9999999999999858E-2</v>
      </c>
      <c r="C454" s="1">
        <f t="shared" si="22"/>
        <v>-7.2899999999999658E-4</v>
      </c>
      <c r="D454" s="1">
        <f t="shared" si="23"/>
        <v>6.5609999999999584E-5</v>
      </c>
    </row>
    <row r="455" spans="1:4" x14ac:dyDescent="0.3">
      <c r="A455" s="1">
        <v>15</v>
      </c>
      <c r="B455" s="1">
        <f t="shared" si="21"/>
        <v>-3.09</v>
      </c>
      <c r="C455" s="1">
        <f t="shared" si="22"/>
        <v>-29.503628999999997</v>
      </c>
      <c r="D455" s="1">
        <f t="shared" si="23"/>
        <v>91.166213609999986</v>
      </c>
    </row>
    <row r="456" spans="1:4" x14ac:dyDescent="0.3">
      <c r="A456" s="1">
        <v>21</v>
      </c>
      <c r="B456" s="1">
        <f t="shared" si="21"/>
        <v>2.91</v>
      </c>
      <c r="C456" s="1">
        <f t="shared" si="22"/>
        <v>24.642171000000005</v>
      </c>
      <c r="D456" s="1">
        <f t="shared" si="23"/>
        <v>71.708717610000022</v>
      </c>
    </row>
    <row r="457" spans="1:4" x14ac:dyDescent="0.3">
      <c r="A457" s="1">
        <v>20</v>
      </c>
      <c r="B457" s="1">
        <f t="shared" si="21"/>
        <v>1.9100000000000001</v>
      </c>
      <c r="C457" s="1">
        <f t="shared" si="22"/>
        <v>6.9678710000000015</v>
      </c>
      <c r="D457" s="1">
        <f t="shared" si="23"/>
        <v>13.308633610000005</v>
      </c>
    </row>
    <row r="458" spans="1:4" x14ac:dyDescent="0.3">
      <c r="A458" s="1">
        <v>16</v>
      </c>
      <c r="B458" s="1">
        <f t="shared" si="21"/>
        <v>-2.09</v>
      </c>
      <c r="C458" s="1">
        <f t="shared" si="22"/>
        <v>-9.1293289999999985</v>
      </c>
      <c r="D458" s="1">
        <f t="shared" si="23"/>
        <v>19.080297609999995</v>
      </c>
    </row>
    <row r="459" spans="1:4" x14ac:dyDescent="0.3">
      <c r="A459" s="1">
        <v>12</v>
      </c>
      <c r="B459" s="1">
        <f t="shared" si="21"/>
        <v>-6.09</v>
      </c>
      <c r="C459" s="1">
        <f t="shared" si="22"/>
        <v>-225.86652899999999</v>
      </c>
      <c r="D459" s="1">
        <f t="shared" si="23"/>
        <v>1375.5271616099999</v>
      </c>
    </row>
    <row r="460" spans="1:4" x14ac:dyDescent="0.3">
      <c r="A460" s="1">
        <v>18</v>
      </c>
      <c r="B460" s="1">
        <f t="shared" si="21"/>
        <v>-8.9999999999999858E-2</v>
      </c>
      <c r="C460" s="1">
        <f t="shared" si="22"/>
        <v>-7.2899999999999658E-4</v>
      </c>
      <c r="D460" s="1">
        <f t="shared" si="23"/>
        <v>6.5609999999999584E-5</v>
      </c>
    </row>
    <row r="461" spans="1:4" x14ac:dyDescent="0.3">
      <c r="A461" s="1">
        <v>15</v>
      </c>
      <c r="B461" s="1">
        <f t="shared" si="21"/>
        <v>-3.09</v>
      </c>
      <c r="C461" s="1">
        <f t="shared" si="22"/>
        <v>-29.503628999999997</v>
      </c>
      <c r="D461" s="1">
        <f t="shared" si="23"/>
        <v>91.166213609999986</v>
      </c>
    </row>
    <row r="462" spans="1:4" x14ac:dyDescent="0.3">
      <c r="A462" s="1">
        <v>22</v>
      </c>
      <c r="B462" s="1">
        <f t="shared" si="21"/>
        <v>3.91</v>
      </c>
      <c r="C462" s="1">
        <f t="shared" si="22"/>
        <v>59.776471000000008</v>
      </c>
      <c r="D462" s="1">
        <f t="shared" si="23"/>
        <v>233.72600161000003</v>
      </c>
    </row>
    <row r="463" spans="1:4" x14ac:dyDescent="0.3">
      <c r="A463" s="1">
        <v>20</v>
      </c>
      <c r="B463" s="1">
        <f t="shared" si="21"/>
        <v>1.9100000000000001</v>
      </c>
      <c r="C463" s="1">
        <f t="shared" si="22"/>
        <v>6.9678710000000015</v>
      </c>
      <c r="D463" s="1">
        <f t="shared" si="23"/>
        <v>13.308633610000005</v>
      </c>
    </row>
    <row r="464" spans="1:4" x14ac:dyDescent="0.3">
      <c r="A464" s="1">
        <v>14</v>
      </c>
      <c r="B464" s="1">
        <f t="shared" ref="B464:B498" si="24">A464-$B$500</f>
        <v>-4.09</v>
      </c>
      <c r="C464" s="1">
        <f t="shared" ref="C464:C498" si="25">B464*B464*B464</f>
        <v>-68.417928999999987</v>
      </c>
      <c r="D464" s="1">
        <f t="shared" ref="D464:D498" si="26">B464*B464*B464*B464</f>
        <v>279.82932960999995</v>
      </c>
    </row>
    <row r="465" spans="1:4" x14ac:dyDescent="0.3">
      <c r="A465" s="1">
        <v>16</v>
      </c>
      <c r="B465" s="1">
        <f t="shared" si="24"/>
        <v>-2.09</v>
      </c>
      <c r="C465" s="1">
        <f t="shared" si="25"/>
        <v>-9.1293289999999985</v>
      </c>
      <c r="D465" s="1">
        <f t="shared" si="26"/>
        <v>19.080297609999995</v>
      </c>
    </row>
    <row r="466" spans="1:4" x14ac:dyDescent="0.3">
      <c r="A466" s="1">
        <v>21</v>
      </c>
      <c r="B466" s="1">
        <f t="shared" si="24"/>
        <v>2.91</v>
      </c>
      <c r="C466" s="1">
        <f t="shared" si="25"/>
        <v>24.642171000000005</v>
      </c>
      <c r="D466" s="1">
        <f t="shared" si="26"/>
        <v>71.708717610000022</v>
      </c>
    </row>
    <row r="467" spans="1:4" x14ac:dyDescent="0.3">
      <c r="A467" s="1">
        <v>19</v>
      </c>
      <c r="B467" s="1">
        <f t="shared" si="24"/>
        <v>0.91000000000000014</v>
      </c>
      <c r="C467" s="1">
        <f t="shared" si="25"/>
        <v>0.75357100000000032</v>
      </c>
      <c r="D467" s="1">
        <f t="shared" si="26"/>
        <v>0.68574961000000045</v>
      </c>
    </row>
    <row r="468" spans="1:4" x14ac:dyDescent="0.3">
      <c r="A468" s="1">
        <v>17</v>
      </c>
      <c r="B468" s="1">
        <f t="shared" si="24"/>
        <v>-1.0899999999999999</v>
      </c>
      <c r="C468" s="1">
        <f t="shared" si="25"/>
        <v>-1.2950289999999995</v>
      </c>
      <c r="D468" s="1">
        <f t="shared" si="26"/>
        <v>1.4115816099999994</v>
      </c>
    </row>
    <row r="469" spans="1:4" x14ac:dyDescent="0.3">
      <c r="A469" s="1">
        <v>22</v>
      </c>
      <c r="B469" s="1">
        <f t="shared" si="24"/>
        <v>3.91</v>
      </c>
      <c r="C469" s="1">
        <f t="shared" si="25"/>
        <v>59.776471000000008</v>
      </c>
      <c r="D469" s="1">
        <f t="shared" si="26"/>
        <v>233.72600161000003</v>
      </c>
    </row>
    <row r="470" spans="1:4" x14ac:dyDescent="0.3">
      <c r="A470" s="1">
        <v>19</v>
      </c>
      <c r="B470" s="1">
        <f t="shared" si="24"/>
        <v>0.91000000000000014</v>
      </c>
      <c r="C470" s="1">
        <f t="shared" si="25"/>
        <v>0.75357100000000032</v>
      </c>
      <c r="D470" s="1">
        <f t="shared" si="26"/>
        <v>0.68574961000000045</v>
      </c>
    </row>
    <row r="471" spans="1:4" x14ac:dyDescent="0.3">
      <c r="A471" s="1">
        <v>13</v>
      </c>
      <c r="B471" s="1">
        <f t="shared" si="24"/>
        <v>-5.09</v>
      </c>
      <c r="C471" s="1">
        <f t="shared" si="25"/>
        <v>-131.87222899999998</v>
      </c>
      <c r="D471" s="1">
        <f t="shared" si="26"/>
        <v>671.22964560999981</v>
      </c>
    </row>
    <row r="472" spans="1:4" x14ac:dyDescent="0.3">
      <c r="A472" s="1">
        <v>16</v>
      </c>
      <c r="B472" s="1">
        <f t="shared" si="24"/>
        <v>-2.09</v>
      </c>
      <c r="C472" s="1">
        <f t="shared" si="25"/>
        <v>-9.1293289999999985</v>
      </c>
      <c r="D472" s="1">
        <f t="shared" si="26"/>
        <v>19.080297609999995</v>
      </c>
    </row>
    <row r="473" spans="1:4" x14ac:dyDescent="0.3">
      <c r="A473" s="1">
        <v>21</v>
      </c>
      <c r="B473" s="1">
        <f t="shared" si="24"/>
        <v>2.91</v>
      </c>
      <c r="C473" s="1">
        <f t="shared" si="25"/>
        <v>24.642171000000005</v>
      </c>
      <c r="D473" s="1">
        <f t="shared" si="26"/>
        <v>71.708717610000022</v>
      </c>
    </row>
    <row r="474" spans="1:4" x14ac:dyDescent="0.3">
      <c r="A474" s="1">
        <v>22</v>
      </c>
      <c r="B474" s="1">
        <f t="shared" si="24"/>
        <v>3.91</v>
      </c>
      <c r="C474" s="1">
        <f t="shared" si="25"/>
        <v>59.776471000000008</v>
      </c>
      <c r="D474" s="1">
        <f t="shared" si="26"/>
        <v>233.72600161000003</v>
      </c>
    </row>
    <row r="475" spans="1:4" x14ac:dyDescent="0.3">
      <c r="A475" s="1">
        <v>17</v>
      </c>
      <c r="B475" s="1">
        <f t="shared" si="24"/>
        <v>-1.0899999999999999</v>
      </c>
      <c r="C475" s="1">
        <f t="shared" si="25"/>
        <v>-1.2950289999999995</v>
      </c>
      <c r="D475" s="1">
        <f t="shared" si="26"/>
        <v>1.4115816099999994</v>
      </c>
    </row>
    <row r="476" spans="1:4" x14ac:dyDescent="0.3">
      <c r="A476" s="1">
        <v>19</v>
      </c>
      <c r="B476" s="1">
        <f t="shared" si="24"/>
        <v>0.91000000000000014</v>
      </c>
      <c r="C476" s="1">
        <f t="shared" si="25"/>
        <v>0.75357100000000032</v>
      </c>
      <c r="D476" s="1">
        <f t="shared" si="26"/>
        <v>0.68574961000000045</v>
      </c>
    </row>
    <row r="477" spans="1:4" x14ac:dyDescent="0.3">
      <c r="A477" s="1">
        <v>22</v>
      </c>
      <c r="B477" s="1">
        <f t="shared" si="24"/>
        <v>3.91</v>
      </c>
      <c r="C477" s="1">
        <f t="shared" si="25"/>
        <v>59.776471000000008</v>
      </c>
      <c r="D477" s="1">
        <f t="shared" si="26"/>
        <v>233.72600161000003</v>
      </c>
    </row>
    <row r="478" spans="1:4" x14ac:dyDescent="0.3">
      <c r="A478" s="1">
        <v>18</v>
      </c>
      <c r="B478" s="1">
        <f t="shared" si="24"/>
        <v>-8.9999999999999858E-2</v>
      </c>
      <c r="C478" s="1">
        <f t="shared" si="25"/>
        <v>-7.2899999999999658E-4</v>
      </c>
      <c r="D478" s="1">
        <f t="shared" si="26"/>
        <v>6.5609999999999584E-5</v>
      </c>
    </row>
    <row r="479" spans="1:4" x14ac:dyDescent="0.3">
      <c r="A479" s="1">
        <v>14</v>
      </c>
      <c r="B479" s="1">
        <f t="shared" si="24"/>
        <v>-4.09</v>
      </c>
      <c r="C479" s="1">
        <f t="shared" si="25"/>
        <v>-68.417928999999987</v>
      </c>
      <c r="D479" s="1">
        <f t="shared" si="26"/>
        <v>279.82932960999995</v>
      </c>
    </row>
    <row r="480" spans="1:4" x14ac:dyDescent="0.3">
      <c r="A480" s="1">
        <v>20</v>
      </c>
      <c r="B480" s="1">
        <f t="shared" si="24"/>
        <v>1.9100000000000001</v>
      </c>
      <c r="C480" s="1">
        <f t="shared" si="25"/>
        <v>6.9678710000000015</v>
      </c>
      <c r="D480" s="1">
        <f t="shared" si="26"/>
        <v>13.308633610000005</v>
      </c>
    </row>
    <row r="481" spans="1:4" x14ac:dyDescent="0.3">
      <c r="A481" s="1">
        <v>19</v>
      </c>
      <c r="B481" s="1">
        <f t="shared" si="24"/>
        <v>0.91000000000000014</v>
      </c>
      <c r="C481" s="1">
        <f t="shared" si="25"/>
        <v>0.75357100000000032</v>
      </c>
      <c r="D481" s="1">
        <f t="shared" si="26"/>
        <v>0.68574961000000045</v>
      </c>
    </row>
    <row r="482" spans="1:4" x14ac:dyDescent="0.3">
      <c r="A482" s="1">
        <v>17</v>
      </c>
      <c r="B482" s="1">
        <f t="shared" si="24"/>
        <v>-1.0899999999999999</v>
      </c>
      <c r="C482" s="1">
        <f t="shared" si="25"/>
        <v>-1.2950289999999995</v>
      </c>
      <c r="D482" s="1">
        <f t="shared" si="26"/>
        <v>1.4115816099999994</v>
      </c>
    </row>
    <row r="483" spans="1:4" x14ac:dyDescent="0.3">
      <c r="A483" s="1">
        <v>22</v>
      </c>
      <c r="B483" s="1">
        <f t="shared" si="24"/>
        <v>3.91</v>
      </c>
      <c r="C483" s="1">
        <f t="shared" si="25"/>
        <v>59.776471000000008</v>
      </c>
      <c r="D483" s="1">
        <f t="shared" si="26"/>
        <v>233.72600161000003</v>
      </c>
    </row>
    <row r="484" spans="1:4" x14ac:dyDescent="0.3">
      <c r="A484" s="1">
        <v>18</v>
      </c>
      <c r="B484" s="1">
        <f t="shared" si="24"/>
        <v>-8.9999999999999858E-2</v>
      </c>
      <c r="C484" s="1">
        <f t="shared" si="25"/>
        <v>-7.2899999999999658E-4</v>
      </c>
      <c r="D484" s="1">
        <f t="shared" si="26"/>
        <v>6.5609999999999584E-5</v>
      </c>
    </row>
    <row r="485" spans="1:4" x14ac:dyDescent="0.3">
      <c r="A485" s="1">
        <v>15</v>
      </c>
      <c r="B485" s="1">
        <f t="shared" si="24"/>
        <v>-3.09</v>
      </c>
      <c r="C485" s="1">
        <f t="shared" si="25"/>
        <v>-29.503628999999997</v>
      </c>
      <c r="D485" s="1">
        <f t="shared" si="26"/>
        <v>91.166213609999986</v>
      </c>
    </row>
    <row r="486" spans="1:4" x14ac:dyDescent="0.3">
      <c r="A486" s="1">
        <v>21</v>
      </c>
      <c r="B486" s="1">
        <f t="shared" si="24"/>
        <v>2.91</v>
      </c>
      <c r="C486" s="1">
        <f t="shared" si="25"/>
        <v>24.642171000000005</v>
      </c>
      <c r="D486" s="1">
        <f t="shared" si="26"/>
        <v>71.708717610000022</v>
      </c>
    </row>
    <row r="487" spans="1:4" x14ac:dyDescent="0.3">
      <c r="A487" s="1">
        <v>20</v>
      </c>
      <c r="B487" s="1">
        <f t="shared" si="24"/>
        <v>1.9100000000000001</v>
      </c>
      <c r="C487" s="1">
        <f t="shared" si="25"/>
        <v>6.9678710000000015</v>
      </c>
      <c r="D487" s="1">
        <f t="shared" si="26"/>
        <v>13.308633610000005</v>
      </c>
    </row>
    <row r="488" spans="1:4" x14ac:dyDescent="0.3">
      <c r="A488" s="1">
        <v>16</v>
      </c>
      <c r="B488" s="1">
        <f t="shared" si="24"/>
        <v>-2.09</v>
      </c>
      <c r="C488" s="1">
        <f t="shared" si="25"/>
        <v>-9.1293289999999985</v>
      </c>
      <c r="D488" s="1">
        <f t="shared" si="26"/>
        <v>19.080297609999995</v>
      </c>
    </row>
    <row r="489" spans="1:4" x14ac:dyDescent="0.3">
      <c r="A489" s="1">
        <v>12</v>
      </c>
      <c r="B489" s="1">
        <f t="shared" si="24"/>
        <v>-6.09</v>
      </c>
      <c r="C489" s="1">
        <f t="shared" si="25"/>
        <v>-225.86652899999999</v>
      </c>
      <c r="D489" s="1">
        <f t="shared" si="26"/>
        <v>1375.5271616099999</v>
      </c>
    </row>
    <row r="490" spans="1:4" x14ac:dyDescent="0.3">
      <c r="A490" s="1">
        <v>18</v>
      </c>
      <c r="B490" s="1">
        <f t="shared" si="24"/>
        <v>-8.9999999999999858E-2</v>
      </c>
      <c r="C490" s="1">
        <f t="shared" si="25"/>
        <v>-7.2899999999999658E-4</v>
      </c>
      <c r="D490" s="1">
        <f t="shared" si="26"/>
        <v>6.5609999999999584E-5</v>
      </c>
    </row>
    <row r="491" spans="1:4" x14ac:dyDescent="0.3">
      <c r="A491" s="1">
        <v>15</v>
      </c>
      <c r="B491" s="1">
        <f t="shared" si="24"/>
        <v>-3.09</v>
      </c>
      <c r="C491" s="1">
        <f t="shared" si="25"/>
        <v>-29.503628999999997</v>
      </c>
      <c r="D491" s="1">
        <f t="shared" si="26"/>
        <v>91.166213609999986</v>
      </c>
    </row>
    <row r="492" spans="1:4" x14ac:dyDescent="0.3">
      <c r="A492" s="1">
        <v>22</v>
      </c>
      <c r="B492" s="1">
        <f t="shared" si="24"/>
        <v>3.91</v>
      </c>
      <c r="C492" s="1">
        <f t="shared" si="25"/>
        <v>59.776471000000008</v>
      </c>
      <c r="D492" s="1">
        <f t="shared" si="26"/>
        <v>233.72600161000003</v>
      </c>
    </row>
    <row r="493" spans="1:4" x14ac:dyDescent="0.3">
      <c r="A493" s="1">
        <v>20</v>
      </c>
      <c r="B493" s="1">
        <f t="shared" si="24"/>
        <v>1.9100000000000001</v>
      </c>
      <c r="C493" s="1">
        <f t="shared" si="25"/>
        <v>6.9678710000000015</v>
      </c>
      <c r="D493" s="1">
        <f t="shared" si="26"/>
        <v>13.308633610000005</v>
      </c>
    </row>
    <row r="494" spans="1:4" x14ac:dyDescent="0.3">
      <c r="A494" s="1">
        <v>14</v>
      </c>
      <c r="B494" s="1">
        <f t="shared" si="24"/>
        <v>-4.09</v>
      </c>
      <c r="C494" s="1">
        <f t="shared" si="25"/>
        <v>-68.417928999999987</v>
      </c>
      <c r="D494" s="1">
        <f t="shared" si="26"/>
        <v>279.82932960999995</v>
      </c>
    </row>
    <row r="495" spans="1:4" x14ac:dyDescent="0.3">
      <c r="A495" s="1">
        <v>16</v>
      </c>
      <c r="B495" s="1">
        <f t="shared" si="24"/>
        <v>-2.09</v>
      </c>
      <c r="C495" s="1">
        <f t="shared" si="25"/>
        <v>-9.1293289999999985</v>
      </c>
      <c r="D495" s="1">
        <f t="shared" si="26"/>
        <v>19.080297609999995</v>
      </c>
    </row>
    <row r="496" spans="1:4" x14ac:dyDescent="0.3">
      <c r="A496" s="1">
        <v>21</v>
      </c>
      <c r="B496" s="1">
        <f t="shared" si="24"/>
        <v>2.91</v>
      </c>
      <c r="C496" s="1">
        <f t="shared" si="25"/>
        <v>24.642171000000005</v>
      </c>
      <c r="D496" s="1">
        <f t="shared" si="26"/>
        <v>71.708717610000022</v>
      </c>
    </row>
    <row r="497" spans="1:13" x14ac:dyDescent="0.3">
      <c r="A497" s="1">
        <v>19</v>
      </c>
      <c r="B497" s="1">
        <f t="shared" si="24"/>
        <v>0.91000000000000014</v>
      </c>
      <c r="C497" s="1">
        <f t="shared" si="25"/>
        <v>0.75357100000000032</v>
      </c>
      <c r="D497" s="1">
        <f t="shared" si="26"/>
        <v>0.68574961000000045</v>
      </c>
    </row>
    <row r="498" spans="1:13" x14ac:dyDescent="0.3">
      <c r="A498" s="1">
        <v>17</v>
      </c>
      <c r="B498" s="1">
        <f t="shared" si="24"/>
        <v>-1.0899999999999999</v>
      </c>
      <c r="C498" s="1">
        <f t="shared" si="25"/>
        <v>-1.2950289999999995</v>
      </c>
      <c r="D498" s="1">
        <f t="shared" si="26"/>
        <v>1.4115816099999994</v>
      </c>
    </row>
    <row r="499" spans="1:13" x14ac:dyDescent="0.3">
      <c r="C499" s="8">
        <f>SUM(C399:C498)</f>
        <v>-806.46419999999955</v>
      </c>
      <c r="D499" s="8">
        <f>SUM(D399:D498)</f>
        <v>14916.390117000012</v>
      </c>
    </row>
    <row r="500" spans="1:13" x14ac:dyDescent="0.3">
      <c r="A500" s="8" t="s">
        <v>83</v>
      </c>
      <c r="B500" s="8">
        <f>AVERAGE(A399:A498)</f>
        <v>18.09</v>
      </c>
    </row>
    <row r="501" spans="1:13" x14ac:dyDescent="0.3">
      <c r="A501" s="8" t="s">
        <v>84</v>
      </c>
      <c r="B501" s="8">
        <f>_xlfn.STDEV.S(A399:A498)</f>
        <v>2.9166709956677805</v>
      </c>
    </row>
    <row r="502" spans="1:13" x14ac:dyDescent="0.3">
      <c r="A502" s="8" t="s">
        <v>85</v>
      </c>
      <c r="B502" s="8">
        <f>B501*B501*B501</f>
        <v>24.812031776176198</v>
      </c>
    </row>
    <row r="503" spans="1:13" x14ac:dyDescent="0.3">
      <c r="A503" s="8" t="s">
        <v>87</v>
      </c>
      <c r="B503" s="8">
        <f>100*B502</f>
        <v>2481.20317761762</v>
      </c>
    </row>
    <row r="504" spans="1:13" x14ac:dyDescent="0.3">
      <c r="A504" s="8" t="s">
        <v>88</v>
      </c>
      <c r="B504" s="8">
        <f>B501*B501*B501*B501</f>
        <v>72.368533425160436</v>
      </c>
    </row>
    <row r="505" spans="1:13" x14ac:dyDescent="0.3">
      <c r="A505" s="8" t="s">
        <v>94</v>
      </c>
      <c r="B505" s="8">
        <f>100*B504</f>
        <v>7236.853342516044</v>
      </c>
    </row>
    <row r="506" spans="1:13" x14ac:dyDescent="0.3">
      <c r="A506" s="8" t="s">
        <v>86</v>
      </c>
      <c r="B506" s="8">
        <f>C499/B503</f>
        <v>-0.32502948862670056</v>
      </c>
      <c r="C506" s="8" t="s">
        <v>111</v>
      </c>
      <c r="D506" s="8"/>
      <c r="E506" s="8"/>
      <c r="F506" s="8"/>
      <c r="G506" s="8"/>
      <c r="H506" s="8"/>
      <c r="I506" s="8"/>
      <c r="J506" s="8"/>
      <c r="K506" s="8"/>
      <c r="L506" s="8"/>
      <c r="M506" s="8"/>
    </row>
    <row r="507" spans="1:13" x14ac:dyDescent="0.3">
      <c r="A507" s="8" t="s">
        <v>95</v>
      </c>
      <c r="B507" s="6">
        <f>D499/B505</f>
        <v>2.0611707065233986</v>
      </c>
      <c r="C507" s="8" t="s">
        <v>100</v>
      </c>
      <c r="D507" s="8"/>
      <c r="E507" s="8"/>
      <c r="F507" s="8"/>
      <c r="G507" s="8"/>
      <c r="H507" s="8"/>
      <c r="I507" s="8"/>
      <c r="J507" s="8"/>
      <c r="K507" s="8"/>
      <c r="L507" s="8"/>
      <c r="M50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244A-57A5-42A8-BEEE-587C138B6999}">
  <dimension ref="A1:M556"/>
  <sheetViews>
    <sheetView workbookViewId="0">
      <selection activeCell="D443" sqref="D443:E449"/>
    </sheetView>
  </sheetViews>
  <sheetFormatPr defaultRowHeight="14.4" x14ac:dyDescent="0.3"/>
  <cols>
    <col min="1" max="1" width="15.5546875" customWidth="1"/>
    <col min="6" max="6" width="9.77734375" bestFit="1" customWidth="1"/>
  </cols>
  <sheetData>
    <row r="1" spans="1:13" ht="18.600000000000001" thickBot="1" x14ac:dyDescent="0.4">
      <c r="A1" s="4" t="s">
        <v>112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3">
      <c r="A2" t="s">
        <v>113</v>
      </c>
      <c r="B2" t="s">
        <v>124</v>
      </c>
      <c r="C2" s="12"/>
      <c r="D2" s="12"/>
      <c r="E2" s="12"/>
      <c r="F2" s="12"/>
    </row>
    <row r="3" spans="1:13" x14ac:dyDescent="0.3">
      <c r="A3">
        <v>40</v>
      </c>
      <c r="B3">
        <v>40</v>
      </c>
      <c r="D3" s="5" t="s">
        <v>114</v>
      </c>
      <c r="E3" s="5">
        <f>_xlfn.QUARTILE.INC(B2:B102,1)</f>
        <v>128.75</v>
      </c>
      <c r="F3" s="9"/>
    </row>
    <row r="4" spans="1:13" x14ac:dyDescent="0.3">
      <c r="A4">
        <v>45</v>
      </c>
      <c r="B4">
        <v>45</v>
      </c>
      <c r="D4" s="5" t="s">
        <v>115</v>
      </c>
      <c r="E4" s="5">
        <f>_xlfn.QUARTILE.INC(B3:B102,2)</f>
        <v>252.5</v>
      </c>
      <c r="F4" s="9"/>
    </row>
    <row r="5" spans="1:13" x14ac:dyDescent="0.3">
      <c r="A5">
        <v>50</v>
      </c>
      <c r="B5">
        <v>50</v>
      </c>
      <c r="D5" s="5" t="s">
        <v>116</v>
      </c>
      <c r="E5" s="5">
        <f>_xlfn.QUARTILE.INC(B3:B102,3)</f>
        <v>376.25</v>
      </c>
      <c r="F5" s="9"/>
    </row>
    <row r="6" spans="1:13" x14ac:dyDescent="0.3">
      <c r="A6">
        <v>55</v>
      </c>
      <c r="B6">
        <v>55</v>
      </c>
      <c r="D6" s="5"/>
      <c r="E6" s="5"/>
      <c r="F6" s="9"/>
    </row>
    <row r="7" spans="1:13" x14ac:dyDescent="0.3">
      <c r="A7">
        <v>60</v>
      </c>
      <c r="B7">
        <v>60</v>
      </c>
      <c r="D7" s="5" t="s">
        <v>117</v>
      </c>
      <c r="E7" s="5">
        <f>_xlfn.PERCENTILE.INC(B3:B102,0.1)</f>
        <v>74.7</v>
      </c>
      <c r="F7" s="9"/>
    </row>
    <row r="8" spans="1:13" x14ac:dyDescent="0.3">
      <c r="A8">
        <v>62</v>
      </c>
      <c r="B8">
        <v>62</v>
      </c>
      <c r="D8" s="5" t="s">
        <v>118</v>
      </c>
      <c r="E8" s="5">
        <f>_xlfn.PERCENTILE.INC(B3:B102,0.25)</f>
        <v>128.75</v>
      </c>
      <c r="F8" s="9"/>
    </row>
    <row r="9" spans="1:13" x14ac:dyDescent="0.3">
      <c r="A9">
        <v>65</v>
      </c>
      <c r="B9">
        <v>65</v>
      </c>
      <c r="D9" s="5" t="s">
        <v>119</v>
      </c>
      <c r="E9" s="5">
        <f>_xlfn.PERCENTILE.INC(B3:B102,0.75)</f>
        <v>376.25</v>
      </c>
      <c r="F9" s="9"/>
    </row>
    <row r="10" spans="1:13" x14ac:dyDescent="0.3">
      <c r="A10">
        <v>68</v>
      </c>
      <c r="B10">
        <v>68</v>
      </c>
      <c r="D10" s="5" t="s">
        <v>120</v>
      </c>
      <c r="E10" s="5">
        <f>_xlfn.PERCENTILE.INC(B3:B102,0.9)</f>
        <v>450.50000000000006</v>
      </c>
      <c r="F10" s="9"/>
    </row>
    <row r="11" spans="1:13" x14ac:dyDescent="0.3">
      <c r="A11">
        <v>70</v>
      </c>
      <c r="B11">
        <v>70</v>
      </c>
      <c r="F11" s="9"/>
    </row>
    <row r="12" spans="1:13" x14ac:dyDescent="0.3">
      <c r="A12">
        <v>72</v>
      </c>
      <c r="B12">
        <v>72</v>
      </c>
      <c r="F12" s="9"/>
    </row>
    <row r="13" spans="1:13" x14ac:dyDescent="0.3">
      <c r="A13">
        <v>75</v>
      </c>
      <c r="B13">
        <v>75</v>
      </c>
      <c r="F13" s="9"/>
    </row>
    <row r="14" spans="1:13" x14ac:dyDescent="0.3">
      <c r="A14">
        <v>78</v>
      </c>
      <c r="B14">
        <v>78</v>
      </c>
      <c r="F14" s="9"/>
    </row>
    <row r="15" spans="1:13" x14ac:dyDescent="0.3">
      <c r="A15">
        <v>80</v>
      </c>
      <c r="B15">
        <v>80</v>
      </c>
      <c r="F15" s="9"/>
    </row>
    <row r="16" spans="1:13" x14ac:dyDescent="0.3">
      <c r="A16">
        <v>82</v>
      </c>
      <c r="B16">
        <v>82</v>
      </c>
      <c r="F16" s="9"/>
    </row>
    <row r="17" spans="1:11" x14ac:dyDescent="0.3">
      <c r="A17">
        <v>85</v>
      </c>
      <c r="B17">
        <v>85</v>
      </c>
      <c r="F17" s="9"/>
    </row>
    <row r="18" spans="1:11" x14ac:dyDescent="0.3">
      <c r="A18">
        <v>88</v>
      </c>
      <c r="B18">
        <v>88</v>
      </c>
      <c r="F18" s="9"/>
      <c r="K18" s="5"/>
    </row>
    <row r="19" spans="1:11" x14ac:dyDescent="0.3">
      <c r="A19">
        <v>90</v>
      </c>
      <c r="B19">
        <v>90</v>
      </c>
      <c r="F19" s="9"/>
    </row>
    <row r="20" spans="1:11" x14ac:dyDescent="0.3">
      <c r="A20">
        <v>92</v>
      </c>
      <c r="B20">
        <v>92</v>
      </c>
      <c r="F20" s="9"/>
    </row>
    <row r="21" spans="1:11" x14ac:dyDescent="0.3">
      <c r="A21" s="6">
        <v>95</v>
      </c>
      <c r="B21" s="6">
        <v>95</v>
      </c>
      <c r="F21" s="9"/>
    </row>
    <row r="22" spans="1:11" x14ac:dyDescent="0.3">
      <c r="A22">
        <v>100</v>
      </c>
      <c r="B22">
        <v>100</v>
      </c>
      <c r="F22" s="9"/>
    </row>
    <row r="23" spans="1:11" x14ac:dyDescent="0.3">
      <c r="A23">
        <v>105</v>
      </c>
      <c r="B23">
        <v>105</v>
      </c>
      <c r="F23" s="9"/>
    </row>
    <row r="24" spans="1:11" x14ac:dyDescent="0.3">
      <c r="A24">
        <v>110</v>
      </c>
      <c r="B24">
        <v>110</v>
      </c>
      <c r="F24" s="9"/>
    </row>
    <row r="25" spans="1:11" x14ac:dyDescent="0.3">
      <c r="A25">
        <v>115</v>
      </c>
      <c r="B25">
        <v>115</v>
      </c>
      <c r="F25" s="9"/>
    </row>
    <row r="26" spans="1:11" x14ac:dyDescent="0.3">
      <c r="A26">
        <v>120</v>
      </c>
      <c r="B26">
        <v>120</v>
      </c>
      <c r="F26" s="9"/>
    </row>
    <row r="27" spans="1:11" x14ac:dyDescent="0.3">
      <c r="A27">
        <v>125</v>
      </c>
      <c r="B27">
        <v>125</v>
      </c>
      <c r="F27" s="9"/>
    </row>
    <row r="28" spans="1:11" x14ac:dyDescent="0.3">
      <c r="A28">
        <v>130</v>
      </c>
      <c r="B28">
        <v>130</v>
      </c>
      <c r="F28" s="9"/>
    </row>
    <row r="29" spans="1:11" x14ac:dyDescent="0.3">
      <c r="A29">
        <v>135</v>
      </c>
      <c r="B29">
        <v>135</v>
      </c>
      <c r="F29" s="9"/>
    </row>
    <row r="30" spans="1:11" x14ac:dyDescent="0.3">
      <c r="A30">
        <v>140</v>
      </c>
      <c r="B30">
        <v>140</v>
      </c>
      <c r="F30" s="9"/>
    </row>
    <row r="31" spans="1:11" x14ac:dyDescent="0.3">
      <c r="A31">
        <v>145</v>
      </c>
      <c r="B31">
        <v>145</v>
      </c>
      <c r="F31" s="9"/>
    </row>
    <row r="32" spans="1:11" x14ac:dyDescent="0.3">
      <c r="A32">
        <v>150</v>
      </c>
      <c r="B32">
        <v>150</v>
      </c>
      <c r="F32" s="9"/>
    </row>
    <row r="33" spans="1:6" x14ac:dyDescent="0.3">
      <c r="A33">
        <v>155</v>
      </c>
      <c r="B33">
        <v>155</v>
      </c>
      <c r="F33" s="9"/>
    </row>
    <row r="34" spans="1:6" x14ac:dyDescent="0.3">
      <c r="A34">
        <v>160</v>
      </c>
      <c r="B34">
        <v>160</v>
      </c>
      <c r="F34" s="9"/>
    </row>
    <row r="35" spans="1:6" x14ac:dyDescent="0.3">
      <c r="A35">
        <v>165</v>
      </c>
      <c r="B35">
        <v>165</v>
      </c>
      <c r="F35" s="9"/>
    </row>
    <row r="36" spans="1:6" x14ac:dyDescent="0.3">
      <c r="A36">
        <v>170</v>
      </c>
      <c r="B36">
        <v>170</v>
      </c>
      <c r="F36" s="9"/>
    </row>
    <row r="37" spans="1:6" x14ac:dyDescent="0.3">
      <c r="A37">
        <v>175</v>
      </c>
      <c r="B37">
        <v>175</v>
      </c>
      <c r="F37" s="9"/>
    </row>
    <row r="38" spans="1:6" x14ac:dyDescent="0.3">
      <c r="A38">
        <v>180</v>
      </c>
      <c r="B38">
        <v>180</v>
      </c>
      <c r="F38" s="9"/>
    </row>
    <row r="39" spans="1:6" x14ac:dyDescent="0.3">
      <c r="A39">
        <v>185</v>
      </c>
      <c r="B39">
        <v>185</v>
      </c>
      <c r="F39" s="9"/>
    </row>
    <row r="40" spans="1:6" x14ac:dyDescent="0.3">
      <c r="A40">
        <v>190</v>
      </c>
      <c r="B40">
        <v>190</v>
      </c>
      <c r="F40" s="9"/>
    </row>
    <row r="41" spans="1:6" x14ac:dyDescent="0.3">
      <c r="A41">
        <v>195</v>
      </c>
      <c r="B41">
        <v>195</v>
      </c>
      <c r="F41" s="9"/>
    </row>
    <row r="42" spans="1:6" x14ac:dyDescent="0.3">
      <c r="A42">
        <v>200</v>
      </c>
      <c r="B42">
        <v>200</v>
      </c>
      <c r="F42" s="9"/>
    </row>
    <row r="43" spans="1:6" x14ac:dyDescent="0.3">
      <c r="A43">
        <v>205</v>
      </c>
      <c r="B43">
        <v>205</v>
      </c>
      <c r="F43" s="9"/>
    </row>
    <row r="44" spans="1:6" x14ac:dyDescent="0.3">
      <c r="A44">
        <v>210</v>
      </c>
      <c r="B44">
        <v>210</v>
      </c>
      <c r="F44" s="9"/>
    </row>
    <row r="45" spans="1:6" x14ac:dyDescent="0.3">
      <c r="A45">
        <v>215</v>
      </c>
      <c r="B45">
        <v>215</v>
      </c>
      <c r="F45" s="9"/>
    </row>
    <row r="46" spans="1:6" x14ac:dyDescent="0.3">
      <c r="A46">
        <v>220</v>
      </c>
      <c r="B46">
        <v>220</v>
      </c>
      <c r="F46" s="9"/>
    </row>
    <row r="47" spans="1:6" x14ac:dyDescent="0.3">
      <c r="A47">
        <v>225</v>
      </c>
      <c r="B47">
        <v>225</v>
      </c>
      <c r="F47" s="9"/>
    </row>
    <row r="48" spans="1:6" x14ac:dyDescent="0.3">
      <c r="A48">
        <v>230</v>
      </c>
      <c r="B48">
        <v>230</v>
      </c>
      <c r="F48" s="9"/>
    </row>
    <row r="49" spans="1:6" x14ac:dyDescent="0.3">
      <c r="A49">
        <v>235</v>
      </c>
      <c r="B49">
        <v>235</v>
      </c>
      <c r="F49" s="9"/>
    </row>
    <row r="50" spans="1:6" x14ac:dyDescent="0.3">
      <c r="A50">
        <v>240</v>
      </c>
      <c r="B50">
        <v>240</v>
      </c>
      <c r="F50" s="9"/>
    </row>
    <row r="51" spans="1:6" x14ac:dyDescent="0.3">
      <c r="A51">
        <v>245</v>
      </c>
      <c r="B51">
        <v>245</v>
      </c>
      <c r="F51" s="9"/>
    </row>
    <row r="52" spans="1:6" x14ac:dyDescent="0.3">
      <c r="A52">
        <v>250</v>
      </c>
      <c r="B52">
        <v>250</v>
      </c>
      <c r="F52" s="9"/>
    </row>
    <row r="53" spans="1:6" x14ac:dyDescent="0.3">
      <c r="A53">
        <v>255</v>
      </c>
      <c r="B53">
        <v>255</v>
      </c>
      <c r="F53" s="9"/>
    </row>
    <row r="54" spans="1:6" x14ac:dyDescent="0.3">
      <c r="A54">
        <v>260</v>
      </c>
      <c r="B54">
        <v>260</v>
      </c>
      <c r="F54" s="9"/>
    </row>
    <row r="55" spans="1:6" x14ac:dyDescent="0.3">
      <c r="A55">
        <v>265</v>
      </c>
      <c r="B55">
        <v>265</v>
      </c>
      <c r="F55" s="9"/>
    </row>
    <row r="56" spans="1:6" x14ac:dyDescent="0.3">
      <c r="A56">
        <v>270</v>
      </c>
      <c r="B56">
        <v>270</v>
      </c>
      <c r="F56" s="9"/>
    </row>
    <row r="57" spans="1:6" x14ac:dyDescent="0.3">
      <c r="A57">
        <v>275</v>
      </c>
      <c r="B57">
        <v>275</v>
      </c>
      <c r="F57" s="9"/>
    </row>
    <row r="58" spans="1:6" x14ac:dyDescent="0.3">
      <c r="A58">
        <v>280</v>
      </c>
      <c r="B58">
        <v>280</v>
      </c>
      <c r="F58" s="9"/>
    </row>
    <row r="59" spans="1:6" x14ac:dyDescent="0.3">
      <c r="A59">
        <v>285</v>
      </c>
      <c r="B59">
        <v>285</v>
      </c>
      <c r="F59" s="9"/>
    </row>
    <row r="60" spans="1:6" x14ac:dyDescent="0.3">
      <c r="A60">
        <v>290</v>
      </c>
      <c r="B60">
        <v>290</v>
      </c>
      <c r="F60" s="9"/>
    </row>
    <row r="61" spans="1:6" x14ac:dyDescent="0.3">
      <c r="A61">
        <v>295</v>
      </c>
      <c r="B61">
        <v>295</v>
      </c>
      <c r="F61" s="9"/>
    </row>
    <row r="62" spans="1:6" x14ac:dyDescent="0.3">
      <c r="A62">
        <v>300</v>
      </c>
      <c r="B62">
        <v>300</v>
      </c>
      <c r="F62" s="9"/>
    </row>
    <row r="63" spans="1:6" x14ac:dyDescent="0.3">
      <c r="A63">
        <v>305</v>
      </c>
      <c r="B63">
        <v>305</v>
      </c>
      <c r="F63" s="9"/>
    </row>
    <row r="64" spans="1:6" x14ac:dyDescent="0.3">
      <c r="A64">
        <v>310</v>
      </c>
      <c r="B64">
        <v>310</v>
      </c>
      <c r="F64" s="9"/>
    </row>
    <row r="65" spans="1:6" x14ac:dyDescent="0.3">
      <c r="A65">
        <v>315</v>
      </c>
      <c r="B65">
        <v>315</v>
      </c>
      <c r="F65" s="9"/>
    </row>
    <row r="66" spans="1:6" x14ac:dyDescent="0.3">
      <c r="A66">
        <v>320</v>
      </c>
      <c r="B66">
        <v>320</v>
      </c>
      <c r="F66" s="9"/>
    </row>
    <row r="67" spans="1:6" x14ac:dyDescent="0.3">
      <c r="A67">
        <v>325</v>
      </c>
      <c r="B67">
        <v>325</v>
      </c>
      <c r="F67" s="9"/>
    </row>
    <row r="68" spans="1:6" x14ac:dyDescent="0.3">
      <c r="A68">
        <v>330</v>
      </c>
      <c r="B68">
        <v>330</v>
      </c>
      <c r="F68" s="9"/>
    </row>
    <row r="69" spans="1:6" x14ac:dyDescent="0.3">
      <c r="A69">
        <v>335</v>
      </c>
      <c r="B69">
        <v>335</v>
      </c>
      <c r="F69" s="9"/>
    </row>
    <row r="70" spans="1:6" x14ac:dyDescent="0.3">
      <c r="A70">
        <v>340</v>
      </c>
      <c r="B70">
        <v>340</v>
      </c>
      <c r="F70" s="9"/>
    </row>
    <row r="71" spans="1:6" x14ac:dyDescent="0.3">
      <c r="A71">
        <v>345</v>
      </c>
      <c r="B71">
        <v>345</v>
      </c>
      <c r="F71" s="9"/>
    </row>
    <row r="72" spans="1:6" x14ac:dyDescent="0.3">
      <c r="A72">
        <v>350</v>
      </c>
      <c r="B72">
        <v>350</v>
      </c>
      <c r="F72" s="9"/>
    </row>
    <row r="73" spans="1:6" x14ac:dyDescent="0.3">
      <c r="A73">
        <v>355</v>
      </c>
      <c r="B73">
        <v>355</v>
      </c>
      <c r="F73" s="9"/>
    </row>
    <row r="74" spans="1:6" x14ac:dyDescent="0.3">
      <c r="A74">
        <v>360</v>
      </c>
      <c r="B74">
        <v>360</v>
      </c>
      <c r="F74" s="9"/>
    </row>
    <row r="75" spans="1:6" x14ac:dyDescent="0.3">
      <c r="A75">
        <v>365</v>
      </c>
      <c r="B75">
        <v>365</v>
      </c>
      <c r="F75" s="9"/>
    </row>
    <row r="76" spans="1:6" x14ac:dyDescent="0.3">
      <c r="A76">
        <v>370</v>
      </c>
      <c r="B76">
        <v>370</v>
      </c>
      <c r="F76" s="9"/>
    </row>
    <row r="77" spans="1:6" x14ac:dyDescent="0.3">
      <c r="A77">
        <v>375</v>
      </c>
      <c r="B77">
        <v>375</v>
      </c>
      <c r="F77" s="9"/>
    </row>
    <row r="78" spans="1:6" x14ac:dyDescent="0.3">
      <c r="A78">
        <v>380</v>
      </c>
      <c r="B78">
        <v>380</v>
      </c>
      <c r="F78" s="9"/>
    </row>
    <row r="79" spans="1:6" x14ac:dyDescent="0.3">
      <c r="A79">
        <v>385</v>
      </c>
      <c r="B79">
        <v>385</v>
      </c>
      <c r="F79" s="9"/>
    </row>
    <row r="80" spans="1:6" x14ac:dyDescent="0.3">
      <c r="A80">
        <v>390</v>
      </c>
      <c r="B80">
        <v>390</v>
      </c>
      <c r="F80" s="9"/>
    </row>
    <row r="81" spans="1:6" x14ac:dyDescent="0.3">
      <c r="A81">
        <v>395</v>
      </c>
      <c r="B81">
        <v>395</v>
      </c>
      <c r="F81" s="9"/>
    </row>
    <row r="82" spans="1:6" x14ac:dyDescent="0.3">
      <c r="A82">
        <v>400</v>
      </c>
      <c r="B82">
        <v>400</v>
      </c>
      <c r="F82" s="9"/>
    </row>
    <row r="83" spans="1:6" x14ac:dyDescent="0.3">
      <c r="A83">
        <v>405</v>
      </c>
      <c r="B83">
        <v>405</v>
      </c>
      <c r="F83" s="9"/>
    </row>
    <row r="84" spans="1:6" x14ac:dyDescent="0.3">
      <c r="A84">
        <v>410</v>
      </c>
      <c r="B84">
        <v>410</v>
      </c>
      <c r="F84" s="9"/>
    </row>
    <row r="85" spans="1:6" x14ac:dyDescent="0.3">
      <c r="A85">
        <v>415</v>
      </c>
      <c r="B85">
        <v>415</v>
      </c>
      <c r="F85" s="9"/>
    </row>
    <row r="86" spans="1:6" x14ac:dyDescent="0.3">
      <c r="A86">
        <v>420</v>
      </c>
      <c r="B86">
        <v>420</v>
      </c>
      <c r="F86" s="9"/>
    </row>
    <row r="87" spans="1:6" x14ac:dyDescent="0.3">
      <c r="A87">
        <v>425</v>
      </c>
      <c r="B87">
        <v>425</v>
      </c>
      <c r="F87" s="9"/>
    </row>
    <row r="88" spans="1:6" x14ac:dyDescent="0.3">
      <c r="A88">
        <v>430</v>
      </c>
      <c r="B88">
        <v>430</v>
      </c>
      <c r="F88" s="9"/>
    </row>
    <row r="89" spans="1:6" x14ac:dyDescent="0.3">
      <c r="A89">
        <v>435</v>
      </c>
      <c r="B89">
        <v>435</v>
      </c>
      <c r="F89" s="9"/>
    </row>
    <row r="90" spans="1:6" x14ac:dyDescent="0.3">
      <c r="A90">
        <v>440</v>
      </c>
      <c r="B90">
        <v>440</v>
      </c>
      <c r="F90" s="9"/>
    </row>
    <row r="91" spans="1:6" x14ac:dyDescent="0.3">
      <c r="A91">
        <v>445</v>
      </c>
      <c r="B91">
        <v>445</v>
      </c>
      <c r="F91" s="9"/>
    </row>
    <row r="92" spans="1:6" x14ac:dyDescent="0.3">
      <c r="A92">
        <v>450</v>
      </c>
      <c r="B92">
        <v>450</v>
      </c>
      <c r="F92" s="9"/>
    </row>
    <row r="93" spans="1:6" x14ac:dyDescent="0.3">
      <c r="A93">
        <v>455</v>
      </c>
      <c r="B93">
        <v>455</v>
      </c>
      <c r="F93" s="9"/>
    </row>
    <row r="94" spans="1:6" x14ac:dyDescent="0.3">
      <c r="A94">
        <v>460</v>
      </c>
      <c r="B94">
        <v>460</v>
      </c>
      <c r="F94" s="9"/>
    </row>
    <row r="95" spans="1:6" x14ac:dyDescent="0.3">
      <c r="A95">
        <v>465</v>
      </c>
      <c r="B95">
        <v>465</v>
      </c>
      <c r="F95" s="9"/>
    </row>
    <row r="96" spans="1:6" x14ac:dyDescent="0.3">
      <c r="A96">
        <v>470</v>
      </c>
      <c r="B96">
        <v>470</v>
      </c>
      <c r="F96" s="9"/>
    </row>
    <row r="97" spans="1:6" x14ac:dyDescent="0.3">
      <c r="A97">
        <v>475</v>
      </c>
      <c r="B97">
        <v>475</v>
      </c>
      <c r="F97" s="9"/>
    </row>
    <row r="98" spans="1:6" x14ac:dyDescent="0.3">
      <c r="A98">
        <v>480</v>
      </c>
      <c r="B98">
        <v>480</v>
      </c>
      <c r="F98" s="9"/>
    </row>
    <row r="99" spans="1:6" x14ac:dyDescent="0.3">
      <c r="A99">
        <v>485</v>
      </c>
      <c r="B99">
        <v>485</v>
      </c>
      <c r="F99" s="9"/>
    </row>
    <row r="100" spans="1:6" x14ac:dyDescent="0.3">
      <c r="A100">
        <v>490</v>
      </c>
      <c r="B100">
        <v>490</v>
      </c>
      <c r="F100" s="9"/>
    </row>
    <row r="101" spans="1:6" x14ac:dyDescent="0.3">
      <c r="A101">
        <v>495</v>
      </c>
      <c r="B101">
        <v>495</v>
      </c>
      <c r="F101" s="9"/>
    </row>
    <row r="102" spans="1:6" ht="15" thickBot="1" x14ac:dyDescent="0.35">
      <c r="A102">
        <v>500</v>
      </c>
      <c r="B102">
        <v>500</v>
      </c>
      <c r="C102" s="10"/>
      <c r="D102" s="10"/>
      <c r="E102" s="10"/>
      <c r="F102" s="11"/>
    </row>
    <row r="104" spans="1:6" ht="18" x14ac:dyDescent="0.35">
      <c r="A104" s="4" t="s">
        <v>125</v>
      </c>
    </row>
    <row r="105" spans="1:6" x14ac:dyDescent="0.3">
      <c r="A105" t="s">
        <v>126</v>
      </c>
      <c r="B105" t="s">
        <v>134</v>
      </c>
    </row>
    <row r="106" spans="1:6" x14ac:dyDescent="0.3">
      <c r="A106">
        <v>55</v>
      </c>
      <c r="B106">
        <v>55</v>
      </c>
      <c r="D106" s="5" t="s">
        <v>114</v>
      </c>
      <c r="E106" s="5">
        <f>_xlfn.QUARTILE.INC(B106:B205,1)</f>
        <v>143.75</v>
      </c>
    </row>
    <row r="107" spans="1:6" x14ac:dyDescent="0.3">
      <c r="A107">
        <v>60</v>
      </c>
      <c r="B107">
        <v>60</v>
      </c>
      <c r="D107" s="5" t="s">
        <v>115</v>
      </c>
      <c r="E107" s="5">
        <f>_xlfn.QUARTILE.INC(B106:B205,2)</f>
        <v>267.5</v>
      </c>
    </row>
    <row r="108" spans="1:6" x14ac:dyDescent="0.3">
      <c r="A108">
        <v>62</v>
      </c>
      <c r="B108">
        <v>62</v>
      </c>
      <c r="D108" s="5" t="s">
        <v>116</v>
      </c>
      <c r="E108" s="5">
        <f>_xlfn.QUARTILE.INC(B106:B205,3)</f>
        <v>391.25</v>
      </c>
    </row>
    <row r="109" spans="1:6" x14ac:dyDescent="0.3">
      <c r="A109">
        <v>65</v>
      </c>
      <c r="B109">
        <v>65</v>
      </c>
      <c r="D109" s="5"/>
      <c r="E109" s="5"/>
    </row>
    <row r="110" spans="1:6" x14ac:dyDescent="0.3">
      <c r="A110">
        <v>68</v>
      </c>
      <c r="B110">
        <v>68</v>
      </c>
      <c r="D110" s="5" t="s">
        <v>135</v>
      </c>
      <c r="E110" s="5">
        <f>_xlfn.PERCENTILE.INC(B106:B205,0.15)</f>
        <v>94.55</v>
      </c>
    </row>
    <row r="111" spans="1:6" x14ac:dyDescent="0.3">
      <c r="A111">
        <v>70</v>
      </c>
      <c r="B111">
        <v>70</v>
      </c>
      <c r="D111" s="5" t="s">
        <v>136</v>
      </c>
      <c r="E111" s="5">
        <f>_xlfn.PERCENTILE.INC(B106:B205,0.5)</f>
        <v>267.5</v>
      </c>
    </row>
    <row r="112" spans="1:6" x14ac:dyDescent="0.3">
      <c r="A112">
        <v>72</v>
      </c>
      <c r="B112">
        <v>72</v>
      </c>
      <c r="D112" s="5" t="s">
        <v>137</v>
      </c>
      <c r="E112" s="5">
        <f>_xlfn.PERCENTILE.INC(B106:B205,0.85)</f>
        <v>440.74999999999994</v>
      </c>
    </row>
    <row r="113" spans="1:2" x14ac:dyDescent="0.3">
      <c r="A113">
        <v>75</v>
      </c>
      <c r="B113">
        <v>75</v>
      </c>
    </row>
    <row r="114" spans="1:2" x14ac:dyDescent="0.3">
      <c r="A114">
        <v>78</v>
      </c>
      <c r="B114">
        <v>78</v>
      </c>
    </row>
    <row r="115" spans="1:2" x14ac:dyDescent="0.3">
      <c r="A115">
        <v>80</v>
      </c>
      <c r="B115">
        <v>80</v>
      </c>
    </row>
    <row r="116" spans="1:2" x14ac:dyDescent="0.3">
      <c r="A116">
        <v>82</v>
      </c>
      <c r="B116">
        <v>82</v>
      </c>
    </row>
    <row r="117" spans="1:2" x14ac:dyDescent="0.3">
      <c r="A117">
        <v>85</v>
      </c>
      <c r="B117">
        <v>85</v>
      </c>
    </row>
    <row r="118" spans="1:2" x14ac:dyDescent="0.3">
      <c r="A118">
        <v>88</v>
      </c>
      <c r="B118">
        <v>88</v>
      </c>
    </row>
    <row r="119" spans="1:2" x14ac:dyDescent="0.3">
      <c r="A119">
        <v>90</v>
      </c>
      <c r="B119">
        <v>90</v>
      </c>
    </row>
    <row r="120" spans="1:2" x14ac:dyDescent="0.3">
      <c r="A120">
        <v>92</v>
      </c>
      <c r="B120">
        <v>92</v>
      </c>
    </row>
    <row r="121" spans="1:2" x14ac:dyDescent="0.3">
      <c r="A121">
        <v>95</v>
      </c>
      <c r="B121">
        <v>95</v>
      </c>
    </row>
    <row r="122" spans="1:2" x14ac:dyDescent="0.3">
      <c r="A122">
        <v>100</v>
      </c>
      <c r="B122">
        <v>100</v>
      </c>
    </row>
    <row r="123" spans="1:2" x14ac:dyDescent="0.3">
      <c r="A123">
        <v>105</v>
      </c>
      <c r="B123">
        <v>105</v>
      </c>
    </row>
    <row r="124" spans="1:2" x14ac:dyDescent="0.3">
      <c r="A124">
        <v>110</v>
      </c>
      <c r="B124">
        <v>110</v>
      </c>
    </row>
    <row r="125" spans="1:2" x14ac:dyDescent="0.3">
      <c r="A125">
        <v>115</v>
      </c>
      <c r="B125">
        <v>115</v>
      </c>
    </row>
    <row r="126" spans="1:2" x14ac:dyDescent="0.3">
      <c r="A126">
        <v>120</v>
      </c>
      <c r="B126">
        <v>120</v>
      </c>
    </row>
    <row r="127" spans="1:2" x14ac:dyDescent="0.3">
      <c r="A127">
        <v>125</v>
      </c>
      <c r="B127">
        <v>125</v>
      </c>
    </row>
    <row r="128" spans="1:2" x14ac:dyDescent="0.3">
      <c r="A128">
        <v>130</v>
      </c>
      <c r="B128">
        <v>130</v>
      </c>
    </row>
    <row r="129" spans="1:2" x14ac:dyDescent="0.3">
      <c r="A129">
        <v>135</v>
      </c>
      <c r="B129">
        <v>135</v>
      </c>
    </row>
    <row r="130" spans="1:2" x14ac:dyDescent="0.3">
      <c r="A130">
        <v>140</v>
      </c>
      <c r="B130">
        <v>140</v>
      </c>
    </row>
    <row r="131" spans="1:2" x14ac:dyDescent="0.3">
      <c r="A131">
        <v>145</v>
      </c>
      <c r="B131">
        <v>145</v>
      </c>
    </row>
    <row r="132" spans="1:2" x14ac:dyDescent="0.3">
      <c r="A132">
        <v>150</v>
      </c>
      <c r="B132">
        <v>150</v>
      </c>
    </row>
    <row r="133" spans="1:2" x14ac:dyDescent="0.3">
      <c r="A133">
        <v>155</v>
      </c>
      <c r="B133">
        <v>155</v>
      </c>
    </row>
    <row r="134" spans="1:2" x14ac:dyDescent="0.3">
      <c r="A134">
        <v>160</v>
      </c>
      <c r="B134">
        <v>160</v>
      </c>
    </row>
    <row r="135" spans="1:2" x14ac:dyDescent="0.3">
      <c r="A135">
        <v>165</v>
      </c>
      <c r="B135">
        <v>165</v>
      </c>
    </row>
    <row r="136" spans="1:2" x14ac:dyDescent="0.3">
      <c r="A136">
        <v>170</v>
      </c>
      <c r="B136">
        <v>170</v>
      </c>
    </row>
    <row r="137" spans="1:2" x14ac:dyDescent="0.3">
      <c r="A137">
        <v>175</v>
      </c>
      <c r="B137">
        <v>175</v>
      </c>
    </row>
    <row r="138" spans="1:2" x14ac:dyDescent="0.3">
      <c r="A138">
        <v>180</v>
      </c>
      <c r="B138">
        <v>180</v>
      </c>
    </row>
    <row r="139" spans="1:2" x14ac:dyDescent="0.3">
      <c r="A139">
        <v>185</v>
      </c>
      <c r="B139">
        <v>185</v>
      </c>
    </row>
    <row r="140" spans="1:2" x14ac:dyDescent="0.3">
      <c r="A140">
        <v>190</v>
      </c>
      <c r="B140">
        <v>190</v>
      </c>
    </row>
    <row r="141" spans="1:2" x14ac:dyDescent="0.3">
      <c r="A141">
        <v>195</v>
      </c>
      <c r="B141">
        <v>195</v>
      </c>
    </row>
    <row r="142" spans="1:2" x14ac:dyDescent="0.3">
      <c r="A142">
        <v>200</v>
      </c>
      <c r="B142">
        <v>200</v>
      </c>
    </row>
    <row r="143" spans="1:2" x14ac:dyDescent="0.3">
      <c r="A143">
        <v>205</v>
      </c>
      <c r="B143">
        <v>205</v>
      </c>
    </row>
    <row r="144" spans="1:2" x14ac:dyDescent="0.3">
      <c r="A144">
        <v>210</v>
      </c>
      <c r="B144">
        <v>210</v>
      </c>
    </row>
    <row r="145" spans="1:2" x14ac:dyDescent="0.3">
      <c r="A145">
        <v>215</v>
      </c>
      <c r="B145">
        <v>215</v>
      </c>
    </row>
    <row r="146" spans="1:2" x14ac:dyDescent="0.3">
      <c r="A146">
        <v>220</v>
      </c>
      <c r="B146">
        <v>220</v>
      </c>
    </row>
    <row r="147" spans="1:2" x14ac:dyDescent="0.3">
      <c r="A147">
        <v>225</v>
      </c>
      <c r="B147">
        <v>225</v>
      </c>
    </row>
    <row r="148" spans="1:2" x14ac:dyDescent="0.3">
      <c r="A148">
        <v>230</v>
      </c>
      <c r="B148">
        <v>230</v>
      </c>
    </row>
    <row r="149" spans="1:2" x14ac:dyDescent="0.3">
      <c r="A149">
        <v>235</v>
      </c>
      <c r="B149">
        <v>235</v>
      </c>
    </row>
    <row r="150" spans="1:2" x14ac:dyDescent="0.3">
      <c r="A150">
        <v>240</v>
      </c>
      <c r="B150">
        <v>240</v>
      </c>
    </row>
    <row r="151" spans="1:2" x14ac:dyDescent="0.3">
      <c r="A151">
        <v>245</v>
      </c>
      <c r="B151">
        <v>245</v>
      </c>
    </row>
    <row r="152" spans="1:2" x14ac:dyDescent="0.3">
      <c r="A152">
        <v>250</v>
      </c>
      <c r="B152">
        <v>250</v>
      </c>
    </row>
    <row r="153" spans="1:2" x14ac:dyDescent="0.3">
      <c r="A153">
        <v>255</v>
      </c>
      <c r="B153">
        <v>255</v>
      </c>
    </row>
    <row r="154" spans="1:2" x14ac:dyDescent="0.3">
      <c r="A154">
        <v>260</v>
      </c>
      <c r="B154">
        <v>260</v>
      </c>
    </row>
    <row r="155" spans="1:2" x14ac:dyDescent="0.3">
      <c r="A155">
        <v>265</v>
      </c>
      <c r="B155">
        <v>265</v>
      </c>
    </row>
    <row r="156" spans="1:2" x14ac:dyDescent="0.3">
      <c r="A156">
        <v>270</v>
      </c>
      <c r="B156">
        <v>270</v>
      </c>
    </row>
    <row r="157" spans="1:2" x14ac:dyDescent="0.3">
      <c r="A157">
        <v>275</v>
      </c>
      <c r="B157">
        <v>275</v>
      </c>
    </row>
    <row r="158" spans="1:2" x14ac:dyDescent="0.3">
      <c r="A158">
        <v>280</v>
      </c>
      <c r="B158">
        <v>280</v>
      </c>
    </row>
    <row r="159" spans="1:2" x14ac:dyDescent="0.3">
      <c r="A159">
        <v>285</v>
      </c>
      <c r="B159">
        <v>285</v>
      </c>
    </row>
    <row r="160" spans="1:2" x14ac:dyDescent="0.3">
      <c r="A160">
        <v>290</v>
      </c>
      <c r="B160">
        <v>290</v>
      </c>
    </row>
    <row r="161" spans="1:2" x14ac:dyDescent="0.3">
      <c r="A161">
        <v>295</v>
      </c>
      <c r="B161">
        <v>295</v>
      </c>
    </row>
    <row r="162" spans="1:2" x14ac:dyDescent="0.3">
      <c r="A162">
        <v>300</v>
      </c>
      <c r="B162">
        <v>300</v>
      </c>
    </row>
    <row r="163" spans="1:2" x14ac:dyDescent="0.3">
      <c r="A163">
        <v>305</v>
      </c>
      <c r="B163">
        <v>305</v>
      </c>
    </row>
    <row r="164" spans="1:2" x14ac:dyDescent="0.3">
      <c r="A164">
        <v>310</v>
      </c>
      <c r="B164">
        <v>310</v>
      </c>
    </row>
    <row r="165" spans="1:2" x14ac:dyDescent="0.3">
      <c r="A165">
        <v>315</v>
      </c>
      <c r="B165">
        <v>315</v>
      </c>
    </row>
    <row r="166" spans="1:2" x14ac:dyDescent="0.3">
      <c r="A166">
        <v>320</v>
      </c>
      <c r="B166">
        <v>320</v>
      </c>
    </row>
    <row r="167" spans="1:2" x14ac:dyDescent="0.3">
      <c r="A167">
        <v>325</v>
      </c>
      <c r="B167">
        <v>325</v>
      </c>
    </row>
    <row r="168" spans="1:2" x14ac:dyDescent="0.3">
      <c r="A168">
        <v>330</v>
      </c>
      <c r="B168">
        <v>330</v>
      </c>
    </row>
    <row r="169" spans="1:2" x14ac:dyDescent="0.3">
      <c r="A169">
        <v>335</v>
      </c>
      <c r="B169">
        <v>335</v>
      </c>
    </row>
    <row r="170" spans="1:2" x14ac:dyDescent="0.3">
      <c r="A170">
        <v>340</v>
      </c>
      <c r="B170">
        <v>340</v>
      </c>
    </row>
    <row r="171" spans="1:2" x14ac:dyDescent="0.3">
      <c r="A171">
        <v>345</v>
      </c>
      <c r="B171">
        <v>345</v>
      </c>
    </row>
    <row r="172" spans="1:2" x14ac:dyDescent="0.3">
      <c r="A172">
        <v>350</v>
      </c>
      <c r="B172">
        <v>350</v>
      </c>
    </row>
    <row r="173" spans="1:2" x14ac:dyDescent="0.3">
      <c r="A173">
        <v>355</v>
      </c>
      <c r="B173">
        <v>355</v>
      </c>
    </row>
    <row r="174" spans="1:2" x14ac:dyDescent="0.3">
      <c r="A174">
        <v>360</v>
      </c>
      <c r="B174">
        <v>360</v>
      </c>
    </row>
    <row r="175" spans="1:2" x14ac:dyDescent="0.3">
      <c r="A175">
        <v>365</v>
      </c>
      <c r="B175">
        <v>365</v>
      </c>
    </row>
    <row r="176" spans="1:2" x14ac:dyDescent="0.3">
      <c r="A176">
        <v>370</v>
      </c>
      <c r="B176">
        <v>370</v>
      </c>
    </row>
    <row r="177" spans="1:2" x14ac:dyDescent="0.3">
      <c r="A177">
        <v>375</v>
      </c>
      <c r="B177">
        <v>375</v>
      </c>
    </row>
    <row r="178" spans="1:2" x14ac:dyDescent="0.3">
      <c r="A178">
        <v>380</v>
      </c>
      <c r="B178">
        <v>380</v>
      </c>
    </row>
    <row r="179" spans="1:2" x14ac:dyDescent="0.3">
      <c r="A179">
        <v>385</v>
      </c>
      <c r="B179">
        <v>385</v>
      </c>
    </row>
    <row r="180" spans="1:2" x14ac:dyDescent="0.3">
      <c r="A180">
        <v>390</v>
      </c>
      <c r="B180">
        <v>390</v>
      </c>
    </row>
    <row r="181" spans="1:2" x14ac:dyDescent="0.3">
      <c r="A181">
        <v>395</v>
      </c>
      <c r="B181">
        <v>395</v>
      </c>
    </row>
    <row r="182" spans="1:2" x14ac:dyDescent="0.3">
      <c r="A182">
        <v>400</v>
      </c>
      <c r="B182">
        <v>400</v>
      </c>
    </row>
    <row r="183" spans="1:2" x14ac:dyDescent="0.3">
      <c r="A183">
        <v>405</v>
      </c>
      <c r="B183">
        <v>405</v>
      </c>
    </row>
    <row r="184" spans="1:2" x14ac:dyDescent="0.3">
      <c r="A184">
        <v>410</v>
      </c>
      <c r="B184">
        <v>410</v>
      </c>
    </row>
    <row r="185" spans="1:2" x14ac:dyDescent="0.3">
      <c r="A185">
        <v>415</v>
      </c>
      <c r="B185">
        <v>415</v>
      </c>
    </row>
    <row r="186" spans="1:2" x14ac:dyDescent="0.3">
      <c r="A186">
        <v>420</v>
      </c>
      <c r="B186">
        <v>420</v>
      </c>
    </row>
    <row r="187" spans="1:2" x14ac:dyDescent="0.3">
      <c r="A187">
        <v>425</v>
      </c>
      <c r="B187">
        <v>425</v>
      </c>
    </row>
    <row r="188" spans="1:2" x14ac:dyDescent="0.3">
      <c r="A188">
        <v>430</v>
      </c>
      <c r="B188">
        <v>430</v>
      </c>
    </row>
    <row r="189" spans="1:2" x14ac:dyDescent="0.3">
      <c r="A189">
        <v>435</v>
      </c>
      <c r="B189">
        <v>435</v>
      </c>
    </row>
    <row r="190" spans="1:2" x14ac:dyDescent="0.3">
      <c r="A190">
        <v>440</v>
      </c>
      <c r="B190">
        <v>440</v>
      </c>
    </row>
    <row r="191" spans="1:2" x14ac:dyDescent="0.3">
      <c r="A191">
        <v>445</v>
      </c>
      <c r="B191">
        <v>445</v>
      </c>
    </row>
    <row r="192" spans="1:2" x14ac:dyDescent="0.3">
      <c r="A192">
        <v>450</v>
      </c>
      <c r="B192">
        <v>450</v>
      </c>
    </row>
    <row r="193" spans="1:2" x14ac:dyDescent="0.3">
      <c r="A193">
        <v>455</v>
      </c>
      <c r="B193">
        <v>455</v>
      </c>
    </row>
    <row r="194" spans="1:2" x14ac:dyDescent="0.3">
      <c r="A194">
        <v>460</v>
      </c>
      <c r="B194">
        <v>460</v>
      </c>
    </row>
    <row r="195" spans="1:2" x14ac:dyDescent="0.3">
      <c r="A195">
        <v>465</v>
      </c>
      <c r="B195">
        <v>465</v>
      </c>
    </row>
    <row r="196" spans="1:2" x14ac:dyDescent="0.3">
      <c r="A196">
        <v>470</v>
      </c>
      <c r="B196">
        <v>470</v>
      </c>
    </row>
    <row r="197" spans="1:2" x14ac:dyDescent="0.3">
      <c r="A197">
        <v>475</v>
      </c>
      <c r="B197">
        <v>475</v>
      </c>
    </row>
    <row r="198" spans="1:2" x14ac:dyDescent="0.3">
      <c r="A198">
        <v>480</v>
      </c>
      <c r="B198">
        <v>480</v>
      </c>
    </row>
    <row r="199" spans="1:2" x14ac:dyDescent="0.3">
      <c r="A199">
        <v>485</v>
      </c>
      <c r="B199">
        <v>485</v>
      </c>
    </row>
    <row r="200" spans="1:2" x14ac:dyDescent="0.3">
      <c r="A200">
        <v>490</v>
      </c>
      <c r="B200">
        <v>490</v>
      </c>
    </row>
    <row r="201" spans="1:2" x14ac:dyDescent="0.3">
      <c r="A201">
        <v>495</v>
      </c>
      <c r="B201">
        <v>495</v>
      </c>
    </row>
    <row r="202" spans="1:2" x14ac:dyDescent="0.3">
      <c r="A202">
        <v>500</v>
      </c>
      <c r="B202">
        <v>500</v>
      </c>
    </row>
    <row r="203" spans="1:2" x14ac:dyDescent="0.3">
      <c r="A203">
        <v>505</v>
      </c>
      <c r="B203">
        <v>505</v>
      </c>
    </row>
    <row r="204" spans="1:2" x14ac:dyDescent="0.3">
      <c r="A204">
        <v>510</v>
      </c>
      <c r="B204">
        <v>510</v>
      </c>
    </row>
    <row r="205" spans="1:2" x14ac:dyDescent="0.3">
      <c r="A205">
        <v>515</v>
      </c>
      <c r="B205">
        <v>515</v>
      </c>
    </row>
    <row r="207" spans="1:2" ht="18" x14ac:dyDescent="0.35">
      <c r="A207" s="4" t="s">
        <v>127</v>
      </c>
    </row>
    <row r="208" spans="1:2" x14ac:dyDescent="0.3">
      <c r="A208" t="s">
        <v>129</v>
      </c>
      <c r="B208" t="s">
        <v>134</v>
      </c>
    </row>
    <row r="209" spans="1:5" x14ac:dyDescent="0.3">
      <c r="A209">
        <v>20</v>
      </c>
      <c r="B209">
        <v>20</v>
      </c>
      <c r="D209" s="5" t="s">
        <v>114</v>
      </c>
      <c r="E209" s="5">
        <f>_xlfn.QUARTILE.INC(B209:B316,1)</f>
        <v>153.75</v>
      </c>
    </row>
    <row r="210" spans="1:5" x14ac:dyDescent="0.3">
      <c r="A210">
        <v>25</v>
      </c>
      <c r="B210">
        <v>25</v>
      </c>
      <c r="D210" s="5" t="s">
        <v>115</v>
      </c>
      <c r="E210" s="5">
        <f>_xlfn.QUARTILE.INC(B209:B316,2)</f>
        <v>287.5</v>
      </c>
    </row>
    <row r="211" spans="1:5" x14ac:dyDescent="0.3">
      <c r="A211">
        <v>30</v>
      </c>
      <c r="B211">
        <v>30</v>
      </c>
      <c r="D211" s="5" t="s">
        <v>116</v>
      </c>
      <c r="E211" s="5">
        <f>_xlfn.QUARTILE.INC(B209:B316,3)</f>
        <v>421.25</v>
      </c>
    </row>
    <row r="212" spans="1:5" x14ac:dyDescent="0.3">
      <c r="A212">
        <v>35</v>
      </c>
      <c r="B212">
        <v>35</v>
      </c>
      <c r="D212" s="5"/>
      <c r="E212" s="5"/>
    </row>
    <row r="213" spans="1:5" x14ac:dyDescent="0.3">
      <c r="A213">
        <v>40</v>
      </c>
      <c r="B213">
        <v>40</v>
      </c>
      <c r="D213" s="5" t="s">
        <v>138</v>
      </c>
      <c r="E213" s="5">
        <f>_xlfn.PERCENTILE.INC(B209:B316,0.2)</f>
        <v>127.00000000000001</v>
      </c>
    </row>
    <row r="214" spans="1:5" x14ac:dyDescent="0.3">
      <c r="A214">
        <v>45</v>
      </c>
      <c r="B214">
        <v>45</v>
      </c>
      <c r="D214" s="5" t="s">
        <v>139</v>
      </c>
      <c r="E214" s="5">
        <f>_xlfn.PERCENTILE.INC(B209:B316,0.4)</f>
        <v>234.00000000000003</v>
      </c>
    </row>
    <row r="215" spans="1:5" x14ac:dyDescent="0.3">
      <c r="A215">
        <v>50</v>
      </c>
      <c r="B215">
        <v>50</v>
      </c>
      <c r="D215" s="5" t="s">
        <v>140</v>
      </c>
      <c r="E215" s="5">
        <f>_xlfn.PERCENTILE.INC(B209:B316,0.8)</f>
        <v>448.00000000000006</v>
      </c>
    </row>
    <row r="216" spans="1:5" x14ac:dyDescent="0.3">
      <c r="A216">
        <v>55</v>
      </c>
      <c r="B216">
        <v>55</v>
      </c>
    </row>
    <row r="217" spans="1:5" x14ac:dyDescent="0.3">
      <c r="A217">
        <v>60</v>
      </c>
      <c r="B217">
        <v>60</v>
      </c>
    </row>
    <row r="218" spans="1:5" x14ac:dyDescent="0.3">
      <c r="A218">
        <v>65</v>
      </c>
      <c r="B218">
        <v>65</v>
      </c>
    </row>
    <row r="219" spans="1:5" x14ac:dyDescent="0.3">
      <c r="A219">
        <v>70</v>
      </c>
      <c r="B219">
        <v>70</v>
      </c>
    </row>
    <row r="220" spans="1:5" x14ac:dyDescent="0.3">
      <c r="A220">
        <v>75</v>
      </c>
      <c r="B220">
        <v>75</v>
      </c>
    </row>
    <row r="221" spans="1:5" x14ac:dyDescent="0.3">
      <c r="A221">
        <v>80</v>
      </c>
      <c r="B221">
        <v>80</v>
      </c>
    </row>
    <row r="222" spans="1:5" x14ac:dyDescent="0.3">
      <c r="A222">
        <v>85</v>
      </c>
      <c r="B222">
        <v>85</v>
      </c>
    </row>
    <row r="223" spans="1:5" x14ac:dyDescent="0.3">
      <c r="A223">
        <v>90</v>
      </c>
      <c r="B223">
        <v>90</v>
      </c>
    </row>
    <row r="224" spans="1:5" x14ac:dyDescent="0.3">
      <c r="A224">
        <v>95</v>
      </c>
      <c r="B224">
        <v>95</v>
      </c>
    </row>
    <row r="225" spans="1:2" x14ac:dyDescent="0.3">
      <c r="A225">
        <v>100</v>
      </c>
      <c r="B225">
        <v>100</v>
      </c>
    </row>
    <row r="226" spans="1:2" x14ac:dyDescent="0.3">
      <c r="A226">
        <v>105</v>
      </c>
      <c r="B226">
        <v>105</v>
      </c>
    </row>
    <row r="227" spans="1:2" x14ac:dyDescent="0.3">
      <c r="A227">
        <v>110</v>
      </c>
      <c r="B227">
        <v>110</v>
      </c>
    </row>
    <row r="228" spans="1:2" x14ac:dyDescent="0.3">
      <c r="A228">
        <v>115</v>
      </c>
      <c r="B228">
        <v>115</v>
      </c>
    </row>
    <row r="229" spans="1:2" x14ac:dyDescent="0.3">
      <c r="A229">
        <v>120</v>
      </c>
      <c r="B229">
        <v>120</v>
      </c>
    </row>
    <row r="230" spans="1:2" x14ac:dyDescent="0.3">
      <c r="A230">
        <v>125</v>
      </c>
      <c r="B230">
        <v>125</v>
      </c>
    </row>
    <row r="231" spans="1:2" x14ac:dyDescent="0.3">
      <c r="A231">
        <v>130</v>
      </c>
      <c r="B231">
        <v>130</v>
      </c>
    </row>
    <row r="232" spans="1:2" x14ac:dyDescent="0.3">
      <c r="A232">
        <v>135</v>
      </c>
      <c r="B232">
        <v>135</v>
      </c>
    </row>
    <row r="233" spans="1:2" x14ac:dyDescent="0.3">
      <c r="A233">
        <v>140</v>
      </c>
      <c r="B233">
        <v>140</v>
      </c>
    </row>
    <row r="234" spans="1:2" x14ac:dyDescent="0.3">
      <c r="A234">
        <v>145</v>
      </c>
      <c r="B234">
        <v>145</v>
      </c>
    </row>
    <row r="235" spans="1:2" x14ac:dyDescent="0.3">
      <c r="A235">
        <v>150</v>
      </c>
      <c r="B235">
        <v>150</v>
      </c>
    </row>
    <row r="236" spans="1:2" x14ac:dyDescent="0.3">
      <c r="A236">
        <v>155</v>
      </c>
      <c r="B236">
        <v>155</v>
      </c>
    </row>
    <row r="237" spans="1:2" x14ac:dyDescent="0.3">
      <c r="A237">
        <v>160</v>
      </c>
      <c r="B237">
        <v>160</v>
      </c>
    </row>
    <row r="238" spans="1:2" x14ac:dyDescent="0.3">
      <c r="A238">
        <v>165</v>
      </c>
      <c r="B238">
        <v>165</v>
      </c>
    </row>
    <row r="239" spans="1:2" x14ac:dyDescent="0.3">
      <c r="A239">
        <v>170</v>
      </c>
      <c r="B239">
        <v>170</v>
      </c>
    </row>
    <row r="240" spans="1:2" x14ac:dyDescent="0.3">
      <c r="A240">
        <v>175</v>
      </c>
      <c r="B240">
        <v>175</v>
      </c>
    </row>
    <row r="241" spans="1:2" x14ac:dyDescent="0.3">
      <c r="A241">
        <v>180</v>
      </c>
      <c r="B241">
        <v>180</v>
      </c>
    </row>
    <row r="242" spans="1:2" x14ac:dyDescent="0.3">
      <c r="A242">
        <v>185</v>
      </c>
      <c r="B242">
        <v>185</v>
      </c>
    </row>
    <row r="243" spans="1:2" x14ac:dyDescent="0.3">
      <c r="A243">
        <v>190</v>
      </c>
      <c r="B243">
        <v>190</v>
      </c>
    </row>
    <row r="244" spans="1:2" x14ac:dyDescent="0.3">
      <c r="A244">
        <v>195</v>
      </c>
      <c r="B244">
        <v>195</v>
      </c>
    </row>
    <row r="245" spans="1:2" x14ac:dyDescent="0.3">
      <c r="A245">
        <v>200</v>
      </c>
      <c r="B245">
        <v>200</v>
      </c>
    </row>
    <row r="246" spans="1:2" x14ac:dyDescent="0.3">
      <c r="A246">
        <v>205</v>
      </c>
      <c r="B246">
        <v>205</v>
      </c>
    </row>
    <row r="247" spans="1:2" x14ac:dyDescent="0.3">
      <c r="A247">
        <v>210</v>
      </c>
      <c r="B247">
        <v>210</v>
      </c>
    </row>
    <row r="248" spans="1:2" x14ac:dyDescent="0.3">
      <c r="A248">
        <v>215</v>
      </c>
      <c r="B248">
        <v>215</v>
      </c>
    </row>
    <row r="249" spans="1:2" x14ac:dyDescent="0.3">
      <c r="A249">
        <v>220</v>
      </c>
      <c r="B249">
        <v>220</v>
      </c>
    </row>
    <row r="250" spans="1:2" x14ac:dyDescent="0.3">
      <c r="A250">
        <v>225</v>
      </c>
      <c r="B250">
        <v>225</v>
      </c>
    </row>
    <row r="251" spans="1:2" x14ac:dyDescent="0.3">
      <c r="A251">
        <v>230</v>
      </c>
      <c r="B251">
        <v>230</v>
      </c>
    </row>
    <row r="252" spans="1:2" x14ac:dyDescent="0.3">
      <c r="A252">
        <v>235</v>
      </c>
      <c r="B252">
        <v>235</v>
      </c>
    </row>
    <row r="253" spans="1:2" x14ac:dyDescent="0.3">
      <c r="A253">
        <v>240</v>
      </c>
      <c r="B253">
        <v>240</v>
      </c>
    </row>
    <row r="254" spans="1:2" x14ac:dyDescent="0.3">
      <c r="A254">
        <v>245</v>
      </c>
      <c r="B254">
        <v>245</v>
      </c>
    </row>
    <row r="255" spans="1:2" x14ac:dyDescent="0.3">
      <c r="A255">
        <v>250</v>
      </c>
      <c r="B255">
        <v>250</v>
      </c>
    </row>
    <row r="256" spans="1:2" x14ac:dyDescent="0.3">
      <c r="A256">
        <v>255</v>
      </c>
      <c r="B256">
        <v>255</v>
      </c>
    </row>
    <row r="257" spans="1:2" x14ac:dyDescent="0.3">
      <c r="A257">
        <v>260</v>
      </c>
      <c r="B257">
        <v>260</v>
      </c>
    </row>
    <row r="258" spans="1:2" x14ac:dyDescent="0.3">
      <c r="A258">
        <v>265</v>
      </c>
      <c r="B258">
        <v>265</v>
      </c>
    </row>
    <row r="259" spans="1:2" x14ac:dyDescent="0.3">
      <c r="A259">
        <v>270</v>
      </c>
      <c r="B259">
        <v>270</v>
      </c>
    </row>
    <row r="260" spans="1:2" x14ac:dyDescent="0.3">
      <c r="A260">
        <v>275</v>
      </c>
      <c r="B260">
        <v>275</v>
      </c>
    </row>
    <row r="261" spans="1:2" x14ac:dyDescent="0.3">
      <c r="A261">
        <v>280</v>
      </c>
      <c r="B261">
        <v>280</v>
      </c>
    </row>
    <row r="262" spans="1:2" x14ac:dyDescent="0.3">
      <c r="A262">
        <v>285</v>
      </c>
      <c r="B262">
        <v>285</v>
      </c>
    </row>
    <row r="263" spans="1:2" x14ac:dyDescent="0.3">
      <c r="A263">
        <v>290</v>
      </c>
      <c r="B263">
        <v>290</v>
      </c>
    </row>
    <row r="264" spans="1:2" x14ac:dyDescent="0.3">
      <c r="A264">
        <v>295</v>
      </c>
      <c r="B264">
        <v>295</v>
      </c>
    </row>
    <row r="265" spans="1:2" x14ac:dyDescent="0.3">
      <c r="A265">
        <v>300</v>
      </c>
      <c r="B265">
        <v>300</v>
      </c>
    </row>
    <row r="266" spans="1:2" x14ac:dyDescent="0.3">
      <c r="A266">
        <v>305</v>
      </c>
      <c r="B266">
        <v>305</v>
      </c>
    </row>
    <row r="267" spans="1:2" x14ac:dyDescent="0.3">
      <c r="A267">
        <v>310</v>
      </c>
      <c r="B267">
        <v>310</v>
      </c>
    </row>
    <row r="268" spans="1:2" x14ac:dyDescent="0.3">
      <c r="A268">
        <v>315</v>
      </c>
      <c r="B268">
        <v>315</v>
      </c>
    </row>
    <row r="269" spans="1:2" x14ac:dyDescent="0.3">
      <c r="A269">
        <v>320</v>
      </c>
      <c r="B269">
        <v>320</v>
      </c>
    </row>
    <row r="270" spans="1:2" x14ac:dyDescent="0.3">
      <c r="A270">
        <v>325</v>
      </c>
      <c r="B270">
        <v>325</v>
      </c>
    </row>
    <row r="271" spans="1:2" x14ac:dyDescent="0.3">
      <c r="A271">
        <v>330</v>
      </c>
      <c r="B271">
        <v>330</v>
      </c>
    </row>
    <row r="272" spans="1:2" x14ac:dyDescent="0.3">
      <c r="A272">
        <v>335</v>
      </c>
      <c r="B272">
        <v>335</v>
      </c>
    </row>
    <row r="273" spans="1:2" x14ac:dyDescent="0.3">
      <c r="A273">
        <v>340</v>
      </c>
      <c r="B273">
        <v>340</v>
      </c>
    </row>
    <row r="274" spans="1:2" x14ac:dyDescent="0.3">
      <c r="A274">
        <v>345</v>
      </c>
      <c r="B274">
        <v>345</v>
      </c>
    </row>
    <row r="275" spans="1:2" x14ac:dyDescent="0.3">
      <c r="A275">
        <v>350</v>
      </c>
      <c r="B275">
        <v>350</v>
      </c>
    </row>
    <row r="276" spans="1:2" x14ac:dyDescent="0.3">
      <c r="A276">
        <v>355</v>
      </c>
      <c r="B276">
        <v>355</v>
      </c>
    </row>
    <row r="277" spans="1:2" x14ac:dyDescent="0.3">
      <c r="A277">
        <v>360</v>
      </c>
      <c r="B277">
        <v>360</v>
      </c>
    </row>
    <row r="278" spans="1:2" x14ac:dyDescent="0.3">
      <c r="A278">
        <v>365</v>
      </c>
      <c r="B278">
        <v>365</v>
      </c>
    </row>
    <row r="279" spans="1:2" x14ac:dyDescent="0.3">
      <c r="A279">
        <v>370</v>
      </c>
      <c r="B279">
        <v>370</v>
      </c>
    </row>
    <row r="280" spans="1:2" x14ac:dyDescent="0.3">
      <c r="A280">
        <v>375</v>
      </c>
      <c r="B280">
        <v>375</v>
      </c>
    </row>
    <row r="281" spans="1:2" x14ac:dyDescent="0.3">
      <c r="A281">
        <v>380</v>
      </c>
      <c r="B281">
        <v>380</v>
      </c>
    </row>
    <row r="282" spans="1:2" x14ac:dyDescent="0.3">
      <c r="A282">
        <v>385</v>
      </c>
      <c r="B282">
        <v>385</v>
      </c>
    </row>
    <row r="283" spans="1:2" x14ac:dyDescent="0.3">
      <c r="A283">
        <v>390</v>
      </c>
      <c r="B283">
        <v>390</v>
      </c>
    </row>
    <row r="284" spans="1:2" x14ac:dyDescent="0.3">
      <c r="A284">
        <v>395</v>
      </c>
      <c r="B284">
        <v>395</v>
      </c>
    </row>
    <row r="285" spans="1:2" x14ac:dyDescent="0.3">
      <c r="A285">
        <v>400</v>
      </c>
      <c r="B285">
        <v>400</v>
      </c>
    </row>
    <row r="286" spans="1:2" x14ac:dyDescent="0.3">
      <c r="A286">
        <v>405</v>
      </c>
      <c r="B286">
        <v>405</v>
      </c>
    </row>
    <row r="287" spans="1:2" x14ac:dyDescent="0.3">
      <c r="A287">
        <v>410</v>
      </c>
      <c r="B287">
        <v>410</v>
      </c>
    </row>
    <row r="288" spans="1:2" x14ac:dyDescent="0.3">
      <c r="A288">
        <v>415</v>
      </c>
      <c r="B288">
        <v>415</v>
      </c>
    </row>
    <row r="289" spans="1:2" x14ac:dyDescent="0.3">
      <c r="A289">
        <v>420</v>
      </c>
      <c r="B289">
        <v>420</v>
      </c>
    </row>
    <row r="290" spans="1:2" x14ac:dyDescent="0.3">
      <c r="A290">
        <v>425</v>
      </c>
      <c r="B290">
        <v>425</v>
      </c>
    </row>
    <row r="291" spans="1:2" x14ac:dyDescent="0.3">
      <c r="A291">
        <v>430</v>
      </c>
      <c r="B291">
        <v>430</v>
      </c>
    </row>
    <row r="292" spans="1:2" x14ac:dyDescent="0.3">
      <c r="A292">
        <v>435</v>
      </c>
      <c r="B292">
        <v>435</v>
      </c>
    </row>
    <row r="293" spans="1:2" x14ac:dyDescent="0.3">
      <c r="A293">
        <v>440</v>
      </c>
      <c r="B293">
        <v>440</v>
      </c>
    </row>
    <row r="294" spans="1:2" x14ac:dyDescent="0.3">
      <c r="A294">
        <v>445</v>
      </c>
      <c r="B294">
        <v>445</v>
      </c>
    </row>
    <row r="295" spans="1:2" x14ac:dyDescent="0.3">
      <c r="A295">
        <v>450</v>
      </c>
      <c r="B295">
        <v>450</v>
      </c>
    </row>
    <row r="296" spans="1:2" x14ac:dyDescent="0.3">
      <c r="A296">
        <v>455</v>
      </c>
      <c r="B296">
        <v>455</v>
      </c>
    </row>
    <row r="297" spans="1:2" x14ac:dyDescent="0.3">
      <c r="A297">
        <v>460</v>
      </c>
      <c r="B297">
        <v>460</v>
      </c>
    </row>
    <row r="298" spans="1:2" x14ac:dyDescent="0.3">
      <c r="A298">
        <v>465</v>
      </c>
      <c r="B298">
        <v>465</v>
      </c>
    </row>
    <row r="299" spans="1:2" x14ac:dyDescent="0.3">
      <c r="A299">
        <v>470</v>
      </c>
      <c r="B299">
        <v>470</v>
      </c>
    </row>
    <row r="300" spans="1:2" x14ac:dyDescent="0.3">
      <c r="A300">
        <v>475</v>
      </c>
      <c r="B300">
        <v>475</v>
      </c>
    </row>
    <row r="301" spans="1:2" x14ac:dyDescent="0.3">
      <c r="A301">
        <v>480</v>
      </c>
      <c r="B301">
        <v>480</v>
      </c>
    </row>
    <row r="302" spans="1:2" x14ac:dyDescent="0.3">
      <c r="A302">
        <v>485</v>
      </c>
      <c r="B302">
        <v>485</v>
      </c>
    </row>
    <row r="303" spans="1:2" x14ac:dyDescent="0.3">
      <c r="A303">
        <v>490</v>
      </c>
      <c r="B303">
        <v>490</v>
      </c>
    </row>
    <row r="304" spans="1:2" x14ac:dyDescent="0.3">
      <c r="A304">
        <v>495</v>
      </c>
      <c r="B304">
        <v>495</v>
      </c>
    </row>
    <row r="305" spans="1:5" x14ac:dyDescent="0.3">
      <c r="A305">
        <v>500</v>
      </c>
      <c r="B305">
        <v>500</v>
      </c>
    </row>
    <row r="306" spans="1:5" x14ac:dyDescent="0.3">
      <c r="A306">
        <v>505</v>
      </c>
      <c r="B306">
        <v>505</v>
      </c>
    </row>
    <row r="307" spans="1:5" x14ac:dyDescent="0.3">
      <c r="A307">
        <v>510</v>
      </c>
      <c r="B307">
        <v>510</v>
      </c>
    </row>
    <row r="308" spans="1:5" x14ac:dyDescent="0.3">
      <c r="A308">
        <v>515</v>
      </c>
      <c r="B308">
        <v>515</v>
      </c>
    </row>
    <row r="309" spans="1:5" x14ac:dyDescent="0.3">
      <c r="A309">
        <v>520</v>
      </c>
      <c r="B309">
        <v>520</v>
      </c>
    </row>
    <row r="310" spans="1:5" x14ac:dyDescent="0.3">
      <c r="A310">
        <v>525</v>
      </c>
      <c r="B310">
        <v>525</v>
      </c>
    </row>
    <row r="311" spans="1:5" x14ac:dyDescent="0.3">
      <c r="A311">
        <v>530</v>
      </c>
      <c r="B311">
        <v>530</v>
      </c>
    </row>
    <row r="312" spans="1:5" x14ac:dyDescent="0.3">
      <c r="A312">
        <v>535</v>
      </c>
      <c r="B312">
        <v>535</v>
      </c>
    </row>
    <row r="313" spans="1:5" x14ac:dyDescent="0.3">
      <c r="A313">
        <v>540</v>
      </c>
      <c r="B313">
        <v>540</v>
      </c>
    </row>
    <row r="314" spans="1:5" x14ac:dyDescent="0.3">
      <c r="A314">
        <v>545</v>
      </c>
      <c r="B314">
        <v>545</v>
      </c>
    </row>
    <row r="315" spans="1:5" x14ac:dyDescent="0.3">
      <c r="A315">
        <v>550</v>
      </c>
      <c r="B315">
        <v>550</v>
      </c>
    </row>
    <row r="316" spans="1:5" x14ac:dyDescent="0.3">
      <c r="A316">
        <v>565</v>
      </c>
      <c r="B316">
        <v>565</v>
      </c>
    </row>
    <row r="318" spans="1:5" ht="18" x14ac:dyDescent="0.35">
      <c r="A318" s="4" t="s">
        <v>128</v>
      </c>
    </row>
    <row r="319" spans="1:5" x14ac:dyDescent="0.3">
      <c r="A319" t="s">
        <v>130</v>
      </c>
      <c r="B319" t="s">
        <v>134</v>
      </c>
    </row>
    <row r="320" spans="1:5" x14ac:dyDescent="0.3">
      <c r="A320">
        <v>15</v>
      </c>
      <c r="B320">
        <v>15</v>
      </c>
      <c r="D320" s="5" t="s">
        <v>114</v>
      </c>
      <c r="E320" s="5">
        <f>_xlfn.QUARTILE.INC(B320:B439,1)</f>
        <v>163.75</v>
      </c>
    </row>
    <row r="321" spans="1:5" x14ac:dyDescent="0.3">
      <c r="A321">
        <v>20</v>
      </c>
      <c r="B321">
        <v>20</v>
      </c>
      <c r="D321" s="5" t="s">
        <v>115</v>
      </c>
      <c r="E321" s="5">
        <f>_xlfn.QUARTILE.INC(B320:B439,2)</f>
        <v>312.5</v>
      </c>
    </row>
    <row r="322" spans="1:5" x14ac:dyDescent="0.3">
      <c r="A322">
        <v>25</v>
      </c>
      <c r="B322">
        <v>25</v>
      </c>
      <c r="D322" s="5" t="s">
        <v>116</v>
      </c>
      <c r="E322" s="5">
        <f>_xlfn.QUARTILE.INC(B320:B439,3)</f>
        <v>461.25</v>
      </c>
    </row>
    <row r="323" spans="1:5" x14ac:dyDescent="0.3">
      <c r="A323">
        <v>30</v>
      </c>
      <c r="B323">
        <v>30</v>
      </c>
      <c r="D323" s="5"/>
      <c r="E323" s="5"/>
    </row>
    <row r="324" spans="1:5" x14ac:dyDescent="0.3">
      <c r="A324">
        <v>35</v>
      </c>
      <c r="B324">
        <v>35</v>
      </c>
      <c r="D324" s="5" t="s">
        <v>141</v>
      </c>
      <c r="E324" s="5">
        <f>_xlfn.PERCENTILE.INC(B320:B439,0.3)</f>
        <v>193.49999999999997</v>
      </c>
    </row>
    <row r="325" spans="1:5" x14ac:dyDescent="0.3">
      <c r="A325">
        <v>40</v>
      </c>
      <c r="B325">
        <v>40</v>
      </c>
      <c r="D325" s="5" t="s">
        <v>136</v>
      </c>
      <c r="E325" s="5">
        <f>_xlfn.PERCENTILE.INC(B320:B439,0.5)</f>
        <v>312.5</v>
      </c>
    </row>
    <row r="326" spans="1:5" x14ac:dyDescent="0.3">
      <c r="A326">
        <v>45</v>
      </c>
      <c r="B326">
        <v>45</v>
      </c>
      <c r="D326" s="5" t="s">
        <v>142</v>
      </c>
      <c r="E326" s="5">
        <f>_xlfn.PERCENTILE.INC(B320:B439,0.7)</f>
        <v>431.5</v>
      </c>
    </row>
    <row r="327" spans="1:5" x14ac:dyDescent="0.3">
      <c r="A327">
        <v>50</v>
      </c>
      <c r="B327">
        <v>50</v>
      </c>
    </row>
    <row r="328" spans="1:5" x14ac:dyDescent="0.3">
      <c r="A328">
        <v>55</v>
      </c>
      <c r="B328">
        <v>55</v>
      </c>
    </row>
    <row r="329" spans="1:5" x14ac:dyDescent="0.3">
      <c r="A329">
        <v>60</v>
      </c>
      <c r="B329">
        <v>60</v>
      </c>
    </row>
    <row r="330" spans="1:5" x14ac:dyDescent="0.3">
      <c r="A330">
        <v>65</v>
      </c>
      <c r="B330">
        <v>65</v>
      </c>
    </row>
    <row r="331" spans="1:5" x14ac:dyDescent="0.3">
      <c r="A331">
        <v>70</v>
      </c>
      <c r="B331">
        <v>70</v>
      </c>
    </row>
    <row r="332" spans="1:5" x14ac:dyDescent="0.3">
      <c r="A332">
        <v>75</v>
      </c>
      <c r="B332">
        <v>75</v>
      </c>
    </row>
    <row r="333" spans="1:5" x14ac:dyDescent="0.3">
      <c r="A333">
        <v>80</v>
      </c>
      <c r="B333">
        <v>80</v>
      </c>
    </row>
    <row r="334" spans="1:5" x14ac:dyDescent="0.3">
      <c r="A334">
        <v>85</v>
      </c>
      <c r="B334">
        <v>85</v>
      </c>
    </row>
    <row r="335" spans="1:5" x14ac:dyDescent="0.3">
      <c r="A335">
        <v>90</v>
      </c>
      <c r="B335">
        <v>90</v>
      </c>
    </row>
    <row r="336" spans="1:5" x14ac:dyDescent="0.3">
      <c r="A336">
        <v>95</v>
      </c>
      <c r="B336">
        <v>95</v>
      </c>
    </row>
    <row r="337" spans="1:2" x14ac:dyDescent="0.3">
      <c r="A337">
        <v>100</v>
      </c>
      <c r="B337">
        <v>100</v>
      </c>
    </row>
    <row r="338" spans="1:2" x14ac:dyDescent="0.3">
      <c r="A338">
        <v>105</v>
      </c>
      <c r="B338">
        <v>105</v>
      </c>
    </row>
    <row r="339" spans="1:2" x14ac:dyDescent="0.3">
      <c r="A339">
        <v>110</v>
      </c>
      <c r="B339">
        <v>110</v>
      </c>
    </row>
    <row r="340" spans="1:2" x14ac:dyDescent="0.3">
      <c r="A340">
        <v>115</v>
      </c>
      <c r="B340">
        <v>115</v>
      </c>
    </row>
    <row r="341" spans="1:2" x14ac:dyDescent="0.3">
      <c r="A341">
        <v>120</v>
      </c>
      <c r="B341">
        <v>120</v>
      </c>
    </row>
    <row r="342" spans="1:2" x14ac:dyDescent="0.3">
      <c r="A342">
        <v>125</v>
      </c>
      <c r="B342">
        <v>125</v>
      </c>
    </row>
    <row r="343" spans="1:2" x14ac:dyDescent="0.3">
      <c r="A343">
        <v>130</v>
      </c>
      <c r="B343">
        <v>130</v>
      </c>
    </row>
    <row r="344" spans="1:2" x14ac:dyDescent="0.3">
      <c r="A344">
        <v>135</v>
      </c>
      <c r="B344">
        <v>135</v>
      </c>
    </row>
    <row r="345" spans="1:2" x14ac:dyDescent="0.3">
      <c r="A345">
        <v>140</v>
      </c>
      <c r="B345">
        <v>140</v>
      </c>
    </row>
    <row r="346" spans="1:2" x14ac:dyDescent="0.3">
      <c r="A346">
        <v>145</v>
      </c>
      <c r="B346">
        <v>145</v>
      </c>
    </row>
    <row r="347" spans="1:2" x14ac:dyDescent="0.3">
      <c r="A347">
        <v>150</v>
      </c>
      <c r="B347">
        <v>150</v>
      </c>
    </row>
    <row r="348" spans="1:2" x14ac:dyDescent="0.3">
      <c r="A348">
        <v>155</v>
      </c>
      <c r="B348">
        <v>155</v>
      </c>
    </row>
    <row r="349" spans="1:2" x14ac:dyDescent="0.3">
      <c r="A349">
        <v>160</v>
      </c>
      <c r="B349">
        <v>160</v>
      </c>
    </row>
    <row r="350" spans="1:2" x14ac:dyDescent="0.3">
      <c r="A350">
        <v>165</v>
      </c>
      <c r="B350">
        <v>165</v>
      </c>
    </row>
    <row r="351" spans="1:2" x14ac:dyDescent="0.3">
      <c r="A351">
        <v>170</v>
      </c>
      <c r="B351">
        <v>170</v>
      </c>
    </row>
    <row r="352" spans="1:2" x14ac:dyDescent="0.3">
      <c r="A352">
        <v>175</v>
      </c>
      <c r="B352">
        <v>175</v>
      </c>
    </row>
    <row r="353" spans="1:2" x14ac:dyDescent="0.3">
      <c r="A353">
        <v>180</v>
      </c>
      <c r="B353">
        <v>180</v>
      </c>
    </row>
    <row r="354" spans="1:2" x14ac:dyDescent="0.3">
      <c r="A354">
        <v>185</v>
      </c>
      <c r="B354">
        <v>185</v>
      </c>
    </row>
    <row r="355" spans="1:2" x14ac:dyDescent="0.3">
      <c r="A355">
        <v>190</v>
      </c>
      <c r="B355">
        <v>190</v>
      </c>
    </row>
    <row r="356" spans="1:2" x14ac:dyDescent="0.3">
      <c r="A356">
        <v>195</v>
      </c>
      <c r="B356">
        <v>195</v>
      </c>
    </row>
    <row r="357" spans="1:2" x14ac:dyDescent="0.3">
      <c r="A357">
        <v>200</v>
      </c>
      <c r="B357">
        <v>200</v>
      </c>
    </row>
    <row r="358" spans="1:2" x14ac:dyDescent="0.3">
      <c r="A358">
        <v>205</v>
      </c>
      <c r="B358">
        <v>205</v>
      </c>
    </row>
    <row r="359" spans="1:2" x14ac:dyDescent="0.3">
      <c r="A359">
        <v>210</v>
      </c>
      <c r="B359">
        <v>210</v>
      </c>
    </row>
    <row r="360" spans="1:2" x14ac:dyDescent="0.3">
      <c r="A360">
        <v>215</v>
      </c>
      <c r="B360">
        <v>215</v>
      </c>
    </row>
    <row r="361" spans="1:2" x14ac:dyDescent="0.3">
      <c r="A361">
        <v>220</v>
      </c>
      <c r="B361">
        <v>220</v>
      </c>
    </row>
    <row r="362" spans="1:2" x14ac:dyDescent="0.3">
      <c r="A362">
        <v>225</v>
      </c>
      <c r="B362">
        <v>225</v>
      </c>
    </row>
    <row r="363" spans="1:2" x14ac:dyDescent="0.3">
      <c r="A363">
        <v>230</v>
      </c>
      <c r="B363">
        <v>230</v>
      </c>
    </row>
    <row r="364" spans="1:2" x14ac:dyDescent="0.3">
      <c r="A364">
        <v>235</v>
      </c>
      <c r="B364">
        <v>235</v>
      </c>
    </row>
    <row r="365" spans="1:2" x14ac:dyDescent="0.3">
      <c r="A365">
        <v>240</v>
      </c>
      <c r="B365">
        <v>240</v>
      </c>
    </row>
    <row r="366" spans="1:2" x14ac:dyDescent="0.3">
      <c r="A366">
        <v>245</v>
      </c>
      <c r="B366">
        <v>245</v>
      </c>
    </row>
    <row r="367" spans="1:2" x14ac:dyDescent="0.3">
      <c r="A367">
        <v>250</v>
      </c>
      <c r="B367">
        <v>250</v>
      </c>
    </row>
    <row r="368" spans="1:2" x14ac:dyDescent="0.3">
      <c r="A368">
        <v>255</v>
      </c>
      <c r="B368">
        <v>255</v>
      </c>
    </row>
    <row r="369" spans="1:2" x14ac:dyDescent="0.3">
      <c r="A369">
        <v>260</v>
      </c>
      <c r="B369">
        <v>260</v>
      </c>
    </row>
    <row r="370" spans="1:2" x14ac:dyDescent="0.3">
      <c r="A370">
        <v>265</v>
      </c>
      <c r="B370">
        <v>265</v>
      </c>
    </row>
    <row r="371" spans="1:2" x14ac:dyDescent="0.3">
      <c r="A371">
        <v>270</v>
      </c>
      <c r="B371">
        <v>270</v>
      </c>
    </row>
    <row r="372" spans="1:2" x14ac:dyDescent="0.3">
      <c r="A372">
        <v>275</v>
      </c>
      <c r="B372">
        <v>275</v>
      </c>
    </row>
    <row r="373" spans="1:2" x14ac:dyDescent="0.3">
      <c r="A373">
        <v>280</v>
      </c>
      <c r="B373">
        <v>280</v>
      </c>
    </row>
    <row r="374" spans="1:2" x14ac:dyDescent="0.3">
      <c r="A374">
        <v>285</v>
      </c>
      <c r="B374">
        <v>285</v>
      </c>
    </row>
    <row r="375" spans="1:2" x14ac:dyDescent="0.3">
      <c r="A375">
        <v>290</v>
      </c>
      <c r="B375">
        <v>290</v>
      </c>
    </row>
    <row r="376" spans="1:2" x14ac:dyDescent="0.3">
      <c r="A376">
        <v>295</v>
      </c>
      <c r="B376">
        <v>295</v>
      </c>
    </row>
    <row r="377" spans="1:2" x14ac:dyDescent="0.3">
      <c r="A377">
        <v>300</v>
      </c>
      <c r="B377">
        <v>300</v>
      </c>
    </row>
    <row r="378" spans="1:2" x14ac:dyDescent="0.3">
      <c r="A378">
        <v>305</v>
      </c>
      <c r="B378">
        <v>305</v>
      </c>
    </row>
    <row r="379" spans="1:2" x14ac:dyDescent="0.3">
      <c r="A379">
        <v>310</v>
      </c>
      <c r="B379">
        <v>310</v>
      </c>
    </row>
    <row r="380" spans="1:2" x14ac:dyDescent="0.3">
      <c r="A380">
        <v>315</v>
      </c>
      <c r="B380">
        <v>315</v>
      </c>
    </row>
    <row r="381" spans="1:2" x14ac:dyDescent="0.3">
      <c r="A381">
        <v>320</v>
      </c>
      <c r="B381">
        <v>320</v>
      </c>
    </row>
    <row r="382" spans="1:2" x14ac:dyDescent="0.3">
      <c r="A382">
        <v>325</v>
      </c>
      <c r="B382">
        <v>325</v>
      </c>
    </row>
    <row r="383" spans="1:2" x14ac:dyDescent="0.3">
      <c r="A383">
        <v>330</v>
      </c>
      <c r="B383">
        <v>330</v>
      </c>
    </row>
    <row r="384" spans="1:2" x14ac:dyDescent="0.3">
      <c r="A384">
        <v>335</v>
      </c>
      <c r="B384">
        <v>335</v>
      </c>
    </row>
    <row r="385" spans="1:2" x14ac:dyDescent="0.3">
      <c r="A385">
        <v>340</v>
      </c>
      <c r="B385">
        <v>340</v>
      </c>
    </row>
    <row r="386" spans="1:2" x14ac:dyDescent="0.3">
      <c r="A386">
        <v>345</v>
      </c>
      <c r="B386">
        <v>345</v>
      </c>
    </row>
    <row r="387" spans="1:2" x14ac:dyDescent="0.3">
      <c r="A387">
        <v>350</v>
      </c>
      <c r="B387">
        <v>350</v>
      </c>
    </row>
    <row r="388" spans="1:2" x14ac:dyDescent="0.3">
      <c r="A388">
        <v>355</v>
      </c>
      <c r="B388">
        <v>355</v>
      </c>
    </row>
    <row r="389" spans="1:2" x14ac:dyDescent="0.3">
      <c r="A389">
        <v>360</v>
      </c>
      <c r="B389">
        <v>360</v>
      </c>
    </row>
    <row r="390" spans="1:2" x14ac:dyDescent="0.3">
      <c r="A390">
        <v>365</v>
      </c>
      <c r="B390">
        <v>365</v>
      </c>
    </row>
    <row r="391" spans="1:2" x14ac:dyDescent="0.3">
      <c r="A391">
        <v>370</v>
      </c>
      <c r="B391">
        <v>370</v>
      </c>
    </row>
    <row r="392" spans="1:2" x14ac:dyDescent="0.3">
      <c r="A392">
        <v>375</v>
      </c>
      <c r="B392">
        <v>375</v>
      </c>
    </row>
    <row r="393" spans="1:2" x14ac:dyDescent="0.3">
      <c r="A393">
        <v>380</v>
      </c>
      <c r="B393">
        <v>380</v>
      </c>
    </row>
    <row r="394" spans="1:2" x14ac:dyDescent="0.3">
      <c r="A394">
        <v>385</v>
      </c>
      <c r="B394">
        <v>385</v>
      </c>
    </row>
    <row r="395" spans="1:2" x14ac:dyDescent="0.3">
      <c r="A395">
        <v>390</v>
      </c>
      <c r="B395">
        <v>390</v>
      </c>
    </row>
    <row r="396" spans="1:2" x14ac:dyDescent="0.3">
      <c r="A396">
        <v>395</v>
      </c>
      <c r="B396">
        <v>395</v>
      </c>
    </row>
    <row r="397" spans="1:2" x14ac:dyDescent="0.3">
      <c r="A397">
        <v>400</v>
      </c>
      <c r="B397">
        <v>400</v>
      </c>
    </row>
    <row r="398" spans="1:2" x14ac:dyDescent="0.3">
      <c r="A398">
        <v>405</v>
      </c>
      <c r="B398">
        <v>405</v>
      </c>
    </row>
    <row r="399" spans="1:2" x14ac:dyDescent="0.3">
      <c r="A399">
        <v>410</v>
      </c>
      <c r="B399">
        <v>410</v>
      </c>
    </row>
    <row r="400" spans="1:2" x14ac:dyDescent="0.3">
      <c r="A400">
        <v>415</v>
      </c>
      <c r="B400">
        <v>415</v>
      </c>
    </row>
    <row r="401" spans="1:2" x14ac:dyDescent="0.3">
      <c r="A401">
        <v>420</v>
      </c>
      <c r="B401">
        <v>420</v>
      </c>
    </row>
    <row r="402" spans="1:2" x14ac:dyDescent="0.3">
      <c r="A402">
        <v>425</v>
      </c>
      <c r="B402">
        <v>425</v>
      </c>
    </row>
    <row r="403" spans="1:2" x14ac:dyDescent="0.3">
      <c r="A403">
        <v>430</v>
      </c>
      <c r="B403">
        <v>430</v>
      </c>
    </row>
    <row r="404" spans="1:2" x14ac:dyDescent="0.3">
      <c r="A404">
        <v>435</v>
      </c>
      <c r="B404">
        <v>435</v>
      </c>
    </row>
    <row r="405" spans="1:2" x14ac:dyDescent="0.3">
      <c r="A405">
        <v>440</v>
      </c>
      <c r="B405">
        <v>440</v>
      </c>
    </row>
    <row r="406" spans="1:2" x14ac:dyDescent="0.3">
      <c r="A406">
        <v>445</v>
      </c>
      <c r="B406">
        <v>445</v>
      </c>
    </row>
    <row r="407" spans="1:2" x14ac:dyDescent="0.3">
      <c r="A407">
        <v>450</v>
      </c>
      <c r="B407">
        <v>450</v>
      </c>
    </row>
    <row r="408" spans="1:2" x14ac:dyDescent="0.3">
      <c r="A408">
        <v>455</v>
      </c>
      <c r="B408">
        <v>455</v>
      </c>
    </row>
    <row r="409" spans="1:2" x14ac:dyDescent="0.3">
      <c r="A409">
        <v>460</v>
      </c>
      <c r="B409">
        <v>460</v>
      </c>
    </row>
    <row r="410" spans="1:2" x14ac:dyDescent="0.3">
      <c r="A410">
        <v>465</v>
      </c>
      <c r="B410">
        <v>465</v>
      </c>
    </row>
    <row r="411" spans="1:2" x14ac:dyDescent="0.3">
      <c r="A411">
        <v>470</v>
      </c>
      <c r="B411">
        <v>470</v>
      </c>
    </row>
    <row r="412" spans="1:2" x14ac:dyDescent="0.3">
      <c r="A412">
        <v>475</v>
      </c>
      <c r="B412">
        <v>475</v>
      </c>
    </row>
    <row r="413" spans="1:2" x14ac:dyDescent="0.3">
      <c r="A413">
        <v>480</v>
      </c>
      <c r="B413">
        <v>480</v>
      </c>
    </row>
    <row r="414" spans="1:2" x14ac:dyDescent="0.3">
      <c r="A414">
        <v>485</v>
      </c>
      <c r="B414">
        <v>485</v>
      </c>
    </row>
    <row r="415" spans="1:2" x14ac:dyDescent="0.3">
      <c r="A415">
        <v>490</v>
      </c>
      <c r="B415">
        <v>490</v>
      </c>
    </row>
    <row r="416" spans="1:2" x14ac:dyDescent="0.3">
      <c r="A416">
        <v>495</v>
      </c>
      <c r="B416">
        <v>495</v>
      </c>
    </row>
    <row r="417" spans="1:2" x14ac:dyDescent="0.3">
      <c r="A417">
        <v>500</v>
      </c>
      <c r="B417">
        <v>500</v>
      </c>
    </row>
    <row r="418" spans="1:2" x14ac:dyDescent="0.3">
      <c r="A418">
        <v>505</v>
      </c>
      <c r="B418">
        <v>505</v>
      </c>
    </row>
    <row r="419" spans="1:2" x14ac:dyDescent="0.3">
      <c r="A419">
        <v>510</v>
      </c>
      <c r="B419">
        <v>510</v>
      </c>
    </row>
    <row r="420" spans="1:2" x14ac:dyDescent="0.3">
      <c r="A420">
        <v>515</v>
      </c>
      <c r="B420">
        <v>515</v>
      </c>
    </row>
    <row r="421" spans="1:2" x14ac:dyDescent="0.3">
      <c r="A421">
        <v>520</v>
      </c>
      <c r="B421">
        <v>520</v>
      </c>
    </row>
    <row r="422" spans="1:2" x14ac:dyDescent="0.3">
      <c r="A422">
        <v>525</v>
      </c>
      <c r="B422">
        <v>525</v>
      </c>
    </row>
    <row r="423" spans="1:2" x14ac:dyDescent="0.3">
      <c r="A423">
        <v>530</v>
      </c>
      <c r="B423">
        <v>530</v>
      </c>
    </row>
    <row r="424" spans="1:2" x14ac:dyDescent="0.3">
      <c r="A424">
        <v>535</v>
      </c>
      <c r="B424">
        <v>535</v>
      </c>
    </row>
    <row r="425" spans="1:2" x14ac:dyDescent="0.3">
      <c r="A425">
        <v>540</v>
      </c>
      <c r="B425">
        <v>540</v>
      </c>
    </row>
    <row r="426" spans="1:2" x14ac:dyDescent="0.3">
      <c r="A426">
        <v>545</v>
      </c>
      <c r="B426">
        <v>545</v>
      </c>
    </row>
    <row r="427" spans="1:2" x14ac:dyDescent="0.3">
      <c r="A427">
        <v>550</v>
      </c>
      <c r="B427">
        <v>550</v>
      </c>
    </row>
    <row r="428" spans="1:2" x14ac:dyDescent="0.3">
      <c r="A428">
        <v>555</v>
      </c>
      <c r="B428">
        <v>555</v>
      </c>
    </row>
    <row r="429" spans="1:2" x14ac:dyDescent="0.3">
      <c r="A429">
        <v>560</v>
      </c>
      <c r="B429">
        <v>560</v>
      </c>
    </row>
    <row r="430" spans="1:2" x14ac:dyDescent="0.3">
      <c r="A430">
        <v>565</v>
      </c>
      <c r="B430">
        <v>565</v>
      </c>
    </row>
    <row r="431" spans="1:2" x14ac:dyDescent="0.3">
      <c r="A431">
        <v>570</v>
      </c>
      <c r="B431">
        <v>570</v>
      </c>
    </row>
    <row r="432" spans="1:2" x14ac:dyDescent="0.3">
      <c r="A432">
        <v>575</v>
      </c>
      <c r="B432">
        <v>575</v>
      </c>
    </row>
    <row r="433" spans="1:5" x14ac:dyDescent="0.3">
      <c r="A433">
        <v>580</v>
      </c>
      <c r="B433">
        <v>580</v>
      </c>
    </row>
    <row r="434" spans="1:5" x14ac:dyDescent="0.3">
      <c r="A434">
        <v>585</v>
      </c>
      <c r="B434">
        <v>585</v>
      </c>
    </row>
    <row r="435" spans="1:5" x14ac:dyDescent="0.3">
      <c r="A435">
        <v>590</v>
      </c>
      <c r="B435">
        <v>590</v>
      </c>
    </row>
    <row r="436" spans="1:5" x14ac:dyDescent="0.3">
      <c r="A436">
        <v>595</v>
      </c>
      <c r="B436">
        <v>595</v>
      </c>
    </row>
    <row r="437" spans="1:5" x14ac:dyDescent="0.3">
      <c r="A437">
        <v>600</v>
      </c>
      <c r="B437">
        <v>600</v>
      </c>
    </row>
    <row r="438" spans="1:5" x14ac:dyDescent="0.3">
      <c r="A438">
        <v>605</v>
      </c>
      <c r="B438">
        <v>605</v>
      </c>
    </row>
    <row r="439" spans="1:5" x14ac:dyDescent="0.3">
      <c r="A439">
        <v>610</v>
      </c>
      <c r="B439">
        <v>610</v>
      </c>
    </row>
    <row r="440" spans="1:5" x14ac:dyDescent="0.3">
      <c r="A440" t="s">
        <v>131</v>
      </c>
    </row>
    <row r="441" spans="1:5" ht="18" x14ac:dyDescent="0.35">
      <c r="A441" s="4" t="s">
        <v>132</v>
      </c>
    </row>
    <row r="442" spans="1:5" x14ac:dyDescent="0.3">
      <c r="A442" t="s">
        <v>133</v>
      </c>
    </row>
    <row r="443" spans="1:5" x14ac:dyDescent="0.3">
      <c r="A443">
        <v>0.5</v>
      </c>
      <c r="B443">
        <v>0.5</v>
      </c>
      <c r="D443" s="5" t="s">
        <v>114</v>
      </c>
      <c r="E443" s="5">
        <f>_xlfn.QUARTILE.INC(B443:B556,1)</f>
        <v>0.4</v>
      </c>
    </row>
    <row r="444" spans="1:5" x14ac:dyDescent="0.3">
      <c r="A444">
        <v>1</v>
      </c>
      <c r="B444">
        <v>1</v>
      </c>
      <c r="D444" s="5" t="s">
        <v>115</v>
      </c>
      <c r="E444" s="5">
        <f>_xlfn.QUARTILE.INC(B443:B556,2)</f>
        <v>0.7</v>
      </c>
    </row>
    <row r="445" spans="1:5" x14ac:dyDescent="0.3">
      <c r="A445">
        <v>0.2</v>
      </c>
      <c r="B445">
        <v>0.2</v>
      </c>
      <c r="D445" s="5" t="s">
        <v>116</v>
      </c>
      <c r="E445" s="5">
        <f>_xlfn.QUARTILE.INC(B443:B556,3)</f>
        <v>0.9</v>
      </c>
    </row>
    <row r="446" spans="1:5" x14ac:dyDescent="0.3">
      <c r="A446">
        <v>0.7</v>
      </c>
      <c r="B446">
        <v>0.7</v>
      </c>
      <c r="D446" s="5"/>
      <c r="E446" s="5"/>
    </row>
    <row r="447" spans="1:5" x14ac:dyDescent="0.3">
      <c r="A447">
        <v>0.3</v>
      </c>
      <c r="B447">
        <v>0.3</v>
      </c>
      <c r="D447" s="5" t="s">
        <v>118</v>
      </c>
      <c r="E447" s="5">
        <f>_xlfn.PERCENTILE.INC(B443:B556,0.25)</f>
        <v>0.4</v>
      </c>
    </row>
    <row r="448" spans="1:5" x14ac:dyDescent="0.3">
      <c r="A448">
        <v>0.9</v>
      </c>
      <c r="B448">
        <v>0.9</v>
      </c>
      <c r="D448" s="5" t="s">
        <v>136</v>
      </c>
      <c r="E448" s="5">
        <f>_xlfn.PERCENTILE.INC(B443:B556,0.5)</f>
        <v>0.7</v>
      </c>
    </row>
    <row r="449" spans="1:5" x14ac:dyDescent="0.3">
      <c r="A449">
        <v>1.2</v>
      </c>
      <c r="B449">
        <v>1.2</v>
      </c>
      <c r="D449" s="5" t="s">
        <v>119</v>
      </c>
      <c r="E449" s="5">
        <f>_xlfn.PERCENTILE.INC(B443:B556,0.75)</f>
        <v>0.9</v>
      </c>
    </row>
    <row r="450" spans="1:5" x14ac:dyDescent="0.3">
      <c r="A450">
        <v>0.6</v>
      </c>
      <c r="B450">
        <v>0.6</v>
      </c>
    </row>
    <row r="451" spans="1:5" x14ac:dyDescent="0.3">
      <c r="A451">
        <v>0.4</v>
      </c>
      <c r="B451">
        <v>0.4</v>
      </c>
    </row>
    <row r="452" spans="1:5" x14ac:dyDescent="0.3">
      <c r="A452">
        <v>1.1000000000000001</v>
      </c>
      <c r="B452">
        <v>1.1000000000000001</v>
      </c>
    </row>
    <row r="453" spans="1:5" x14ac:dyDescent="0.3">
      <c r="A453">
        <v>0.8</v>
      </c>
      <c r="B453">
        <v>0.8</v>
      </c>
    </row>
    <row r="454" spans="1:5" x14ac:dyDescent="0.3">
      <c r="A454">
        <v>0.5</v>
      </c>
      <c r="B454">
        <v>0.5</v>
      </c>
    </row>
    <row r="455" spans="1:5" x14ac:dyDescent="0.3">
      <c r="A455">
        <v>0.3</v>
      </c>
      <c r="B455">
        <v>0.3</v>
      </c>
    </row>
    <row r="456" spans="1:5" x14ac:dyDescent="0.3">
      <c r="A456">
        <v>0.6</v>
      </c>
      <c r="B456">
        <v>0.6</v>
      </c>
    </row>
    <row r="457" spans="1:5" x14ac:dyDescent="0.3">
      <c r="A457">
        <v>1</v>
      </c>
      <c r="B457">
        <v>1</v>
      </c>
    </row>
    <row r="458" spans="1:5" x14ac:dyDescent="0.3">
      <c r="A458">
        <v>0.4</v>
      </c>
      <c r="B458">
        <v>0.4</v>
      </c>
    </row>
    <row r="459" spans="1:5" x14ac:dyDescent="0.3">
      <c r="A459">
        <v>0.5</v>
      </c>
      <c r="B459">
        <v>0.5</v>
      </c>
    </row>
    <row r="460" spans="1:5" x14ac:dyDescent="0.3">
      <c r="A460">
        <v>0.7</v>
      </c>
      <c r="B460">
        <v>0.7</v>
      </c>
    </row>
    <row r="461" spans="1:5" x14ac:dyDescent="0.3">
      <c r="A461">
        <v>0.7</v>
      </c>
      <c r="B461">
        <v>0.7</v>
      </c>
    </row>
    <row r="462" spans="1:5" x14ac:dyDescent="0.3">
      <c r="A462">
        <v>0.9</v>
      </c>
      <c r="B462">
        <v>0.9</v>
      </c>
    </row>
    <row r="463" spans="1:5" x14ac:dyDescent="0.3">
      <c r="A463">
        <v>1.3</v>
      </c>
      <c r="B463">
        <v>1.3</v>
      </c>
    </row>
    <row r="464" spans="1:5" x14ac:dyDescent="0.3">
      <c r="A464">
        <v>0.8</v>
      </c>
      <c r="B464">
        <v>0.8</v>
      </c>
    </row>
    <row r="465" spans="1:2" x14ac:dyDescent="0.3">
      <c r="A465">
        <v>0.6</v>
      </c>
      <c r="B465">
        <v>0.6</v>
      </c>
    </row>
    <row r="466" spans="1:2" x14ac:dyDescent="0.3">
      <c r="A466">
        <v>0.4</v>
      </c>
      <c r="B466">
        <v>0.4</v>
      </c>
    </row>
    <row r="467" spans="1:2" x14ac:dyDescent="0.3">
      <c r="A467">
        <v>0.7</v>
      </c>
      <c r="B467">
        <v>0.7</v>
      </c>
    </row>
    <row r="468" spans="1:2" x14ac:dyDescent="0.3">
      <c r="A468">
        <v>0.9</v>
      </c>
      <c r="B468">
        <v>0.9</v>
      </c>
    </row>
    <row r="469" spans="1:2" x14ac:dyDescent="0.3">
      <c r="A469">
        <v>0.2</v>
      </c>
      <c r="B469">
        <v>0.2</v>
      </c>
    </row>
    <row r="470" spans="1:2" x14ac:dyDescent="0.3">
      <c r="A470">
        <v>1</v>
      </c>
      <c r="B470">
        <v>1</v>
      </c>
    </row>
    <row r="471" spans="1:2" x14ac:dyDescent="0.3">
      <c r="A471">
        <v>0.8</v>
      </c>
      <c r="B471">
        <v>0.8</v>
      </c>
    </row>
    <row r="472" spans="1:2" x14ac:dyDescent="0.3">
      <c r="A472">
        <v>0.3</v>
      </c>
      <c r="B472">
        <v>0.3</v>
      </c>
    </row>
    <row r="473" spans="1:2" x14ac:dyDescent="0.3">
      <c r="A473">
        <v>0.6</v>
      </c>
      <c r="B473">
        <v>0.6</v>
      </c>
    </row>
    <row r="474" spans="1:2" x14ac:dyDescent="0.3">
      <c r="A474">
        <v>0.5</v>
      </c>
      <c r="B474">
        <v>0.5</v>
      </c>
    </row>
    <row r="475" spans="1:2" x14ac:dyDescent="0.3">
      <c r="A475">
        <v>0.4</v>
      </c>
      <c r="B475">
        <v>0.4</v>
      </c>
    </row>
    <row r="476" spans="1:2" x14ac:dyDescent="0.3">
      <c r="A476">
        <v>0.7</v>
      </c>
      <c r="B476">
        <v>0.7</v>
      </c>
    </row>
    <row r="477" spans="1:2" x14ac:dyDescent="0.3">
      <c r="A477">
        <v>0.9</v>
      </c>
      <c r="B477">
        <v>0.9</v>
      </c>
    </row>
    <row r="478" spans="1:2" x14ac:dyDescent="0.3">
      <c r="A478">
        <v>1.1000000000000001</v>
      </c>
      <c r="B478">
        <v>1.1000000000000001</v>
      </c>
    </row>
    <row r="479" spans="1:2" x14ac:dyDescent="0.3">
      <c r="A479">
        <v>0.3</v>
      </c>
      <c r="B479">
        <v>0.3</v>
      </c>
    </row>
    <row r="480" spans="1:2" x14ac:dyDescent="0.3">
      <c r="A480">
        <v>1.4</v>
      </c>
      <c r="B480">
        <v>1.4</v>
      </c>
    </row>
    <row r="481" spans="1:2" x14ac:dyDescent="0.3">
      <c r="A481">
        <v>0.9</v>
      </c>
      <c r="B481">
        <v>0.9</v>
      </c>
    </row>
    <row r="482" spans="1:2" x14ac:dyDescent="0.3">
      <c r="A482">
        <v>0.6</v>
      </c>
      <c r="B482">
        <v>0.6</v>
      </c>
    </row>
    <row r="483" spans="1:2" x14ac:dyDescent="0.3">
      <c r="A483">
        <v>0.2</v>
      </c>
      <c r="B483">
        <v>0.2</v>
      </c>
    </row>
    <row r="484" spans="1:2" x14ac:dyDescent="0.3">
      <c r="A484">
        <v>1.5</v>
      </c>
      <c r="B484">
        <v>1.5</v>
      </c>
    </row>
    <row r="485" spans="1:2" x14ac:dyDescent="0.3">
      <c r="A485">
        <v>1</v>
      </c>
      <c r="B485">
        <v>1</v>
      </c>
    </row>
    <row r="486" spans="1:2" x14ac:dyDescent="0.3">
      <c r="A486">
        <v>0.6</v>
      </c>
      <c r="B486">
        <v>0.6</v>
      </c>
    </row>
    <row r="487" spans="1:2" x14ac:dyDescent="0.3">
      <c r="A487">
        <v>0.4</v>
      </c>
      <c r="B487">
        <v>0.4</v>
      </c>
    </row>
    <row r="488" spans="1:2" x14ac:dyDescent="0.3">
      <c r="A488">
        <v>0.7</v>
      </c>
      <c r="B488">
        <v>0.7</v>
      </c>
    </row>
    <row r="489" spans="1:2" x14ac:dyDescent="0.3">
      <c r="A489">
        <v>1</v>
      </c>
      <c r="B489">
        <v>1</v>
      </c>
    </row>
    <row r="490" spans="1:2" x14ac:dyDescent="0.3">
      <c r="A490">
        <v>0.8</v>
      </c>
      <c r="B490">
        <v>0.8</v>
      </c>
    </row>
    <row r="491" spans="1:2" x14ac:dyDescent="0.3">
      <c r="A491">
        <v>0.3</v>
      </c>
      <c r="B491">
        <v>0.3</v>
      </c>
    </row>
    <row r="492" spans="1:2" x14ac:dyDescent="0.3">
      <c r="A492">
        <v>0.5</v>
      </c>
      <c r="B492">
        <v>0.5</v>
      </c>
    </row>
    <row r="493" spans="1:2" x14ac:dyDescent="0.3">
      <c r="A493">
        <v>0.8</v>
      </c>
      <c r="B493">
        <v>0.8</v>
      </c>
    </row>
    <row r="494" spans="1:2" x14ac:dyDescent="0.3">
      <c r="A494">
        <v>0.6</v>
      </c>
      <c r="B494">
        <v>0.6</v>
      </c>
    </row>
    <row r="495" spans="1:2" x14ac:dyDescent="0.3">
      <c r="A495">
        <v>0.3</v>
      </c>
      <c r="B495">
        <v>0.3</v>
      </c>
    </row>
    <row r="496" spans="1:2" x14ac:dyDescent="0.3">
      <c r="A496">
        <v>0.9</v>
      </c>
      <c r="B496">
        <v>0.9</v>
      </c>
    </row>
    <row r="497" spans="1:2" x14ac:dyDescent="0.3">
      <c r="A497">
        <v>0.4</v>
      </c>
      <c r="B497">
        <v>0.4</v>
      </c>
    </row>
    <row r="498" spans="1:2" x14ac:dyDescent="0.3">
      <c r="A498">
        <v>0.7</v>
      </c>
      <c r="B498">
        <v>0.7</v>
      </c>
    </row>
    <row r="499" spans="1:2" x14ac:dyDescent="0.3">
      <c r="A499">
        <v>0.9</v>
      </c>
      <c r="B499">
        <v>0.9</v>
      </c>
    </row>
    <row r="500" spans="1:2" x14ac:dyDescent="0.3">
      <c r="A500">
        <v>1</v>
      </c>
      <c r="B500">
        <v>1</v>
      </c>
    </row>
    <row r="501" spans="1:2" x14ac:dyDescent="0.3">
      <c r="A501">
        <v>0.8</v>
      </c>
      <c r="B501">
        <v>0.8</v>
      </c>
    </row>
    <row r="502" spans="1:2" x14ac:dyDescent="0.3">
      <c r="A502">
        <v>0.3</v>
      </c>
      <c r="B502">
        <v>0.3</v>
      </c>
    </row>
    <row r="503" spans="1:2" x14ac:dyDescent="0.3">
      <c r="A503">
        <v>0.5</v>
      </c>
      <c r="B503">
        <v>0.5</v>
      </c>
    </row>
    <row r="504" spans="1:2" x14ac:dyDescent="0.3">
      <c r="A504">
        <v>0.6</v>
      </c>
      <c r="B504">
        <v>0.6</v>
      </c>
    </row>
    <row r="505" spans="1:2" x14ac:dyDescent="0.3">
      <c r="A505">
        <v>0.4</v>
      </c>
      <c r="B505">
        <v>0.4</v>
      </c>
    </row>
    <row r="506" spans="1:2" x14ac:dyDescent="0.3">
      <c r="A506">
        <v>0.7</v>
      </c>
      <c r="B506">
        <v>0.7</v>
      </c>
    </row>
    <row r="507" spans="1:2" x14ac:dyDescent="0.3">
      <c r="A507">
        <v>0.9</v>
      </c>
      <c r="B507">
        <v>0.9</v>
      </c>
    </row>
    <row r="508" spans="1:2" x14ac:dyDescent="0.3">
      <c r="A508">
        <v>1.1000000000000001</v>
      </c>
      <c r="B508">
        <v>1.1000000000000001</v>
      </c>
    </row>
    <row r="509" spans="1:2" x14ac:dyDescent="0.3">
      <c r="A509">
        <v>0.8</v>
      </c>
      <c r="B509">
        <v>0.8</v>
      </c>
    </row>
    <row r="510" spans="1:2" x14ac:dyDescent="0.3">
      <c r="A510">
        <v>0.3</v>
      </c>
      <c r="B510">
        <v>0.3</v>
      </c>
    </row>
    <row r="511" spans="1:2" x14ac:dyDescent="0.3">
      <c r="A511">
        <v>0.5</v>
      </c>
      <c r="B511">
        <v>0.5</v>
      </c>
    </row>
    <row r="512" spans="1:2" x14ac:dyDescent="0.3">
      <c r="A512">
        <v>0.6</v>
      </c>
      <c r="B512">
        <v>0.6</v>
      </c>
    </row>
    <row r="513" spans="1:2" x14ac:dyDescent="0.3">
      <c r="A513">
        <v>0.4</v>
      </c>
      <c r="B513">
        <v>0.4</v>
      </c>
    </row>
    <row r="514" spans="1:2" x14ac:dyDescent="0.3">
      <c r="A514">
        <v>0.7</v>
      </c>
      <c r="B514">
        <v>0.7</v>
      </c>
    </row>
    <row r="515" spans="1:2" x14ac:dyDescent="0.3">
      <c r="A515">
        <v>0.9</v>
      </c>
      <c r="B515">
        <v>0.9</v>
      </c>
    </row>
    <row r="516" spans="1:2" x14ac:dyDescent="0.3">
      <c r="A516">
        <v>1</v>
      </c>
      <c r="B516">
        <v>1</v>
      </c>
    </row>
    <row r="517" spans="1:2" x14ac:dyDescent="0.3">
      <c r="A517">
        <v>0.8</v>
      </c>
      <c r="B517">
        <v>0.8</v>
      </c>
    </row>
    <row r="518" spans="1:2" x14ac:dyDescent="0.3">
      <c r="A518">
        <v>0.3</v>
      </c>
      <c r="B518">
        <v>0.3</v>
      </c>
    </row>
    <row r="519" spans="1:2" x14ac:dyDescent="0.3">
      <c r="A519">
        <v>0.5</v>
      </c>
      <c r="B519">
        <v>0.5</v>
      </c>
    </row>
    <row r="520" spans="1:2" x14ac:dyDescent="0.3">
      <c r="A520">
        <v>0.6</v>
      </c>
      <c r="B520">
        <v>0.6</v>
      </c>
    </row>
    <row r="521" spans="1:2" x14ac:dyDescent="0.3">
      <c r="A521">
        <v>0.4</v>
      </c>
      <c r="B521">
        <v>0.4</v>
      </c>
    </row>
    <row r="522" spans="1:2" x14ac:dyDescent="0.3">
      <c r="A522">
        <v>0.7</v>
      </c>
      <c r="B522">
        <v>0.7</v>
      </c>
    </row>
    <row r="523" spans="1:2" x14ac:dyDescent="0.3">
      <c r="A523">
        <v>0.9</v>
      </c>
      <c r="B523">
        <v>0.9</v>
      </c>
    </row>
    <row r="524" spans="1:2" x14ac:dyDescent="0.3">
      <c r="A524">
        <v>1.1000000000000001</v>
      </c>
      <c r="B524">
        <v>1.1000000000000001</v>
      </c>
    </row>
    <row r="525" spans="1:2" x14ac:dyDescent="0.3">
      <c r="A525">
        <v>0.8</v>
      </c>
      <c r="B525">
        <v>0.8</v>
      </c>
    </row>
    <row r="526" spans="1:2" x14ac:dyDescent="0.3">
      <c r="A526">
        <v>0.3</v>
      </c>
      <c r="B526">
        <v>0.3</v>
      </c>
    </row>
    <row r="527" spans="1:2" x14ac:dyDescent="0.3">
      <c r="A527">
        <v>0.5</v>
      </c>
      <c r="B527">
        <v>0.5</v>
      </c>
    </row>
    <row r="528" spans="1:2" x14ac:dyDescent="0.3">
      <c r="A528">
        <v>0.6</v>
      </c>
      <c r="B528">
        <v>0.6</v>
      </c>
    </row>
    <row r="529" spans="1:2" x14ac:dyDescent="0.3">
      <c r="A529">
        <v>0.4</v>
      </c>
      <c r="B529">
        <v>0.4</v>
      </c>
    </row>
    <row r="530" spans="1:2" x14ac:dyDescent="0.3">
      <c r="A530">
        <v>0.7</v>
      </c>
      <c r="B530">
        <v>0.7</v>
      </c>
    </row>
    <row r="531" spans="1:2" x14ac:dyDescent="0.3">
      <c r="A531">
        <v>0.9</v>
      </c>
      <c r="B531">
        <v>0.9</v>
      </c>
    </row>
    <row r="532" spans="1:2" x14ac:dyDescent="0.3">
      <c r="A532">
        <v>1</v>
      </c>
      <c r="B532">
        <v>1</v>
      </c>
    </row>
    <row r="533" spans="1:2" x14ac:dyDescent="0.3">
      <c r="A533">
        <v>0.8</v>
      </c>
      <c r="B533">
        <v>0.8</v>
      </c>
    </row>
    <row r="534" spans="1:2" x14ac:dyDescent="0.3">
      <c r="A534">
        <v>0.3</v>
      </c>
      <c r="B534">
        <v>0.3</v>
      </c>
    </row>
    <row r="535" spans="1:2" x14ac:dyDescent="0.3">
      <c r="A535">
        <v>0.5</v>
      </c>
      <c r="B535">
        <v>0.5</v>
      </c>
    </row>
    <row r="536" spans="1:2" x14ac:dyDescent="0.3">
      <c r="A536">
        <v>0.6</v>
      </c>
      <c r="B536">
        <v>0.6</v>
      </c>
    </row>
    <row r="537" spans="1:2" x14ac:dyDescent="0.3">
      <c r="A537">
        <v>0.4</v>
      </c>
      <c r="B537">
        <v>0.4</v>
      </c>
    </row>
    <row r="538" spans="1:2" x14ac:dyDescent="0.3">
      <c r="A538">
        <v>0.7</v>
      </c>
      <c r="B538">
        <v>0.7</v>
      </c>
    </row>
    <row r="539" spans="1:2" x14ac:dyDescent="0.3">
      <c r="A539">
        <v>0.9</v>
      </c>
      <c r="B539">
        <v>0.9</v>
      </c>
    </row>
    <row r="540" spans="1:2" x14ac:dyDescent="0.3">
      <c r="A540">
        <v>1.1000000000000001</v>
      </c>
      <c r="B540">
        <v>1.1000000000000001</v>
      </c>
    </row>
    <row r="541" spans="1:2" x14ac:dyDescent="0.3">
      <c r="A541">
        <v>0.8</v>
      </c>
      <c r="B541">
        <v>0.8</v>
      </c>
    </row>
    <row r="542" spans="1:2" x14ac:dyDescent="0.3">
      <c r="A542">
        <v>0.3</v>
      </c>
      <c r="B542">
        <v>0.3</v>
      </c>
    </row>
    <row r="543" spans="1:2" x14ac:dyDescent="0.3">
      <c r="A543">
        <v>0.5</v>
      </c>
      <c r="B543">
        <v>0.5</v>
      </c>
    </row>
    <row r="544" spans="1:2" x14ac:dyDescent="0.3">
      <c r="A544">
        <v>0.6</v>
      </c>
      <c r="B544">
        <v>0.6</v>
      </c>
    </row>
    <row r="545" spans="1:2" x14ac:dyDescent="0.3">
      <c r="A545">
        <v>0.4</v>
      </c>
      <c r="B545">
        <v>0.4</v>
      </c>
    </row>
    <row r="546" spans="1:2" x14ac:dyDescent="0.3">
      <c r="A546">
        <v>0.7</v>
      </c>
      <c r="B546">
        <v>0.7</v>
      </c>
    </row>
    <row r="547" spans="1:2" x14ac:dyDescent="0.3">
      <c r="A547">
        <v>0.9</v>
      </c>
      <c r="B547">
        <v>0.9</v>
      </c>
    </row>
    <row r="548" spans="1:2" x14ac:dyDescent="0.3">
      <c r="A548">
        <v>1</v>
      </c>
      <c r="B548">
        <v>1</v>
      </c>
    </row>
    <row r="549" spans="1:2" x14ac:dyDescent="0.3">
      <c r="A549">
        <v>0.8</v>
      </c>
      <c r="B549">
        <v>0.8</v>
      </c>
    </row>
    <row r="550" spans="1:2" x14ac:dyDescent="0.3">
      <c r="A550">
        <v>0.3</v>
      </c>
      <c r="B550">
        <v>0.3</v>
      </c>
    </row>
    <row r="551" spans="1:2" x14ac:dyDescent="0.3">
      <c r="A551">
        <v>0.5</v>
      </c>
      <c r="B551">
        <v>0.5</v>
      </c>
    </row>
    <row r="552" spans="1:2" x14ac:dyDescent="0.3">
      <c r="A552">
        <v>0</v>
      </c>
      <c r="B552">
        <v>0</v>
      </c>
    </row>
    <row r="553" spans="1:2" x14ac:dyDescent="0.3">
      <c r="A553">
        <v>0.4</v>
      </c>
      <c r="B553">
        <v>0.4</v>
      </c>
    </row>
    <row r="554" spans="1:2" x14ac:dyDescent="0.3">
      <c r="A554">
        <v>0.7</v>
      </c>
      <c r="B554">
        <v>0.7</v>
      </c>
    </row>
    <row r="555" spans="1:2" x14ac:dyDescent="0.3">
      <c r="A555">
        <v>0.9</v>
      </c>
      <c r="B555">
        <v>0.9</v>
      </c>
    </row>
    <row r="556" spans="1:2" x14ac:dyDescent="0.3">
      <c r="A556">
        <v>1.1000000000000001</v>
      </c>
      <c r="B556">
        <v>1.1000000000000001</v>
      </c>
    </row>
  </sheetData>
  <sortState xmlns:xlrd2="http://schemas.microsoft.com/office/spreadsheetml/2017/richdata2" ref="B320:B439">
    <sortCondition ref="B320:B439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AC43E-64C5-4302-B5A5-9FAA67720817}">
  <dimension ref="A1:Q83"/>
  <sheetViews>
    <sheetView workbookViewId="0">
      <selection activeCell="C75" sqref="C75"/>
    </sheetView>
  </sheetViews>
  <sheetFormatPr defaultRowHeight="14.4" x14ac:dyDescent="0.3"/>
  <cols>
    <col min="1" max="1" width="21.77734375" customWidth="1"/>
    <col min="2" max="2" width="14.77734375" customWidth="1"/>
  </cols>
  <sheetData>
    <row r="1" spans="1:2" ht="18" x14ac:dyDescent="0.35">
      <c r="A1" s="4" t="s">
        <v>121</v>
      </c>
    </row>
    <row r="2" spans="1:2" x14ac:dyDescent="0.3">
      <c r="A2" t="s">
        <v>122</v>
      </c>
      <c r="B2" t="s">
        <v>123</v>
      </c>
    </row>
    <row r="3" spans="1:2" x14ac:dyDescent="0.3">
      <c r="A3" s="1">
        <v>10</v>
      </c>
      <c r="B3" s="1">
        <v>50</v>
      </c>
    </row>
    <row r="4" spans="1:2" x14ac:dyDescent="0.3">
      <c r="A4" s="1">
        <v>12</v>
      </c>
      <c r="B4" s="1">
        <v>55</v>
      </c>
    </row>
    <row r="5" spans="1:2" x14ac:dyDescent="0.3">
      <c r="A5" s="1">
        <v>15</v>
      </c>
      <c r="B5" s="1">
        <v>60</v>
      </c>
    </row>
    <row r="6" spans="1:2" x14ac:dyDescent="0.3">
      <c r="A6" s="1">
        <v>18</v>
      </c>
      <c r="B6" s="1">
        <v>65</v>
      </c>
    </row>
    <row r="7" spans="1:2" x14ac:dyDescent="0.3">
      <c r="A7" s="1">
        <v>20</v>
      </c>
      <c r="B7" s="1">
        <v>70</v>
      </c>
    </row>
    <row r="8" spans="1:2" x14ac:dyDescent="0.3">
      <c r="A8" s="1">
        <v>22</v>
      </c>
      <c r="B8" s="1">
        <v>75</v>
      </c>
    </row>
    <row r="9" spans="1:2" x14ac:dyDescent="0.3">
      <c r="A9" s="1">
        <v>25</v>
      </c>
      <c r="B9" s="1">
        <v>80</v>
      </c>
    </row>
    <row r="10" spans="1:2" x14ac:dyDescent="0.3">
      <c r="A10" s="1">
        <v>28</v>
      </c>
      <c r="B10" s="1">
        <v>85</v>
      </c>
    </row>
    <row r="11" spans="1:2" x14ac:dyDescent="0.3">
      <c r="A11" s="1">
        <v>30</v>
      </c>
      <c r="B11" s="1">
        <v>90</v>
      </c>
    </row>
    <row r="12" spans="1:2" x14ac:dyDescent="0.3">
      <c r="A12" s="1">
        <v>32</v>
      </c>
      <c r="B12" s="1">
        <v>95</v>
      </c>
    </row>
    <row r="13" spans="1:2" x14ac:dyDescent="0.3">
      <c r="A13" s="1">
        <v>35</v>
      </c>
      <c r="B13" s="1">
        <v>100</v>
      </c>
    </row>
    <row r="14" spans="1:2" x14ac:dyDescent="0.3">
      <c r="A14" s="1">
        <v>38</v>
      </c>
      <c r="B14" s="1">
        <v>105</v>
      </c>
    </row>
    <row r="16" spans="1:2" x14ac:dyDescent="0.3">
      <c r="A16" t="s">
        <v>151</v>
      </c>
      <c r="B16">
        <f>CORREL(A3:A14,B3:B14)</f>
        <v>0.99921031003664817</v>
      </c>
    </row>
    <row r="17" spans="1:12" ht="15.6" x14ac:dyDescent="0.3">
      <c r="A17" s="3" t="s">
        <v>148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3">
      <c r="A18" s="5" t="s">
        <v>149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ht="18" x14ac:dyDescent="0.35">
      <c r="A19" s="4"/>
    </row>
    <row r="20" spans="1:12" ht="18" x14ac:dyDescent="0.35">
      <c r="A20" s="4" t="s">
        <v>150</v>
      </c>
      <c r="B20" s="4"/>
    </row>
    <row r="21" spans="1:12" ht="18" x14ac:dyDescent="0.35">
      <c r="A21" s="4" t="s">
        <v>143</v>
      </c>
      <c r="B21" s="4" t="s">
        <v>144</v>
      </c>
    </row>
    <row r="22" spans="1:12" x14ac:dyDescent="0.3">
      <c r="A22" s="1">
        <v>45</v>
      </c>
      <c r="B22" s="1">
        <v>52</v>
      </c>
    </row>
    <row r="23" spans="1:12" x14ac:dyDescent="0.3">
      <c r="A23" s="1">
        <v>47</v>
      </c>
      <c r="B23" s="1">
        <v>54</v>
      </c>
    </row>
    <row r="24" spans="1:12" x14ac:dyDescent="0.3">
      <c r="A24" s="1">
        <v>48</v>
      </c>
      <c r="B24" s="1">
        <v>55</v>
      </c>
    </row>
    <row r="25" spans="1:12" ht="15" thickBot="1" x14ac:dyDescent="0.35">
      <c r="A25" s="1">
        <v>50</v>
      </c>
      <c r="B25" s="1">
        <v>57</v>
      </c>
    </row>
    <row r="26" spans="1:12" x14ac:dyDescent="0.3">
      <c r="A26" s="1">
        <v>52</v>
      </c>
      <c r="B26" s="1">
        <v>59</v>
      </c>
      <c r="D26" s="12"/>
      <c r="E26" s="12"/>
    </row>
    <row r="27" spans="1:12" ht="15" thickBot="1" x14ac:dyDescent="0.35">
      <c r="A27" s="1">
        <v>53</v>
      </c>
      <c r="B27" s="1">
        <v>60</v>
      </c>
      <c r="D27" s="10"/>
      <c r="E27" s="10"/>
    </row>
    <row r="28" spans="1:12" x14ac:dyDescent="0.3">
      <c r="A28" s="1">
        <v>55</v>
      </c>
      <c r="B28" s="1">
        <v>61</v>
      </c>
    </row>
    <row r="29" spans="1:12" x14ac:dyDescent="0.3">
      <c r="A29" s="1">
        <v>56</v>
      </c>
      <c r="B29" s="1">
        <v>62</v>
      </c>
    </row>
    <row r="30" spans="1:12" x14ac:dyDescent="0.3">
      <c r="A30" s="1">
        <v>58</v>
      </c>
      <c r="B30" s="1">
        <v>64</v>
      </c>
    </row>
    <row r="31" spans="1:12" x14ac:dyDescent="0.3">
      <c r="A31" s="1">
        <v>60</v>
      </c>
      <c r="B31" s="1">
        <v>66</v>
      </c>
    </row>
    <row r="32" spans="1:12" x14ac:dyDescent="0.3">
      <c r="A32" s="1">
        <v>62</v>
      </c>
      <c r="B32" s="1">
        <v>67</v>
      </c>
    </row>
    <row r="33" spans="1:9" x14ac:dyDescent="0.3">
      <c r="A33" s="1">
        <v>64</v>
      </c>
      <c r="B33" s="1">
        <v>69</v>
      </c>
    </row>
    <row r="34" spans="1:9" x14ac:dyDescent="0.3">
      <c r="A34" s="1">
        <v>65</v>
      </c>
      <c r="B34" s="1">
        <v>71</v>
      </c>
    </row>
    <row r="35" spans="1:9" x14ac:dyDescent="0.3">
      <c r="A35" s="1">
        <v>67</v>
      </c>
      <c r="B35" s="1">
        <v>73</v>
      </c>
    </row>
    <row r="36" spans="1:9" x14ac:dyDescent="0.3">
      <c r="A36" s="1">
        <v>69</v>
      </c>
      <c r="B36" s="1">
        <v>74</v>
      </c>
    </row>
    <row r="37" spans="1:9" x14ac:dyDescent="0.3">
      <c r="A37" s="1">
        <v>70</v>
      </c>
      <c r="B37" s="1">
        <v>76</v>
      </c>
    </row>
    <row r="38" spans="1:9" x14ac:dyDescent="0.3">
      <c r="A38" s="1">
        <v>72</v>
      </c>
      <c r="B38" s="1">
        <v>78</v>
      </c>
    </row>
    <row r="39" spans="1:9" x14ac:dyDescent="0.3">
      <c r="A39" s="1">
        <v>74</v>
      </c>
      <c r="B39" s="1">
        <v>80</v>
      </c>
    </row>
    <row r="40" spans="1:9" x14ac:dyDescent="0.3">
      <c r="A40" s="1">
        <v>76</v>
      </c>
      <c r="B40" s="1">
        <v>82</v>
      </c>
    </row>
    <row r="41" spans="1:9" x14ac:dyDescent="0.3">
      <c r="A41" s="1">
        <v>77</v>
      </c>
      <c r="B41" s="1">
        <v>83</v>
      </c>
    </row>
    <row r="42" spans="1:9" x14ac:dyDescent="0.3">
      <c r="A42" s="1"/>
    </row>
    <row r="43" spans="1:9" x14ac:dyDescent="0.3">
      <c r="A43" s="1" t="s">
        <v>152</v>
      </c>
      <c r="B43">
        <f>_xlfn.COVARIANCE.S(A22:A41,B22:B41)</f>
        <v>97.526315789473685</v>
      </c>
    </row>
    <row r="44" spans="1:9" ht="15.6" x14ac:dyDescent="0.3">
      <c r="A44" s="3" t="s">
        <v>148</v>
      </c>
      <c r="B44" s="5"/>
      <c r="C44" s="5"/>
      <c r="D44" s="5"/>
      <c r="E44" s="5"/>
      <c r="F44" s="5"/>
      <c r="G44" s="5"/>
      <c r="H44" s="5"/>
      <c r="I44" s="5"/>
    </row>
    <row r="45" spans="1:9" x14ac:dyDescent="0.3">
      <c r="A45" s="5" t="s">
        <v>153</v>
      </c>
      <c r="B45" s="5" t="s">
        <v>154</v>
      </c>
      <c r="C45" s="5"/>
      <c r="D45" s="5"/>
      <c r="E45" s="5"/>
      <c r="F45" s="5"/>
      <c r="G45" s="5"/>
      <c r="H45" s="5"/>
      <c r="I45" s="5"/>
    </row>
    <row r="46" spans="1:9" x14ac:dyDescent="0.3">
      <c r="A46" s="1"/>
    </row>
    <row r="47" spans="1:9" ht="18" x14ac:dyDescent="0.35">
      <c r="A47" s="4" t="s">
        <v>145</v>
      </c>
    </row>
    <row r="48" spans="1:9" x14ac:dyDescent="0.3">
      <c r="A48" t="s">
        <v>146</v>
      </c>
      <c r="B48" t="s">
        <v>147</v>
      </c>
    </row>
    <row r="49" spans="1:5" ht="15" thickBot="1" x14ac:dyDescent="0.35">
      <c r="A49">
        <v>10</v>
      </c>
      <c r="B49">
        <v>60</v>
      </c>
    </row>
    <row r="50" spans="1:5" x14ac:dyDescent="0.3">
      <c r="A50">
        <v>12</v>
      </c>
      <c r="B50">
        <v>65</v>
      </c>
      <c r="D50" s="12"/>
      <c r="E50" s="12"/>
    </row>
    <row r="51" spans="1:5" ht="15" thickBot="1" x14ac:dyDescent="0.35">
      <c r="A51">
        <v>15</v>
      </c>
      <c r="B51">
        <v>70</v>
      </c>
      <c r="D51" s="10"/>
      <c r="E51" s="10"/>
    </row>
    <row r="52" spans="1:5" x14ac:dyDescent="0.3">
      <c r="A52">
        <v>18</v>
      </c>
      <c r="B52">
        <v>75</v>
      </c>
    </row>
    <row r="53" spans="1:5" x14ac:dyDescent="0.3">
      <c r="A53">
        <v>20</v>
      </c>
      <c r="B53">
        <v>80</v>
      </c>
    </row>
    <row r="54" spans="1:5" x14ac:dyDescent="0.3">
      <c r="A54">
        <v>22</v>
      </c>
      <c r="B54">
        <v>82</v>
      </c>
    </row>
    <row r="55" spans="1:5" x14ac:dyDescent="0.3">
      <c r="A55">
        <v>25</v>
      </c>
      <c r="B55">
        <v>85</v>
      </c>
    </row>
    <row r="56" spans="1:5" x14ac:dyDescent="0.3">
      <c r="A56">
        <v>28</v>
      </c>
      <c r="B56">
        <v>88</v>
      </c>
    </row>
    <row r="57" spans="1:5" x14ac:dyDescent="0.3">
      <c r="A57">
        <v>30</v>
      </c>
      <c r="B57">
        <v>90</v>
      </c>
    </row>
    <row r="58" spans="1:5" x14ac:dyDescent="0.3">
      <c r="A58">
        <v>32</v>
      </c>
      <c r="B58">
        <v>92</v>
      </c>
    </row>
    <row r="59" spans="1:5" x14ac:dyDescent="0.3">
      <c r="A59">
        <v>35</v>
      </c>
      <c r="B59">
        <v>93</v>
      </c>
    </row>
    <row r="60" spans="1:5" x14ac:dyDescent="0.3">
      <c r="A60">
        <v>38</v>
      </c>
      <c r="B60">
        <v>95</v>
      </c>
    </row>
    <row r="61" spans="1:5" x14ac:dyDescent="0.3">
      <c r="A61">
        <v>40</v>
      </c>
      <c r="B61">
        <v>96</v>
      </c>
    </row>
    <row r="62" spans="1:5" x14ac:dyDescent="0.3">
      <c r="A62">
        <v>42</v>
      </c>
      <c r="B62">
        <v>97</v>
      </c>
    </row>
    <row r="63" spans="1:5" x14ac:dyDescent="0.3">
      <c r="A63">
        <v>45</v>
      </c>
      <c r="B63">
        <v>98</v>
      </c>
    </row>
    <row r="64" spans="1:5" x14ac:dyDescent="0.3">
      <c r="A64">
        <v>48</v>
      </c>
      <c r="B64">
        <v>99</v>
      </c>
    </row>
    <row r="65" spans="1:2" x14ac:dyDescent="0.3">
      <c r="A65">
        <v>50</v>
      </c>
      <c r="B65">
        <v>100</v>
      </c>
    </row>
    <row r="66" spans="1:2" x14ac:dyDescent="0.3">
      <c r="A66">
        <v>52</v>
      </c>
      <c r="B66">
        <v>102</v>
      </c>
    </row>
    <row r="67" spans="1:2" x14ac:dyDescent="0.3">
      <c r="A67">
        <v>55</v>
      </c>
      <c r="B67">
        <v>105</v>
      </c>
    </row>
    <row r="68" spans="1:2" x14ac:dyDescent="0.3">
      <c r="A68">
        <v>58</v>
      </c>
      <c r="B68">
        <v>106</v>
      </c>
    </row>
    <row r="69" spans="1:2" x14ac:dyDescent="0.3">
      <c r="A69">
        <v>60</v>
      </c>
      <c r="B69">
        <v>107</v>
      </c>
    </row>
    <row r="70" spans="1:2" x14ac:dyDescent="0.3">
      <c r="A70">
        <v>62</v>
      </c>
      <c r="B70">
        <v>108</v>
      </c>
    </row>
    <row r="71" spans="1:2" x14ac:dyDescent="0.3">
      <c r="A71">
        <v>65</v>
      </c>
      <c r="B71">
        <v>110</v>
      </c>
    </row>
    <row r="72" spans="1:2" x14ac:dyDescent="0.3">
      <c r="A72">
        <v>68</v>
      </c>
      <c r="B72">
        <v>112</v>
      </c>
    </row>
    <row r="73" spans="1:2" x14ac:dyDescent="0.3">
      <c r="A73">
        <v>70</v>
      </c>
      <c r="B73">
        <v>114</v>
      </c>
    </row>
    <row r="74" spans="1:2" x14ac:dyDescent="0.3">
      <c r="A74">
        <v>72</v>
      </c>
      <c r="B74">
        <v>115</v>
      </c>
    </row>
    <row r="75" spans="1:2" x14ac:dyDescent="0.3">
      <c r="A75">
        <v>75</v>
      </c>
      <c r="B75">
        <v>116</v>
      </c>
    </row>
    <row r="76" spans="1:2" x14ac:dyDescent="0.3">
      <c r="A76">
        <v>78</v>
      </c>
      <c r="B76">
        <v>118</v>
      </c>
    </row>
    <row r="77" spans="1:2" x14ac:dyDescent="0.3">
      <c r="A77">
        <v>80</v>
      </c>
      <c r="B77">
        <v>120</v>
      </c>
    </row>
    <row r="78" spans="1:2" x14ac:dyDescent="0.3">
      <c r="A78">
        <v>82</v>
      </c>
      <c r="B78">
        <v>122</v>
      </c>
    </row>
    <row r="80" spans="1:2" x14ac:dyDescent="0.3">
      <c r="A80" t="s">
        <v>155</v>
      </c>
      <c r="B80">
        <f>CORREL(A49:A78,B49:B78)</f>
        <v>0.97729508301867352</v>
      </c>
    </row>
    <row r="82" spans="1:17" ht="15.6" x14ac:dyDescent="0.3">
      <c r="A82" s="3" t="s">
        <v>148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</row>
    <row r="83" spans="1:17" x14ac:dyDescent="0.3">
      <c r="A83" s="5" t="s">
        <v>156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D9474-6087-461B-93D7-DA07AAA801AA}">
  <dimension ref="A1:J131"/>
  <sheetViews>
    <sheetView topLeftCell="A88" workbookViewId="0">
      <selection activeCell="A89" sqref="A89:B89"/>
    </sheetView>
  </sheetViews>
  <sheetFormatPr defaultRowHeight="14.4" x14ac:dyDescent="0.3"/>
  <cols>
    <col min="1" max="1" width="30.21875" customWidth="1"/>
    <col min="2" max="2" width="29.21875" customWidth="1"/>
    <col min="3" max="3" width="11.77734375" bestFit="1" customWidth="1"/>
    <col min="4" max="4" width="32.77734375" customWidth="1"/>
  </cols>
  <sheetData>
    <row r="1" spans="1:10" ht="23.4" x14ac:dyDescent="0.45">
      <c r="A1" s="13" t="s">
        <v>157</v>
      </c>
      <c r="B1" s="13"/>
      <c r="C1" s="13"/>
      <c r="D1" s="13"/>
      <c r="E1" s="13"/>
      <c r="F1" s="13"/>
    </row>
    <row r="2" spans="1:10" ht="23.4" x14ac:dyDescent="0.45">
      <c r="A2" s="13" t="s">
        <v>158</v>
      </c>
      <c r="B2" s="1"/>
    </row>
    <row r="3" spans="1:10" ht="18" x14ac:dyDescent="0.35">
      <c r="A3" s="14" t="s">
        <v>159</v>
      </c>
      <c r="B3" s="15"/>
      <c r="C3" s="14"/>
      <c r="D3" s="14"/>
      <c r="E3" s="14"/>
      <c r="F3" s="14"/>
      <c r="G3" s="14"/>
      <c r="H3" s="14"/>
      <c r="I3" s="14"/>
      <c r="J3" s="14"/>
    </row>
    <row r="4" spans="1:10" ht="18" x14ac:dyDescent="0.35">
      <c r="A4" s="14"/>
      <c r="B4" s="14" t="s">
        <v>160</v>
      </c>
      <c r="C4" s="14"/>
      <c r="D4" s="14"/>
      <c r="E4" s="14"/>
      <c r="F4" s="14"/>
      <c r="G4" s="14"/>
      <c r="H4" s="14"/>
      <c r="I4" s="14"/>
      <c r="J4" s="14"/>
    </row>
    <row r="5" spans="1:10" ht="18" x14ac:dyDescent="0.35">
      <c r="A5" s="15" t="s">
        <v>161</v>
      </c>
      <c r="B5" s="15">
        <v>100</v>
      </c>
    </row>
    <row r="6" spans="1:10" ht="18" x14ac:dyDescent="0.35">
      <c r="A6" s="15" t="s">
        <v>162</v>
      </c>
      <c r="B6" s="15">
        <v>5</v>
      </c>
    </row>
    <row r="7" spans="1:10" ht="18" x14ac:dyDescent="0.35">
      <c r="A7" s="15" t="s">
        <v>163</v>
      </c>
      <c r="B7" s="15">
        <f>1/6</f>
        <v>0.16666666666666666</v>
      </c>
    </row>
    <row r="8" spans="1:10" ht="18" x14ac:dyDescent="0.35">
      <c r="A8" s="15" t="s">
        <v>164</v>
      </c>
      <c r="B8" s="15" t="s">
        <v>165</v>
      </c>
    </row>
    <row r="9" spans="1:10" ht="18" x14ac:dyDescent="0.35">
      <c r="A9" s="15"/>
      <c r="B9" s="15">
        <f>1-B7</f>
        <v>0.83333333333333337</v>
      </c>
    </row>
    <row r="10" spans="1:10" ht="18" x14ac:dyDescent="0.35">
      <c r="A10" s="20" t="s">
        <v>166</v>
      </c>
      <c r="B10" s="20">
        <f>_xlfn.BINOM.DIST(B6,B5,B7,FALSE)</f>
        <v>2.9090311057530159E-4</v>
      </c>
    </row>
    <row r="11" spans="1:10" x14ac:dyDescent="0.3">
      <c r="A11" s="1"/>
      <c r="B11" s="1"/>
    </row>
    <row r="12" spans="1:10" ht="18" x14ac:dyDescent="0.35">
      <c r="A12" s="14" t="s">
        <v>168</v>
      </c>
      <c r="B12" s="1"/>
      <c r="I12" t="s">
        <v>167</v>
      </c>
    </row>
    <row r="13" spans="1:10" ht="18" x14ac:dyDescent="0.35">
      <c r="A13" s="14" t="s">
        <v>169</v>
      </c>
      <c r="B13" s="1"/>
    </row>
    <row r="14" spans="1:10" ht="18" x14ac:dyDescent="0.35">
      <c r="A14" s="15" t="s">
        <v>161</v>
      </c>
      <c r="B14" s="15">
        <v>52</v>
      </c>
    </row>
    <row r="15" spans="1:10" ht="18" x14ac:dyDescent="0.35">
      <c r="A15" s="15" t="s">
        <v>171</v>
      </c>
      <c r="B15" s="15">
        <v>13</v>
      </c>
    </row>
    <row r="16" spans="1:10" ht="18" x14ac:dyDescent="0.35">
      <c r="A16" s="15" t="s">
        <v>170</v>
      </c>
      <c r="B16" s="15">
        <v>5</v>
      </c>
    </row>
    <row r="17" spans="1:2" ht="18" x14ac:dyDescent="0.35">
      <c r="A17" s="15" t="s">
        <v>172</v>
      </c>
      <c r="B17" s="15">
        <v>2</v>
      </c>
    </row>
    <row r="18" spans="1:2" x14ac:dyDescent="0.3">
      <c r="A18" s="1"/>
      <c r="B18" s="1"/>
    </row>
    <row r="19" spans="1:2" ht="18" x14ac:dyDescent="0.35">
      <c r="A19" s="20" t="s">
        <v>173</v>
      </c>
      <c r="B19" s="20">
        <f>_xlfn.HYPGEOM.DIST(B17,B16,B15,B14,FALSE)</f>
        <v>0.27427971188475386</v>
      </c>
    </row>
    <row r="20" spans="1:2" x14ac:dyDescent="0.3">
      <c r="A20" s="1"/>
      <c r="B20" s="1"/>
    </row>
    <row r="21" spans="1:2" ht="18" x14ac:dyDescent="0.35">
      <c r="A21" s="14" t="s">
        <v>174</v>
      </c>
      <c r="B21" s="1"/>
    </row>
    <row r="22" spans="1:2" ht="18" x14ac:dyDescent="0.35">
      <c r="A22" s="14" t="s">
        <v>175</v>
      </c>
    </row>
    <row r="23" spans="1:2" ht="18" x14ac:dyDescent="0.35">
      <c r="A23" s="14" t="s">
        <v>176</v>
      </c>
    </row>
    <row r="25" spans="1:2" ht="18" x14ac:dyDescent="0.35">
      <c r="A25" s="15" t="s">
        <v>177</v>
      </c>
      <c r="B25" s="15">
        <v>10</v>
      </c>
    </row>
    <row r="26" spans="1:2" ht="18" x14ac:dyDescent="0.35">
      <c r="A26" s="15" t="s">
        <v>178</v>
      </c>
      <c r="B26" s="15">
        <f>1/4</f>
        <v>0.25</v>
      </c>
    </row>
    <row r="27" spans="1:2" ht="18" x14ac:dyDescent="0.35">
      <c r="A27" s="15" t="s">
        <v>179</v>
      </c>
      <c r="B27" s="19">
        <f>1-0.25</f>
        <v>0.75</v>
      </c>
    </row>
    <row r="28" spans="1:2" ht="18" x14ac:dyDescent="0.35">
      <c r="A28" s="15" t="s">
        <v>180</v>
      </c>
      <c r="B28" s="1"/>
    </row>
    <row r="29" spans="1:2" ht="18" x14ac:dyDescent="0.35">
      <c r="A29" s="15" t="s">
        <v>181</v>
      </c>
      <c r="B29" s="15" t="s">
        <v>183</v>
      </c>
    </row>
    <row r="30" spans="1:2" ht="18" x14ac:dyDescent="0.35">
      <c r="A30" s="15"/>
      <c r="B30" s="15" t="s">
        <v>184</v>
      </c>
    </row>
    <row r="31" spans="1:2" ht="18" x14ac:dyDescent="0.35">
      <c r="A31" s="1"/>
      <c r="B31" s="15" t="s">
        <v>185</v>
      </c>
    </row>
    <row r="32" spans="1:2" ht="18" x14ac:dyDescent="0.35">
      <c r="A32" s="15" t="s">
        <v>182</v>
      </c>
      <c r="B32" s="15" t="s">
        <v>186</v>
      </c>
    </row>
    <row r="33" spans="1:2" ht="18" x14ac:dyDescent="0.35">
      <c r="A33" s="1"/>
      <c r="B33" s="15" t="s">
        <v>187</v>
      </c>
    </row>
    <row r="34" spans="1:2" ht="18" x14ac:dyDescent="0.35">
      <c r="A34" s="1"/>
      <c r="B34" s="15" t="s">
        <v>188</v>
      </c>
    </row>
    <row r="35" spans="1:2" ht="18" x14ac:dyDescent="0.35">
      <c r="A35" s="15" t="s">
        <v>189</v>
      </c>
      <c r="B35" s="15" t="s">
        <v>190</v>
      </c>
    </row>
    <row r="36" spans="1:2" ht="18" x14ac:dyDescent="0.35">
      <c r="A36" s="1"/>
      <c r="B36" s="15" t="s">
        <v>191</v>
      </c>
    </row>
    <row r="37" spans="1:2" ht="18" x14ac:dyDescent="0.35">
      <c r="A37" s="1"/>
      <c r="B37" s="15" t="s">
        <v>192</v>
      </c>
    </row>
    <row r="38" spans="1:2" ht="18" x14ac:dyDescent="0.35">
      <c r="A38" s="15" t="s">
        <v>193</v>
      </c>
      <c r="B38" s="15" t="s">
        <v>194</v>
      </c>
    </row>
    <row r="39" spans="1:2" ht="18" x14ac:dyDescent="0.35">
      <c r="A39" s="1"/>
      <c r="B39" s="15" t="s">
        <v>195</v>
      </c>
    </row>
    <row r="40" spans="1:2" ht="18" x14ac:dyDescent="0.35">
      <c r="A40" s="1"/>
      <c r="B40" s="15">
        <f>436 / 1048576</f>
        <v>4.15802001953125E-4</v>
      </c>
    </row>
    <row r="41" spans="1:2" x14ac:dyDescent="0.3">
      <c r="A41" s="1"/>
      <c r="B41" s="1"/>
    </row>
    <row r="42" spans="1:2" ht="18" x14ac:dyDescent="0.35">
      <c r="A42" s="14" t="s">
        <v>196</v>
      </c>
    </row>
    <row r="43" spans="1:2" ht="18" x14ac:dyDescent="0.35">
      <c r="A43" s="14" t="s">
        <v>197</v>
      </c>
    </row>
    <row r="44" spans="1:2" ht="18" x14ac:dyDescent="0.35">
      <c r="A44" s="14" t="s">
        <v>198</v>
      </c>
    </row>
    <row r="45" spans="1:2" ht="18" x14ac:dyDescent="0.35">
      <c r="A45" s="15" t="s">
        <v>161</v>
      </c>
      <c r="B45" s="15">
        <v>20</v>
      </c>
    </row>
    <row r="46" spans="1:2" ht="18" x14ac:dyDescent="0.35">
      <c r="A46" s="15" t="s">
        <v>178</v>
      </c>
      <c r="B46" s="15">
        <v>3</v>
      </c>
    </row>
    <row r="47" spans="1:2" ht="18" x14ac:dyDescent="0.35">
      <c r="A47" s="15" t="s">
        <v>199</v>
      </c>
      <c r="B47" s="1">
        <f>30+20+10</f>
        <v>60</v>
      </c>
    </row>
    <row r="48" spans="1:2" ht="18" x14ac:dyDescent="0.35">
      <c r="A48" s="15" t="s">
        <v>201</v>
      </c>
      <c r="B48" s="15" t="s">
        <v>200</v>
      </c>
    </row>
    <row r="49" spans="1:4" ht="18" x14ac:dyDescent="0.35">
      <c r="A49" s="15"/>
      <c r="B49" s="15">
        <f>60*59*58/6</f>
        <v>34220</v>
      </c>
    </row>
    <row r="50" spans="1:4" ht="18" x14ac:dyDescent="0.35">
      <c r="A50" s="15" t="s">
        <v>202</v>
      </c>
      <c r="B50" s="15" t="s">
        <v>203</v>
      </c>
    </row>
    <row r="51" spans="1:4" ht="18" x14ac:dyDescent="0.35">
      <c r="A51" s="1"/>
      <c r="B51" s="15" t="s">
        <v>204</v>
      </c>
    </row>
    <row r="52" spans="1:4" ht="18" x14ac:dyDescent="0.35">
      <c r="A52" s="1"/>
      <c r="B52" s="15">
        <f>20*19*18 / 6</f>
        <v>1140</v>
      </c>
    </row>
    <row r="53" spans="1:4" ht="18" x14ac:dyDescent="0.35">
      <c r="A53" s="15" t="s">
        <v>205</v>
      </c>
      <c r="B53" s="15">
        <f>B52/B49</f>
        <v>3.331385154880187E-2</v>
      </c>
    </row>
    <row r="54" spans="1:4" ht="18" x14ac:dyDescent="0.35">
      <c r="A54" s="14" t="s">
        <v>206</v>
      </c>
    </row>
    <row r="56" spans="1:4" ht="18" x14ac:dyDescent="0.35">
      <c r="A56" s="14" t="s">
        <v>207</v>
      </c>
      <c r="B56" s="14"/>
      <c r="C56" s="14"/>
      <c r="D56" s="14"/>
    </row>
    <row r="57" spans="1:4" ht="18" x14ac:dyDescent="0.35">
      <c r="A57" s="14" t="s">
        <v>208</v>
      </c>
      <c r="B57" s="14"/>
      <c r="C57" s="14"/>
      <c r="D57" s="14"/>
    </row>
    <row r="58" spans="1:4" ht="18" x14ac:dyDescent="0.35">
      <c r="A58" s="14" t="s">
        <v>209</v>
      </c>
      <c r="B58" s="14"/>
      <c r="C58" s="14"/>
      <c r="D58" s="14"/>
    </row>
    <row r="60" spans="1:4" ht="18" x14ac:dyDescent="0.35">
      <c r="A60" s="15" t="s">
        <v>177</v>
      </c>
      <c r="B60" s="15">
        <v>10</v>
      </c>
    </row>
    <row r="61" spans="1:4" ht="18" x14ac:dyDescent="0.35">
      <c r="A61" s="15" t="s">
        <v>178</v>
      </c>
      <c r="B61" s="15">
        <v>0.3</v>
      </c>
    </row>
    <row r="62" spans="1:4" ht="18" x14ac:dyDescent="0.35">
      <c r="A62" s="15" t="s">
        <v>179</v>
      </c>
      <c r="B62" s="15">
        <f>1-0.3</f>
        <v>0.7</v>
      </c>
    </row>
    <row r="63" spans="1:4" ht="18" x14ac:dyDescent="0.35">
      <c r="A63" s="15" t="s">
        <v>210</v>
      </c>
      <c r="B63" s="15">
        <v>3</v>
      </c>
    </row>
    <row r="64" spans="1:4" x14ac:dyDescent="0.3">
      <c r="A64" s="1"/>
      <c r="B64" s="1"/>
    </row>
    <row r="65" spans="1:6" ht="18" x14ac:dyDescent="0.35">
      <c r="A65" s="15" t="s">
        <v>211</v>
      </c>
      <c r="B65" s="15">
        <f>_xlfn.BINOM.DIST(B63,B60,B61,FALSE)</f>
        <v>0.26682793200000005</v>
      </c>
    </row>
    <row r="66" spans="1:6" ht="18" x14ac:dyDescent="0.35">
      <c r="A66" s="14" t="s">
        <v>212</v>
      </c>
      <c r="B66" s="14"/>
      <c r="C66" s="14"/>
      <c r="D66" s="14"/>
      <c r="E66" s="14"/>
      <c r="F66" s="14"/>
    </row>
    <row r="69" spans="1:6" ht="23.4" x14ac:dyDescent="0.45">
      <c r="A69" s="13" t="s">
        <v>213</v>
      </c>
    </row>
    <row r="71" spans="1:6" ht="18" x14ac:dyDescent="0.35">
      <c r="A71" s="16" t="s">
        <v>214</v>
      </c>
      <c r="B71" s="16"/>
      <c r="C71" s="16"/>
      <c r="D71" s="16"/>
      <c r="E71" s="16"/>
    </row>
    <row r="72" spans="1:6" ht="18" x14ac:dyDescent="0.35">
      <c r="A72" s="16" t="s">
        <v>215</v>
      </c>
      <c r="B72" s="16"/>
      <c r="C72" s="16"/>
      <c r="D72" s="16"/>
      <c r="E72" s="16"/>
    </row>
    <row r="73" spans="1:6" ht="18" x14ac:dyDescent="0.35">
      <c r="A73" s="16" t="s">
        <v>216</v>
      </c>
      <c r="B73" s="16"/>
      <c r="C73" s="16"/>
      <c r="D73" s="16"/>
      <c r="E73" s="16"/>
    </row>
    <row r="74" spans="1:6" ht="18" x14ac:dyDescent="0.35">
      <c r="A74" s="16" t="s">
        <v>217</v>
      </c>
      <c r="B74" s="16"/>
      <c r="C74" s="16"/>
      <c r="D74" s="16"/>
      <c r="E74" s="16"/>
    </row>
    <row r="75" spans="1:6" ht="18" x14ac:dyDescent="0.35">
      <c r="A75" s="16" t="s">
        <v>218</v>
      </c>
      <c r="B75" s="16"/>
      <c r="C75" s="16"/>
      <c r="D75" s="16"/>
      <c r="E75" s="16"/>
    </row>
    <row r="76" spans="1:6" ht="18" x14ac:dyDescent="0.35">
      <c r="A76" s="15" t="s">
        <v>219</v>
      </c>
      <c r="B76" s="15">
        <v>180</v>
      </c>
    </row>
    <row r="77" spans="1:6" ht="18" x14ac:dyDescent="0.35">
      <c r="A77" s="15" t="s">
        <v>220</v>
      </c>
      <c r="B77" s="15">
        <v>165</v>
      </c>
    </row>
    <row r="78" spans="1:6" ht="18" x14ac:dyDescent="0.35">
      <c r="A78" s="15" t="s">
        <v>221</v>
      </c>
      <c r="B78" s="15">
        <v>10</v>
      </c>
    </row>
    <row r="79" spans="1:6" ht="36" x14ac:dyDescent="0.35">
      <c r="A79" s="17" t="s">
        <v>222</v>
      </c>
      <c r="B79" s="17">
        <f>_xlfn.NORM.DIST(B76,B77,B78,TRUE)</f>
        <v>0.93319279873114191</v>
      </c>
    </row>
    <row r="80" spans="1:6" ht="18" x14ac:dyDescent="0.35">
      <c r="A80" s="17"/>
      <c r="B80" s="17">
        <f>1 - B79</f>
        <v>6.6807201268858085E-2</v>
      </c>
    </row>
    <row r="81" spans="1:5" ht="18" x14ac:dyDescent="0.35">
      <c r="A81" s="16" t="s">
        <v>223</v>
      </c>
    </row>
    <row r="83" spans="1:5" ht="18" x14ac:dyDescent="0.35">
      <c r="A83" s="14" t="s">
        <v>224</v>
      </c>
      <c r="B83" s="14"/>
      <c r="C83" s="14"/>
      <c r="D83" s="14"/>
      <c r="E83" s="14"/>
    </row>
    <row r="84" spans="1:5" ht="18" x14ac:dyDescent="0.35">
      <c r="A84" s="14" t="s">
        <v>225</v>
      </c>
      <c r="B84" s="14"/>
      <c r="C84" s="14"/>
      <c r="D84" s="14"/>
      <c r="E84" s="14"/>
    </row>
    <row r="85" spans="1:5" ht="18" x14ac:dyDescent="0.35">
      <c r="A85" s="14" t="s">
        <v>226</v>
      </c>
      <c r="B85" s="14"/>
      <c r="C85" s="14"/>
      <c r="D85" s="14"/>
      <c r="E85" s="14"/>
    </row>
    <row r="87" spans="1:5" ht="18" x14ac:dyDescent="0.35">
      <c r="A87" s="15" t="s">
        <v>227</v>
      </c>
      <c r="B87" s="15">
        <v>3</v>
      </c>
    </row>
    <row r="88" spans="1:5" ht="18" x14ac:dyDescent="0.35">
      <c r="A88" s="15" t="s">
        <v>220</v>
      </c>
      <c r="B88" s="15">
        <v>5</v>
      </c>
    </row>
    <row r="89" spans="1:5" ht="18" x14ac:dyDescent="0.35">
      <c r="A89" s="15" t="s">
        <v>228</v>
      </c>
      <c r="B89" s="15" t="s">
        <v>229</v>
      </c>
    </row>
    <row r="90" spans="1:5" ht="18" x14ac:dyDescent="0.35">
      <c r="A90" s="1"/>
      <c r="B90" s="15">
        <f>1 / B88</f>
        <v>0.2</v>
      </c>
    </row>
    <row r="91" spans="1:5" ht="18" x14ac:dyDescent="0.35">
      <c r="A91" s="15" t="s">
        <v>230</v>
      </c>
      <c r="B91" s="15">
        <f>_xlfn.EXPON.DIST(B87,B90,TRUE)</f>
        <v>0.45118836390597356</v>
      </c>
    </row>
    <row r="92" spans="1:5" ht="18" x14ac:dyDescent="0.35">
      <c r="A92" s="14" t="s">
        <v>231</v>
      </c>
    </row>
    <row r="94" spans="1:5" ht="18" x14ac:dyDescent="0.35">
      <c r="A94" s="14" t="s">
        <v>232</v>
      </c>
      <c r="B94" s="14"/>
      <c r="C94" s="14"/>
      <c r="D94" s="14"/>
    </row>
    <row r="95" spans="1:5" ht="18" x14ac:dyDescent="0.35">
      <c r="A95" s="14" t="s">
        <v>233</v>
      </c>
      <c r="B95" s="14"/>
      <c r="C95" s="14"/>
      <c r="D95" s="14"/>
    </row>
    <row r="96" spans="1:5" ht="18" x14ac:dyDescent="0.35">
      <c r="A96" s="14" t="s">
        <v>234</v>
      </c>
      <c r="B96" s="14"/>
      <c r="C96" s="14"/>
      <c r="D96" s="14"/>
    </row>
    <row r="97" spans="1:4" x14ac:dyDescent="0.3">
      <c r="A97" s="1"/>
      <c r="B97" s="1"/>
    </row>
    <row r="98" spans="1:4" ht="18" x14ac:dyDescent="0.35">
      <c r="A98" s="15" t="s">
        <v>235</v>
      </c>
      <c r="B98" s="15">
        <v>900</v>
      </c>
    </row>
    <row r="99" spans="1:4" ht="18" x14ac:dyDescent="0.35">
      <c r="A99" s="1"/>
      <c r="B99" s="15">
        <v>1100</v>
      </c>
    </row>
    <row r="100" spans="1:4" ht="18" x14ac:dyDescent="0.35">
      <c r="A100" s="15" t="s">
        <v>220</v>
      </c>
      <c r="B100" s="15">
        <v>1000</v>
      </c>
    </row>
    <row r="101" spans="1:4" ht="18" x14ac:dyDescent="0.35">
      <c r="A101" s="15" t="s">
        <v>221</v>
      </c>
      <c r="B101" s="15">
        <v>100</v>
      </c>
    </row>
    <row r="102" spans="1:4" ht="18" x14ac:dyDescent="0.35">
      <c r="A102" s="15" t="s">
        <v>236</v>
      </c>
      <c r="B102" s="15">
        <f>_xlfn.NORM.DIST(B98,B100,B101,TRUE)</f>
        <v>0.15865525393145699</v>
      </c>
    </row>
    <row r="103" spans="1:4" ht="18" x14ac:dyDescent="0.35">
      <c r="A103" s="15" t="s">
        <v>237</v>
      </c>
      <c r="B103" s="15">
        <f>_xlfn.NORM.DIST(B99,B100,B101,TRUE)</f>
        <v>0.84134474606854304</v>
      </c>
    </row>
    <row r="104" spans="1:4" ht="54" x14ac:dyDescent="0.35">
      <c r="A104" s="17" t="s">
        <v>238</v>
      </c>
      <c r="B104" s="15">
        <f>B103-B102</f>
        <v>0.68268949213708607</v>
      </c>
    </row>
    <row r="105" spans="1:4" ht="18" x14ac:dyDescent="0.35">
      <c r="A105" s="14" t="s">
        <v>239</v>
      </c>
    </row>
    <row r="107" spans="1:4" ht="18" x14ac:dyDescent="0.35">
      <c r="A107" s="14" t="s">
        <v>240</v>
      </c>
      <c r="B107" s="14"/>
      <c r="C107" s="14"/>
      <c r="D107" s="14"/>
    </row>
    <row r="108" spans="1:4" ht="18" x14ac:dyDescent="0.35">
      <c r="A108" s="14" t="s">
        <v>241</v>
      </c>
      <c r="B108" s="14"/>
      <c r="C108" s="14"/>
      <c r="D108" s="14"/>
    </row>
    <row r="109" spans="1:4" ht="18" x14ac:dyDescent="0.35">
      <c r="A109" s="14" t="s">
        <v>242</v>
      </c>
      <c r="B109" s="14"/>
      <c r="C109" s="14"/>
      <c r="D109" s="14"/>
    </row>
    <row r="110" spans="1:4" ht="18" x14ac:dyDescent="0.35">
      <c r="A110" s="14" t="s">
        <v>243</v>
      </c>
      <c r="B110" s="14"/>
      <c r="C110" s="14"/>
      <c r="D110" s="14"/>
    </row>
    <row r="111" spans="1:4" ht="18" x14ac:dyDescent="0.35">
      <c r="A111" s="14"/>
    </row>
    <row r="112" spans="1:4" ht="18" x14ac:dyDescent="0.35">
      <c r="A112" s="15" t="s">
        <v>244</v>
      </c>
      <c r="B112" s="15">
        <v>150</v>
      </c>
    </row>
    <row r="113" spans="1:4" ht="18" x14ac:dyDescent="0.35">
      <c r="A113" s="15" t="s">
        <v>245</v>
      </c>
      <c r="B113" s="15">
        <v>170</v>
      </c>
    </row>
    <row r="114" spans="1:4" ht="18" x14ac:dyDescent="0.35">
      <c r="A114" s="15" t="s">
        <v>246</v>
      </c>
      <c r="B114" s="15">
        <v>100</v>
      </c>
    </row>
    <row r="115" spans="1:4" ht="18" x14ac:dyDescent="0.35">
      <c r="A115" s="15" t="s">
        <v>247</v>
      </c>
      <c r="B115" s="15">
        <v>200</v>
      </c>
    </row>
    <row r="116" spans="1:4" x14ac:dyDescent="0.3">
      <c r="A116" s="1"/>
      <c r="B116" s="1"/>
    </row>
    <row r="117" spans="1:4" ht="18" x14ac:dyDescent="0.35">
      <c r="A117" s="15" t="s">
        <v>248</v>
      </c>
      <c r="B117" s="15">
        <f>B113 - B112</f>
        <v>20</v>
      </c>
    </row>
    <row r="118" spans="1:4" ht="18" x14ac:dyDescent="0.35">
      <c r="A118" s="1"/>
      <c r="B118" s="15">
        <f>B115 - B114</f>
        <v>100</v>
      </c>
    </row>
    <row r="119" spans="1:4" ht="18" x14ac:dyDescent="0.35">
      <c r="A119" s="1"/>
      <c r="B119" s="15">
        <f>B117 / B118</f>
        <v>0.2</v>
      </c>
    </row>
    <row r="120" spans="1:4" ht="18" x14ac:dyDescent="0.35">
      <c r="A120" s="14" t="s">
        <v>249</v>
      </c>
    </row>
    <row r="122" spans="1:4" ht="18" x14ac:dyDescent="0.35">
      <c r="A122" s="14" t="s">
        <v>250</v>
      </c>
      <c r="B122" s="14"/>
      <c r="C122" s="14"/>
      <c r="D122" s="14"/>
    </row>
    <row r="123" spans="1:4" ht="18" x14ac:dyDescent="0.35">
      <c r="A123" s="14" t="s">
        <v>251</v>
      </c>
      <c r="B123" s="14"/>
      <c r="C123" s="14"/>
      <c r="D123" s="14"/>
    </row>
    <row r="124" spans="1:4" ht="18" x14ac:dyDescent="0.35">
      <c r="A124" s="14" t="s">
        <v>252</v>
      </c>
      <c r="B124" s="14"/>
      <c r="C124" s="14"/>
      <c r="D124" s="14"/>
    </row>
    <row r="125" spans="1:4" ht="18" x14ac:dyDescent="0.35">
      <c r="A125" s="14" t="s">
        <v>253</v>
      </c>
      <c r="B125" s="14"/>
      <c r="C125" s="14"/>
      <c r="D125" s="14"/>
    </row>
    <row r="127" spans="1:4" ht="18" x14ac:dyDescent="0.35">
      <c r="A127" s="14" t="s">
        <v>219</v>
      </c>
      <c r="B127" s="14">
        <v>15</v>
      </c>
    </row>
    <row r="128" spans="1:4" ht="18" x14ac:dyDescent="0.35">
      <c r="A128" s="15" t="s">
        <v>220</v>
      </c>
      <c r="B128" s="14">
        <v>20</v>
      </c>
    </row>
    <row r="129" spans="1:6" ht="18" x14ac:dyDescent="0.35">
      <c r="A129" s="14" t="s">
        <v>228</v>
      </c>
      <c r="B129" s="14">
        <f>1 / B128</f>
        <v>0.05</v>
      </c>
    </row>
    <row r="130" spans="1:6" ht="18" x14ac:dyDescent="0.35">
      <c r="A130" s="14" t="s">
        <v>230</v>
      </c>
      <c r="B130">
        <f>_xlfn.EXPON.DIST(B127,B129,TRUE)</f>
        <v>0.52763344725898531</v>
      </c>
    </row>
    <row r="131" spans="1:6" ht="18" x14ac:dyDescent="0.35">
      <c r="A131" s="14" t="s">
        <v>255</v>
      </c>
      <c r="B131" s="14"/>
      <c r="C131" s="14"/>
      <c r="D131" s="14"/>
      <c r="E131" s="14" t="s">
        <v>254</v>
      </c>
      <c r="F131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19809-62F2-430E-B5D9-AA4BBEFDAD46}">
  <dimension ref="A1:I60"/>
  <sheetViews>
    <sheetView workbookViewId="0">
      <selection activeCell="A3" sqref="A3"/>
    </sheetView>
  </sheetViews>
  <sheetFormatPr defaultRowHeight="14.4" x14ac:dyDescent="0.3"/>
  <cols>
    <col min="1" max="1" width="35.5546875" customWidth="1"/>
    <col min="2" max="2" width="14.44140625" bestFit="1" customWidth="1"/>
    <col min="8" max="8" width="16" customWidth="1"/>
  </cols>
  <sheetData>
    <row r="1" spans="1:9" ht="23.4" x14ac:dyDescent="0.45">
      <c r="A1" s="13" t="s">
        <v>256</v>
      </c>
    </row>
    <row r="3" spans="1:9" ht="23.4" x14ac:dyDescent="0.45">
      <c r="A3" s="13" t="s">
        <v>257</v>
      </c>
    </row>
    <row r="4" spans="1:9" ht="18" x14ac:dyDescent="0.35">
      <c r="A4" s="14" t="s">
        <v>258</v>
      </c>
      <c r="B4" s="14"/>
      <c r="C4" s="14"/>
      <c r="D4" s="14"/>
      <c r="E4" s="14"/>
      <c r="F4" s="14"/>
      <c r="G4" s="14"/>
      <c r="H4" s="14"/>
      <c r="I4" s="14"/>
    </row>
    <row r="5" spans="1:9" ht="18" x14ac:dyDescent="0.35">
      <c r="A5" s="14" t="s">
        <v>259</v>
      </c>
      <c r="B5" s="14"/>
      <c r="C5" s="14"/>
      <c r="D5" s="14"/>
      <c r="E5" s="14"/>
      <c r="F5" s="14"/>
      <c r="G5" s="14"/>
      <c r="H5" s="14"/>
      <c r="I5" s="14"/>
    </row>
    <row r="6" spans="1:9" ht="18" x14ac:dyDescent="0.35">
      <c r="A6" s="14" t="s">
        <v>260</v>
      </c>
      <c r="B6" s="14"/>
      <c r="C6" s="14"/>
      <c r="D6" s="14"/>
      <c r="E6" s="14"/>
      <c r="F6" s="14"/>
      <c r="G6" s="14"/>
      <c r="H6" s="14"/>
      <c r="I6" s="14"/>
    </row>
    <row r="7" spans="1:9" ht="18" x14ac:dyDescent="0.35">
      <c r="A7" s="14" t="s">
        <v>261</v>
      </c>
      <c r="B7" s="14"/>
      <c r="C7" s="14"/>
      <c r="D7" s="14"/>
      <c r="E7" s="14"/>
      <c r="F7" s="14"/>
      <c r="G7" s="14"/>
      <c r="H7" s="14"/>
      <c r="I7" s="14"/>
    </row>
    <row r="8" spans="1:9" ht="18" x14ac:dyDescent="0.35">
      <c r="A8" s="15" t="s">
        <v>228</v>
      </c>
      <c r="B8" s="15">
        <v>2</v>
      </c>
      <c r="C8" s="14"/>
      <c r="D8" s="14"/>
      <c r="E8" s="14"/>
      <c r="F8" s="14"/>
      <c r="G8" s="14"/>
      <c r="H8" s="14"/>
      <c r="I8" s="14"/>
    </row>
    <row r="9" spans="1:9" ht="18" x14ac:dyDescent="0.35">
      <c r="A9" s="15" t="s">
        <v>219</v>
      </c>
      <c r="B9" s="15">
        <v>3</v>
      </c>
      <c r="C9" s="14"/>
      <c r="D9" s="14"/>
      <c r="E9" s="14"/>
      <c r="F9" s="14"/>
      <c r="G9" s="14"/>
      <c r="H9" s="14"/>
      <c r="I9" s="14"/>
    </row>
    <row r="10" spans="1:9" ht="18" x14ac:dyDescent="0.35">
      <c r="A10" s="15" t="s">
        <v>262</v>
      </c>
      <c r="B10" s="15">
        <f>_xlfn.POISSON.DIST(B9,B8,FALSE)</f>
        <v>0.18044704431548364</v>
      </c>
      <c r="C10" s="14"/>
      <c r="D10" s="14"/>
      <c r="E10" s="14"/>
      <c r="F10" s="14"/>
      <c r="G10" s="14"/>
      <c r="H10" s="14"/>
      <c r="I10" s="14"/>
    </row>
    <row r="11" spans="1:9" ht="18" x14ac:dyDescent="0.35">
      <c r="A11" s="14" t="s">
        <v>263</v>
      </c>
      <c r="B11" s="14"/>
      <c r="C11" s="14"/>
      <c r="D11" s="14"/>
      <c r="E11" s="14"/>
      <c r="F11" s="14"/>
      <c r="G11" s="14"/>
      <c r="H11" s="14"/>
      <c r="I11" s="14"/>
    </row>
    <row r="13" spans="1:9" ht="18" x14ac:dyDescent="0.35">
      <c r="A13" s="14" t="s">
        <v>264</v>
      </c>
      <c r="B13" s="14"/>
      <c r="C13" s="14"/>
      <c r="D13" s="14"/>
      <c r="E13" s="14"/>
      <c r="F13" s="14"/>
      <c r="G13" s="14"/>
    </row>
    <row r="14" spans="1:9" ht="18" x14ac:dyDescent="0.35">
      <c r="A14" s="14" t="s">
        <v>265</v>
      </c>
      <c r="B14" s="14"/>
      <c r="C14" s="14"/>
      <c r="D14" s="14"/>
      <c r="E14" s="14"/>
      <c r="F14" s="14"/>
      <c r="G14" s="14"/>
    </row>
    <row r="15" spans="1:9" ht="18" x14ac:dyDescent="0.35">
      <c r="A15" s="14" t="s">
        <v>266</v>
      </c>
      <c r="B15" s="14"/>
      <c r="C15" s="14"/>
      <c r="D15" s="14"/>
      <c r="E15" s="14"/>
      <c r="F15" s="14"/>
      <c r="G15" s="14"/>
    </row>
    <row r="16" spans="1:9" ht="18" x14ac:dyDescent="0.35">
      <c r="A16" s="14">
        <f xml:space="preserve"> 3</f>
        <v>3</v>
      </c>
      <c r="B16" s="14"/>
      <c r="C16" s="14"/>
      <c r="D16" s="14"/>
      <c r="E16" s="14"/>
      <c r="F16" s="14"/>
      <c r="G16" s="14"/>
    </row>
    <row r="17" spans="1:6" ht="18" x14ac:dyDescent="0.35">
      <c r="A17" s="15" t="s">
        <v>219</v>
      </c>
      <c r="B17" s="15">
        <v>3</v>
      </c>
    </row>
    <row r="18" spans="1:6" ht="18" x14ac:dyDescent="0.35">
      <c r="A18" s="15" t="s">
        <v>177</v>
      </c>
      <c r="B18" s="15">
        <v>10</v>
      </c>
    </row>
    <row r="19" spans="1:6" ht="18" x14ac:dyDescent="0.35">
      <c r="A19" s="15" t="s">
        <v>178</v>
      </c>
      <c r="B19" s="15">
        <v>0.3</v>
      </c>
    </row>
    <row r="20" spans="1:6" ht="18" x14ac:dyDescent="0.35">
      <c r="A20" s="15" t="s">
        <v>267</v>
      </c>
      <c r="B20" s="15">
        <f>1 - B19</f>
        <v>0.7</v>
      </c>
    </row>
    <row r="21" spans="1:6" ht="18" x14ac:dyDescent="0.35">
      <c r="A21" s="15" t="s">
        <v>211</v>
      </c>
      <c r="B21" s="15">
        <f>_xlfn.BINOM.DIST(B17,B18,B19,FALSE)</f>
        <v>0.26682793200000005</v>
      </c>
    </row>
    <row r="22" spans="1:6" ht="18" x14ac:dyDescent="0.35">
      <c r="A22" s="14" t="s">
        <v>268</v>
      </c>
      <c r="B22" s="15"/>
      <c r="C22" s="14"/>
      <c r="D22" s="14"/>
      <c r="E22" s="14"/>
      <c r="F22" s="14"/>
    </row>
    <row r="23" spans="1:6" x14ac:dyDescent="0.3">
      <c r="A23" s="1"/>
      <c r="B23" s="1"/>
    </row>
    <row r="24" spans="1:6" ht="15.6" x14ac:dyDescent="0.3">
      <c r="A24" s="21"/>
      <c r="B24" s="21" t="s">
        <v>269</v>
      </c>
      <c r="C24" s="22"/>
      <c r="D24" s="22"/>
      <c r="E24" s="22"/>
      <c r="F24" s="22"/>
    </row>
    <row r="25" spans="1:6" ht="15.6" x14ac:dyDescent="0.3">
      <c r="A25" s="22" t="s">
        <v>273</v>
      </c>
      <c r="B25" s="22"/>
      <c r="C25" s="22"/>
      <c r="D25" s="22"/>
      <c r="E25" s="22"/>
      <c r="F25" s="22"/>
    </row>
    <row r="26" spans="1:6" ht="15.6" x14ac:dyDescent="0.3">
      <c r="A26" s="22" t="s">
        <v>274</v>
      </c>
      <c r="B26" s="22"/>
      <c r="C26" s="22"/>
      <c r="D26" s="22"/>
      <c r="E26" s="22"/>
      <c r="F26" s="22"/>
    </row>
    <row r="27" spans="1:6" ht="18" x14ac:dyDescent="0.35">
      <c r="B27" s="14"/>
    </row>
    <row r="28" spans="1:6" ht="18" x14ac:dyDescent="0.35">
      <c r="A28" s="14" t="s">
        <v>177</v>
      </c>
      <c r="B28" s="14">
        <v>3</v>
      </c>
    </row>
    <row r="29" spans="1:6" ht="18" x14ac:dyDescent="0.35">
      <c r="A29" s="14" t="s">
        <v>270</v>
      </c>
      <c r="B29" s="14">
        <f>5/6</f>
        <v>0.83333333333333337</v>
      </c>
    </row>
    <row r="30" spans="1:6" ht="18" x14ac:dyDescent="0.35">
      <c r="A30" s="14"/>
      <c r="B30" s="14">
        <f>B29*B29*B29</f>
        <v>0.57870370370370383</v>
      </c>
    </row>
    <row r="31" spans="1:6" ht="36" x14ac:dyDescent="0.35">
      <c r="A31" s="18" t="s">
        <v>271</v>
      </c>
      <c r="B31" s="18">
        <f>1 - B30</f>
        <v>0.42129629629629617</v>
      </c>
    </row>
    <row r="32" spans="1:6" ht="18" x14ac:dyDescent="0.35">
      <c r="A32" s="14" t="s">
        <v>272</v>
      </c>
      <c r="B32" s="14"/>
      <c r="C32" s="14"/>
      <c r="D32" s="14"/>
      <c r="E32" s="14"/>
      <c r="F32" s="14"/>
    </row>
    <row r="34" spans="1:7" ht="23.4" x14ac:dyDescent="0.45">
      <c r="A34" s="13" t="s">
        <v>275</v>
      </c>
    </row>
    <row r="35" spans="1:7" ht="18" x14ac:dyDescent="0.35">
      <c r="A35" s="14" t="s">
        <v>276</v>
      </c>
      <c r="B35" s="14"/>
      <c r="C35" s="14"/>
      <c r="D35" s="14"/>
      <c r="E35" s="14"/>
      <c r="F35" s="14"/>
    </row>
    <row r="36" spans="1:7" ht="18" x14ac:dyDescent="0.35">
      <c r="A36" s="14" t="s">
        <v>277</v>
      </c>
      <c r="B36" s="14"/>
      <c r="C36" s="14"/>
      <c r="D36" s="14"/>
      <c r="E36" s="14"/>
      <c r="F36" s="14"/>
    </row>
    <row r="37" spans="1:7" ht="18" x14ac:dyDescent="0.35">
      <c r="A37" s="14" t="s">
        <v>278</v>
      </c>
      <c r="B37" s="14"/>
      <c r="C37" s="14"/>
      <c r="D37" s="14"/>
      <c r="E37" s="14"/>
      <c r="F37" s="14"/>
    </row>
    <row r="38" spans="1:7" ht="18" x14ac:dyDescent="0.35">
      <c r="A38" s="14" t="s">
        <v>279</v>
      </c>
      <c r="B38" s="14"/>
      <c r="C38" s="14"/>
      <c r="D38" s="14"/>
      <c r="E38" s="14"/>
      <c r="F38" s="14"/>
    </row>
    <row r="39" spans="1:7" ht="18" x14ac:dyDescent="0.35">
      <c r="A39" s="14" t="s">
        <v>280</v>
      </c>
      <c r="B39" s="14"/>
      <c r="C39" s="14"/>
      <c r="D39" s="14"/>
      <c r="E39" s="14"/>
      <c r="F39" s="14"/>
    </row>
    <row r="41" spans="1:7" ht="18" x14ac:dyDescent="0.35">
      <c r="A41" s="15" t="s">
        <v>219</v>
      </c>
      <c r="B41" s="15" t="s">
        <v>281</v>
      </c>
    </row>
    <row r="42" spans="1:7" ht="18" x14ac:dyDescent="0.35">
      <c r="A42" s="15" t="s">
        <v>220</v>
      </c>
      <c r="B42" s="15">
        <v>150</v>
      </c>
    </row>
    <row r="43" spans="1:7" ht="18" x14ac:dyDescent="0.35">
      <c r="A43" s="15" t="s">
        <v>221</v>
      </c>
      <c r="B43" s="15">
        <v>10</v>
      </c>
    </row>
    <row r="44" spans="1:7" ht="18" x14ac:dyDescent="0.35">
      <c r="A44" s="15" t="s">
        <v>282</v>
      </c>
      <c r="B44" s="15">
        <f>_xlfn.NORM.DIST(140,B42,B43,TRUE)</f>
        <v>0.15865525393145699</v>
      </c>
    </row>
    <row r="45" spans="1:7" ht="18" x14ac:dyDescent="0.35">
      <c r="A45" s="15" t="s">
        <v>283</v>
      </c>
      <c r="B45" s="15">
        <f>_xlfn.NORM.DIST(160,B42,B43,TRUE)</f>
        <v>0.84134474606854304</v>
      </c>
    </row>
    <row r="46" spans="1:7" ht="18" x14ac:dyDescent="0.35">
      <c r="A46" s="15" t="s">
        <v>284</v>
      </c>
      <c r="B46" s="15">
        <f>B45-B44</f>
        <v>0.68268949213708607</v>
      </c>
    </row>
    <row r="47" spans="1:7" ht="18" x14ac:dyDescent="0.35">
      <c r="A47" s="14" t="s">
        <v>285</v>
      </c>
      <c r="B47" s="14"/>
      <c r="C47" s="14"/>
      <c r="D47" s="14"/>
      <c r="E47" s="14"/>
      <c r="F47" s="14"/>
      <c r="G47" s="14"/>
    </row>
    <row r="49" spans="1:6" ht="18" x14ac:dyDescent="0.35">
      <c r="A49" s="14" t="s">
        <v>286</v>
      </c>
      <c r="B49" s="14"/>
      <c r="C49" s="14"/>
      <c r="D49" s="14"/>
      <c r="E49" s="14"/>
    </row>
    <row r="50" spans="1:6" ht="18" x14ac:dyDescent="0.35">
      <c r="A50" s="14" t="s">
        <v>287</v>
      </c>
      <c r="B50" s="14"/>
      <c r="C50" s="14"/>
      <c r="D50" s="14"/>
      <c r="E50" s="14"/>
    </row>
    <row r="51" spans="1:6" ht="18" x14ac:dyDescent="0.35">
      <c r="A51" s="14" t="s">
        <v>288</v>
      </c>
      <c r="B51" s="14"/>
      <c r="C51" s="14"/>
      <c r="D51" s="14"/>
      <c r="E51" s="14"/>
    </row>
    <row r="52" spans="1:6" ht="18" x14ac:dyDescent="0.35">
      <c r="A52" s="14" t="s">
        <v>289</v>
      </c>
      <c r="B52" s="14"/>
      <c r="C52" s="14"/>
      <c r="D52" s="14"/>
      <c r="E52" s="14"/>
    </row>
    <row r="54" spans="1:6" ht="18" x14ac:dyDescent="0.35">
      <c r="A54" s="15" t="s">
        <v>220</v>
      </c>
      <c r="B54" s="15">
        <v>1000</v>
      </c>
    </row>
    <row r="55" spans="1:6" ht="18" x14ac:dyDescent="0.35">
      <c r="A55" s="15" t="s">
        <v>219</v>
      </c>
      <c r="B55" s="15">
        <v>900</v>
      </c>
    </row>
    <row r="56" spans="1:6" ht="18" x14ac:dyDescent="0.35">
      <c r="A56" s="15" t="s">
        <v>228</v>
      </c>
      <c r="B56" s="15" t="s">
        <v>229</v>
      </c>
    </row>
    <row r="57" spans="1:6" ht="18" x14ac:dyDescent="0.35">
      <c r="A57" s="1"/>
      <c r="B57" s="15">
        <f>1 /B54</f>
        <v>1E-3</v>
      </c>
    </row>
    <row r="58" spans="1:6" ht="18" x14ac:dyDescent="0.35">
      <c r="A58" s="15" t="s">
        <v>230</v>
      </c>
      <c r="B58" s="15">
        <f>_xlfn.EXPON.DIST(B55,B57,TRUE)</f>
        <v>0.59343034025940089</v>
      </c>
    </row>
    <row r="59" spans="1:6" ht="18" x14ac:dyDescent="0.35">
      <c r="A59" s="15"/>
      <c r="B59" s="15">
        <f>1 - B58</f>
        <v>0.40656965974059911</v>
      </c>
    </row>
    <row r="60" spans="1:6" ht="18" x14ac:dyDescent="0.35">
      <c r="A60" s="14" t="s">
        <v>290</v>
      </c>
      <c r="B60" s="14"/>
      <c r="C60" s="14"/>
      <c r="D60" s="14"/>
      <c r="E60" s="14"/>
      <c r="F60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280FF-BEBC-4816-BFA6-D7FED8556B0E}">
  <dimension ref="A1:I35"/>
  <sheetViews>
    <sheetView workbookViewId="0">
      <selection activeCell="G31" sqref="G31"/>
    </sheetView>
  </sheetViews>
  <sheetFormatPr defaultRowHeight="14.4" x14ac:dyDescent="0.3"/>
  <cols>
    <col min="1" max="1" width="24.6640625" customWidth="1"/>
  </cols>
  <sheetData>
    <row r="1" spans="1:9" ht="23.4" x14ac:dyDescent="0.45">
      <c r="A1" s="13" t="s">
        <v>291</v>
      </c>
    </row>
    <row r="3" spans="1:9" ht="23.4" x14ac:dyDescent="0.45">
      <c r="A3" s="13" t="s">
        <v>292</v>
      </c>
    </row>
    <row r="4" spans="1:9" ht="18" x14ac:dyDescent="0.35">
      <c r="A4" s="14" t="s">
        <v>293</v>
      </c>
      <c r="B4" s="14"/>
      <c r="C4" s="14"/>
      <c r="D4" s="14"/>
      <c r="E4" s="14"/>
      <c r="F4" s="14"/>
      <c r="G4" s="14"/>
      <c r="H4" s="14"/>
      <c r="I4" s="14"/>
    </row>
    <row r="5" spans="1:9" ht="18" x14ac:dyDescent="0.35">
      <c r="A5" s="14" t="s">
        <v>294</v>
      </c>
      <c r="B5" s="14"/>
      <c r="C5" s="14"/>
      <c r="D5" s="14"/>
      <c r="E5" s="14"/>
      <c r="F5" s="14"/>
      <c r="G5" s="14"/>
      <c r="H5" s="14"/>
      <c r="I5" s="14"/>
    </row>
    <row r="6" spans="1:9" ht="18" x14ac:dyDescent="0.35">
      <c r="A6" s="14" t="s">
        <v>295</v>
      </c>
      <c r="B6" s="14"/>
      <c r="C6" s="14"/>
      <c r="D6" s="14"/>
      <c r="E6" s="14"/>
      <c r="F6" s="14"/>
      <c r="G6" s="14"/>
      <c r="H6" s="14"/>
      <c r="I6" s="14"/>
    </row>
    <row r="7" spans="1:9" ht="18" x14ac:dyDescent="0.35">
      <c r="A7" s="14" t="s">
        <v>296</v>
      </c>
      <c r="B7" s="14"/>
      <c r="C7" s="14"/>
      <c r="D7" s="14"/>
      <c r="E7" s="14"/>
      <c r="F7" s="14"/>
      <c r="G7" s="14"/>
      <c r="H7" s="14"/>
      <c r="I7" s="14"/>
    </row>
    <row r="8" spans="1:9" ht="18" x14ac:dyDescent="0.35">
      <c r="A8" s="14" t="s">
        <v>297</v>
      </c>
      <c r="B8" s="14"/>
      <c r="C8" s="14"/>
      <c r="D8" s="14"/>
      <c r="E8" s="14"/>
      <c r="F8" s="14"/>
      <c r="G8" s="14"/>
      <c r="H8" s="14"/>
      <c r="I8" s="14"/>
    </row>
    <row r="9" spans="1:9" ht="18" x14ac:dyDescent="0.35">
      <c r="A9" s="14" t="s">
        <v>298</v>
      </c>
      <c r="B9" s="14"/>
      <c r="C9" s="14"/>
      <c r="D9" s="14"/>
      <c r="E9" s="14"/>
      <c r="F9" s="14"/>
      <c r="G9" s="14"/>
      <c r="H9" s="14"/>
      <c r="I9" s="14"/>
    </row>
    <row r="11" spans="1:9" ht="18" x14ac:dyDescent="0.35">
      <c r="A11" s="15" t="s">
        <v>299</v>
      </c>
      <c r="B11" s="15">
        <v>170</v>
      </c>
    </row>
    <row r="12" spans="1:9" ht="18" x14ac:dyDescent="0.35">
      <c r="A12" s="15" t="s">
        <v>300</v>
      </c>
      <c r="B12" s="23">
        <v>0.95</v>
      </c>
    </row>
    <row r="13" spans="1:9" ht="18" x14ac:dyDescent="0.35">
      <c r="A13" s="15" t="s">
        <v>301</v>
      </c>
      <c r="B13" s="15" t="s">
        <v>302</v>
      </c>
    </row>
    <row r="14" spans="1:9" ht="18" x14ac:dyDescent="0.35">
      <c r="A14" s="15" t="s">
        <v>177</v>
      </c>
      <c r="B14" s="15">
        <v>100</v>
      </c>
    </row>
    <row r="15" spans="1:9" ht="18" x14ac:dyDescent="0.35">
      <c r="A15" s="15" t="s">
        <v>248</v>
      </c>
      <c r="B15" s="15">
        <f>_xlfn.CONFIDENCE.NORM(0.05,8,100)</f>
        <v>1.567971187632043</v>
      </c>
    </row>
    <row r="16" spans="1:9" ht="18" x14ac:dyDescent="0.35">
      <c r="A16" s="15" t="s">
        <v>303</v>
      </c>
      <c r="B16" s="15">
        <f>B11-B15</f>
        <v>168.43202881236795</v>
      </c>
    </row>
    <row r="17" spans="1:9" ht="18" x14ac:dyDescent="0.35">
      <c r="A17" s="15" t="s">
        <v>304</v>
      </c>
      <c r="B17" s="15">
        <f>B11+B15</f>
        <v>171.56797118763205</v>
      </c>
    </row>
    <row r="18" spans="1:9" ht="18" x14ac:dyDescent="0.35">
      <c r="A18" s="14" t="s">
        <v>305</v>
      </c>
      <c r="B18" s="14"/>
      <c r="C18" s="14"/>
      <c r="D18" s="14"/>
      <c r="E18" s="14"/>
      <c r="F18" s="14"/>
      <c r="G18" s="14"/>
      <c r="H18" s="14"/>
      <c r="I18" s="14"/>
    </row>
    <row r="20" spans="1:9" ht="18" x14ac:dyDescent="0.35">
      <c r="A20" s="14" t="s">
        <v>306</v>
      </c>
      <c r="B20" s="14"/>
      <c r="C20" s="14"/>
      <c r="D20" s="14"/>
      <c r="E20" s="14"/>
      <c r="F20" s="14"/>
      <c r="G20" s="14"/>
      <c r="H20" s="14"/>
    </row>
    <row r="21" spans="1:9" ht="18" x14ac:dyDescent="0.35">
      <c r="A21" s="14" t="s">
        <v>307</v>
      </c>
      <c r="B21" s="14"/>
      <c r="C21" s="14"/>
      <c r="D21" s="14"/>
      <c r="E21" s="14"/>
      <c r="F21" s="14"/>
      <c r="G21" s="14"/>
      <c r="H21" s="14"/>
    </row>
    <row r="22" spans="1:9" ht="18" x14ac:dyDescent="0.35">
      <c r="A22" s="14" t="s">
        <v>308</v>
      </c>
      <c r="B22" s="14"/>
      <c r="C22" s="14"/>
      <c r="D22" s="14"/>
      <c r="E22" s="14"/>
      <c r="F22" s="14"/>
      <c r="G22" s="14"/>
      <c r="H22" s="14"/>
    </row>
    <row r="23" spans="1:9" ht="18" x14ac:dyDescent="0.35">
      <c r="A23" s="14" t="s">
        <v>309</v>
      </c>
      <c r="B23" s="14"/>
      <c r="C23" s="14"/>
      <c r="D23" s="14"/>
      <c r="E23" s="14"/>
      <c r="F23" s="14"/>
      <c r="G23" s="14"/>
      <c r="H23" s="14"/>
    </row>
    <row r="24" spans="1:9" ht="18" x14ac:dyDescent="0.35">
      <c r="A24" s="14" t="s">
        <v>310</v>
      </c>
      <c r="B24" s="14"/>
      <c r="C24" s="14"/>
      <c r="D24" s="14"/>
      <c r="E24" s="14"/>
      <c r="F24" s="14"/>
      <c r="G24" s="14"/>
      <c r="H24" s="14"/>
    </row>
    <row r="26" spans="1:9" ht="18" x14ac:dyDescent="0.35">
      <c r="A26" s="14" t="s">
        <v>177</v>
      </c>
      <c r="B26">
        <v>500</v>
      </c>
    </row>
    <row r="27" spans="1:9" ht="18" x14ac:dyDescent="0.35">
      <c r="A27" s="14" t="s">
        <v>219</v>
      </c>
      <c r="B27">
        <v>320</v>
      </c>
    </row>
    <row r="28" spans="1:9" ht="18" x14ac:dyDescent="0.35">
      <c r="A28" s="15" t="s">
        <v>311</v>
      </c>
      <c r="B28" s="23">
        <v>0.9</v>
      </c>
    </row>
    <row r="29" spans="1:9" ht="18" x14ac:dyDescent="0.35">
      <c r="A29" s="15" t="s">
        <v>312</v>
      </c>
      <c r="B29" s="15" t="s">
        <v>313</v>
      </c>
    </row>
    <row r="30" spans="1:9" ht="18" x14ac:dyDescent="0.35">
      <c r="A30" s="15"/>
      <c r="B30" s="15">
        <f>B27/B26</f>
        <v>0.64</v>
      </c>
    </row>
    <row r="31" spans="1:9" ht="18" x14ac:dyDescent="0.35">
      <c r="A31" s="15" t="s">
        <v>314</v>
      </c>
      <c r="B31" s="15">
        <f>1.645 * SQRT((0.64 * (1 - 0.64)) / 500)</f>
        <v>3.5311985500676678E-2</v>
      </c>
    </row>
    <row r="32" spans="1:9" ht="18" x14ac:dyDescent="0.35">
      <c r="A32" s="15" t="s">
        <v>315</v>
      </c>
      <c r="B32" s="15"/>
    </row>
    <row r="33" spans="1:8" ht="18" x14ac:dyDescent="0.35">
      <c r="A33" s="15" t="s">
        <v>316</v>
      </c>
      <c r="B33" s="15">
        <f>0.64-B31</f>
        <v>0.6046880144993233</v>
      </c>
    </row>
    <row r="34" spans="1:8" ht="18" x14ac:dyDescent="0.35">
      <c r="A34" s="15" t="s">
        <v>317</v>
      </c>
      <c r="B34" s="15">
        <f>0.64+B31</f>
        <v>0.67531198550067673</v>
      </c>
    </row>
    <row r="35" spans="1:8" ht="18" x14ac:dyDescent="0.35">
      <c r="A35" s="14" t="s">
        <v>318</v>
      </c>
      <c r="B35" s="14"/>
      <c r="C35" s="14"/>
      <c r="D35" s="14"/>
      <c r="E35" s="14"/>
      <c r="F35" s="14"/>
      <c r="G35" s="14"/>
      <c r="H35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central tendency</vt:lpstr>
      <vt:lpstr>dispersion</vt:lpstr>
      <vt:lpstr>skewness &amp; curtosis</vt:lpstr>
      <vt:lpstr>percentile &amp; quartiles</vt:lpstr>
      <vt:lpstr>correlation &amp; covariance</vt:lpstr>
      <vt:lpstr>descrete &amp;continous random var.</vt:lpstr>
      <vt:lpstr>discrete &amp; continous dist.</vt:lpstr>
      <vt:lpstr>confidence interval&amp; hypothesis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Sadaf Ansari</dc:creator>
  <cp:lastModifiedBy>SHREY SHAH</cp:lastModifiedBy>
  <cp:lastPrinted>2024-11-10T07:49:31Z</cp:lastPrinted>
  <dcterms:created xsi:type="dcterms:W3CDTF">2024-10-29T18:09:01Z</dcterms:created>
  <dcterms:modified xsi:type="dcterms:W3CDTF">2025-03-07T12:39:53Z</dcterms:modified>
</cp:coreProperties>
</file>