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00" windowWidth="18880" windowHeight="8990" activeTab="1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Sheet6" sheetId="6" r:id="rId6"/>
  </sheet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G12" i="3" l="1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W3" i="1"/>
  <c r="F2" i="3"/>
  <c r="W2" i="1"/>
  <c r="S10" i="1"/>
  <c r="S11" i="1"/>
  <c r="S3" i="1"/>
  <c r="S4" i="1"/>
  <c r="S5" i="1"/>
  <c r="S6" i="1"/>
  <c r="S7" i="1"/>
  <c r="S8" i="1"/>
  <c r="S9" i="1"/>
  <c r="S2" i="1"/>
  <c r="V5" i="1" l="1"/>
  <c r="V4" i="1"/>
  <c r="V3" i="1"/>
  <c r="V2" i="1"/>
  <c r="U4" i="1"/>
  <c r="U3" i="1"/>
  <c r="U2" i="1"/>
  <c r="R2" i="1" l="1"/>
  <c r="Q2" i="1"/>
  <c r="O4" i="1"/>
  <c r="O5" i="1"/>
  <c r="O6" i="1"/>
  <c r="O7" i="1"/>
  <c r="O8" i="1"/>
  <c r="O9" i="1"/>
  <c r="O10" i="1"/>
  <c r="O11" i="1"/>
  <c r="M2" i="1"/>
  <c r="O3" i="1"/>
  <c r="O2" i="1"/>
  <c r="K4" i="1"/>
  <c r="N3" i="1" l="1"/>
  <c r="L3" i="1"/>
  <c r="K3" i="1"/>
  <c r="J3" i="1"/>
  <c r="N2" i="1"/>
  <c r="L2" i="1"/>
  <c r="K2" i="1"/>
  <c r="J2" i="1"/>
</calcChain>
</file>

<file path=xl/sharedStrings.xml><?xml version="1.0" encoding="utf-8"?>
<sst xmlns="http://schemas.openxmlformats.org/spreadsheetml/2006/main" count="167" uniqueCount="69">
  <si>
    <t>Name</t>
  </si>
  <si>
    <t>29/4/25</t>
  </si>
  <si>
    <t>30/4/25</t>
  </si>
  <si>
    <t>Marks(out of 100)</t>
  </si>
  <si>
    <t>sum</t>
  </si>
  <si>
    <t>count</t>
  </si>
  <si>
    <t>avg</t>
  </si>
  <si>
    <t>above80</t>
  </si>
  <si>
    <t>/minm</t>
  </si>
  <si>
    <t>Tom</t>
  </si>
  <si>
    <t>p</t>
  </si>
  <si>
    <t>a</t>
  </si>
  <si>
    <t>Jerry</t>
  </si>
  <si>
    <t>Bob</t>
  </si>
  <si>
    <t>Oggy</t>
  </si>
  <si>
    <t>Jack</t>
  </si>
  <si>
    <t>Marky</t>
  </si>
  <si>
    <t>Joe</t>
  </si>
  <si>
    <t>Olivia</t>
  </si>
  <si>
    <t>Dee Dee</t>
  </si>
  <si>
    <t>Spike</t>
  </si>
  <si>
    <t>if</t>
  </si>
  <si>
    <t>elseif</t>
  </si>
  <si>
    <t>and</t>
  </si>
  <si>
    <t>or</t>
  </si>
  <si>
    <t>Location</t>
  </si>
  <si>
    <t>Ballari</t>
  </si>
  <si>
    <t>Bangalore</t>
  </si>
  <si>
    <t>Mysuru</t>
  </si>
  <si>
    <t>Mangaluru</t>
  </si>
  <si>
    <t>Hubli</t>
  </si>
  <si>
    <t>Hospet</t>
  </si>
  <si>
    <t>Harihara</t>
  </si>
  <si>
    <t>Darwad</t>
  </si>
  <si>
    <t>Torangallu</t>
  </si>
  <si>
    <t>vlookup</t>
  </si>
  <si>
    <t>hlookup</t>
  </si>
  <si>
    <t>left/right/mid</t>
  </si>
  <si>
    <t>date/time</t>
  </si>
  <si>
    <t>data cleaning</t>
  </si>
  <si>
    <t>S.No</t>
  </si>
  <si>
    <t>Emp_id</t>
  </si>
  <si>
    <t>Emp_name</t>
  </si>
  <si>
    <t>Dept</t>
  </si>
  <si>
    <t>DOJ</t>
  </si>
  <si>
    <t>Patel</t>
  </si>
  <si>
    <t>Joshi</t>
  </si>
  <si>
    <t>Bhat</t>
  </si>
  <si>
    <t>Pandey</t>
  </si>
  <si>
    <t>Mishra</t>
  </si>
  <si>
    <t>Gowda</t>
  </si>
  <si>
    <t>Reddy</t>
  </si>
  <si>
    <t>Khan</t>
  </si>
  <si>
    <t>Kumar</t>
  </si>
  <si>
    <t>Singh</t>
  </si>
  <si>
    <t>HR</t>
  </si>
  <si>
    <t>Sales</t>
  </si>
  <si>
    <t>MGT</t>
  </si>
  <si>
    <t>Finance</t>
  </si>
  <si>
    <t>Tech</t>
  </si>
  <si>
    <t>Salary</t>
  </si>
  <si>
    <t>Age</t>
  </si>
  <si>
    <t>Row Labels</t>
  </si>
  <si>
    <t>Grand Total</t>
  </si>
  <si>
    <t>Sum of DOJ</t>
  </si>
  <si>
    <t>Count of Dept</t>
  </si>
  <si>
    <t>xlookup</t>
  </si>
  <si>
    <t>Count of Emp_id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</si>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</sst>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14" fontId="0" fillId="0" borderId="0" xfId="0" applyNumberFormat="1" applyFont="1" applyAlignment="1"/>
    <xf numFmtId="22" fontId="0" fillId="0" borderId="0" xfId="0" applyNumberFormat="1" applyFont="1" applyAlignment="1"/>
    <xf numFmtId="14" fontId="1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 spreadsheet.xlsx]Sheet5!PivotTable1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Count of Emp_id</c:v>
                </c:pt>
              </c:strCache>
            </c:strRef>
          </c:tx>
          <c:marker>
            <c:symbol val="none"/>
          </c:marker>
          <c:cat>
            <c:multiLvlStrRef>
              <c:f>Sheet5!$A$4:$A$24</c:f>
              <c:multiLvlStrCache>
                <c:ptCount val="10"/>
                <c:lvl>
                  <c:pt idx="0">
                    <c:v>Sales</c:v>
                  </c:pt>
                  <c:pt idx="1">
                    <c:v>Sales</c:v>
                  </c:pt>
                  <c:pt idx="2">
                    <c:v>HR</c:v>
                  </c:pt>
                  <c:pt idx="3">
                    <c:v>HR</c:v>
                  </c:pt>
                  <c:pt idx="4">
                    <c:v>Tech</c:v>
                  </c:pt>
                  <c:pt idx="5">
                    <c:v>Finance</c:v>
                  </c:pt>
                  <c:pt idx="6">
                    <c:v>MGT</c:v>
                  </c:pt>
                  <c:pt idx="7">
                    <c:v>HR</c:v>
                  </c:pt>
                  <c:pt idx="8">
                    <c:v>MGT</c:v>
                  </c:pt>
                  <c:pt idx="9">
                    <c:v>Tech</c:v>
                  </c:pt>
                </c:lvl>
                <c:lvl>
                  <c:pt idx="0">
                    <c:v>Bhat</c:v>
                  </c:pt>
                  <c:pt idx="1">
                    <c:v>Gowda</c:v>
                  </c:pt>
                  <c:pt idx="2">
                    <c:v>Joshi</c:v>
                  </c:pt>
                  <c:pt idx="3">
                    <c:v>Khan</c:v>
                  </c:pt>
                  <c:pt idx="4">
                    <c:v>Kumar</c:v>
                  </c:pt>
                  <c:pt idx="5">
                    <c:v>Mishra</c:v>
                  </c:pt>
                  <c:pt idx="6">
                    <c:v>Pandey</c:v>
                  </c:pt>
                  <c:pt idx="7">
                    <c:v>Patel</c:v>
                  </c:pt>
                  <c:pt idx="8">
                    <c:v>Reddy</c:v>
                  </c:pt>
                  <c:pt idx="9">
                    <c:v>Singh</c:v>
                  </c:pt>
                </c:lvl>
              </c:multiLvlStrCache>
            </c:multiLvlStrRef>
          </c:cat>
          <c:val>
            <c:numRef>
              <c:f>Sheet5!$B$4:$B$24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Average of Age</c:v>
                </c:pt>
              </c:strCache>
            </c:strRef>
          </c:tx>
          <c:marker>
            <c:symbol val="none"/>
          </c:marker>
          <c:cat>
            <c:multiLvlStrRef>
              <c:f>Sheet5!$A$4:$A$24</c:f>
              <c:multiLvlStrCache>
                <c:ptCount val="10"/>
                <c:lvl>
                  <c:pt idx="0">
                    <c:v>Sales</c:v>
                  </c:pt>
                  <c:pt idx="1">
                    <c:v>Sales</c:v>
                  </c:pt>
                  <c:pt idx="2">
                    <c:v>HR</c:v>
                  </c:pt>
                  <c:pt idx="3">
                    <c:v>HR</c:v>
                  </c:pt>
                  <c:pt idx="4">
                    <c:v>Tech</c:v>
                  </c:pt>
                  <c:pt idx="5">
                    <c:v>Finance</c:v>
                  </c:pt>
                  <c:pt idx="6">
                    <c:v>MGT</c:v>
                  </c:pt>
                  <c:pt idx="7">
                    <c:v>HR</c:v>
                  </c:pt>
                  <c:pt idx="8">
                    <c:v>MGT</c:v>
                  </c:pt>
                  <c:pt idx="9">
                    <c:v>Tech</c:v>
                  </c:pt>
                </c:lvl>
                <c:lvl>
                  <c:pt idx="0">
                    <c:v>Bhat</c:v>
                  </c:pt>
                  <c:pt idx="1">
                    <c:v>Gowda</c:v>
                  </c:pt>
                  <c:pt idx="2">
                    <c:v>Joshi</c:v>
                  </c:pt>
                  <c:pt idx="3">
                    <c:v>Khan</c:v>
                  </c:pt>
                  <c:pt idx="4">
                    <c:v>Kumar</c:v>
                  </c:pt>
                  <c:pt idx="5">
                    <c:v>Mishra</c:v>
                  </c:pt>
                  <c:pt idx="6">
                    <c:v>Pandey</c:v>
                  </c:pt>
                  <c:pt idx="7">
                    <c:v>Patel</c:v>
                  </c:pt>
                  <c:pt idx="8">
                    <c:v>Reddy</c:v>
                  </c:pt>
                  <c:pt idx="9">
                    <c:v>Singh</c:v>
                  </c:pt>
                </c:lvl>
              </c:multiLvlStrCache>
            </c:multiLvlStrRef>
          </c:cat>
          <c:val>
            <c:numRef>
              <c:f>Sheet5!$C$4:$C$24</c:f>
              <c:numCache>
                <c:formatCode>General</c:formatCode>
                <c:ptCount val="10"/>
                <c:pt idx="0">
                  <c:v>39</c:v>
                </c:pt>
                <c:pt idx="1">
                  <c:v>33</c:v>
                </c:pt>
                <c:pt idx="2">
                  <c:v>41</c:v>
                </c:pt>
                <c:pt idx="3">
                  <c:v>34</c:v>
                </c:pt>
                <c:pt idx="4">
                  <c:v>27</c:v>
                </c:pt>
                <c:pt idx="5">
                  <c:v>36</c:v>
                </c:pt>
                <c:pt idx="6">
                  <c:v>54</c:v>
                </c:pt>
                <c:pt idx="7">
                  <c:v>44</c:v>
                </c:pt>
                <c:pt idx="8">
                  <c:v>40</c:v>
                </c:pt>
                <c:pt idx="9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DOJ</c:v>
                </c:pt>
              </c:strCache>
            </c:strRef>
          </c:tx>
          <c:marker>
            <c:symbol val="none"/>
          </c:marker>
          <c:cat>
            <c:multiLvlStrRef>
              <c:f>Sheet5!$A$4:$A$24</c:f>
              <c:multiLvlStrCache>
                <c:ptCount val="10"/>
                <c:lvl>
                  <c:pt idx="0">
                    <c:v>Sales</c:v>
                  </c:pt>
                  <c:pt idx="1">
                    <c:v>Sales</c:v>
                  </c:pt>
                  <c:pt idx="2">
                    <c:v>HR</c:v>
                  </c:pt>
                  <c:pt idx="3">
                    <c:v>HR</c:v>
                  </c:pt>
                  <c:pt idx="4">
                    <c:v>Tech</c:v>
                  </c:pt>
                  <c:pt idx="5">
                    <c:v>Finance</c:v>
                  </c:pt>
                  <c:pt idx="6">
                    <c:v>MGT</c:v>
                  </c:pt>
                  <c:pt idx="7">
                    <c:v>HR</c:v>
                  </c:pt>
                  <c:pt idx="8">
                    <c:v>MGT</c:v>
                  </c:pt>
                  <c:pt idx="9">
                    <c:v>Tech</c:v>
                  </c:pt>
                </c:lvl>
                <c:lvl>
                  <c:pt idx="0">
                    <c:v>Bhat</c:v>
                  </c:pt>
                  <c:pt idx="1">
                    <c:v>Gowda</c:v>
                  </c:pt>
                  <c:pt idx="2">
                    <c:v>Joshi</c:v>
                  </c:pt>
                  <c:pt idx="3">
                    <c:v>Khan</c:v>
                  </c:pt>
                  <c:pt idx="4">
                    <c:v>Kumar</c:v>
                  </c:pt>
                  <c:pt idx="5">
                    <c:v>Mishra</c:v>
                  </c:pt>
                  <c:pt idx="6">
                    <c:v>Pandey</c:v>
                  </c:pt>
                  <c:pt idx="7">
                    <c:v>Patel</c:v>
                  </c:pt>
                  <c:pt idx="8">
                    <c:v>Reddy</c:v>
                  </c:pt>
                  <c:pt idx="9">
                    <c:v>Singh</c:v>
                  </c:pt>
                </c:lvl>
              </c:multiLvlStrCache>
            </c:multiLvlStrRef>
          </c:cat>
          <c:val>
            <c:numRef>
              <c:f>Sheet5!$D$4:$D$24</c:f>
              <c:numCache>
                <c:formatCode>General</c:formatCode>
                <c:ptCount val="10"/>
                <c:pt idx="0">
                  <c:v>2022</c:v>
                </c:pt>
                <c:pt idx="1">
                  <c:v>2022</c:v>
                </c:pt>
                <c:pt idx="2">
                  <c:v>2012</c:v>
                </c:pt>
                <c:pt idx="3">
                  <c:v>2019</c:v>
                </c:pt>
                <c:pt idx="4">
                  <c:v>2024</c:v>
                </c:pt>
                <c:pt idx="5">
                  <c:v>2019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Count of Dept</c:v>
                </c:pt>
              </c:strCache>
            </c:strRef>
          </c:tx>
          <c:marker>
            <c:symbol val="none"/>
          </c:marker>
          <c:cat>
            <c:multiLvlStrRef>
              <c:f>Sheet5!$A$4:$A$24</c:f>
              <c:multiLvlStrCache>
                <c:ptCount val="10"/>
                <c:lvl>
                  <c:pt idx="0">
                    <c:v>Sales</c:v>
                  </c:pt>
                  <c:pt idx="1">
                    <c:v>Sales</c:v>
                  </c:pt>
                  <c:pt idx="2">
                    <c:v>HR</c:v>
                  </c:pt>
                  <c:pt idx="3">
                    <c:v>HR</c:v>
                  </c:pt>
                  <c:pt idx="4">
                    <c:v>Tech</c:v>
                  </c:pt>
                  <c:pt idx="5">
                    <c:v>Finance</c:v>
                  </c:pt>
                  <c:pt idx="6">
                    <c:v>MGT</c:v>
                  </c:pt>
                  <c:pt idx="7">
                    <c:v>HR</c:v>
                  </c:pt>
                  <c:pt idx="8">
                    <c:v>MGT</c:v>
                  </c:pt>
                  <c:pt idx="9">
                    <c:v>Tech</c:v>
                  </c:pt>
                </c:lvl>
                <c:lvl>
                  <c:pt idx="0">
                    <c:v>Bhat</c:v>
                  </c:pt>
                  <c:pt idx="1">
                    <c:v>Gowda</c:v>
                  </c:pt>
                  <c:pt idx="2">
                    <c:v>Joshi</c:v>
                  </c:pt>
                  <c:pt idx="3">
                    <c:v>Khan</c:v>
                  </c:pt>
                  <c:pt idx="4">
                    <c:v>Kumar</c:v>
                  </c:pt>
                  <c:pt idx="5">
                    <c:v>Mishra</c:v>
                  </c:pt>
                  <c:pt idx="6">
                    <c:v>Pandey</c:v>
                  </c:pt>
                  <c:pt idx="7">
                    <c:v>Patel</c:v>
                  </c:pt>
                  <c:pt idx="8">
                    <c:v>Reddy</c:v>
                  </c:pt>
                  <c:pt idx="9">
                    <c:v>Singh</c:v>
                  </c:pt>
                </c:lvl>
              </c:multiLvlStrCache>
            </c:multiLvlStrRef>
          </c:cat>
          <c:val>
            <c:numRef>
              <c:f>Sheet5!$E$4:$E$24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3616"/>
        <c:axId val="208793600"/>
      </c:lineChart>
      <c:catAx>
        <c:axId val="20878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3600"/>
        <c:crosses val="autoZero"/>
        <c:auto val="1"/>
        <c:lblAlgn val="ctr"/>
        <c:lblOffset val="100"/>
        <c:noMultiLvlLbl val="0"/>
      </c:catAx>
      <c:valAx>
        <c:axId val="2087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Salary</c:v>
                </c:pt>
              </c:strCache>
            </c:strRef>
          </c:tx>
          <c:val>
            <c:numRef>
              <c:f>Sheet3!$G$2:$G$11</c:f>
              <c:numCache>
                <c:formatCode>General</c:formatCode>
                <c:ptCount val="10"/>
                <c:pt idx="0">
                  <c:v>30000</c:v>
                </c:pt>
                <c:pt idx="1">
                  <c:v>50000</c:v>
                </c:pt>
                <c:pt idx="2">
                  <c:v>80000</c:v>
                </c:pt>
                <c:pt idx="3">
                  <c:v>100000</c:v>
                </c:pt>
                <c:pt idx="4">
                  <c:v>45000</c:v>
                </c:pt>
                <c:pt idx="5">
                  <c:v>93000</c:v>
                </c:pt>
                <c:pt idx="6">
                  <c:v>67000</c:v>
                </c:pt>
                <c:pt idx="7">
                  <c:v>39000</c:v>
                </c:pt>
                <c:pt idx="8">
                  <c:v>300000</c:v>
                </c:pt>
                <c:pt idx="9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1280"/>
        <c:axId val="209122816"/>
      </c:areaChart>
      <c:catAx>
        <c:axId val="20912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2816"/>
        <c:crosses val="autoZero"/>
        <c:auto val="1"/>
        <c:lblAlgn val="ctr"/>
        <c:lblOffset val="100"/>
        <c:noMultiLvlLbl val="0"/>
      </c:catAx>
      <c:valAx>
        <c:axId val="2091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1280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DOJ</c:v>
                </c:pt>
              </c:strCache>
            </c:strRef>
          </c:tx>
          <c:marker>
            <c:symbol val="none"/>
          </c:marker>
          <c:val>
            <c:numRef>
              <c:f>Sheet3!$E$2:$E$11</c:f>
              <c:numCache>
                <c:formatCode>General</c:formatCode>
                <c:ptCount val="10"/>
                <c:pt idx="0">
                  <c:v>2017</c:v>
                </c:pt>
                <c:pt idx="1">
                  <c:v>2012</c:v>
                </c:pt>
                <c:pt idx="2">
                  <c:v>2022</c:v>
                </c:pt>
                <c:pt idx="3">
                  <c:v>2016</c:v>
                </c:pt>
                <c:pt idx="4">
                  <c:v>2019</c:v>
                </c:pt>
                <c:pt idx="5">
                  <c:v>2022</c:v>
                </c:pt>
                <c:pt idx="6">
                  <c:v>2018</c:v>
                </c:pt>
                <c:pt idx="7">
                  <c:v>2019</c:v>
                </c:pt>
                <c:pt idx="8">
                  <c:v>2024</c:v>
                </c:pt>
                <c:pt idx="9">
                  <c:v>2014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0896"/>
        <c:axId val="209042432"/>
      </c:lineChart>
      <c:catAx>
        <c:axId val="2090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2432"/>
        <c:crosses val="autoZero"/>
        <c:auto val="1"/>
        <c:lblAlgn val="ctr"/>
        <c:lblOffset val="100"/>
        <c:noMultiLvlLbl val="0"/>
      </c:catAx>
      <c:valAx>
        <c:axId val="209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4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2</xdr:row>
      <xdr:rowOff>149225</xdr:rowOff>
    </xdr:from>
    <xdr:to>
      <xdr:col>13</xdr:col>
      <xdr:colOff>320675</xdr:colOff>
      <xdr:row>20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0</xdr:row>
      <xdr:rowOff>3175</xdr:rowOff>
    </xdr:from>
    <xdr:to>
      <xdr:col>13</xdr:col>
      <xdr:colOff>0</xdr:colOff>
      <xdr:row>13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</xdr:colOff>
      <xdr:row>0</xdr:row>
      <xdr:rowOff>0</xdr:rowOff>
    </xdr:from>
    <xdr:to>
      <xdr:col>17</xdr:col>
      <xdr:colOff>590550</xdr:colOff>
      <xdr:row>13</xdr:row>
      <xdr:rowOff>53975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77.437678125003" createdVersion="4" refreshedVersion="4" minRefreshableVersion="3" recordCount="10">
  <cacheSource type="worksheet">
    <worksheetSource ref="A1:F11" sheet="Sheet3"/>
  </cacheSource>
  <cacheFields count="6">
    <cacheField name="S.N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Emp_id" numFmtId="0">
      <sharedItems containsSemiMixedTypes="0" containsString="0" containsNumber="1" containsInteger="1" minValue="101" maxValue="999"/>
    </cacheField>
    <cacheField name="Emp_name" numFmtId="0">
      <sharedItems count="10">
        <s v="Patel"/>
        <s v="Joshi"/>
        <s v="Bhat"/>
        <s v="Pandey"/>
        <s v="Mishra"/>
        <s v="Gowda"/>
        <s v="Reddy"/>
        <s v="Khan"/>
        <s v="Kumar"/>
        <s v="Singh"/>
      </sharedItems>
    </cacheField>
    <cacheField name="Dept" numFmtId="0">
      <sharedItems count="5">
        <s v="HR"/>
        <s v="Sales"/>
        <s v="MGT"/>
        <s v="Finance"/>
        <s v="Tech"/>
      </sharedItems>
    </cacheField>
    <cacheField name="DOJ" numFmtId="0">
      <sharedItems containsSemiMixedTypes="0" containsString="0" containsNumber="1" containsInteger="1" minValue="2012" maxValue="2024"/>
    </cacheField>
    <cacheField name="Age" numFmtId="0">
      <sharedItems containsSemiMixedTypes="0" containsString="0" containsNumber="1" containsInteger="1" minValue="25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11"/>
    <x v="0"/>
    <x v="0"/>
    <n v="2017"/>
    <n v="44"/>
  </r>
  <r>
    <x v="1"/>
    <n v="222"/>
    <x v="1"/>
    <x v="0"/>
    <n v="2012"/>
    <n v="41"/>
  </r>
  <r>
    <x v="2"/>
    <n v="333"/>
    <x v="2"/>
    <x v="1"/>
    <n v="2022"/>
    <n v="39"/>
  </r>
  <r>
    <x v="3"/>
    <n v="444"/>
    <x v="3"/>
    <x v="2"/>
    <n v="2016"/>
    <n v="54"/>
  </r>
  <r>
    <x v="4"/>
    <n v="555"/>
    <x v="4"/>
    <x v="3"/>
    <n v="2019"/>
    <n v="36"/>
  </r>
  <r>
    <x v="5"/>
    <n v="666"/>
    <x v="5"/>
    <x v="1"/>
    <n v="2022"/>
    <n v="33"/>
  </r>
  <r>
    <x v="6"/>
    <n v="777"/>
    <x v="6"/>
    <x v="2"/>
    <n v="2018"/>
    <n v="40"/>
  </r>
  <r>
    <x v="7"/>
    <n v="888"/>
    <x v="7"/>
    <x v="0"/>
    <n v="2019"/>
    <n v="34"/>
  </r>
  <r>
    <x v="8"/>
    <n v="999"/>
    <x v="8"/>
    <x v="4"/>
    <n v="2024"/>
    <n v="27"/>
  </r>
  <r>
    <x v="9"/>
    <n v="101"/>
    <x v="9"/>
    <x v="4"/>
    <n v="2014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24" firstHeaderRow="0" firstDataRow="1" firstDataCol="1"/>
  <pivotFields count="6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11">
        <item x="2"/>
        <item x="5"/>
        <item x="1"/>
        <item x="7"/>
        <item x="8"/>
        <item x="4"/>
        <item x="3"/>
        <item x="0"/>
        <item x="6"/>
        <item x="9"/>
        <item t="default"/>
      </items>
    </pivotField>
    <pivotField axis="axisRow" dataField="1" showAll="0">
      <items count="6">
        <item x="3"/>
        <item x="0"/>
        <item x="2"/>
        <item x="1"/>
        <item x="4"/>
        <item t="default"/>
      </items>
    </pivotField>
    <pivotField dataField="1" showAll="0"/>
    <pivotField dataField="1" showAll="0"/>
  </pivotFields>
  <rowFields count="2">
    <field x="2"/>
    <field x="3"/>
  </rowFields>
  <rowItems count="21">
    <i>
      <x/>
    </i>
    <i r="1">
      <x v="3"/>
    </i>
    <i>
      <x v="1"/>
    </i>
    <i r="1">
      <x v="3"/>
    </i>
    <i>
      <x v="2"/>
    </i>
    <i r="1">
      <x v="1"/>
    </i>
    <i>
      <x v="3"/>
    </i>
    <i r="1">
      <x v="1"/>
    </i>
    <i>
      <x v="4"/>
    </i>
    <i r="1">
      <x v="4"/>
    </i>
    <i>
      <x v="5"/>
    </i>
    <i r="1">
      <x/>
    </i>
    <i>
      <x v="6"/>
    </i>
    <i r="1">
      <x v="2"/>
    </i>
    <i>
      <x v="7"/>
    </i>
    <i r="1">
      <x v="1"/>
    </i>
    <i>
      <x v="8"/>
    </i>
    <i r="1">
      <x v="2"/>
    </i>
    <i>
      <x v="9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Emp_id" fld="1" subtotal="count" baseField="2" baseItem="0"/>
    <dataField name="Average of Age" fld="5" subtotal="average" baseField="2" baseItem="0"/>
    <dataField name="Sum of DOJ" fld="4" baseField="0" baseItem="0"/>
    <dataField name="Count of Dept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1"/>
  <sheetViews>
    <sheetView topLeftCell="L1" workbookViewId="0">
      <selection activeCell="S2" sqref="S2"/>
    </sheetView>
  </sheetViews>
  <sheetFormatPr defaultColWidth="12.6328125" defaultRowHeight="15.75" customHeight="1" x14ac:dyDescent="0.25"/>
  <cols>
    <col min="22" max="22" width="15.08984375" bestFit="1" customWidth="1"/>
  </cols>
  <sheetData>
    <row r="1" spans="1:24" ht="15.75" customHeight="1" x14ac:dyDescent="0.25">
      <c r="A1" s="1" t="s">
        <v>0</v>
      </c>
      <c r="B1" s="6">
        <v>45775</v>
      </c>
      <c r="C1" s="1" t="s">
        <v>1</v>
      </c>
      <c r="D1" s="1" t="s">
        <v>2</v>
      </c>
      <c r="E1" s="2">
        <v>45662</v>
      </c>
      <c r="F1" s="2">
        <v>45779</v>
      </c>
      <c r="G1" s="2">
        <v>45721</v>
      </c>
      <c r="H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66</v>
      </c>
    </row>
    <row r="2" spans="1:24" ht="15.75" customHeight="1" x14ac:dyDescent="0.25">
      <c r="A2" s="1" t="s">
        <v>9</v>
      </c>
      <c r="B2" s="1" t="s">
        <v>10</v>
      </c>
      <c r="C2" s="1" t="s">
        <v>10</v>
      </c>
      <c r="D2" s="1" t="s">
        <v>11</v>
      </c>
      <c r="E2" s="1" t="s">
        <v>11</v>
      </c>
      <c r="F2" s="1" t="s">
        <v>10</v>
      </c>
      <c r="G2" s="1" t="s">
        <v>10</v>
      </c>
      <c r="H2" s="1">
        <v>90</v>
      </c>
      <c r="J2" s="3">
        <f>SUM(H2,H3)</f>
        <v>155</v>
      </c>
      <c r="K2" s="1">
        <f>COUNT(H2:H11)</f>
        <v>10</v>
      </c>
      <c r="L2" s="3">
        <f>AVERAGE(H:H)</f>
        <v>82.5</v>
      </c>
      <c r="M2" s="1">
        <f>COUNTIF(H2:H11,"&gt;80")</f>
        <v>6</v>
      </c>
      <c r="N2" s="3">
        <f>MAX(H2:H11)</f>
        <v>95</v>
      </c>
      <c r="O2" t="str">
        <f>IF(H2&gt;80,"pass","fail")</f>
        <v>pass</v>
      </c>
      <c r="Q2" t="b">
        <f>AND(H2&gt;80,H11&gt;85)</f>
        <v>0</v>
      </c>
      <c r="R2" t="b">
        <f>OR(H2&gt;85,H11&gt;80)</f>
        <v>1</v>
      </c>
      <c r="S2" t="str">
        <f>VLOOKUP(A2,Sheet2!A2:B11, 2, FALSE)</f>
        <v>Ballari</v>
      </c>
      <c r="U2" t="str">
        <f>LEFT(A2,2)</f>
        <v>To</v>
      </c>
      <c r="V2" s="4">
        <f ca="1">TODAY()</f>
        <v>45780</v>
      </c>
      <c r="W2" t="str">
        <f>TRIM(A10)</f>
        <v>Dee Dee</v>
      </c>
    </row>
    <row r="3" spans="1:24" ht="15.75" customHeight="1" x14ac:dyDescent="0.25">
      <c r="A3" s="1" t="s">
        <v>12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>
        <v>65</v>
      </c>
      <c r="J3" s="3">
        <f>SUM(H2:H11)</f>
        <v>825</v>
      </c>
      <c r="K3" s="3">
        <f>COUNTA(A2:A11)</f>
        <v>10</v>
      </c>
      <c r="L3" s="3">
        <f>(SUM(H2:H11)/COUNT(H2:H11))</f>
        <v>82.5</v>
      </c>
      <c r="N3" s="3">
        <f>MIN(H2:H11)</f>
        <v>65</v>
      </c>
      <c r="O3" t="str">
        <f>IF(H3&gt;80,"pass","fail")</f>
        <v>fail</v>
      </c>
      <c r="S3" t="str">
        <f>VLOOKUP(A3,Sheet2!A3:B12, 2, FALSE)</f>
        <v>Ballari</v>
      </c>
      <c r="U3" t="str">
        <f>RIGHT(A2,2)</f>
        <v>om</v>
      </c>
      <c r="V3" s="5">
        <f ca="1">NOW()</f>
        <v>45780.462377430558</v>
      </c>
      <c r="W3" t="str">
        <f>CLEAN(A10)</f>
        <v>Dee Dee</v>
      </c>
    </row>
    <row r="4" spans="1:24" ht="15.75" customHeight="1" x14ac:dyDescent="0.25">
      <c r="A4" s="1" t="s">
        <v>13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>
        <v>74</v>
      </c>
      <c r="K4" s="3">
        <f>COUNTIF(B2:B11,"p")</f>
        <v>6</v>
      </c>
      <c r="O4" t="str">
        <f t="shared" ref="O4:O11" si="0">IF(H4&gt;80,"pass","fail")</f>
        <v>fail</v>
      </c>
      <c r="S4" t="str">
        <f>VLOOKUP(A4,Sheet2!A4:B13, 2, FALSE)</f>
        <v>Bangalore</v>
      </c>
      <c r="U4" t="str">
        <f>MID(A7,2,3)</f>
        <v>ark</v>
      </c>
      <c r="V4">
        <f>DAY("2025-04-28")</f>
        <v>28</v>
      </c>
    </row>
    <row r="5" spans="1:24" ht="15.75" customHeight="1" x14ac:dyDescent="0.25">
      <c r="A5" s="1" t="s">
        <v>14</v>
      </c>
      <c r="B5" s="1" t="s">
        <v>10</v>
      </c>
      <c r="C5" s="1" t="s">
        <v>11</v>
      </c>
      <c r="D5" s="1" t="s">
        <v>10</v>
      </c>
      <c r="E5" s="1" t="s">
        <v>11</v>
      </c>
      <c r="F5" s="1" t="s">
        <v>10</v>
      </c>
      <c r="G5" s="1" t="s">
        <v>11</v>
      </c>
      <c r="H5" s="1">
        <v>95</v>
      </c>
      <c r="O5" t="str">
        <f t="shared" si="0"/>
        <v>pass</v>
      </c>
      <c r="S5" t="str">
        <f>VLOOKUP(A5,Sheet2!A5:B14, 2, FALSE)</f>
        <v>Mysuru</v>
      </c>
      <c r="V5">
        <f>DATEDIF(B1,F1,"d")</f>
        <v>4</v>
      </c>
    </row>
    <row r="6" spans="1:24" ht="15.75" customHeight="1" x14ac:dyDescent="0.25">
      <c r="A6" s="1" t="s">
        <v>15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>
        <v>88</v>
      </c>
      <c r="O6" t="str">
        <f t="shared" si="0"/>
        <v>pass</v>
      </c>
      <c r="S6" t="str">
        <f>VLOOKUP(A6,Sheet2!A6:B15, 2, FALSE)</f>
        <v>Mangaluru</v>
      </c>
    </row>
    <row r="7" spans="1:24" ht="15.75" customHeight="1" x14ac:dyDescent="0.25">
      <c r="A7" s="1" t="s">
        <v>16</v>
      </c>
      <c r="B7" s="1" t="s">
        <v>11</v>
      </c>
      <c r="C7" s="1" t="s">
        <v>10</v>
      </c>
      <c r="D7" s="1" t="s">
        <v>11</v>
      </c>
      <c r="E7" s="1" t="s">
        <v>10</v>
      </c>
      <c r="F7" s="1" t="s">
        <v>11</v>
      </c>
      <c r="G7" s="1" t="s">
        <v>10</v>
      </c>
      <c r="H7" s="1">
        <v>79</v>
      </c>
      <c r="O7" t="str">
        <f t="shared" si="0"/>
        <v>fail</v>
      </c>
      <c r="S7" t="str">
        <f>VLOOKUP(A7,Sheet2!A7:B16, 2, FALSE)</f>
        <v>Hubli</v>
      </c>
    </row>
    <row r="8" spans="1:24" ht="15.75" customHeight="1" x14ac:dyDescent="0.25">
      <c r="A8" s="1" t="s">
        <v>17</v>
      </c>
      <c r="B8" s="1" t="s">
        <v>10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>
        <v>84</v>
      </c>
      <c r="O8" t="str">
        <f t="shared" si="0"/>
        <v>pass</v>
      </c>
      <c r="S8" t="str">
        <f>VLOOKUP(A8,Sheet2!A8:B17, 2, FALSE)</f>
        <v>Hospet</v>
      </c>
    </row>
    <row r="9" spans="1:24" ht="15.75" customHeight="1" x14ac:dyDescent="0.25">
      <c r="A9" s="1" t="s">
        <v>18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>
        <v>93</v>
      </c>
      <c r="O9" t="str">
        <f t="shared" si="0"/>
        <v>pass</v>
      </c>
      <c r="S9" t="str">
        <f>VLOOKUP(A9,Sheet2!A9:B18, 2, FALSE)</f>
        <v>Harihara</v>
      </c>
    </row>
    <row r="10" spans="1:24" ht="15.75" customHeight="1" x14ac:dyDescent="0.25">
      <c r="A10" s="1" t="s">
        <v>19</v>
      </c>
      <c r="B10" s="1" t="s">
        <v>11</v>
      </c>
      <c r="C10" s="1" t="s">
        <v>11</v>
      </c>
      <c r="D10" s="1" t="s">
        <v>11</v>
      </c>
      <c r="E10" s="1" t="s">
        <v>10</v>
      </c>
      <c r="F10" s="1" t="s">
        <v>11</v>
      </c>
      <c r="G10" s="1" t="s">
        <v>10</v>
      </c>
      <c r="H10" s="1">
        <v>82</v>
      </c>
      <c r="O10" t="str">
        <f t="shared" si="0"/>
        <v>pass</v>
      </c>
      <c r="S10" t="str">
        <f>VLOOKUP(A10,Sheet2!A10:B19, 2, FALSE)</f>
        <v>Darwad</v>
      </c>
    </row>
    <row r="11" spans="1:24" ht="15.75" customHeight="1" x14ac:dyDescent="0.25">
      <c r="A11" s="1" t="s">
        <v>20</v>
      </c>
      <c r="B11" s="1" t="s">
        <v>10</v>
      </c>
      <c r="C11" s="1" t="s">
        <v>10</v>
      </c>
      <c r="D11" s="1" t="s">
        <v>10</v>
      </c>
      <c r="E11" s="1" t="s">
        <v>11</v>
      </c>
      <c r="F11" s="1" t="s">
        <v>11</v>
      </c>
      <c r="G11" s="1" t="s">
        <v>10</v>
      </c>
      <c r="H11" s="1">
        <v>75</v>
      </c>
      <c r="O11" t="str">
        <f t="shared" si="0"/>
        <v>fail</v>
      </c>
      <c r="S11" t="str">
        <f>VLOOKUP(A11,Sheet2!A11:B20, 2, FALSE)</f>
        <v>Torangallu</v>
      </c>
    </row>
  </sheetData>
  <conditionalFormatting sqref="B1:G1000">
    <cfRule type="cellIs" dxfId="10" priority="10" operator="equal">
      <formula>"p"</formula>
    </cfRule>
  </conditionalFormatting>
  <conditionalFormatting sqref="B1:G1000">
    <cfRule type="cellIs" dxfId="9" priority="11" operator="equal">
      <formula>"a"</formula>
    </cfRule>
  </conditionalFormatting>
  <conditionalFormatting sqref="O1:X1">
    <cfRule type="cellIs" dxfId="8" priority="9" operator="equal">
      <formula>"pass"</formula>
    </cfRule>
  </conditionalFormatting>
  <conditionalFormatting sqref="O2:O11">
    <cfRule type="cellIs" dxfId="7" priority="7" operator="equal">
      <formula>"pass"</formula>
    </cfRule>
    <cfRule type="cellIs" dxfId="6" priority="8" operator="equal">
      <formula>"fail"</formula>
    </cfRule>
  </conditionalFormatting>
  <conditionalFormatting sqref="C2:G11">
    <cfRule type="cellIs" dxfId="5" priority="5" operator="equal">
      <formula>"p"</formula>
    </cfRule>
    <cfRule type="cellIs" dxfId="4" priority="6" operator="equal">
      <formula>"a"</formula>
    </cfRule>
  </conditionalFormatting>
  <conditionalFormatting sqref="Q1:R2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B2:B11">
    <cfRule type="cellIs" dxfId="1" priority="1" operator="equal">
      <formula>"p"</formula>
    </cfRule>
    <cfRule type="cellIs" dxfId="0" priority="2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defaultRowHeight="12.5" x14ac:dyDescent="0.25"/>
  <sheetData>
    <row r="1" spans="1:2" x14ac:dyDescent="0.25">
      <c r="A1" t="s">
        <v>0</v>
      </c>
      <c r="B1" t="s">
        <v>25</v>
      </c>
    </row>
    <row r="2" spans="1:2" x14ac:dyDescent="0.25">
      <c r="A2" s="1" t="s">
        <v>9</v>
      </c>
      <c r="B2" t="s">
        <v>26</v>
      </c>
    </row>
    <row r="3" spans="1:2" x14ac:dyDescent="0.25">
      <c r="A3" s="1" t="s">
        <v>12</v>
      </c>
      <c r="B3" t="s">
        <v>26</v>
      </c>
    </row>
    <row r="4" spans="1:2" x14ac:dyDescent="0.25">
      <c r="A4" s="1" t="s">
        <v>13</v>
      </c>
      <c r="B4" t="s">
        <v>27</v>
      </c>
    </row>
    <row r="5" spans="1:2" x14ac:dyDescent="0.25">
      <c r="A5" s="1" t="s">
        <v>14</v>
      </c>
      <c r="B5" t="s">
        <v>28</v>
      </c>
    </row>
    <row r="6" spans="1:2" x14ac:dyDescent="0.25">
      <c r="A6" s="1" t="s">
        <v>15</v>
      </c>
      <c r="B6" t="s">
        <v>29</v>
      </c>
    </row>
    <row r="7" spans="1:2" x14ac:dyDescent="0.25">
      <c r="A7" s="1" t="s">
        <v>16</v>
      </c>
      <c r="B7" t="s">
        <v>30</v>
      </c>
    </row>
    <row r="8" spans="1:2" x14ac:dyDescent="0.25">
      <c r="A8" s="1" t="s">
        <v>17</v>
      </c>
      <c r="B8" t="s">
        <v>31</v>
      </c>
    </row>
    <row r="9" spans="1:2" x14ac:dyDescent="0.25">
      <c r="A9" s="1" t="s">
        <v>18</v>
      </c>
      <c r="B9" t="s">
        <v>32</v>
      </c>
    </row>
    <row r="10" spans="1:2" x14ac:dyDescent="0.25">
      <c r="A10" s="1" t="s">
        <v>19</v>
      </c>
      <c r="B10" t="s">
        <v>33</v>
      </c>
    </row>
    <row r="11" spans="1:2" x14ac:dyDescent="0.25">
      <c r="A11" s="1" t="s">
        <v>20</v>
      </c>
      <c r="B1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workbookViewId="0">
      <selection activeCell="C24" sqref="C24"/>
    </sheetView>
  </sheetViews>
  <sheetFormatPr defaultRowHeight="12.5" x14ac:dyDescent="0.25"/>
  <cols>
    <col min="1" max="1" width="13" bestFit="1" customWidth="1"/>
    <col min="2" max="2" width="15.26953125" bestFit="1" customWidth="1"/>
    <col min="3" max="3" width="14" bestFit="1" customWidth="1"/>
    <col min="4" max="4" width="11.1796875" customWidth="1"/>
    <col min="5" max="5" width="12.90625" customWidth="1"/>
    <col min="6" max="6" width="12.90625" bestFit="1" customWidth="1"/>
  </cols>
  <sheetData>
    <row r="3" spans="1:5" x14ac:dyDescent="0.25">
      <c r="A3" s="8" t="s">
        <v>62</v>
      </c>
      <c r="B3" t="s">
        <v>67</v>
      </c>
      <c r="C3" t="s">
        <v>68</v>
      </c>
      <c r="D3" t="s">
        <v>64</v>
      </c>
      <c r="E3" t="s">
        <v>65</v>
      </c>
    </row>
    <row r="4" spans="1:5" x14ac:dyDescent="0.25">
      <c r="A4" s="9" t="s">
        <v>47</v>
      </c>
      <c r="B4" s="7">
        <v>1</v>
      </c>
      <c r="C4" s="7">
        <v>39</v>
      </c>
      <c r="D4" s="7">
        <v>2022</v>
      </c>
      <c r="E4" s="7">
        <v>1</v>
      </c>
    </row>
    <row r="5" spans="1:5" x14ac:dyDescent="0.25">
      <c r="A5" s="10" t="s">
        <v>56</v>
      </c>
      <c r="B5" s="7">
        <v>1</v>
      </c>
      <c r="C5" s="7">
        <v>39</v>
      </c>
      <c r="D5" s="7">
        <v>2022</v>
      </c>
      <c r="E5" s="7">
        <v>1</v>
      </c>
    </row>
    <row r="6" spans="1:5" x14ac:dyDescent="0.25">
      <c r="A6" s="9" t="s">
        <v>50</v>
      </c>
      <c r="B6" s="7">
        <v>1</v>
      </c>
      <c r="C6" s="7">
        <v>33</v>
      </c>
      <c r="D6" s="7">
        <v>2022</v>
      </c>
      <c r="E6" s="7">
        <v>1</v>
      </c>
    </row>
    <row r="7" spans="1:5" x14ac:dyDescent="0.25">
      <c r="A7" s="10" t="s">
        <v>56</v>
      </c>
      <c r="B7" s="7">
        <v>1</v>
      </c>
      <c r="C7" s="7">
        <v>33</v>
      </c>
      <c r="D7" s="7">
        <v>2022</v>
      </c>
      <c r="E7" s="7">
        <v>1</v>
      </c>
    </row>
    <row r="8" spans="1:5" x14ac:dyDescent="0.25">
      <c r="A8" s="9" t="s">
        <v>46</v>
      </c>
      <c r="B8" s="7">
        <v>1</v>
      </c>
      <c r="C8" s="7">
        <v>41</v>
      </c>
      <c r="D8" s="7">
        <v>2012</v>
      </c>
      <c r="E8" s="7">
        <v>1</v>
      </c>
    </row>
    <row r="9" spans="1:5" x14ac:dyDescent="0.25">
      <c r="A9" s="10" t="s">
        <v>55</v>
      </c>
      <c r="B9" s="7">
        <v>1</v>
      </c>
      <c r="C9" s="7">
        <v>41</v>
      </c>
      <c r="D9" s="7">
        <v>2012</v>
      </c>
      <c r="E9" s="7">
        <v>1</v>
      </c>
    </row>
    <row r="10" spans="1:5" x14ac:dyDescent="0.25">
      <c r="A10" s="9" t="s">
        <v>52</v>
      </c>
      <c r="B10" s="7">
        <v>1</v>
      </c>
      <c r="C10" s="7">
        <v>34</v>
      </c>
      <c r="D10" s="7">
        <v>2019</v>
      </c>
      <c r="E10" s="7">
        <v>1</v>
      </c>
    </row>
    <row r="11" spans="1:5" x14ac:dyDescent="0.25">
      <c r="A11" s="10" t="s">
        <v>55</v>
      </c>
      <c r="B11" s="7">
        <v>1</v>
      </c>
      <c r="C11" s="7">
        <v>34</v>
      </c>
      <c r="D11" s="7">
        <v>2019</v>
      </c>
      <c r="E11" s="7">
        <v>1</v>
      </c>
    </row>
    <row r="12" spans="1:5" x14ac:dyDescent="0.25">
      <c r="A12" s="9" t="s">
        <v>53</v>
      </c>
      <c r="B12" s="7">
        <v>1</v>
      </c>
      <c r="C12" s="7">
        <v>27</v>
      </c>
      <c r="D12" s="7">
        <v>2024</v>
      </c>
      <c r="E12" s="7">
        <v>1</v>
      </c>
    </row>
    <row r="13" spans="1:5" x14ac:dyDescent="0.25">
      <c r="A13" s="10" t="s">
        <v>59</v>
      </c>
      <c r="B13" s="7">
        <v>1</v>
      </c>
      <c r="C13" s="7">
        <v>27</v>
      </c>
      <c r="D13" s="7">
        <v>2024</v>
      </c>
      <c r="E13" s="7">
        <v>1</v>
      </c>
    </row>
    <row r="14" spans="1:5" x14ac:dyDescent="0.25">
      <c r="A14" s="9" t="s">
        <v>49</v>
      </c>
      <c r="B14" s="7">
        <v>1</v>
      </c>
      <c r="C14" s="7">
        <v>36</v>
      </c>
      <c r="D14" s="7">
        <v>2019</v>
      </c>
      <c r="E14" s="7">
        <v>1</v>
      </c>
    </row>
    <row r="15" spans="1:5" x14ac:dyDescent="0.25">
      <c r="A15" s="10" t="s">
        <v>58</v>
      </c>
      <c r="B15" s="7">
        <v>1</v>
      </c>
      <c r="C15" s="7">
        <v>36</v>
      </c>
      <c r="D15" s="7">
        <v>2019</v>
      </c>
      <c r="E15" s="7">
        <v>1</v>
      </c>
    </row>
    <row r="16" spans="1:5" x14ac:dyDescent="0.25">
      <c r="A16" s="9" t="s">
        <v>48</v>
      </c>
      <c r="B16" s="7">
        <v>1</v>
      </c>
      <c r="C16" s="7">
        <v>54</v>
      </c>
      <c r="D16" s="7">
        <v>2016</v>
      </c>
      <c r="E16" s="7">
        <v>1</v>
      </c>
    </row>
    <row r="17" spans="1:5" x14ac:dyDescent="0.25">
      <c r="A17" s="10" t="s">
        <v>57</v>
      </c>
      <c r="B17" s="7">
        <v>1</v>
      </c>
      <c r="C17" s="7">
        <v>54</v>
      </c>
      <c r="D17" s="7">
        <v>2016</v>
      </c>
      <c r="E17" s="7">
        <v>1</v>
      </c>
    </row>
    <row r="18" spans="1:5" x14ac:dyDescent="0.25">
      <c r="A18" s="9" t="s">
        <v>45</v>
      </c>
      <c r="B18" s="7">
        <v>1</v>
      </c>
      <c r="C18" s="7">
        <v>44</v>
      </c>
      <c r="D18" s="7">
        <v>2017</v>
      </c>
      <c r="E18" s="7">
        <v>1</v>
      </c>
    </row>
    <row r="19" spans="1:5" x14ac:dyDescent="0.25">
      <c r="A19" s="10" t="s">
        <v>55</v>
      </c>
      <c r="B19" s="7">
        <v>1</v>
      </c>
      <c r="C19" s="7">
        <v>44</v>
      </c>
      <c r="D19" s="7">
        <v>2017</v>
      </c>
      <c r="E19" s="7">
        <v>1</v>
      </c>
    </row>
    <row r="20" spans="1:5" x14ac:dyDescent="0.25">
      <c r="A20" s="9" t="s">
        <v>51</v>
      </c>
      <c r="B20" s="7">
        <v>1</v>
      </c>
      <c r="C20" s="7">
        <v>40</v>
      </c>
      <c r="D20" s="7">
        <v>2018</v>
      </c>
      <c r="E20" s="7">
        <v>1</v>
      </c>
    </row>
    <row r="21" spans="1:5" x14ac:dyDescent="0.25">
      <c r="A21" s="10" t="s">
        <v>57</v>
      </c>
      <c r="B21" s="7">
        <v>1</v>
      </c>
      <c r="C21" s="7">
        <v>40</v>
      </c>
      <c r="D21" s="7">
        <v>2018</v>
      </c>
      <c r="E21" s="7">
        <v>1</v>
      </c>
    </row>
    <row r="22" spans="1:5" x14ac:dyDescent="0.25">
      <c r="A22" s="9" t="s">
        <v>54</v>
      </c>
      <c r="B22" s="7">
        <v>1</v>
      </c>
      <c r="C22" s="7">
        <v>25</v>
      </c>
      <c r="D22" s="7">
        <v>2014</v>
      </c>
      <c r="E22" s="7">
        <v>1</v>
      </c>
    </row>
    <row r="23" spans="1:5" x14ac:dyDescent="0.25">
      <c r="A23" s="10" t="s">
        <v>59</v>
      </c>
      <c r="B23" s="7">
        <v>1</v>
      </c>
      <c r="C23" s="7">
        <v>25</v>
      </c>
      <c r="D23" s="7">
        <v>2014</v>
      </c>
      <c r="E23" s="7">
        <v>1</v>
      </c>
    </row>
    <row r="24" spans="1:5" x14ac:dyDescent="0.25">
      <c r="A24" s="9" t="s">
        <v>63</v>
      </c>
      <c r="B24" s="7">
        <v>10</v>
      </c>
      <c r="C24" s="7">
        <v>37.299999999999997</v>
      </c>
      <c r="D24" s="7">
        <v>20183</v>
      </c>
      <c r="E24" s="7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S1" sqref="S1"/>
    </sheetView>
  </sheetViews>
  <sheetFormatPr defaultRowHeight="12.5" x14ac:dyDescent="0.25"/>
  <sheetData>
    <row r="1" spans="1:7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61</v>
      </c>
      <c r="G1" t="s">
        <v>60</v>
      </c>
    </row>
    <row r="2" spans="1:7" x14ac:dyDescent="0.25">
      <c r="A2">
        <v>1</v>
      </c>
      <c r="B2">
        <v>111</v>
      </c>
      <c r="C2" t="s">
        <v>45</v>
      </c>
      <c r="D2" t="s">
        <v>55</v>
      </c>
      <c r="E2">
        <v>2017</v>
      </c>
      <c r="F2">
        <f>VLOOKUP(B2,Sheet4!A1:C11,2,FALSE)</f>
        <v>44</v>
      </c>
      <c r="G2">
        <f>VLOOKUP(Sheet3!B2,Sheet4!A1:C11,3,FALSE)</f>
        <v>30000</v>
      </c>
    </row>
    <row r="3" spans="1:7" x14ac:dyDescent="0.25">
      <c r="A3">
        <v>2</v>
      </c>
      <c r="B3">
        <v>222</v>
      </c>
      <c r="C3" t="s">
        <v>46</v>
      </c>
      <c r="D3" t="s">
        <v>55</v>
      </c>
      <c r="E3">
        <v>2012</v>
      </c>
      <c r="F3">
        <f>VLOOKUP(B3,Sheet4!A2:C12,2,FALSE)</f>
        <v>41</v>
      </c>
      <c r="G3">
        <f>VLOOKUP(Sheet3!B3,Sheet4!A2:C12,3,FALSE)</f>
        <v>50000</v>
      </c>
    </row>
    <row r="4" spans="1:7" x14ac:dyDescent="0.25">
      <c r="A4">
        <v>3</v>
      </c>
      <c r="B4">
        <v>333</v>
      </c>
      <c r="C4" t="s">
        <v>47</v>
      </c>
      <c r="D4" t="s">
        <v>56</v>
      </c>
      <c r="E4">
        <v>2022</v>
      </c>
      <c r="F4">
        <f>VLOOKUP(B4,Sheet4!A3:C13,2,FALSE)</f>
        <v>39</v>
      </c>
      <c r="G4">
        <f>VLOOKUP(Sheet3!B4,Sheet4!A3:C13,3,FALSE)</f>
        <v>80000</v>
      </c>
    </row>
    <row r="5" spans="1:7" x14ac:dyDescent="0.25">
      <c r="A5">
        <v>4</v>
      </c>
      <c r="B5">
        <v>444</v>
      </c>
      <c r="C5" t="s">
        <v>48</v>
      </c>
      <c r="D5" t="s">
        <v>57</v>
      </c>
      <c r="E5">
        <v>2016</v>
      </c>
      <c r="F5">
        <f>VLOOKUP(B5,Sheet4!A4:C14,2,FALSE)</f>
        <v>54</v>
      </c>
      <c r="G5">
        <f>VLOOKUP(Sheet3!B5,Sheet4!A4:C14,3,FALSE)</f>
        <v>100000</v>
      </c>
    </row>
    <row r="6" spans="1:7" x14ac:dyDescent="0.25">
      <c r="A6">
        <v>5</v>
      </c>
      <c r="B6">
        <v>555</v>
      </c>
      <c r="C6" t="s">
        <v>49</v>
      </c>
      <c r="D6" t="s">
        <v>58</v>
      </c>
      <c r="E6">
        <v>2019</v>
      </c>
      <c r="F6">
        <f>VLOOKUP(B6,Sheet4!A5:C15,2,FALSE)</f>
        <v>36</v>
      </c>
      <c r="G6">
        <f>VLOOKUP(Sheet3!B6,Sheet4!A5:C15,3,FALSE)</f>
        <v>45000</v>
      </c>
    </row>
    <row r="7" spans="1:7" x14ac:dyDescent="0.25">
      <c r="A7">
        <v>6</v>
      </c>
      <c r="B7">
        <v>666</v>
      </c>
      <c r="C7" t="s">
        <v>50</v>
      </c>
      <c r="D7" t="s">
        <v>56</v>
      </c>
      <c r="E7">
        <v>2022</v>
      </c>
      <c r="F7">
        <f>VLOOKUP(B7,Sheet4!A6:C16,2,FALSE)</f>
        <v>33</v>
      </c>
      <c r="G7">
        <f>VLOOKUP(Sheet3!B7,Sheet4!A6:C16,3,FALSE)</f>
        <v>93000</v>
      </c>
    </row>
    <row r="8" spans="1:7" x14ac:dyDescent="0.25">
      <c r="A8">
        <v>7</v>
      </c>
      <c r="B8">
        <v>777</v>
      </c>
      <c r="C8" t="s">
        <v>51</v>
      </c>
      <c r="D8" t="s">
        <v>57</v>
      </c>
      <c r="E8">
        <v>2018</v>
      </c>
      <c r="F8">
        <f>VLOOKUP(B8,Sheet4!A7:C17,2,FALSE)</f>
        <v>40</v>
      </c>
      <c r="G8">
        <f>VLOOKUP(Sheet3!B8,Sheet4!A7:C17,3,FALSE)</f>
        <v>67000</v>
      </c>
    </row>
    <row r="9" spans="1:7" x14ac:dyDescent="0.25">
      <c r="A9">
        <v>8</v>
      </c>
      <c r="B9">
        <v>888</v>
      </c>
      <c r="C9" t="s">
        <v>52</v>
      </c>
      <c r="D9" t="s">
        <v>55</v>
      </c>
      <c r="E9">
        <v>2019</v>
      </c>
      <c r="F9">
        <f>VLOOKUP(B9,Sheet4!A8:C18,2,FALSE)</f>
        <v>34</v>
      </c>
      <c r="G9">
        <f>VLOOKUP(Sheet3!B9,Sheet4!A8:C18,3,FALSE)</f>
        <v>39000</v>
      </c>
    </row>
    <row r="10" spans="1:7" x14ac:dyDescent="0.25">
      <c r="A10">
        <v>9</v>
      </c>
      <c r="B10">
        <v>999</v>
      </c>
      <c r="C10" t="s">
        <v>53</v>
      </c>
      <c r="D10" t="s">
        <v>59</v>
      </c>
      <c r="E10">
        <v>2024</v>
      </c>
      <c r="F10">
        <f>VLOOKUP(B10,Sheet4!A9:C19,2,FALSE)</f>
        <v>27</v>
      </c>
      <c r="G10">
        <f>VLOOKUP(Sheet3!B10,Sheet4!A9:C19,3,FALSE)</f>
        <v>300000</v>
      </c>
    </row>
    <row r="11" spans="1:7" x14ac:dyDescent="0.25">
      <c r="A11">
        <v>10</v>
      </c>
      <c r="B11">
        <v>101</v>
      </c>
      <c r="C11" t="s">
        <v>54</v>
      </c>
      <c r="D11" t="s">
        <v>59</v>
      </c>
      <c r="E11">
        <v>2014</v>
      </c>
      <c r="F11">
        <f>VLOOKUP(B11,Sheet4!A10:C20,2,FALSE)</f>
        <v>25</v>
      </c>
      <c r="G11">
        <f>VLOOKUP(Sheet3!B11,Sheet4!A10:C20,3,FALSE)</f>
        <v>300000</v>
      </c>
    </row>
    <row r="12" spans="1:7" x14ac:dyDescent="0.25">
      <c r="G12">
        <f>SUM(G2:G11)</f>
        <v>1104000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"/>
    </sheetView>
  </sheetViews>
  <sheetFormatPr defaultRowHeight="12.5" x14ac:dyDescent="0.25"/>
  <sheetData>
    <row r="1" spans="1:3" x14ac:dyDescent="0.25">
      <c r="A1" t="s">
        <v>41</v>
      </c>
      <c r="B1" t="s">
        <v>61</v>
      </c>
      <c r="C1" t="s">
        <v>60</v>
      </c>
    </row>
    <row r="2" spans="1:3" x14ac:dyDescent="0.25">
      <c r="A2">
        <v>111</v>
      </c>
      <c r="B2">
        <v>44</v>
      </c>
      <c r="C2">
        <v>30000</v>
      </c>
    </row>
    <row r="3" spans="1:3" x14ac:dyDescent="0.25">
      <c r="A3">
        <v>222</v>
      </c>
      <c r="B3">
        <v>41</v>
      </c>
      <c r="C3">
        <v>50000</v>
      </c>
    </row>
    <row r="4" spans="1:3" x14ac:dyDescent="0.25">
      <c r="A4">
        <v>333</v>
      </c>
      <c r="B4">
        <v>39</v>
      </c>
      <c r="C4">
        <v>80000</v>
      </c>
    </row>
    <row r="5" spans="1:3" x14ac:dyDescent="0.25">
      <c r="A5">
        <v>444</v>
      </c>
      <c r="B5">
        <v>54</v>
      </c>
      <c r="C5">
        <v>100000</v>
      </c>
    </row>
    <row r="6" spans="1:3" x14ac:dyDescent="0.25">
      <c r="A6">
        <v>555</v>
      </c>
      <c r="B6">
        <v>36</v>
      </c>
      <c r="C6">
        <v>45000</v>
      </c>
    </row>
    <row r="7" spans="1:3" x14ac:dyDescent="0.25">
      <c r="A7">
        <v>666</v>
      </c>
      <c r="B7">
        <v>33</v>
      </c>
      <c r="C7">
        <v>93000</v>
      </c>
    </row>
    <row r="8" spans="1:3" x14ac:dyDescent="0.25">
      <c r="A8">
        <v>777</v>
      </c>
      <c r="B8">
        <v>40</v>
      </c>
      <c r="C8">
        <v>67000</v>
      </c>
    </row>
    <row r="9" spans="1:3" x14ac:dyDescent="0.25">
      <c r="A9">
        <v>888</v>
      </c>
      <c r="B9">
        <v>34</v>
      </c>
      <c r="C9">
        <v>39000</v>
      </c>
    </row>
    <row r="10" spans="1:3" x14ac:dyDescent="0.25">
      <c r="A10">
        <v>999</v>
      </c>
      <c r="B10">
        <v>27</v>
      </c>
      <c r="C10">
        <v>300000</v>
      </c>
    </row>
    <row r="11" spans="1:3" x14ac:dyDescent="0.25">
      <c r="A11">
        <v>101</v>
      </c>
      <c r="B11">
        <v>25</v>
      </c>
      <c r="C11">
        <v>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2025-05-03T05:35:57Z</dcterms:modified>
</cp:coreProperties>
</file>