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soffiles\"/>
    </mc:Choice>
  </mc:AlternateContent>
  <xr:revisionPtr revIDLastSave="0" documentId="13_ncr:1_{1A1440FD-4ADD-4E99-B3AF-C82F34AAABCE}" xr6:coauthVersionLast="47" xr6:coauthVersionMax="47" xr10:uidLastSave="{00000000-0000-0000-0000-000000000000}"/>
  <bookViews>
    <workbookView xWindow="-120" yWindow="-120" windowWidth="20730" windowHeight="11160" xr2:uid="{7F834B49-21B4-4653-8803-2BE8E10DDB5F}"/>
  </bookViews>
  <sheets>
    <sheet name="Product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2" i="1"/>
  <c r="K7" i="1"/>
  <c r="K8" i="1"/>
  <c r="K9" i="1"/>
  <c r="K10" i="1"/>
  <c r="K11" i="1"/>
  <c r="K12" i="1"/>
  <c r="I4" i="1"/>
  <c r="I5" i="1"/>
  <c r="H49" i="1"/>
  <c r="H50" i="1"/>
  <c r="I49" i="1"/>
  <c r="I50" i="1"/>
  <c r="J49" i="1"/>
  <c r="J50" i="1"/>
  <c r="H48" i="1"/>
  <c r="I48" i="1"/>
  <c r="J48" i="1"/>
  <c r="I7" i="1"/>
  <c r="I8" i="1"/>
  <c r="I9" i="1"/>
  <c r="I22" i="1"/>
  <c r="C47" i="1"/>
  <c r="C46" i="1"/>
  <c r="J46" i="1" s="1"/>
  <c r="C45" i="1"/>
  <c r="I45" i="1" s="1"/>
  <c r="C44" i="1"/>
  <c r="I44" i="1" s="1"/>
  <c r="C43" i="1"/>
  <c r="C42" i="1"/>
  <c r="J42" i="1" s="1"/>
  <c r="C41" i="1"/>
  <c r="I41" i="1" s="1"/>
  <c r="C40" i="1"/>
  <c r="I40" i="1" s="1"/>
  <c r="C39" i="1"/>
  <c r="C38" i="1"/>
  <c r="C37" i="1"/>
  <c r="I37" i="1" s="1"/>
  <c r="C36" i="1"/>
  <c r="I36" i="1" s="1"/>
  <c r="C35" i="1"/>
  <c r="C34" i="1"/>
  <c r="I34" i="1" s="1"/>
  <c r="C33" i="1"/>
  <c r="I33" i="1" s="1"/>
  <c r="C32" i="1"/>
  <c r="I32" i="1" s="1"/>
  <c r="C31" i="1"/>
  <c r="C30" i="1"/>
  <c r="C29" i="1"/>
  <c r="I29" i="1" s="1"/>
  <c r="C28" i="1"/>
  <c r="I28" i="1" s="1"/>
  <c r="C27" i="1"/>
  <c r="C26" i="1"/>
  <c r="I26" i="1" s="1"/>
  <c r="C25" i="1"/>
  <c r="J25" i="1" s="1"/>
  <c r="C24" i="1"/>
  <c r="C23" i="1"/>
  <c r="C22" i="1"/>
  <c r="C21" i="1"/>
  <c r="J21" i="1" s="1"/>
  <c r="C20" i="1"/>
  <c r="I20" i="1" s="1"/>
  <c r="C19" i="1"/>
  <c r="C18" i="1"/>
  <c r="C17" i="1"/>
  <c r="J17" i="1" s="1"/>
  <c r="C16" i="1"/>
  <c r="I16" i="1" s="1"/>
  <c r="C15" i="1"/>
  <c r="C14" i="1"/>
  <c r="C13" i="1"/>
  <c r="J13" i="1" s="1"/>
  <c r="C3" i="1"/>
  <c r="I3" i="1" s="1"/>
  <c r="C2" i="1"/>
  <c r="I2" i="1" s="1"/>
  <c r="I6" i="1"/>
  <c r="I10" i="1"/>
  <c r="I11" i="1"/>
  <c r="I12" i="1"/>
  <c r="I14" i="1"/>
  <c r="I15" i="1"/>
  <c r="I18" i="1"/>
  <c r="I19" i="1"/>
  <c r="I23" i="1"/>
  <c r="I24" i="1"/>
  <c r="I25" i="1"/>
  <c r="I27" i="1"/>
  <c r="I30" i="1"/>
  <c r="I31" i="1"/>
  <c r="I35" i="1"/>
  <c r="I38" i="1"/>
  <c r="I39" i="1"/>
  <c r="I43" i="1"/>
  <c r="I46" i="1"/>
  <c r="I47" i="1"/>
  <c r="H2" i="1"/>
  <c r="H3" i="1"/>
  <c r="H4" i="1"/>
  <c r="H5" i="1"/>
  <c r="H6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Y6" i="1"/>
  <c r="Y5" i="1"/>
  <c r="Y2" i="1"/>
  <c r="W10" i="1"/>
  <c r="Y3" i="1"/>
  <c r="Y4" i="1"/>
  <c r="Y7" i="1"/>
  <c r="J4" i="1"/>
  <c r="J5" i="1"/>
  <c r="J6" i="1"/>
  <c r="J7" i="1"/>
  <c r="J8" i="1"/>
  <c r="J9" i="1"/>
  <c r="J10" i="1"/>
  <c r="J11" i="1"/>
  <c r="J12" i="1"/>
  <c r="J14" i="1"/>
  <c r="J15" i="1"/>
  <c r="J18" i="1"/>
  <c r="J19" i="1"/>
  <c r="J22" i="1"/>
  <c r="J23" i="1"/>
  <c r="J24" i="1"/>
  <c r="J26" i="1"/>
  <c r="J27" i="1"/>
  <c r="J30" i="1"/>
  <c r="J31" i="1"/>
  <c r="J34" i="1"/>
  <c r="J35" i="1"/>
  <c r="J38" i="1"/>
  <c r="J39" i="1"/>
  <c r="J43" i="1"/>
  <c r="J45" i="1"/>
  <c r="J47" i="1"/>
  <c r="J32" i="1" l="1"/>
  <c r="J36" i="1"/>
  <c r="J40" i="1"/>
  <c r="J28" i="1"/>
  <c r="J44" i="1"/>
  <c r="J16" i="1"/>
  <c r="J3" i="1"/>
  <c r="J41" i="1"/>
  <c r="J37" i="1"/>
  <c r="J33" i="1"/>
  <c r="J29" i="1"/>
  <c r="J20" i="1"/>
  <c r="I42" i="1"/>
  <c r="I13" i="1"/>
  <c r="I17" i="1"/>
  <c r="I21" i="1"/>
  <c r="J2" i="1"/>
  <c r="X2" i="1"/>
  <c r="X3" i="1"/>
  <c r="X4" i="1"/>
  <c r="X5" i="1"/>
  <c r="X6" i="1"/>
  <c r="X7" i="1"/>
  <c r="K50" i="1" l="1"/>
  <c r="K2" i="1"/>
  <c r="K48" i="1"/>
  <c r="K49" i="1"/>
  <c r="K42" i="1"/>
  <c r="K43" i="1"/>
  <c r="K45" i="1"/>
  <c r="K44" i="1"/>
  <c r="K46" i="1"/>
  <c r="K47" i="1"/>
  <c r="K34" i="1"/>
  <c r="K37" i="1"/>
  <c r="K31" i="1"/>
  <c r="K40" i="1"/>
  <c r="K35" i="1"/>
  <c r="K36" i="1"/>
  <c r="K38" i="1"/>
  <c r="K39" i="1"/>
  <c r="K33" i="1"/>
  <c r="K41" i="1"/>
  <c r="K32" i="1"/>
  <c r="K28" i="1"/>
  <c r="K29" i="1"/>
  <c r="K30" i="1"/>
  <c r="K26" i="1"/>
  <c r="K22" i="1"/>
  <c r="K27" i="1"/>
  <c r="K24" i="1"/>
  <c r="K25" i="1"/>
  <c r="K20" i="1"/>
  <c r="K21" i="1"/>
  <c r="K23" i="1"/>
  <c r="K18" i="1"/>
  <c r="K16" i="1"/>
  <c r="K19" i="1"/>
  <c r="K17" i="1"/>
  <c r="K13" i="1"/>
  <c r="K3" i="1"/>
  <c r="K15" i="1"/>
  <c r="K4" i="1"/>
  <c r="K5" i="1"/>
  <c r="K6" i="1"/>
  <c r="K14" i="1"/>
</calcChain>
</file>

<file path=xl/sharedStrings.xml><?xml version="1.0" encoding="utf-8"?>
<sst xmlns="http://schemas.openxmlformats.org/spreadsheetml/2006/main" count="313" uniqueCount="202">
  <si>
    <t>Particulars</t>
  </si>
  <si>
    <t>Product</t>
  </si>
  <si>
    <t>Variation</t>
  </si>
  <si>
    <t>Category</t>
  </si>
  <si>
    <t>Division</t>
  </si>
  <si>
    <t>ASIN</t>
  </si>
  <si>
    <t>FSN</t>
  </si>
  <si>
    <t>GOVO.LIFE Particular</t>
  </si>
  <si>
    <t>Amazon Link</t>
  </si>
  <si>
    <t>Flipkart Link</t>
  </si>
  <si>
    <t>GOVO LINK</t>
  </si>
  <si>
    <t>Categories</t>
  </si>
  <si>
    <t>Url Comp 1</t>
  </si>
  <si>
    <t>Url Comp 2</t>
  </si>
  <si>
    <t>GOBASS400</t>
  </si>
  <si>
    <t>GOBASS 400</t>
  </si>
  <si>
    <t>GOBASS</t>
  </si>
  <si>
    <t>HEADPHONES</t>
  </si>
  <si>
    <t>B09P35Y9Q8</t>
  </si>
  <si>
    <t>ACCGBWGVHTX3MAHN</t>
  </si>
  <si>
    <t>GOBASS410</t>
  </si>
  <si>
    <t>GOBASS 410</t>
  </si>
  <si>
    <t>B09P348V1P</t>
  </si>
  <si>
    <t>ACCGBWGVY5KQ6DER</t>
  </si>
  <si>
    <t>GOBOLD</t>
  </si>
  <si>
    <t>GOBASS411</t>
  </si>
  <si>
    <t>GOBASS 411</t>
  </si>
  <si>
    <t>Black</t>
  </si>
  <si>
    <t>B0BCG3HN8C</t>
  </si>
  <si>
    <t>ACCGHFZDYBQRGZ36</t>
  </si>
  <si>
    <t>GOBUDS</t>
  </si>
  <si>
    <t>GOBASS411BL</t>
  </si>
  <si>
    <t>Blue</t>
  </si>
  <si>
    <t>B0BCG5FH9M</t>
  </si>
  <si>
    <t>ACCGGWZZGUSGZ2K5</t>
  </si>
  <si>
    <t>GOCRUSH</t>
  </si>
  <si>
    <t>GOBASS411W</t>
  </si>
  <si>
    <t>White</t>
  </si>
  <si>
    <t>BBOCFZ7Z9H</t>
  </si>
  <si>
    <t>ACCGGWZZZHHJZGC2</t>
  </si>
  <si>
    <t>GOKIXX</t>
  </si>
  <si>
    <t>GOBASS444</t>
  </si>
  <si>
    <t>GOBASS 444</t>
  </si>
  <si>
    <t>B0BQVQVZHJ</t>
  </si>
  <si>
    <t>GOSURROUND</t>
  </si>
  <si>
    <t>GOBASS444BL</t>
  </si>
  <si>
    <t>B0BQVY767B</t>
  </si>
  <si>
    <t>GOBASS444W</t>
  </si>
  <si>
    <t>B0BQVCWXC1</t>
  </si>
  <si>
    <t>Main Url</t>
  </si>
  <si>
    <t>GOBASS455</t>
  </si>
  <si>
    <t>GOBASS 455</t>
  </si>
  <si>
    <t>B0BCG2XW1S</t>
  </si>
  <si>
    <t>GOBASS455Bl</t>
  </si>
  <si>
    <t>B0BCG29CNY</t>
  </si>
  <si>
    <t>GOBASS455W</t>
  </si>
  <si>
    <t>B0BCG41JJW</t>
  </si>
  <si>
    <t>GOBASS610</t>
  </si>
  <si>
    <t>GOBASS 610</t>
  </si>
  <si>
    <t>B09P35224S</t>
  </si>
  <si>
    <t>ACCGBWGV3JZ3N6EB</t>
  </si>
  <si>
    <t>GOBASS900</t>
  </si>
  <si>
    <t>GOBASS 900</t>
  </si>
  <si>
    <t>B09P3GQ9TQ</t>
  </si>
  <si>
    <t>ACCGBWGVZYZYFHXD</t>
  </si>
  <si>
    <t>GOBASS910</t>
  </si>
  <si>
    <t>GOBASS 910</t>
  </si>
  <si>
    <t>B09P31MBGH</t>
  </si>
  <si>
    <t>ACCGBWGV4ENPNSXH</t>
  </si>
  <si>
    <t>GOBOLD400</t>
  </si>
  <si>
    <t>GOBOLD 400</t>
  </si>
  <si>
    <t>B0B2DXNJGJ</t>
  </si>
  <si>
    <t>ACCGGWZPZHHZQFAM</t>
  </si>
  <si>
    <t>GOBOLD410</t>
  </si>
  <si>
    <t>GOBOLD 410</t>
  </si>
  <si>
    <t>B0B2DZZZ43</t>
  </si>
  <si>
    <t>ACCGGWZPSCA9WYFU</t>
  </si>
  <si>
    <t>GOBOLD600</t>
  </si>
  <si>
    <t>GOBOLD 600</t>
  </si>
  <si>
    <t>B0B2DZ97JD</t>
  </si>
  <si>
    <t>ACCGGWZPQE7YFRGC</t>
  </si>
  <si>
    <t>GOBOLD610</t>
  </si>
  <si>
    <t>GOBOLD 610</t>
  </si>
  <si>
    <t>B0B2DZZ4ZZ</t>
  </si>
  <si>
    <t>ACCGGWZP9QZNUDAG</t>
  </si>
  <si>
    <t>GOBUDS400</t>
  </si>
  <si>
    <t>GOBUDS 400</t>
  </si>
  <si>
    <t>B09P37YKMS</t>
  </si>
  <si>
    <t>ACCGBWGVUJRBZWDN</t>
  </si>
  <si>
    <t>GOBUDS410</t>
  </si>
  <si>
    <t>GOBUDS 410</t>
  </si>
  <si>
    <t>B09P32F8M5</t>
  </si>
  <si>
    <t>ACCGBWGVRFGFGZZP</t>
  </si>
  <si>
    <t>GOBUDS600</t>
  </si>
  <si>
    <t>GOBUDS 600</t>
  </si>
  <si>
    <t>B09P33L9ZR</t>
  </si>
  <si>
    <t>ACCGBWGV7QNYZWG2</t>
  </si>
  <si>
    <t>GOBUDS621</t>
  </si>
  <si>
    <t>GOBUDS 621</t>
  </si>
  <si>
    <t>ACCGBWGVTFNBCGSG</t>
  </si>
  <si>
    <t>GOBUDS900</t>
  </si>
  <si>
    <t>GOBUDS 900</t>
  </si>
  <si>
    <t>GOBUDS901</t>
  </si>
  <si>
    <t>GOBUDS 901</t>
  </si>
  <si>
    <t>ACCGC92S8ZP3PRVH</t>
  </si>
  <si>
    <t>GOBUDS902</t>
  </si>
  <si>
    <t>GOBUDS 902</t>
  </si>
  <si>
    <t>B09V196GQR</t>
  </si>
  <si>
    <t>GOBUDS920</t>
  </si>
  <si>
    <t>GOBUDS 920</t>
  </si>
  <si>
    <t>B09P36YZN7</t>
  </si>
  <si>
    <t>ACCGBWGVTVXMGZTR</t>
  </si>
  <si>
    <t>GOCRUSH410</t>
  </si>
  <si>
    <t>GOCRUSH 410</t>
  </si>
  <si>
    <t>SPEAKERS</t>
  </si>
  <si>
    <t>B09PRQGKH8</t>
  </si>
  <si>
    <t>ACCGBUTWYFGEZKBW</t>
  </si>
  <si>
    <t>GOCRUSH421</t>
  </si>
  <si>
    <t>GOCRUSH 421</t>
  </si>
  <si>
    <t>B09PRQ8MNW</t>
  </si>
  <si>
    <t>ACCGBUTW6GB2J4EF</t>
  </si>
  <si>
    <t>GOCRUSH900</t>
  </si>
  <si>
    <t>GOCRUSH 900</t>
  </si>
  <si>
    <t>B09PRQ8S8G</t>
  </si>
  <si>
    <t>ACCGBUTWRXG5DUNF</t>
  </si>
  <si>
    <t>GOKIXX400</t>
  </si>
  <si>
    <t>GOKIXX 400</t>
  </si>
  <si>
    <t>B09P34XY7M</t>
  </si>
  <si>
    <t>ACCGBWGSFSUGFGCU</t>
  </si>
  <si>
    <t>GOKIXX410</t>
  </si>
  <si>
    <t>GOKIXX 410</t>
  </si>
  <si>
    <t>B09P2Z8KWN</t>
  </si>
  <si>
    <t>ACCGBWGS6ERNM7GG</t>
  </si>
  <si>
    <t>GOKIXX421</t>
  </si>
  <si>
    <t>GOKIXX 421</t>
  </si>
  <si>
    <t>B09P385YZC</t>
  </si>
  <si>
    <t>ACCGBWGSQSRUJEAH</t>
  </si>
  <si>
    <t>GOKIXX610</t>
  </si>
  <si>
    <t>GOKIXX 610</t>
  </si>
  <si>
    <t>B09P2Z8P87</t>
  </si>
  <si>
    <t>ACCGBWGSHVEBZZW7</t>
  </si>
  <si>
    <t>GOKIXX620</t>
  </si>
  <si>
    <t>GOKIXX 620</t>
  </si>
  <si>
    <t>B09P33VQVG</t>
  </si>
  <si>
    <t>ACCGBWGSNZDFDGKM</t>
  </si>
  <si>
    <t>GOKIXX621</t>
  </si>
  <si>
    <t>GOKIXX 621</t>
  </si>
  <si>
    <t>B0BCG6L6FS</t>
  </si>
  <si>
    <t>ACCGHFZDG5GKHNWV</t>
  </si>
  <si>
    <t>GOKIXX630</t>
  </si>
  <si>
    <t>GOKIXX 630</t>
  </si>
  <si>
    <t>B09P3FZD31</t>
  </si>
  <si>
    <t>ACCGBWGSX5FUAY2J</t>
  </si>
  <si>
    <t>GOKIXX651</t>
  </si>
  <si>
    <t>GOKIXX 651</t>
  </si>
  <si>
    <t>ACCGC92SBJJ98WPQ</t>
  </si>
  <si>
    <t>GOKIXX652</t>
  </si>
  <si>
    <t>GOKIXX 652</t>
  </si>
  <si>
    <t>B0BCFZDXD8</t>
  </si>
  <si>
    <t>GOKIXX900</t>
  </si>
  <si>
    <t>GOKIXX 900</t>
  </si>
  <si>
    <t>B09P32HN32</t>
  </si>
  <si>
    <t>ACCGBWGSTZENH4HF</t>
  </si>
  <si>
    <t>GOKIXX952</t>
  </si>
  <si>
    <t>GOKIXX 952</t>
  </si>
  <si>
    <t>B0BN8MW6VH</t>
  </si>
  <si>
    <t>ACCGGWZPFUSFYBGU</t>
  </si>
  <si>
    <t>GOSURROUND410</t>
  </si>
  <si>
    <t>GOSURROUND 410</t>
  </si>
  <si>
    <t>B09YV3YQVB</t>
  </si>
  <si>
    <t>ACCGHFZQSSZZ5ZHS</t>
  </si>
  <si>
    <t>GOSURROUND430</t>
  </si>
  <si>
    <t>GOSURROUND 430</t>
  </si>
  <si>
    <t>B09YV4PXDZ</t>
  </si>
  <si>
    <t>ACCGHFZQKCBYGAGG</t>
  </si>
  <si>
    <t>GOSURROUND610</t>
  </si>
  <si>
    <t>GOSURROUND 610</t>
  </si>
  <si>
    <t>B09YV463PY</t>
  </si>
  <si>
    <t>ACCGHFZP7TF85AYH</t>
  </si>
  <si>
    <t>GOSURROUND620</t>
  </si>
  <si>
    <t>GOSURROUND 620</t>
  </si>
  <si>
    <t>B09YV3VFWD</t>
  </si>
  <si>
    <t>ACCGHFZPATZCEHHN</t>
  </si>
  <si>
    <t>GOSURROUND900</t>
  </si>
  <si>
    <t>GOSURROUND 900</t>
  </si>
  <si>
    <t>B09YV5LC7F</t>
  </si>
  <si>
    <t>ACCGHFZPSP7ZEYDP</t>
  </si>
  <si>
    <t>GOSURROUND920</t>
  </si>
  <si>
    <t>GOSURROUND 920</t>
  </si>
  <si>
    <t>B09YV2XRY7</t>
  </si>
  <si>
    <t>ACCGHFZPTUUDKMG3</t>
  </si>
  <si>
    <t>GOBUDS661</t>
  </si>
  <si>
    <t>Red</t>
  </si>
  <si>
    <t>B0BVW5D48T</t>
  </si>
  <si>
    <t>B0BVW2DLB3</t>
  </si>
  <si>
    <t>GOBUDS 661</t>
  </si>
  <si>
    <t>GOKIXX621FR</t>
  </si>
  <si>
    <t>GOKIXX621MB</t>
  </si>
  <si>
    <t>Amazon</t>
  </si>
  <si>
    <t>FK</t>
  </si>
  <si>
    <t>Govo</t>
  </si>
  <si>
    <t>https://www.amazon.in/dp/B09P35Y9Q8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</si>
</sst>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4" fillId="2" borderId="0" xfId="1" applyFont="1" applyFill="1"/>
    <xf numFmtId="0" fontId="2" fillId="3" borderId="0" xfId="0" applyFont="1" applyFill="1" applyAlignment="1">
      <alignment horizontal="center" vertical="center"/>
    </xf>
    <xf numFmtId="0" fontId="1" fillId="2" borderId="0" xfId="1" applyFill="1"/>
    <xf numFmtId="0" fontId="1" fillId="0" borderId="0" xfId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1" fillId="2" borderId="0" xfId="1" applyNumberFormat="1" applyFill="1"/>
  </cellXfs>
  <cellStyles count="2">
    <cellStyle name="Hyperlink" xfId="1" builtinId="8"/>
    <cellStyle name="Normal" xfId="0" builtinId="0"/>
  </cellStyles>
  <dxfs count="13">
    <dxf>
      <font>
        <sz val="11"/>
        <name val="Calibri"/>
      </font>
      <numFmt numFmtId="0" formatCode="General"/>
      <fill>
        <patternFill patternType="solid">
          <fgColor indexed="64"/>
          <bgColor theme="0"/>
        </patternFill>
      </fill>
    </dxf>
    <dxf>
      <font>
        <sz val="11"/>
        <name val="Calibri"/>
      </font>
      <numFmt numFmtId="0" formatCode="General"/>
      <fill>
        <patternFill patternType="solid">
          <fgColor indexed="64"/>
          <bgColor theme="0"/>
        </patternFill>
      </fill>
    </dxf>
    <dxf>
      <font>
        <sz val="11"/>
        <name val="Calibri"/>
      </font>
      <numFmt numFmtId="0" formatCode="General"/>
      <fill>
        <patternFill patternType="solid">
          <fgColor indexed="64"/>
          <bgColor theme="0"/>
        </patternFill>
      </fill>
    </dxf>
    <dxf>
      <font>
        <sz val="11"/>
        <name val="Calibri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z val="11"/>
        <name val="Calibri"/>
      </font>
      <numFmt numFmtId="0" formatCode="General"/>
      <fill>
        <patternFill patternType="solid">
          <fgColor indexed="64"/>
          <bgColor theme="0"/>
        </patternFill>
      </fill>
      <alignment horizontal="general"/>
    </dxf>
    <dxf>
      <font>
        <sz val="11"/>
        <name val="Calibri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z val="11"/>
        <name val="Calibri"/>
      </font>
      <fill>
        <patternFill patternType="solid">
          <fgColor indexed="64"/>
          <bgColor theme="0"/>
        </patternFill>
      </fill>
    </dxf>
    <dxf>
      <font>
        <sz val="11"/>
        <name val="Calibri"/>
      </font>
      <fill>
        <patternFill patternType="solid">
          <fgColor indexed="64"/>
          <bgColor theme="0"/>
        </patternFill>
      </fill>
    </dxf>
    <dxf>
      <font>
        <sz val="11"/>
        <name val="Calibri"/>
      </font>
      <fill>
        <patternFill patternType="solid">
          <fgColor indexed="64"/>
          <bgColor theme="0"/>
        </patternFill>
      </fill>
    </dxf>
    <dxf>
      <font>
        <sz val="11"/>
        <name val="Calibri"/>
      </font>
      <fill>
        <patternFill patternType="solid">
          <fgColor indexed="64"/>
          <bgColor theme="0"/>
        </patternFill>
      </fill>
    </dxf>
    <dxf>
      <font>
        <sz val="11"/>
        <name val="Calibri"/>
      </font>
      <fill>
        <patternFill patternType="solid">
          <fgColor indexed="64"/>
          <bgColor theme="0"/>
        </patternFill>
      </fill>
    </dxf>
    <dxf>
      <font>
        <sz val="11"/>
        <name val="Calibri"/>
      </font>
      <fill>
        <patternFill patternType="solid">
          <fgColor indexed="64"/>
          <bgColor theme="0"/>
        </patternFill>
      </fill>
    </dxf>
    <dxf>
      <font>
        <b val="0"/>
        <sz val="11"/>
        <name val="Calibri"/>
      </font>
      <fill>
        <patternFill patternType="solid">
          <fgColor indexed="64"/>
          <bgColor theme="1"/>
        </patternFill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57EAF-9A95-4D3D-BA50-BB0013E1B169}" name="Product_List_Table" displayName="Product_List_Table" ref="A1:K50" totalsRowShown="0" headerRowDxfId="12" dataDxfId="11">
  <sortState xmlns:xlrd2="http://schemas.microsoft.com/office/spreadsheetml/2017/richdata2" ref="A2:I47">
    <sortCondition ref="D1:D47"/>
  </sortState>
  <tableColumns count="11">
    <tableColumn id="1" xr3:uid="{D8CF5E0C-D953-4B5F-96AD-43AC34DE6EB1}" name="Particulars" dataDxfId="10"/>
    <tableColumn id="2" xr3:uid="{C4AEBADA-DDDC-442D-9031-A04D939607C2}" name="Product" dataDxfId="9"/>
    <tableColumn id="8" xr3:uid="{3F8310E1-A58A-4450-B796-B953BC7EA8A2}" name="Variation" dataDxfId="8"/>
    <tableColumn id="3" xr3:uid="{836AC729-05AC-417D-A28D-0911FC511D55}" name="Category" dataDxfId="7"/>
    <tableColumn id="4" xr3:uid="{379B215D-D208-4344-A1ED-82C28FFCD0E5}" name="Division" dataDxfId="6"/>
    <tableColumn id="5" xr3:uid="{82F5F643-AB77-4526-8AB7-9F158AE59B8D}" name="ASIN" dataDxfId="5"/>
    <tableColumn id="6" xr3:uid="{82881FAB-5195-4616-BDC3-A82D6C1A118B}" name="FSN" dataDxfId="4"/>
    <tableColumn id="11" xr3:uid="{9A4CDFCB-6757-FC49-BC5E-B8E8B5D39F7A}" name="GOVO.LIFE Particular" dataDxfId="3">
      <calculatedColumnFormula>Product_List_Table[[#This Row],[Particulars]]</calculatedColumnFormula>
    </tableColumn>
    <tableColumn id="7" xr3:uid="{A13F024A-BEA0-4802-95C0-05DBCC456A18}" name="Amazon Link" dataDxfId="2">
      <calculatedColumnFormula>IF(Product_List_Table[[#This Row],[ASIN]]="","",HYPERLINK(CONCATENATE("https://amazon.in/dp/",Product_List_Table[[#This Row],[ASIN]]),CONCATENATE(Product_List_Table[[#This Row],[Product]]," ",Product_List_Table[[#This Row],[Variation]])))</calculatedColumnFormula>
    </tableColumn>
    <tableColumn id="9" xr3:uid="{C1401F36-9169-EF4D-B7F3-4FF02C6DB25A}" name="Flipkart Link" dataDxfId="1" dataCellStyle="Hyperlink">
      <calculatedColumnFormula>IF(Product_List_Table[[#This Row],[FSN]]="","",HYPERLINK(CONCATENATE("https://www.flipkart.com/product/p/itme?pid=",Product_List_Table[[#This Row],[FSN]]),CONCATENATE(Product_List_Table[[#This Row],[Product]]," ",Product_List_Table[[#This Row],[Variation]])))</calculatedColumnFormula>
    </tableColumn>
    <tableColumn id="10" xr3:uid="{1E1421C1-0E5F-6748-842D-755E3F7CE3F9}" name="GOVO LINK" dataDxfId="0">
      <calculatedColumnFormula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dp/B09P35Y9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0B0C-C09E-4CE8-9A3D-42EE97F96466}">
  <dimension ref="A1:Y50"/>
  <sheetViews>
    <sheetView tabSelected="1" topLeftCell="L1" workbookViewId="0">
      <selection activeCell="P6" sqref="P6"/>
    </sheetView>
  </sheetViews>
  <sheetFormatPr defaultColWidth="8.85546875" defaultRowHeight="15" x14ac:dyDescent="0.25"/>
  <cols>
    <col min="1" max="1" width="17.5703125" style="1" bestFit="1" customWidth="1"/>
    <col min="2" max="2" width="18.140625" style="1" bestFit="1" customWidth="1"/>
    <col min="3" max="3" width="11.7109375" style="1" bestFit="1" customWidth="1"/>
    <col min="4" max="4" width="14.28515625" style="1" bestFit="1" customWidth="1"/>
    <col min="5" max="5" width="13.5703125" style="1" bestFit="1" customWidth="1"/>
    <col min="6" max="6" width="14.5703125" style="1" bestFit="1" customWidth="1"/>
    <col min="7" max="8" width="22.42578125" style="1" bestFit="1" customWidth="1"/>
    <col min="9" max="10" width="18.5703125" style="1" bestFit="1" customWidth="1"/>
    <col min="11" max="11" width="18.140625" style="1" bestFit="1" customWidth="1"/>
    <col min="12" max="12" width="8.85546875" style="1"/>
    <col min="13" max="13" width="34.7109375" style="1" bestFit="1" customWidth="1"/>
    <col min="14" max="14" width="81.7109375" style="1" bestFit="1" customWidth="1"/>
    <col min="15" max="15" width="43.28515625" style="1" customWidth="1"/>
    <col min="16" max="22" width="8.85546875" style="1"/>
    <col min="23" max="23" width="25.140625" style="1" bestFit="1" customWidth="1"/>
    <col min="24" max="24" width="11.85546875" style="1" bestFit="1" customWidth="1"/>
    <col min="25" max="25" width="30.140625" style="1" bestFit="1" customWidth="1"/>
    <col min="26" max="16384" width="8.85546875" style="1"/>
  </cols>
  <sheetData>
    <row r="1" spans="1:2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M1" s="1" t="s">
        <v>198</v>
      </c>
      <c r="N1" s="1" t="s">
        <v>199</v>
      </c>
      <c r="O1" s="1" t="s">
        <v>200</v>
      </c>
      <c r="W1" s="2" t="s">
        <v>11</v>
      </c>
      <c r="X1" s="2" t="s">
        <v>12</v>
      </c>
      <c r="Y1" s="2" t="s">
        <v>13</v>
      </c>
    </row>
    <row r="2" spans="1:25" x14ac:dyDescent="0.25">
      <c r="A2" s="3" t="s">
        <v>14</v>
      </c>
      <c r="B2" s="3" t="s">
        <v>15</v>
      </c>
      <c r="C2" s="3" t="str">
        <f>""</f>
        <v/>
      </c>
      <c r="D2" s="3" t="s">
        <v>16</v>
      </c>
      <c r="E2" s="3" t="s">
        <v>17</v>
      </c>
      <c r="F2" s="3" t="s">
        <v>18</v>
      </c>
      <c r="G2" s="3" t="s">
        <v>19</v>
      </c>
      <c r="H2" s="4" t="str">
        <f>Product_List_Table[[#This Row],[Particulars]]</f>
        <v>GOBASS400</v>
      </c>
      <c r="I2" s="7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GOBASS 400 </v>
      </c>
      <c r="J2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GOBASS 400 </v>
      </c>
      <c r="K2" s="8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GOBASS 400</v>
      </c>
      <c r="M2" s="8" t="s">
        <v>201</v>
      </c>
      <c r="N2" s="1" t="str">
        <f>IF(Product_List_Table[[#This Row],[Flipkart Link]]="","",CONCATENATE("https://www.flipkart.com/product/p/itme?pid=",Product_List_Table[[#This Row],[FSN]]))</f>
        <v>https://www.flipkart.com/product/p/itme?pid=ACCGBWGVHTX3MAHN</v>
      </c>
      <c r="O2" s="1" t="str">
        <f>IF(Product_List_Table[[#This Row],[GOVO LINK]]="","",_xlfn.CONCAT($W$10,VLOOKUP(D2,$W$2:$Y$7,2,FALSE),RIGHT(B2,3),VLOOKUP(D2,$W$2:$Y$7,3,FALSE)))</f>
        <v>https://govo.life/products/gobass-400-earphones</v>
      </c>
      <c r="W2" s="1" t="s">
        <v>16</v>
      </c>
      <c r="X2" s="1" t="str">
        <f>CONCATENATE(LOWER(W2),"-")</f>
        <v>gobass-</v>
      </c>
      <c r="Y2" s="1" t="str">
        <f>"-earphones"</f>
        <v>-earphones</v>
      </c>
    </row>
    <row r="3" spans="1:25" x14ac:dyDescent="0.25">
      <c r="A3" s="3" t="s">
        <v>20</v>
      </c>
      <c r="B3" s="3" t="s">
        <v>21</v>
      </c>
      <c r="C3" s="3" t="str">
        <f>""</f>
        <v/>
      </c>
      <c r="D3" s="3" t="s">
        <v>16</v>
      </c>
      <c r="E3" s="3" t="s">
        <v>17</v>
      </c>
      <c r="F3" s="3" t="s">
        <v>22</v>
      </c>
      <c r="G3" s="3" t="s">
        <v>23</v>
      </c>
      <c r="H3" s="4" t="str">
        <f>Product_List_Table[[#This Row],[Particulars]]</f>
        <v>GOBASS410</v>
      </c>
      <c r="I3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GOBASS 410 </v>
      </c>
      <c r="J3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GOBASS 410 </v>
      </c>
      <c r="K3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GOBASS 410</v>
      </c>
      <c r="M3" s="1" t="str">
        <f>IF(Product_List_Table[[#This Row],[ASIN]]="","","https://amazon.in/dp/"&amp;Product_List_Table[[#This Row],[ASIN]])</f>
        <v>https://amazon.in/dp/B09P348V1P</v>
      </c>
      <c r="N3" s="1" t="str">
        <f>IF(Product_List_Table[[#This Row],[Flipkart Link]]="","",CONCATENATE("https://www.flipkart.com/product/p/itme?pid=",Product_List_Table[[#This Row],[FSN]]))</f>
        <v>https://www.flipkart.com/product/p/itme?pid=ACCGBWGVY5KQ6DER</v>
      </c>
      <c r="O3" s="1" t="str">
        <f>IF(Product_List_Table[[#This Row],[GOVO LINK]]="","",_xlfn.CONCAT($W$10,VLOOKUP(D3,$W$2:$Y$7,2,FALSE),RIGHT(B3,3),VLOOKUP(D3,$W$2:$Y$7,3,FALSE)))</f>
        <v>https://govo.life/products/gobass-410-earphones</v>
      </c>
      <c r="W3" s="1" t="s">
        <v>24</v>
      </c>
      <c r="X3" s="1" t="str">
        <f t="shared" ref="X3:X7" si="0">CONCATENATE(LOWER(W3),"-")</f>
        <v>gobold-</v>
      </c>
      <c r="Y3" s="1" t="str">
        <f>"-bluetooth-headphones"</f>
        <v>-bluetooth-headphones</v>
      </c>
    </row>
    <row r="4" spans="1:25" x14ac:dyDescent="0.25">
      <c r="A4" s="3" t="s">
        <v>25</v>
      </c>
      <c r="B4" s="3" t="s">
        <v>26</v>
      </c>
      <c r="C4" s="3" t="s">
        <v>27</v>
      </c>
      <c r="D4" s="3" t="s">
        <v>16</v>
      </c>
      <c r="E4" s="3" t="s">
        <v>17</v>
      </c>
      <c r="F4" s="3" t="s">
        <v>28</v>
      </c>
      <c r="G4" s="3" t="s">
        <v>29</v>
      </c>
      <c r="H4" s="4" t="str">
        <f>Product_List_Table[[#This Row],[Particulars]]</f>
        <v>GOBASS411</v>
      </c>
      <c r="I4" s="7" t="str">
        <f>IF(Product_List_Table[[#This Row],[ASIN]]="","",HYPERLINK(CONCATENATE("https://amazon.in/dp/",Product_List_Table[[#This Row],[ASIN]]),CONCATENATE(Product_List_Table[[#This Row],[Product]]," ",Product_List_Table[[#This Row],[Variation]])))</f>
        <v>GOBASS 411 Black</v>
      </c>
      <c r="J4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>GOBASS 411 Black</v>
      </c>
      <c r="K4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GOBASS 411</v>
      </c>
      <c r="M4" s="1" t="str">
        <f>IF(Product_List_Table[[#This Row],[ASIN]]="","","https://amazon.in/dp/"&amp;Product_List_Table[[#This Row],[ASIN]])</f>
        <v>https://amazon.in/dp/B0BCG3HN8C</v>
      </c>
      <c r="N4" s="1" t="str">
        <f>IF(Product_List_Table[[#This Row],[Flipkart Link]]="","",CONCATENATE("https://www.flipkart.com/product/p/itme?pid=",Product_List_Table[[#This Row],[FSN]]))</f>
        <v>https://www.flipkart.com/product/p/itme?pid=ACCGHFZDYBQRGZ36</v>
      </c>
      <c r="O4" s="1" t="str">
        <f>IF(Product_List_Table[[#This Row],[GOVO LINK]]="","",_xlfn.CONCAT($W$10,VLOOKUP(D4,$W$2:$Y$7,2,FALSE),RIGHT(B4,3),VLOOKUP(D4,$W$2:$Y$7,3,FALSE)))</f>
        <v>https://govo.life/products/gobass-411-earphones</v>
      </c>
      <c r="W4" s="1" t="s">
        <v>30</v>
      </c>
      <c r="X4" s="1" t="str">
        <f t="shared" si="0"/>
        <v>gobuds-</v>
      </c>
      <c r="Y4" s="1" t="str">
        <f>"-earbuds"</f>
        <v>-earbuds</v>
      </c>
    </row>
    <row r="5" spans="1:25" x14ac:dyDescent="0.25">
      <c r="A5" s="3" t="s">
        <v>31</v>
      </c>
      <c r="B5" s="3" t="s">
        <v>26</v>
      </c>
      <c r="C5" s="3" t="s">
        <v>32</v>
      </c>
      <c r="D5" s="3" t="s">
        <v>16</v>
      </c>
      <c r="E5" s="3" t="s">
        <v>17</v>
      </c>
      <c r="F5" s="3" t="s">
        <v>33</v>
      </c>
      <c r="G5" s="3" t="s">
        <v>34</v>
      </c>
      <c r="H5" s="4" t="str">
        <f>Product_List_Table[[#This Row],[Particulars]]</f>
        <v>GOBASS411BL</v>
      </c>
      <c r="I5" s="7" t="str">
        <f>IF(Product_List_Table[[#This Row],[ASIN]]="","",HYPERLINK(CONCATENATE("https://amazon.in/dp/",Product_List_Table[[#This Row],[ASIN]]),CONCATENATE(Product_List_Table[[#This Row],[Product]]," ",Product_List_Table[[#This Row],[Variation]])))</f>
        <v>GOBASS 411 Blue</v>
      </c>
      <c r="J5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>GOBASS 411 Blue</v>
      </c>
      <c r="K5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GOBASS 411</v>
      </c>
      <c r="M5" s="1" t="str">
        <f>IF(Product_List_Table[[#This Row],[ASIN]]="","","https://amazon.in/dp/"&amp;Product_List_Table[[#This Row],[ASIN]])</f>
        <v>https://amazon.in/dp/B0BCG5FH9M</v>
      </c>
      <c r="N5" s="1" t="str">
        <f>IF(Product_List_Table[[#This Row],[Flipkart Link]]="","",CONCATENATE("https://www.flipkart.com/product/p/itme?pid=",Product_List_Table[[#This Row],[FSN]]))</f>
        <v>https://www.flipkart.com/product/p/itme?pid=ACCGGWZZGUSGZ2K5</v>
      </c>
      <c r="O5" s="1" t="str">
        <f>IF(Product_List_Table[[#This Row],[GOVO LINK]]="","",_xlfn.CONCAT($W$10,VLOOKUP(D5,$W$2:$Y$7,2,FALSE),RIGHT(B5,3),VLOOKUP(D5,$W$2:$Y$7,3,FALSE)))</f>
        <v>https://govo.life/products/gobass-411-earphones</v>
      </c>
      <c r="W5" s="1" t="s">
        <v>35</v>
      </c>
      <c r="X5" s="1" t="str">
        <f t="shared" si="0"/>
        <v>gocrush-</v>
      </c>
      <c r="Y5" s="1" t="str">
        <f>"-bluetooth-speaker"</f>
        <v>-bluetooth-speaker</v>
      </c>
    </row>
    <row r="6" spans="1:25" x14ac:dyDescent="0.25">
      <c r="A6" s="3" t="s">
        <v>36</v>
      </c>
      <c r="B6" s="3" t="s">
        <v>26</v>
      </c>
      <c r="C6" s="3" t="s">
        <v>37</v>
      </c>
      <c r="D6" s="3" t="s">
        <v>16</v>
      </c>
      <c r="E6" s="3" t="s">
        <v>17</v>
      </c>
      <c r="F6" s="3" t="s">
        <v>38</v>
      </c>
      <c r="G6" s="3" t="s">
        <v>39</v>
      </c>
      <c r="H6" s="4" t="str">
        <f>Product_List_Table[[#This Row],[Particulars]]</f>
        <v>GOBASS411W</v>
      </c>
      <c r="I6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>GOBASS 411 White</v>
      </c>
      <c r="J6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>GOBASS 411 White</v>
      </c>
      <c r="K6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GOBASS 411</v>
      </c>
      <c r="M6" s="1" t="str">
        <f>IF(Product_List_Table[[#This Row],[ASIN]]="","","https://amazon.in/dp/"&amp;Product_List_Table[[#This Row],[ASIN]])</f>
        <v>https://amazon.in/dp/BBOCFZ7Z9H</v>
      </c>
      <c r="N6" s="1" t="str">
        <f>IF(Product_List_Table[[#This Row],[Flipkart Link]]="","",CONCATENATE("https://www.flipkart.com/product/p/itme?pid=",Product_List_Table[[#This Row],[FSN]]))</f>
        <v>https://www.flipkart.com/product/p/itme?pid=ACCGGWZZZHHJZGC2</v>
      </c>
      <c r="O6" s="1" t="str">
        <f>IF(Product_List_Table[[#This Row],[GOVO LINK]]="","",_xlfn.CONCAT($W$10,VLOOKUP(D6,$W$2:$Y$7,2,FALSE),RIGHT(B6,3),VLOOKUP(D6,$W$2:$Y$7,3,FALSE)))</f>
        <v>https://govo.life/products/gobass-411-earphones</v>
      </c>
      <c r="W6" s="1" t="s">
        <v>40</v>
      </c>
      <c r="X6" s="1" t="str">
        <f t="shared" si="0"/>
        <v>gokixx-</v>
      </c>
      <c r="Y6" s="1" t="str">
        <f>"-bluetooth-earphones-neckband"</f>
        <v>-bluetooth-earphones-neckband</v>
      </c>
    </row>
    <row r="7" spans="1:25" x14ac:dyDescent="0.25">
      <c r="A7" s="3" t="s">
        <v>41</v>
      </c>
      <c r="B7" s="3" t="s">
        <v>42</v>
      </c>
      <c r="C7" s="3" t="s">
        <v>27</v>
      </c>
      <c r="D7" s="3" t="s">
        <v>16</v>
      </c>
      <c r="E7" s="3" t="s">
        <v>17</v>
      </c>
      <c r="F7" s="3" t="s">
        <v>43</v>
      </c>
      <c r="G7" s="3"/>
      <c r="H7" s="4"/>
      <c r="I7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>GOBASS 444 Black</v>
      </c>
      <c r="J7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7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/>
      </c>
      <c r="M7" s="1" t="str">
        <f>IF(Product_List_Table[[#This Row],[ASIN]]="","","https://amazon.in/dp/"&amp;Product_List_Table[[#This Row],[ASIN]])</f>
        <v>https://amazon.in/dp/B0BQVQVZHJ</v>
      </c>
      <c r="N7" s="1" t="str">
        <f>IF(Product_List_Table[[#This Row],[Flipkart Link]]="","",CONCATENATE("https://www.flipkart.com/product/p/itme?pid=",Product_List_Table[[#This Row],[FSN]]))</f>
        <v/>
      </c>
      <c r="O7" s="1" t="str">
        <f>IF(Product_List_Table[[#This Row],[GOVO LINK]]="","",_xlfn.CONCAT($W$10,VLOOKUP(D7,$W$2:$Y$7,2,FALSE),RIGHT(B7,3),VLOOKUP(D7,$W$2:$Y$7,3,FALSE)))</f>
        <v/>
      </c>
      <c r="W7" s="1" t="s">
        <v>44</v>
      </c>
      <c r="X7" s="1" t="str">
        <f t="shared" si="0"/>
        <v>gosurround-</v>
      </c>
      <c r="Y7" s="1" t="str">
        <f>"-soundbars"</f>
        <v>-soundbars</v>
      </c>
    </row>
    <row r="8" spans="1:25" x14ac:dyDescent="0.25">
      <c r="A8" s="3" t="s">
        <v>45</v>
      </c>
      <c r="B8" s="3" t="s">
        <v>42</v>
      </c>
      <c r="C8" s="3" t="s">
        <v>32</v>
      </c>
      <c r="D8" s="3" t="s">
        <v>16</v>
      </c>
      <c r="E8" s="3" t="s">
        <v>17</v>
      </c>
      <c r="F8" s="3" t="s">
        <v>46</v>
      </c>
      <c r="G8" s="3"/>
      <c r="H8" s="4"/>
      <c r="I8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>GOBASS 444 Blue</v>
      </c>
      <c r="J8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8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/>
      </c>
      <c r="M8" s="1" t="str">
        <f>IF(Product_List_Table[[#This Row],[ASIN]]="","","https://amazon.in/dp/"&amp;Product_List_Table[[#This Row],[ASIN]])</f>
        <v>https://amazon.in/dp/B0BQVY767B</v>
      </c>
      <c r="N8" s="1" t="str">
        <f>IF(Product_List_Table[[#This Row],[Flipkart Link]]="","",CONCATENATE("https://www.flipkart.com/product/p/itme?pid=",Product_List_Table[[#This Row],[FSN]]))</f>
        <v/>
      </c>
      <c r="O8" s="1" t="str">
        <f>IF(Product_List_Table[[#This Row],[GOVO LINK]]="","",_xlfn.CONCAT($W$10,VLOOKUP(D8,$W$2:$Y$7,2,FALSE),RIGHT(B8,3),VLOOKUP(D8,$W$2:$Y$7,3,FALSE)))</f>
        <v/>
      </c>
    </row>
    <row r="9" spans="1:25" x14ac:dyDescent="0.25">
      <c r="A9" s="3" t="s">
        <v>47</v>
      </c>
      <c r="B9" s="3" t="s">
        <v>42</v>
      </c>
      <c r="C9" s="3" t="s">
        <v>37</v>
      </c>
      <c r="D9" s="3" t="s">
        <v>16</v>
      </c>
      <c r="E9" s="3" t="s">
        <v>17</v>
      </c>
      <c r="F9" s="3" t="s">
        <v>48</v>
      </c>
      <c r="G9" s="3"/>
      <c r="H9" s="4"/>
      <c r="I9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>GOBASS 444 White</v>
      </c>
      <c r="J9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9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/>
      </c>
      <c r="M9" s="1" t="str">
        <f>IF(Product_List_Table[[#This Row],[ASIN]]="","","https://amazon.in/dp/"&amp;Product_List_Table[[#This Row],[ASIN]])</f>
        <v>https://amazon.in/dp/B0BQVCWXC1</v>
      </c>
      <c r="N9" s="1" t="str">
        <f>IF(Product_List_Table[[#This Row],[Flipkart Link]]="","",CONCATENATE("https://www.flipkart.com/product/p/itme?pid=",Product_List_Table[[#This Row],[FSN]]))</f>
        <v/>
      </c>
      <c r="O9" s="1" t="str">
        <f>IF(Product_List_Table[[#This Row],[GOVO LINK]]="","",_xlfn.CONCAT($W$10,VLOOKUP(D9,$W$2:$Y$7,2,FALSE),RIGHT(B9,3),VLOOKUP(D9,$W$2:$Y$7,3,FALSE)))</f>
        <v/>
      </c>
      <c r="W9" s="2" t="s">
        <v>49</v>
      </c>
    </row>
    <row r="10" spans="1:25" x14ac:dyDescent="0.25">
      <c r="A10" s="3" t="s">
        <v>50</v>
      </c>
      <c r="B10" s="3" t="s">
        <v>51</v>
      </c>
      <c r="C10" s="3" t="s">
        <v>27</v>
      </c>
      <c r="D10" s="3" t="s">
        <v>16</v>
      </c>
      <c r="E10" s="3" t="s">
        <v>17</v>
      </c>
      <c r="F10" s="3" t="s">
        <v>52</v>
      </c>
      <c r="G10" s="3"/>
      <c r="H10" s="4"/>
      <c r="I10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>GOBASS 455 Black</v>
      </c>
      <c r="J10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10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/>
      </c>
      <c r="M10" s="1" t="str">
        <f>IF(Product_List_Table[[#This Row],[ASIN]]="","","https://amazon.in/dp/"&amp;Product_List_Table[[#This Row],[ASIN]])</f>
        <v>https://amazon.in/dp/B0BCG2XW1S</v>
      </c>
      <c r="N10" s="1" t="str">
        <f>IF(Product_List_Table[[#This Row],[Flipkart Link]]="","",CONCATENATE("https://www.flipkart.com/product/p/itme?pid=",Product_List_Table[[#This Row],[FSN]]))</f>
        <v/>
      </c>
      <c r="O10" s="1" t="str">
        <f>IF(Product_List_Table[[#This Row],[GOVO LINK]]="","",_xlfn.CONCAT($W$10,VLOOKUP(D10,$W$2:$Y$7,2,FALSE),RIGHT(B10,3),VLOOKUP(D10,$W$2:$Y$7,3,FALSE)))</f>
        <v/>
      </c>
      <c r="W10" s="1" t="str">
        <f>"https://govo.life/products/"</f>
        <v>https://govo.life/products/</v>
      </c>
    </row>
    <row r="11" spans="1:25" x14ac:dyDescent="0.25">
      <c r="A11" s="3" t="s">
        <v>53</v>
      </c>
      <c r="B11" s="3" t="s">
        <v>51</v>
      </c>
      <c r="C11" s="3" t="s">
        <v>32</v>
      </c>
      <c r="D11" s="3" t="s">
        <v>16</v>
      </c>
      <c r="E11" s="3" t="s">
        <v>17</v>
      </c>
      <c r="F11" s="3" t="s">
        <v>54</v>
      </c>
      <c r="G11" s="3"/>
      <c r="H11" s="4"/>
      <c r="I11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>GOBASS 455 Blue</v>
      </c>
      <c r="J11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11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/>
      </c>
      <c r="M11" s="1" t="str">
        <f>IF(Product_List_Table[[#This Row],[ASIN]]="","","https://amazon.in/dp/"&amp;Product_List_Table[[#This Row],[ASIN]])</f>
        <v>https://amazon.in/dp/B0BCG29CNY</v>
      </c>
      <c r="N11" s="1" t="str">
        <f>IF(Product_List_Table[[#This Row],[Flipkart Link]]="","",CONCATENATE("https://www.flipkart.com/product/p/itme?pid=",Product_List_Table[[#This Row],[FSN]]))</f>
        <v/>
      </c>
      <c r="O11" s="1" t="str">
        <f>IF(Product_List_Table[[#This Row],[GOVO LINK]]="","",_xlfn.CONCAT($W$10,VLOOKUP(D11,$W$2:$Y$7,2,FALSE),RIGHT(B11,3),VLOOKUP(D11,$W$2:$Y$7,3,FALSE)))</f>
        <v/>
      </c>
    </row>
    <row r="12" spans="1:25" x14ac:dyDescent="0.25">
      <c r="A12" s="3" t="s">
        <v>55</v>
      </c>
      <c r="B12" s="3" t="s">
        <v>51</v>
      </c>
      <c r="C12" s="3" t="s">
        <v>37</v>
      </c>
      <c r="D12" s="3" t="s">
        <v>16</v>
      </c>
      <c r="E12" s="3" t="s">
        <v>17</v>
      </c>
      <c r="F12" s="3" t="s">
        <v>56</v>
      </c>
      <c r="G12" s="3"/>
      <c r="H12" s="4"/>
      <c r="I12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>GOBASS 455 White</v>
      </c>
      <c r="J12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12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/>
      </c>
      <c r="M12" s="1" t="str">
        <f>IF(Product_List_Table[[#This Row],[ASIN]]="","","https://amazon.in/dp/"&amp;Product_List_Table[[#This Row],[ASIN]])</f>
        <v>https://amazon.in/dp/B0BCG41JJW</v>
      </c>
      <c r="N12" s="1" t="str">
        <f>IF(Product_List_Table[[#This Row],[Flipkart Link]]="","",CONCATENATE("https://www.flipkart.com/product/p/itme?pid=",Product_List_Table[[#This Row],[FSN]]))</f>
        <v/>
      </c>
      <c r="O12" s="1" t="str">
        <f>IF(Product_List_Table[[#This Row],[GOVO LINK]]="","",_xlfn.CONCAT($W$10,VLOOKUP(D12,$W$2:$Y$7,2,FALSE),RIGHT(B12,3),VLOOKUP(D12,$W$2:$Y$7,3,FALSE)))</f>
        <v/>
      </c>
    </row>
    <row r="13" spans="1:25" x14ac:dyDescent="0.25">
      <c r="A13" s="3" t="s">
        <v>57</v>
      </c>
      <c r="B13" s="3" t="s">
        <v>58</v>
      </c>
      <c r="C13" s="3" t="str">
        <f>""</f>
        <v/>
      </c>
      <c r="D13" s="3" t="s">
        <v>16</v>
      </c>
      <c r="E13" s="3" t="s">
        <v>17</v>
      </c>
      <c r="F13" s="3" t="s">
        <v>59</v>
      </c>
      <c r="G13" s="3" t="s">
        <v>60</v>
      </c>
      <c r="H13" s="4" t="str">
        <f>Product_List_Table[[#This Row],[Particulars]]</f>
        <v>GOBASS610</v>
      </c>
      <c r="I13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GOBASS 610 </v>
      </c>
      <c r="J13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GOBASS 610 </v>
      </c>
      <c r="K13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GOBASS 610</v>
      </c>
      <c r="M13" s="1" t="str">
        <f>IF(Product_List_Table[[#This Row],[ASIN]]="","","https://amazon.in/dp/"&amp;Product_List_Table[[#This Row],[ASIN]])</f>
        <v>https://amazon.in/dp/B09P35224S</v>
      </c>
      <c r="N13" s="1" t="str">
        <f>IF(Product_List_Table[[#This Row],[Flipkart Link]]="","",CONCATENATE("https://www.flipkart.com/product/p/itme?pid=",Product_List_Table[[#This Row],[FSN]]))</f>
        <v>https://www.flipkart.com/product/p/itme?pid=ACCGBWGV3JZ3N6EB</v>
      </c>
      <c r="O13" s="1" t="str">
        <f>IF(Product_List_Table[[#This Row],[GOVO LINK]]="","",_xlfn.CONCAT($W$10,VLOOKUP(D13,$W$2:$Y$7,2,FALSE),RIGHT(B13,3),VLOOKUP(D13,$W$2:$Y$7,3,FALSE)))</f>
        <v>https://govo.life/products/gobass-610-earphones</v>
      </c>
    </row>
    <row r="14" spans="1:25" x14ac:dyDescent="0.25">
      <c r="A14" s="3" t="s">
        <v>61</v>
      </c>
      <c r="B14" s="3" t="s">
        <v>62</v>
      </c>
      <c r="C14" s="3" t="str">
        <f>""</f>
        <v/>
      </c>
      <c r="D14" s="3" t="s">
        <v>16</v>
      </c>
      <c r="E14" s="3" t="s">
        <v>17</v>
      </c>
      <c r="F14" s="3" t="s">
        <v>63</v>
      </c>
      <c r="G14" s="3" t="s">
        <v>64</v>
      </c>
      <c r="H14" s="4" t="str">
        <f>Product_List_Table[[#This Row],[Particulars]]</f>
        <v>GOBASS900</v>
      </c>
      <c r="I14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GOBASS 900 </v>
      </c>
      <c r="J14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GOBASS 900 </v>
      </c>
      <c r="K14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GOBASS 900</v>
      </c>
      <c r="M14" s="1" t="str">
        <f>IF(Product_List_Table[[#This Row],[ASIN]]="","","https://amazon.in/dp/"&amp;Product_List_Table[[#This Row],[ASIN]])</f>
        <v>https://amazon.in/dp/B09P3GQ9TQ</v>
      </c>
      <c r="N14" s="1" t="str">
        <f>IF(Product_List_Table[[#This Row],[Flipkart Link]]="","",CONCATENATE("https://www.flipkart.com/product/p/itme?pid=",Product_List_Table[[#This Row],[FSN]]))</f>
        <v>https://www.flipkart.com/product/p/itme?pid=ACCGBWGVZYZYFHXD</v>
      </c>
      <c r="O14" s="1" t="str">
        <f>IF(Product_List_Table[[#This Row],[GOVO LINK]]="","",_xlfn.CONCAT($W$10,VLOOKUP(D14,$W$2:$Y$7,2,FALSE),RIGHT(B14,3),VLOOKUP(D14,$W$2:$Y$7,3,FALSE)))</f>
        <v>https://govo.life/products/gobass-900-earphones</v>
      </c>
    </row>
    <row r="15" spans="1:25" x14ac:dyDescent="0.25">
      <c r="A15" s="3" t="s">
        <v>65</v>
      </c>
      <c r="B15" s="3" t="s">
        <v>66</v>
      </c>
      <c r="C15" s="3" t="str">
        <f>""</f>
        <v/>
      </c>
      <c r="D15" s="3" t="s">
        <v>16</v>
      </c>
      <c r="E15" s="3" t="s">
        <v>17</v>
      </c>
      <c r="F15" s="3" t="s">
        <v>67</v>
      </c>
      <c r="G15" s="3" t="s">
        <v>68</v>
      </c>
      <c r="H15" s="4" t="str">
        <f>Product_List_Table[[#This Row],[Particulars]]</f>
        <v>GOBASS910</v>
      </c>
      <c r="I15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GOBASS 910 </v>
      </c>
      <c r="J15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GOBASS 910 </v>
      </c>
      <c r="K15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GOBASS 910</v>
      </c>
      <c r="M15" s="1" t="str">
        <f>IF(Product_List_Table[[#This Row],[ASIN]]="","","https://amazon.in/dp/"&amp;Product_List_Table[[#This Row],[ASIN]])</f>
        <v>https://amazon.in/dp/B09P31MBGH</v>
      </c>
      <c r="N15" s="1" t="str">
        <f>IF(Product_List_Table[[#This Row],[Flipkart Link]]="","",CONCATENATE("https://www.flipkart.com/product/p/itme?pid=",Product_List_Table[[#This Row],[FSN]]))</f>
        <v>https://www.flipkart.com/product/p/itme?pid=ACCGBWGV4ENPNSXH</v>
      </c>
      <c r="O15" s="1" t="str">
        <f>IF(Product_List_Table[[#This Row],[GOVO LINK]]="","",_xlfn.CONCAT($W$10,VLOOKUP(D15,$W$2:$Y$7,2,FALSE),RIGHT(B15,3),VLOOKUP(D15,$W$2:$Y$7,3,FALSE)))</f>
        <v>https://govo.life/products/gobass-910-earphones</v>
      </c>
    </row>
    <row r="16" spans="1:25" x14ac:dyDescent="0.25">
      <c r="A16" s="3" t="s">
        <v>69</v>
      </c>
      <c r="B16" s="3" t="s">
        <v>70</v>
      </c>
      <c r="C16" s="3" t="str">
        <f>""</f>
        <v/>
      </c>
      <c r="D16" s="3" t="s">
        <v>24</v>
      </c>
      <c r="E16" s="3" t="s">
        <v>17</v>
      </c>
      <c r="F16" s="3" t="s">
        <v>71</v>
      </c>
      <c r="G16" s="3" t="s">
        <v>72</v>
      </c>
      <c r="H16" s="4" t="str">
        <f>Product_List_Table[[#This Row],[Particulars]]</f>
        <v>GOBOLD400</v>
      </c>
      <c r="I16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GOBOLD 400 </v>
      </c>
      <c r="J16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GOBOLD 400 </v>
      </c>
      <c r="K16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GOBOLD 400</v>
      </c>
      <c r="M16" s="1" t="str">
        <f>IF(Product_List_Table[[#This Row],[ASIN]]="","","https://amazon.in/dp/"&amp;Product_List_Table[[#This Row],[ASIN]])</f>
        <v>https://amazon.in/dp/B0B2DXNJGJ</v>
      </c>
      <c r="N16" s="1" t="str">
        <f>IF(Product_List_Table[[#This Row],[Flipkart Link]]="","",CONCATENATE("https://www.flipkart.com/product/p/itme?pid=",Product_List_Table[[#This Row],[FSN]]))</f>
        <v>https://www.flipkart.com/product/p/itme?pid=ACCGGWZPZHHZQFAM</v>
      </c>
      <c r="O16" s="1" t="str">
        <f>IF(Product_List_Table[[#This Row],[GOVO LINK]]="","",_xlfn.CONCAT($W$10,VLOOKUP(D16,$W$2:$Y$7,2,FALSE),RIGHT(B16,3),VLOOKUP(D16,$W$2:$Y$7,3,FALSE)))</f>
        <v>https://govo.life/products/gobold-400-bluetooth-headphones</v>
      </c>
    </row>
    <row r="17" spans="1:15" x14ac:dyDescent="0.25">
      <c r="A17" s="3" t="s">
        <v>73</v>
      </c>
      <c r="B17" s="3" t="s">
        <v>74</v>
      </c>
      <c r="C17" s="3" t="str">
        <f>""</f>
        <v/>
      </c>
      <c r="D17" s="3" t="s">
        <v>24</v>
      </c>
      <c r="E17" s="3" t="s">
        <v>17</v>
      </c>
      <c r="F17" s="3" t="s">
        <v>75</v>
      </c>
      <c r="G17" s="3" t="s">
        <v>76</v>
      </c>
      <c r="H17" s="4" t="str">
        <f>Product_List_Table[[#This Row],[Particulars]]</f>
        <v>GOBOLD410</v>
      </c>
      <c r="I17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GOBOLD 410 </v>
      </c>
      <c r="J17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GOBOLD 410 </v>
      </c>
      <c r="K17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GOBOLD 410</v>
      </c>
      <c r="M17" s="1" t="str">
        <f>IF(Product_List_Table[[#This Row],[ASIN]]="","","https://amazon.in/dp/"&amp;Product_List_Table[[#This Row],[ASIN]])</f>
        <v>https://amazon.in/dp/B0B2DZZZ43</v>
      </c>
      <c r="N17" s="1" t="str">
        <f>IF(Product_List_Table[[#This Row],[Flipkart Link]]="","",CONCATENATE("https://www.flipkart.com/product/p/itme?pid=",Product_List_Table[[#This Row],[FSN]]))</f>
        <v>https://www.flipkart.com/product/p/itme?pid=ACCGGWZPSCA9WYFU</v>
      </c>
      <c r="O17" s="1" t="str">
        <f>IF(Product_List_Table[[#This Row],[GOVO LINK]]="","",_xlfn.CONCAT($W$10,VLOOKUP(D17,$W$2:$Y$7,2,FALSE),RIGHT(B17,3),VLOOKUP(D17,$W$2:$Y$7,3,FALSE)))</f>
        <v>https://govo.life/products/gobold-410-bluetooth-headphones</v>
      </c>
    </row>
    <row r="18" spans="1:15" x14ac:dyDescent="0.25">
      <c r="A18" s="3" t="s">
        <v>77</v>
      </c>
      <c r="B18" s="3" t="s">
        <v>78</v>
      </c>
      <c r="C18" s="3" t="str">
        <f>""</f>
        <v/>
      </c>
      <c r="D18" s="3" t="s">
        <v>24</v>
      </c>
      <c r="E18" s="3" t="s">
        <v>17</v>
      </c>
      <c r="F18" s="3" t="s">
        <v>79</v>
      </c>
      <c r="G18" s="3" t="s">
        <v>80</v>
      </c>
      <c r="H18" s="4" t="str">
        <f>Product_List_Table[[#This Row],[Particulars]]</f>
        <v>GOBOLD600</v>
      </c>
      <c r="I18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GOBOLD 600 </v>
      </c>
      <c r="J18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GOBOLD 600 </v>
      </c>
      <c r="K18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GOBOLD 600</v>
      </c>
      <c r="M18" s="1" t="str">
        <f>IF(Product_List_Table[[#This Row],[ASIN]]="","","https://amazon.in/dp/"&amp;Product_List_Table[[#This Row],[ASIN]])</f>
        <v>https://amazon.in/dp/B0B2DZ97JD</v>
      </c>
      <c r="N18" s="1" t="str">
        <f>IF(Product_List_Table[[#This Row],[Flipkart Link]]="","",CONCATENATE("https://www.flipkart.com/product/p/itme?pid=",Product_List_Table[[#This Row],[FSN]]))</f>
        <v>https://www.flipkart.com/product/p/itme?pid=ACCGGWZPQE7YFRGC</v>
      </c>
      <c r="O18" s="1" t="str">
        <f>IF(Product_List_Table[[#This Row],[GOVO LINK]]="","",_xlfn.CONCAT($W$10,VLOOKUP(D18,$W$2:$Y$7,2,FALSE),RIGHT(B18,3),VLOOKUP(D18,$W$2:$Y$7,3,FALSE)))</f>
        <v>https://govo.life/products/gobold-600-bluetooth-headphones</v>
      </c>
    </row>
    <row r="19" spans="1:15" x14ac:dyDescent="0.25">
      <c r="A19" s="3" t="s">
        <v>81</v>
      </c>
      <c r="B19" s="3" t="s">
        <v>82</v>
      </c>
      <c r="C19" s="3" t="str">
        <f>""</f>
        <v/>
      </c>
      <c r="D19" s="3" t="s">
        <v>24</v>
      </c>
      <c r="E19" s="3" t="s">
        <v>17</v>
      </c>
      <c r="F19" s="3" t="s">
        <v>83</v>
      </c>
      <c r="G19" s="3" t="s">
        <v>84</v>
      </c>
      <c r="H19" s="4" t="str">
        <f>Product_List_Table[[#This Row],[Particulars]]</f>
        <v>GOBOLD610</v>
      </c>
      <c r="I19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GOBOLD 610 </v>
      </c>
      <c r="J19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GOBOLD 610 </v>
      </c>
      <c r="K19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GOBOLD 610</v>
      </c>
      <c r="M19" s="1" t="str">
        <f>IF(Product_List_Table[[#This Row],[ASIN]]="","","https://amazon.in/dp/"&amp;Product_List_Table[[#This Row],[ASIN]])</f>
        <v>https://amazon.in/dp/B0B2DZZ4ZZ</v>
      </c>
      <c r="N19" s="1" t="str">
        <f>IF(Product_List_Table[[#This Row],[Flipkart Link]]="","",CONCATENATE("https://www.flipkart.com/product/p/itme?pid=",Product_List_Table[[#This Row],[FSN]]))</f>
        <v>https://www.flipkart.com/product/p/itme?pid=ACCGGWZP9QZNUDAG</v>
      </c>
      <c r="O19" s="1" t="str">
        <f>IF(Product_List_Table[[#This Row],[GOVO LINK]]="","",_xlfn.CONCAT($W$10,VLOOKUP(D19,$W$2:$Y$7,2,FALSE),RIGHT(B19,3),VLOOKUP(D19,$W$2:$Y$7,3,FALSE)))</f>
        <v>https://govo.life/products/gobold-610-bluetooth-headphones</v>
      </c>
    </row>
    <row r="20" spans="1:15" x14ac:dyDescent="0.25">
      <c r="A20" s="3" t="s">
        <v>85</v>
      </c>
      <c r="B20" s="3" t="s">
        <v>86</v>
      </c>
      <c r="C20" s="3" t="str">
        <f>""</f>
        <v/>
      </c>
      <c r="D20" s="3" t="s">
        <v>30</v>
      </c>
      <c r="E20" s="3" t="s">
        <v>17</v>
      </c>
      <c r="F20" s="3" t="s">
        <v>87</v>
      </c>
      <c r="G20" s="3" t="s">
        <v>88</v>
      </c>
      <c r="H20" s="4" t="str">
        <f>Product_List_Table[[#This Row],[Particulars]]</f>
        <v>GOBUDS400</v>
      </c>
      <c r="I20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GOBUDS 400 </v>
      </c>
      <c r="J20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GOBUDS 400 </v>
      </c>
      <c r="K20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GOBUDS 400</v>
      </c>
      <c r="M20" s="1" t="str">
        <f>IF(Product_List_Table[[#This Row],[ASIN]]="","","https://amazon.in/dp/"&amp;Product_List_Table[[#This Row],[ASIN]])</f>
        <v>https://amazon.in/dp/B09P37YKMS</v>
      </c>
      <c r="N20" s="1" t="str">
        <f>IF(Product_List_Table[[#This Row],[Flipkart Link]]="","",CONCATENATE("https://www.flipkart.com/product/p/itme?pid=",Product_List_Table[[#This Row],[FSN]]))</f>
        <v>https://www.flipkart.com/product/p/itme?pid=ACCGBWGVUJRBZWDN</v>
      </c>
      <c r="O20" s="1" t="str">
        <f>IF(Product_List_Table[[#This Row],[GOVO LINK]]="","",_xlfn.CONCAT($W$10,VLOOKUP(D20,$W$2:$Y$7,2,FALSE),RIGHT(B20,3),VLOOKUP(D20,$W$2:$Y$7,3,FALSE)))</f>
        <v>https://govo.life/products/gobuds-400-earbuds</v>
      </c>
    </row>
    <row r="21" spans="1:15" x14ac:dyDescent="0.25">
      <c r="A21" s="3" t="s">
        <v>89</v>
      </c>
      <c r="B21" s="3" t="s">
        <v>90</v>
      </c>
      <c r="C21" s="3" t="str">
        <f>""</f>
        <v/>
      </c>
      <c r="D21" s="3" t="s">
        <v>30</v>
      </c>
      <c r="E21" s="3" t="s">
        <v>17</v>
      </c>
      <c r="F21" s="3" t="s">
        <v>91</v>
      </c>
      <c r="G21" s="3" t="s">
        <v>92</v>
      </c>
      <c r="H21" s="4" t="str">
        <f>Product_List_Table[[#This Row],[Particulars]]</f>
        <v>GOBUDS410</v>
      </c>
      <c r="I21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GOBUDS 410 </v>
      </c>
      <c r="J21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GOBUDS 410 </v>
      </c>
      <c r="K21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GOBUDS 410</v>
      </c>
      <c r="M21" s="1" t="str">
        <f>IF(Product_List_Table[[#This Row],[ASIN]]="","","https://amazon.in/dp/"&amp;Product_List_Table[[#This Row],[ASIN]])</f>
        <v>https://amazon.in/dp/B09P32F8M5</v>
      </c>
      <c r="N21" s="1" t="str">
        <f>IF(Product_List_Table[[#This Row],[Flipkart Link]]="","",CONCATENATE("https://www.flipkart.com/product/p/itme?pid=",Product_List_Table[[#This Row],[FSN]]))</f>
        <v>https://www.flipkart.com/product/p/itme?pid=ACCGBWGVRFGFGZZP</v>
      </c>
      <c r="O21" s="1" t="str">
        <f>IF(Product_List_Table[[#This Row],[GOVO LINK]]="","",_xlfn.CONCAT($W$10,VLOOKUP(D21,$W$2:$Y$7,2,FALSE),RIGHT(B21,3),VLOOKUP(D21,$W$2:$Y$7,3,FALSE)))</f>
        <v>https://govo.life/products/gobuds-410-earbuds</v>
      </c>
    </row>
    <row r="22" spans="1:15" x14ac:dyDescent="0.25">
      <c r="A22" s="3" t="s">
        <v>93</v>
      </c>
      <c r="B22" s="3" t="s">
        <v>94</v>
      </c>
      <c r="C22" s="3" t="str">
        <f>""</f>
        <v/>
      </c>
      <c r="D22" s="3" t="s">
        <v>30</v>
      </c>
      <c r="E22" s="3" t="s">
        <v>17</v>
      </c>
      <c r="F22" s="3" t="s">
        <v>95</v>
      </c>
      <c r="G22" s="3" t="s">
        <v>96</v>
      </c>
      <c r="H22" s="4" t="str">
        <f>Product_List_Table[[#This Row],[Particulars]]</f>
        <v>GOBUDS600</v>
      </c>
      <c r="I22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GOBUDS 600 </v>
      </c>
      <c r="J22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GOBUDS 600 </v>
      </c>
      <c r="K22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GOBUDS 600</v>
      </c>
      <c r="M22" s="1" t="str">
        <f>IF(Product_List_Table[[#This Row],[ASIN]]="","","https://amazon.in/dp/"&amp;Product_List_Table[[#This Row],[ASIN]])</f>
        <v>https://amazon.in/dp/B09P33L9ZR</v>
      </c>
      <c r="N22" s="1" t="str">
        <f>IF(Product_List_Table[[#This Row],[Flipkart Link]]="","",CONCATENATE("https://www.flipkart.com/product/p/itme?pid=",Product_List_Table[[#This Row],[FSN]]))</f>
        <v>https://www.flipkart.com/product/p/itme?pid=ACCGBWGV7QNYZWG2</v>
      </c>
      <c r="O22" s="1" t="str">
        <f>IF(Product_List_Table[[#This Row],[GOVO LINK]]="","",_xlfn.CONCAT($W$10,VLOOKUP(D22,$W$2:$Y$7,2,FALSE),RIGHT(B22,3),VLOOKUP(D22,$W$2:$Y$7,3,FALSE)))</f>
        <v>https://govo.life/products/gobuds-600-earbuds</v>
      </c>
    </row>
    <row r="23" spans="1:15" x14ac:dyDescent="0.25">
      <c r="A23" s="3" t="s">
        <v>97</v>
      </c>
      <c r="B23" s="3" t="s">
        <v>98</v>
      </c>
      <c r="C23" s="3" t="str">
        <f>""</f>
        <v/>
      </c>
      <c r="D23" s="3" t="s">
        <v>30</v>
      </c>
      <c r="E23" s="3" t="s">
        <v>17</v>
      </c>
      <c r="F23" s="3"/>
      <c r="G23" s="3" t="s">
        <v>99</v>
      </c>
      <c r="H23" s="4" t="str">
        <f>Product_List_Table[[#This Row],[Particulars]]</f>
        <v>GOBUDS621</v>
      </c>
      <c r="I23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/>
      </c>
      <c r="J23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GOBUDS 621 </v>
      </c>
      <c r="K23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GOBUDS 621</v>
      </c>
      <c r="M23" s="1" t="str">
        <f>IF(Product_List_Table[[#This Row],[ASIN]]="","","https://amazon.in/dp/"&amp;Product_List_Table[[#This Row],[ASIN]])</f>
        <v/>
      </c>
      <c r="N23" s="1" t="str">
        <f>IF(Product_List_Table[[#This Row],[Flipkart Link]]="","",CONCATENATE("https://www.flipkart.com/product/p/itme?pid=",Product_List_Table[[#This Row],[FSN]]))</f>
        <v>https://www.flipkart.com/product/p/itme?pid=ACCGBWGVTFNBCGSG</v>
      </c>
      <c r="O23" s="1" t="str">
        <f>IF(Product_List_Table[[#This Row],[GOVO LINK]]="","",_xlfn.CONCAT($W$10,VLOOKUP(D23,$W$2:$Y$7,2,FALSE),RIGHT(B23,3),VLOOKUP(D23,$W$2:$Y$7,3,FALSE)))</f>
        <v>https://govo.life/products/gobuds-621-earbuds</v>
      </c>
    </row>
    <row r="24" spans="1:15" x14ac:dyDescent="0.25">
      <c r="A24" s="3" t="s">
        <v>100</v>
      </c>
      <c r="B24" s="3" t="s">
        <v>101</v>
      </c>
      <c r="C24" s="3" t="str">
        <f>""</f>
        <v/>
      </c>
      <c r="D24" s="3" t="s">
        <v>30</v>
      </c>
      <c r="E24" s="3" t="s">
        <v>17</v>
      </c>
      <c r="F24" s="3"/>
      <c r="G24" s="3"/>
      <c r="H24" s="4" t="str">
        <f>Product_List_Table[[#This Row],[Particulars]]</f>
        <v>GOBUDS900</v>
      </c>
      <c r="I24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/>
      </c>
      <c r="J24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24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GOBUDS 900</v>
      </c>
      <c r="M24" s="1" t="str">
        <f>IF(Product_List_Table[[#This Row],[ASIN]]="","","https://amazon.in/dp/"&amp;Product_List_Table[[#This Row],[ASIN]])</f>
        <v/>
      </c>
      <c r="N24" s="1" t="str">
        <f>IF(Product_List_Table[[#This Row],[Flipkart Link]]="","",CONCATENATE("https://www.flipkart.com/product/p/itme?pid=",Product_List_Table[[#This Row],[FSN]]))</f>
        <v/>
      </c>
      <c r="O24" s="1" t="str">
        <f>IF(Product_List_Table[[#This Row],[GOVO LINK]]="","",_xlfn.CONCAT($W$10,VLOOKUP(D24,$W$2:$Y$7,2,FALSE),RIGHT(B24,3),VLOOKUP(D24,$W$2:$Y$7,3,FALSE)))</f>
        <v>https://govo.life/products/gobuds-900-earbuds</v>
      </c>
    </row>
    <row r="25" spans="1:15" x14ac:dyDescent="0.25">
      <c r="A25" s="3" t="s">
        <v>102</v>
      </c>
      <c r="B25" s="3" t="s">
        <v>103</v>
      </c>
      <c r="C25" s="3" t="str">
        <f>""</f>
        <v/>
      </c>
      <c r="D25" s="3" t="s">
        <v>30</v>
      </c>
      <c r="E25" s="3" t="s">
        <v>17</v>
      </c>
      <c r="F25" s="3"/>
      <c r="G25" s="3" t="s">
        <v>104</v>
      </c>
      <c r="H25" s="4" t="str">
        <f>Product_List_Table[[#This Row],[Particulars]]</f>
        <v>GOBUDS901</v>
      </c>
      <c r="I25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/>
      </c>
      <c r="J25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GOBUDS 901 </v>
      </c>
      <c r="K25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GOBUDS 901</v>
      </c>
      <c r="M25" s="1" t="str">
        <f>IF(Product_List_Table[[#This Row],[ASIN]]="","","https://amazon.in/dp/"&amp;Product_List_Table[[#This Row],[ASIN]])</f>
        <v/>
      </c>
      <c r="N25" s="1" t="str">
        <f>IF(Product_List_Table[[#This Row],[Flipkart Link]]="","",CONCATENATE("https://www.flipkart.com/product/p/itme?pid=",Product_List_Table[[#This Row],[FSN]]))</f>
        <v>https://www.flipkart.com/product/p/itme?pid=ACCGC92S8ZP3PRVH</v>
      </c>
      <c r="O25" s="1" t="str">
        <f>IF(Product_List_Table[[#This Row],[GOVO LINK]]="","",_xlfn.CONCAT($W$10,VLOOKUP(D25,$W$2:$Y$7,2,FALSE),RIGHT(B25,3),VLOOKUP(D25,$W$2:$Y$7,3,FALSE)))</f>
        <v>https://govo.life/products/gobuds-901-earbuds</v>
      </c>
    </row>
    <row r="26" spans="1:15" x14ac:dyDescent="0.25">
      <c r="A26" s="3" t="s">
        <v>105</v>
      </c>
      <c r="B26" s="3" t="s">
        <v>106</v>
      </c>
      <c r="C26" s="3" t="str">
        <f>""</f>
        <v/>
      </c>
      <c r="D26" s="3" t="s">
        <v>30</v>
      </c>
      <c r="E26" s="3" t="s">
        <v>17</v>
      </c>
      <c r="F26" s="3" t="s">
        <v>107</v>
      </c>
      <c r="G26" s="3"/>
      <c r="H26" s="4" t="str">
        <f>Product_List_Table[[#This Row],[Particulars]]</f>
        <v>GOBUDS902</v>
      </c>
      <c r="I26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GOBUDS 902 </v>
      </c>
      <c r="J26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26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GOBUDS 902</v>
      </c>
      <c r="M26" s="1" t="str">
        <f>IF(Product_List_Table[[#This Row],[ASIN]]="","","https://amazon.in/dp/"&amp;Product_List_Table[[#This Row],[ASIN]])</f>
        <v>https://amazon.in/dp/B09V196GQR</v>
      </c>
      <c r="N26" s="1" t="str">
        <f>IF(Product_List_Table[[#This Row],[Flipkart Link]]="","",CONCATENATE("https://www.flipkart.com/product/p/itme?pid=",Product_List_Table[[#This Row],[FSN]]))</f>
        <v/>
      </c>
      <c r="O26" s="1" t="str">
        <f>IF(Product_List_Table[[#This Row],[GOVO LINK]]="","",_xlfn.CONCAT($W$10,VLOOKUP(D26,$W$2:$Y$7,2,FALSE),RIGHT(B26,3),VLOOKUP(D26,$W$2:$Y$7,3,FALSE)))</f>
        <v>https://govo.life/products/gobuds-902-earbuds</v>
      </c>
    </row>
    <row r="27" spans="1:15" x14ac:dyDescent="0.25">
      <c r="A27" s="3" t="s">
        <v>108</v>
      </c>
      <c r="B27" s="3" t="s">
        <v>109</v>
      </c>
      <c r="C27" s="3" t="str">
        <f>""</f>
        <v/>
      </c>
      <c r="D27" s="3" t="s">
        <v>30</v>
      </c>
      <c r="E27" s="3" t="s">
        <v>17</v>
      </c>
      <c r="F27" s="3" t="s">
        <v>110</v>
      </c>
      <c r="G27" s="3" t="s">
        <v>111</v>
      </c>
      <c r="H27" s="4" t="str">
        <f>Product_List_Table[[#This Row],[Particulars]]</f>
        <v>GOBUDS920</v>
      </c>
      <c r="I27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GOBUDS 920 </v>
      </c>
      <c r="J27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GOBUDS 920 </v>
      </c>
      <c r="K27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GOBUDS 920</v>
      </c>
      <c r="M27" s="1" t="str">
        <f>IF(Product_List_Table[[#This Row],[ASIN]]="","","https://amazon.in/dp/"&amp;Product_List_Table[[#This Row],[ASIN]])</f>
        <v>https://amazon.in/dp/B09P36YZN7</v>
      </c>
      <c r="N27" s="1" t="str">
        <f>IF(Product_List_Table[[#This Row],[Flipkart Link]]="","",CONCATENATE("https://www.flipkart.com/product/p/itme?pid=",Product_List_Table[[#This Row],[FSN]]))</f>
        <v>https://www.flipkart.com/product/p/itme?pid=ACCGBWGVTVXMGZTR</v>
      </c>
      <c r="O27" s="1" t="str">
        <f>IF(Product_List_Table[[#This Row],[GOVO LINK]]="","",_xlfn.CONCAT($W$10,VLOOKUP(D27,$W$2:$Y$7,2,FALSE),RIGHT(B27,3),VLOOKUP(D27,$W$2:$Y$7,3,FALSE)))</f>
        <v>https://govo.life/products/gobuds-920-earbuds</v>
      </c>
    </row>
    <row r="28" spans="1:15" x14ac:dyDescent="0.25">
      <c r="A28" s="3" t="s">
        <v>112</v>
      </c>
      <c r="B28" s="3" t="s">
        <v>113</v>
      </c>
      <c r="C28" s="3" t="str">
        <f>""</f>
        <v/>
      </c>
      <c r="D28" s="3" t="s">
        <v>35</v>
      </c>
      <c r="E28" s="3" t="s">
        <v>114</v>
      </c>
      <c r="F28" s="3" t="s">
        <v>115</v>
      </c>
      <c r="G28" s="3" t="s">
        <v>116</v>
      </c>
      <c r="H28" s="4" t="str">
        <f>Product_List_Table[[#This Row],[Particulars]]</f>
        <v>GOCRUSH410</v>
      </c>
      <c r="I28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GOCRUSH 410 </v>
      </c>
      <c r="J28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GOCRUSH 410 </v>
      </c>
      <c r="K28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GOCRUSH 410</v>
      </c>
      <c r="M28" s="1" t="str">
        <f>IF(Product_List_Table[[#This Row],[ASIN]]="","","https://amazon.in/dp/"&amp;Product_List_Table[[#This Row],[ASIN]])</f>
        <v>https://amazon.in/dp/B09PRQGKH8</v>
      </c>
      <c r="N28" s="1" t="str">
        <f>IF(Product_List_Table[[#This Row],[Flipkart Link]]="","",CONCATENATE("https://www.flipkart.com/product/p/itme?pid=",Product_List_Table[[#This Row],[FSN]]))</f>
        <v>https://www.flipkart.com/product/p/itme?pid=ACCGBUTWYFGEZKBW</v>
      </c>
      <c r="O28" s="1" t="str">
        <f>IF(Product_List_Table[[#This Row],[GOVO LINK]]="","",_xlfn.CONCAT($W$10,VLOOKUP(D28,$W$2:$Y$7,2,FALSE),RIGHT(B28,3),VLOOKUP(D28,$W$2:$Y$7,3,FALSE)))</f>
        <v>https://govo.life/products/gocrush-410-bluetooth-speaker</v>
      </c>
    </row>
    <row r="29" spans="1:15" x14ac:dyDescent="0.25">
      <c r="A29" s="3" t="s">
        <v>117</v>
      </c>
      <c r="B29" s="3" t="s">
        <v>118</v>
      </c>
      <c r="C29" s="3" t="str">
        <f>""</f>
        <v/>
      </c>
      <c r="D29" s="3" t="s">
        <v>35</v>
      </c>
      <c r="E29" s="3" t="s">
        <v>114</v>
      </c>
      <c r="F29" s="3" t="s">
        <v>119</v>
      </c>
      <c r="G29" s="3" t="s">
        <v>120</v>
      </c>
      <c r="H29" s="4" t="str">
        <f>Product_List_Table[[#This Row],[Particulars]]</f>
        <v>GOCRUSH421</v>
      </c>
      <c r="I29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GOCRUSH 421 </v>
      </c>
      <c r="J29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GOCRUSH 421 </v>
      </c>
      <c r="K29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GOCRUSH 421</v>
      </c>
      <c r="M29" s="1" t="str">
        <f>IF(Product_List_Table[[#This Row],[ASIN]]="","","https://amazon.in/dp/"&amp;Product_List_Table[[#This Row],[ASIN]])</f>
        <v>https://amazon.in/dp/B09PRQ8MNW</v>
      </c>
      <c r="N29" s="1" t="str">
        <f>IF(Product_List_Table[[#This Row],[Flipkart Link]]="","",CONCATENATE("https://www.flipkart.com/product/p/itme?pid=",Product_List_Table[[#This Row],[FSN]]))</f>
        <v>https://www.flipkart.com/product/p/itme?pid=ACCGBUTW6GB2J4EF</v>
      </c>
      <c r="O29" s="1" t="str">
        <f>IF(Product_List_Table[[#This Row],[GOVO LINK]]="","",_xlfn.CONCAT($W$10,VLOOKUP(D29,$W$2:$Y$7,2,FALSE),RIGHT(B29,3),VLOOKUP(D29,$W$2:$Y$7,3,FALSE)))</f>
        <v>https://govo.life/products/gocrush-421-bluetooth-speaker</v>
      </c>
    </row>
    <row r="30" spans="1:15" x14ac:dyDescent="0.25">
      <c r="A30" s="3" t="s">
        <v>121</v>
      </c>
      <c r="B30" s="3" t="s">
        <v>122</v>
      </c>
      <c r="C30" s="3" t="str">
        <f>""</f>
        <v/>
      </c>
      <c r="D30" s="3" t="s">
        <v>35</v>
      </c>
      <c r="E30" s="3" t="s">
        <v>114</v>
      </c>
      <c r="F30" s="3" t="s">
        <v>123</v>
      </c>
      <c r="G30" s="3" t="s">
        <v>124</v>
      </c>
      <c r="H30" s="4" t="str">
        <f>Product_List_Table[[#This Row],[Particulars]]</f>
        <v>GOCRUSH900</v>
      </c>
      <c r="I30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GOCRUSH 900 </v>
      </c>
      <c r="J30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GOCRUSH 900 </v>
      </c>
      <c r="K30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GOCRUSH 900</v>
      </c>
      <c r="M30" s="1" t="str">
        <f>IF(Product_List_Table[[#This Row],[ASIN]]="","","https://amazon.in/dp/"&amp;Product_List_Table[[#This Row],[ASIN]])</f>
        <v>https://amazon.in/dp/B09PRQ8S8G</v>
      </c>
      <c r="N30" s="1" t="str">
        <f>IF(Product_List_Table[[#This Row],[Flipkart Link]]="","",CONCATENATE("https://www.flipkart.com/product/p/itme?pid=",Product_List_Table[[#This Row],[FSN]]))</f>
        <v>https://www.flipkart.com/product/p/itme?pid=ACCGBUTWRXG5DUNF</v>
      </c>
      <c r="O30" s="1" t="str">
        <f>IF(Product_List_Table[[#This Row],[GOVO LINK]]="","",_xlfn.CONCAT($W$10,VLOOKUP(D30,$W$2:$Y$7,2,FALSE),RIGHT(B30,3),VLOOKUP(D30,$W$2:$Y$7,3,FALSE)))</f>
        <v>https://govo.life/products/gocrush-900-bluetooth-speaker</v>
      </c>
    </row>
    <row r="31" spans="1:15" x14ac:dyDescent="0.25">
      <c r="A31" s="3" t="s">
        <v>125</v>
      </c>
      <c r="B31" s="3" t="s">
        <v>126</v>
      </c>
      <c r="C31" s="3" t="str">
        <f>""</f>
        <v/>
      </c>
      <c r="D31" s="3" t="s">
        <v>40</v>
      </c>
      <c r="E31" s="3" t="s">
        <v>17</v>
      </c>
      <c r="F31" s="3" t="s">
        <v>127</v>
      </c>
      <c r="G31" s="3" t="s">
        <v>128</v>
      </c>
      <c r="H31" s="4" t="str">
        <f>Product_List_Table[[#This Row],[Particulars]]</f>
        <v>GOKIXX400</v>
      </c>
      <c r="I31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400 </v>
      </c>
      <c r="J31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400 </v>
      </c>
      <c r="K31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400</v>
      </c>
      <c r="N31" s="1" t="str">
        <f>IF(Product_List_Table[[#This Row],[Flipkart Link]]="","",CONCATENATE("https://www.flipkart.com/product/p/itme?pid=",Product_List_Table[[#This Row],[FSN]]))</f>
        <v>https://www.flipkart.com/product/p/itme?pid=ACCGBWGSFSUGFGCU</v>
      </c>
      <c r="O31" s="1" t="str">
        <f>IF(Product_List_Table[[#This Row],[GOVO LINK]]="","",_xlfn.CONCAT($W$10,VLOOKUP(D31,$W$2:$Y$7,2,FALSE),RIGHT(B31,3),VLOOKUP(D31,$W$2:$Y$7,3,FALSE)))</f>
        <v>https://govo.life/products/gokixx-400-bluetooth-earphones-neckband</v>
      </c>
    </row>
    <row r="32" spans="1:15" x14ac:dyDescent="0.25">
      <c r="A32" s="3" t="s">
        <v>129</v>
      </c>
      <c r="B32" s="3" t="s">
        <v>130</v>
      </c>
      <c r="C32" s="3" t="str">
        <f>""</f>
        <v/>
      </c>
      <c r="D32" s="3" t="s">
        <v>40</v>
      </c>
      <c r="E32" s="3" t="s">
        <v>17</v>
      </c>
      <c r="F32" s="3" t="s">
        <v>131</v>
      </c>
      <c r="G32" s="3" t="s">
        <v>132</v>
      </c>
      <c r="H32" s="4" t="str">
        <f>Product_List_Table[[#This Row],[Particulars]]</f>
        <v>GOKIXX410</v>
      </c>
      <c r="I32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410 </v>
      </c>
      <c r="J32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410 </v>
      </c>
      <c r="K32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410</v>
      </c>
      <c r="M32" s="1" t="str">
        <f>IF(Product_List_Table[[#This Row],[ASIN]]="","","https://amazon.in/dp/"&amp;Product_List_Table[[#This Row],[ASIN]])</f>
        <v>https://amazon.in/dp/B09P2Z8KWN</v>
      </c>
      <c r="N32" s="1" t="str">
        <f>IF(Product_List_Table[[#This Row],[Flipkart Link]]="","",CONCATENATE("https://www.flipkart.com/product/p/itme?pid=",Product_List_Table[[#This Row],[FSN]]))</f>
        <v>https://www.flipkart.com/product/p/itme?pid=ACCGBWGS6ERNM7GG</v>
      </c>
      <c r="O32" s="1" t="str">
        <f>IF(Product_List_Table[[#This Row],[GOVO LINK]]="","",_xlfn.CONCAT($W$10,VLOOKUP(D32,$W$2:$Y$7,2,FALSE),RIGHT(B32,3),VLOOKUP(D32,$W$2:$Y$7,3,FALSE)))</f>
        <v>https://govo.life/products/gokixx-410-bluetooth-earphones-neckband</v>
      </c>
    </row>
    <row r="33" spans="1:15" x14ac:dyDescent="0.25">
      <c r="A33" s="3" t="s">
        <v>133</v>
      </c>
      <c r="B33" s="3" t="s">
        <v>134</v>
      </c>
      <c r="C33" s="3" t="str">
        <f>""</f>
        <v/>
      </c>
      <c r="D33" s="3" t="s">
        <v>40</v>
      </c>
      <c r="E33" s="3" t="s">
        <v>17</v>
      </c>
      <c r="F33" s="3" t="s">
        <v>135</v>
      </c>
      <c r="G33" s="3" t="s">
        <v>136</v>
      </c>
      <c r="H33" s="4" t="str">
        <f>Product_List_Table[[#This Row],[Particulars]]</f>
        <v>GOKIXX421</v>
      </c>
      <c r="I33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421 </v>
      </c>
      <c r="J33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421 </v>
      </c>
      <c r="K33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421</v>
      </c>
      <c r="M33" s="1" t="str">
        <f>IF(Product_List_Table[[#This Row],[ASIN]]="","","https://amazon.in/dp/"&amp;Product_List_Table[[#This Row],[ASIN]])</f>
        <v>https://amazon.in/dp/B09P385YZC</v>
      </c>
      <c r="N33" s="1" t="str">
        <f>IF(Product_List_Table[[#This Row],[Flipkart Link]]="","",CONCATENATE("https://www.flipkart.com/product/p/itme?pid=",Product_List_Table[[#This Row],[FSN]]))</f>
        <v>https://www.flipkart.com/product/p/itme?pid=ACCGBWGSQSRUJEAH</v>
      </c>
      <c r="O33" s="1" t="str">
        <f>IF(Product_List_Table[[#This Row],[GOVO LINK]]="","",_xlfn.CONCAT($W$10,VLOOKUP(D33,$W$2:$Y$7,2,FALSE),RIGHT(B33,3),VLOOKUP(D33,$W$2:$Y$7,3,FALSE)))</f>
        <v>https://govo.life/products/gokixx-421-bluetooth-earphones-neckband</v>
      </c>
    </row>
    <row r="34" spans="1:15" x14ac:dyDescent="0.25">
      <c r="A34" s="3" t="s">
        <v>137</v>
      </c>
      <c r="B34" s="3" t="s">
        <v>138</v>
      </c>
      <c r="C34" s="3" t="str">
        <f>""</f>
        <v/>
      </c>
      <c r="D34" s="3" t="s">
        <v>40</v>
      </c>
      <c r="E34" s="3" t="s">
        <v>17</v>
      </c>
      <c r="F34" s="3" t="s">
        <v>139</v>
      </c>
      <c r="G34" s="3" t="s">
        <v>140</v>
      </c>
      <c r="H34" s="4" t="str">
        <f>Product_List_Table[[#This Row],[Particulars]]</f>
        <v>GOKIXX610</v>
      </c>
      <c r="I34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610 </v>
      </c>
      <c r="J34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610 </v>
      </c>
      <c r="K34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610</v>
      </c>
      <c r="M34" s="1" t="str">
        <f>IF(Product_List_Table[[#This Row],[ASIN]]="","","https://amazon.in/dp/"&amp;Product_List_Table[[#This Row],[ASIN]])</f>
        <v>https://amazon.in/dp/B09P2Z8P87</v>
      </c>
      <c r="N34" s="1" t="str">
        <f>IF(Product_List_Table[[#This Row],[Flipkart Link]]="","",CONCATENATE("https://www.flipkart.com/product/p/itme?pid=",Product_List_Table[[#This Row],[FSN]]))</f>
        <v>https://www.flipkart.com/product/p/itme?pid=ACCGBWGSHVEBZZW7</v>
      </c>
      <c r="O34" s="1" t="str">
        <f>IF(Product_List_Table[[#This Row],[GOVO LINK]]="","",_xlfn.CONCAT($W$10,VLOOKUP(D34,$W$2:$Y$7,2,FALSE),RIGHT(B34,3),VLOOKUP(D34,$W$2:$Y$7,3,FALSE)))</f>
        <v>https://govo.life/products/gokixx-610-bluetooth-earphones-neckband</v>
      </c>
    </row>
    <row r="35" spans="1:15" x14ac:dyDescent="0.25">
      <c r="A35" s="3" t="s">
        <v>141</v>
      </c>
      <c r="B35" s="3" t="s">
        <v>142</v>
      </c>
      <c r="C35" s="3" t="str">
        <f>""</f>
        <v/>
      </c>
      <c r="D35" s="3" t="s">
        <v>40</v>
      </c>
      <c r="E35" s="3" t="s">
        <v>17</v>
      </c>
      <c r="F35" s="3" t="s">
        <v>143</v>
      </c>
      <c r="G35" s="3" t="s">
        <v>144</v>
      </c>
      <c r="H35" s="4" t="str">
        <f>Product_List_Table[[#This Row],[Particulars]]</f>
        <v>GOKIXX620</v>
      </c>
      <c r="I35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620 </v>
      </c>
      <c r="J35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620 </v>
      </c>
      <c r="K35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620</v>
      </c>
      <c r="M35" s="1" t="str">
        <f>IF(Product_List_Table[[#This Row],[ASIN]]="","","https://amazon.in/dp/"&amp;Product_List_Table[[#This Row],[ASIN]])</f>
        <v>https://amazon.in/dp/B09P33VQVG</v>
      </c>
      <c r="N35" s="1" t="str">
        <f>IF(Product_List_Table[[#This Row],[Flipkart Link]]="","",CONCATENATE("https://www.flipkart.com/product/p/itme?pid=",Product_List_Table[[#This Row],[FSN]]))</f>
        <v>https://www.flipkart.com/product/p/itme?pid=ACCGBWGSNZDFDGKM</v>
      </c>
      <c r="O35" s="1" t="str">
        <f>IF(Product_List_Table[[#This Row],[GOVO LINK]]="","",_xlfn.CONCAT($W$10,VLOOKUP(D35,$W$2:$Y$7,2,FALSE),RIGHT(B35,3),VLOOKUP(D35,$W$2:$Y$7,3,FALSE)))</f>
        <v>https://govo.life/products/gokixx-620-bluetooth-earphones-neckband</v>
      </c>
    </row>
    <row r="36" spans="1:15" x14ac:dyDescent="0.25">
      <c r="A36" s="3" t="s">
        <v>145</v>
      </c>
      <c r="B36" s="3" t="s">
        <v>146</v>
      </c>
      <c r="C36" s="3" t="str">
        <f>""</f>
        <v/>
      </c>
      <c r="D36" s="3" t="s">
        <v>40</v>
      </c>
      <c r="E36" s="3" t="s">
        <v>17</v>
      </c>
      <c r="F36" s="3" t="s">
        <v>147</v>
      </c>
      <c r="G36" s="3" t="s">
        <v>148</v>
      </c>
      <c r="H36" s="4" t="str">
        <f>Product_List_Table[[#This Row],[Particulars]]</f>
        <v>GOKIXX621</v>
      </c>
      <c r="I36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621 </v>
      </c>
      <c r="J36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621 </v>
      </c>
      <c r="K36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621</v>
      </c>
      <c r="M36" s="1" t="str">
        <f>IF(Product_List_Table[[#This Row],[ASIN]]="","","https://amazon.in/dp/"&amp;Product_List_Table[[#This Row],[ASIN]])</f>
        <v>https://amazon.in/dp/B0BCG6L6FS</v>
      </c>
      <c r="N36" s="1" t="str">
        <f>IF(Product_List_Table[[#This Row],[Flipkart Link]]="","",CONCATENATE("https://www.flipkart.com/product/p/itme?pid=",Product_List_Table[[#This Row],[FSN]]))</f>
        <v>https://www.flipkart.com/product/p/itme?pid=ACCGHFZDG5GKHNWV</v>
      </c>
      <c r="O36" s="1" t="str">
        <f>IF(Product_List_Table[[#This Row],[GOVO LINK]]="","",_xlfn.CONCAT($W$10,VLOOKUP(D36,$W$2:$Y$7,2,FALSE),RIGHT(B36,3),VLOOKUP(D36,$W$2:$Y$7,3,FALSE)))</f>
        <v>https://govo.life/products/gokixx-621-bluetooth-earphones-neckband</v>
      </c>
    </row>
    <row r="37" spans="1:15" x14ac:dyDescent="0.25">
      <c r="A37" s="3" t="s">
        <v>149</v>
      </c>
      <c r="B37" s="3" t="s">
        <v>150</v>
      </c>
      <c r="C37" s="3" t="str">
        <f>""</f>
        <v/>
      </c>
      <c r="D37" s="3" t="s">
        <v>40</v>
      </c>
      <c r="E37" s="3" t="s">
        <v>17</v>
      </c>
      <c r="F37" s="3" t="s">
        <v>151</v>
      </c>
      <c r="G37" s="3" t="s">
        <v>152</v>
      </c>
      <c r="H37" s="4" t="str">
        <f>Product_List_Table[[#This Row],[Particulars]]</f>
        <v>GOKIXX630</v>
      </c>
      <c r="I37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630 </v>
      </c>
      <c r="J37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630 </v>
      </c>
      <c r="K37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630</v>
      </c>
      <c r="M37" s="1" t="str">
        <f>IF(Product_List_Table[[#This Row],[ASIN]]="","","https://amazon.in/dp/"&amp;Product_List_Table[[#This Row],[ASIN]])</f>
        <v>https://amazon.in/dp/B09P3FZD31</v>
      </c>
      <c r="N37" s="1" t="str">
        <f>IF(Product_List_Table[[#This Row],[Flipkart Link]]="","",CONCATENATE("https://www.flipkart.com/product/p/itme?pid=",Product_List_Table[[#This Row],[FSN]]))</f>
        <v>https://www.flipkart.com/product/p/itme?pid=ACCGBWGSX5FUAY2J</v>
      </c>
      <c r="O37" s="1" t="str">
        <f>IF(Product_List_Table[[#This Row],[GOVO LINK]]="","",_xlfn.CONCAT($W$10,VLOOKUP(D37,$W$2:$Y$7,2,FALSE),RIGHT(B37,3),VLOOKUP(D37,$W$2:$Y$7,3,FALSE)))</f>
        <v>https://govo.life/products/gokixx-630-bluetooth-earphones-neckband</v>
      </c>
    </row>
    <row r="38" spans="1:15" x14ac:dyDescent="0.25">
      <c r="A38" s="3" t="s">
        <v>153</v>
      </c>
      <c r="B38" s="3" t="s">
        <v>154</v>
      </c>
      <c r="C38" s="3" t="str">
        <f>""</f>
        <v/>
      </c>
      <c r="D38" s="3" t="s">
        <v>40</v>
      </c>
      <c r="E38" s="3" t="s">
        <v>17</v>
      </c>
      <c r="F38" s="3"/>
      <c r="G38" s="3" t="s">
        <v>155</v>
      </c>
      <c r="H38" s="4" t="str">
        <f>Product_List_Table[[#This Row],[Particulars]]</f>
        <v>GOKIXX651</v>
      </c>
      <c r="I38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/>
      </c>
      <c r="J38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651 </v>
      </c>
      <c r="K38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651</v>
      </c>
      <c r="M38" s="1" t="str">
        <f>IF(Product_List_Table[[#This Row],[ASIN]]="","","https://amazon.in/dp/"&amp;Product_List_Table[[#This Row],[ASIN]])</f>
        <v/>
      </c>
      <c r="N38" s="1" t="str">
        <f>IF(Product_List_Table[[#This Row],[Flipkart Link]]="","",CONCATENATE("https://www.flipkart.com/product/p/itme?pid=",Product_List_Table[[#This Row],[FSN]]))</f>
        <v>https://www.flipkart.com/product/p/itme?pid=ACCGC92SBJJ98WPQ</v>
      </c>
      <c r="O38" s="1" t="str">
        <f>IF(Product_List_Table[[#This Row],[GOVO LINK]]="","",_xlfn.CONCAT($W$10,VLOOKUP(D38,$W$2:$Y$7,2,FALSE),RIGHT(B38,3),VLOOKUP(D38,$W$2:$Y$7,3,FALSE)))</f>
        <v>https://govo.life/products/gokixx-651-bluetooth-earphones-neckband</v>
      </c>
    </row>
    <row r="39" spans="1:15" x14ac:dyDescent="0.25">
      <c r="A39" s="3" t="s">
        <v>156</v>
      </c>
      <c r="B39" s="3" t="s">
        <v>157</v>
      </c>
      <c r="C39" s="3" t="str">
        <f>""</f>
        <v/>
      </c>
      <c r="D39" s="3" t="s">
        <v>40</v>
      </c>
      <c r="E39" s="3" t="s">
        <v>17</v>
      </c>
      <c r="F39" s="3" t="s">
        <v>158</v>
      </c>
      <c r="G39" s="3"/>
      <c r="H39" s="4" t="str">
        <f>Product_List_Table[[#This Row],[Particulars]]</f>
        <v>GOKIXX652</v>
      </c>
      <c r="I39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652 </v>
      </c>
      <c r="J39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39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652</v>
      </c>
      <c r="M39" s="1" t="str">
        <f>IF(Product_List_Table[[#This Row],[ASIN]]="","","https://amazon.in/dp/"&amp;Product_List_Table[[#This Row],[ASIN]])</f>
        <v>https://amazon.in/dp/B0BCFZDXD8</v>
      </c>
      <c r="N39" s="1" t="str">
        <f>IF(Product_List_Table[[#This Row],[Flipkart Link]]="","",CONCATENATE("https://www.flipkart.com/product/p/itme?pid=",Product_List_Table[[#This Row],[FSN]]))</f>
        <v/>
      </c>
      <c r="O39" s="1" t="str">
        <f>IF(Product_List_Table[[#This Row],[GOVO LINK]]="","",_xlfn.CONCAT($W$10,VLOOKUP(D39,$W$2:$Y$7,2,FALSE),RIGHT(B39,3),VLOOKUP(D39,$W$2:$Y$7,3,FALSE)))</f>
        <v>https://govo.life/products/gokixx-652-bluetooth-earphones-neckband</v>
      </c>
    </row>
    <row r="40" spans="1:15" x14ac:dyDescent="0.25">
      <c r="A40" s="3" t="s">
        <v>159</v>
      </c>
      <c r="B40" s="3" t="s">
        <v>160</v>
      </c>
      <c r="C40" s="3" t="str">
        <f>""</f>
        <v/>
      </c>
      <c r="D40" s="3" t="s">
        <v>40</v>
      </c>
      <c r="E40" s="3" t="s">
        <v>17</v>
      </c>
      <c r="F40" s="3" t="s">
        <v>161</v>
      </c>
      <c r="G40" s="3" t="s">
        <v>162</v>
      </c>
      <c r="H40" s="4" t="str">
        <f>Product_List_Table[[#This Row],[Particulars]]</f>
        <v>GOKIXX900</v>
      </c>
      <c r="I40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900 </v>
      </c>
      <c r="J40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900 </v>
      </c>
      <c r="K40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900</v>
      </c>
      <c r="M40" s="1" t="str">
        <f>IF(Product_List_Table[[#This Row],[ASIN]]="","","https://amazon.in/dp/"&amp;Product_List_Table[[#This Row],[ASIN]])</f>
        <v>https://amazon.in/dp/B09P32HN32</v>
      </c>
      <c r="N40" s="1" t="str">
        <f>IF(Product_List_Table[[#This Row],[Flipkart Link]]="","",CONCATENATE("https://www.flipkart.com/product/p/itme?pid=",Product_List_Table[[#This Row],[FSN]]))</f>
        <v>https://www.flipkart.com/product/p/itme?pid=ACCGBWGSTZENH4HF</v>
      </c>
      <c r="O40" s="1" t="str">
        <f>IF(Product_List_Table[[#This Row],[GOVO LINK]]="","",_xlfn.CONCAT($W$10,VLOOKUP(D40,$W$2:$Y$7,2,FALSE),RIGHT(B40,3),VLOOKUP(D40,$W$2:$Y$7,3,FALSE)))</f>
        <v>https://govo.life/products/gokixx-900-bluetooth-earphones-neckband</v>
      </c>
    </row>
    <row r="41" spans="1:15" x14ac:dyDescent="0.25">
      <c r="A41" s="3" t="s">
        <v>163</v>
      </c>
      <c r="B41" s="3" t="s">
        <v>164</v>
      </c>
      <c r="C41" s="3" t="str">
        <f>""</f>
        <v/>
      </c>
      <c r="D41" s="3" t="s">
        <v>40</v>
      </c>
      <c r="E41" s="3" t="s">
        <v>17</v>
      </c>
      <c r="F41" s="3" t="s">
        <v>165</v>
      </c>
      <c r="G41" s="3" t="s">
        <v>166</v>
      </c>
      <c r="H41" s="4" t="str">
        <f>Product_List_Table[[#This Row],[Particulars]]</f>
        <v>GOKIXX952</v>
      </c>
      <c r="I41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GOKIXX 952 </v>
      </c>
      <c r="J41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GOKIXX 952 </v>
      </c>
      <c r="K41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952</v>
      </c>
      <c r="M41" s="1" t="str">
        <f>IF(Product_List_Table[[#This Row],[ASIN]]="","","https://amazon.in/dp/"&amp;Product_List_Table[[#This Row],[ASIN]])</f>
        <v>https://amazon.in/dp/B0BN8MW6VH</v>
      </c>
      <c r="N41" s="1" t="str">
        <f>IF(Product_List_Table[[#This Row],[Flipkart Link]]="","",CONCATENATE("https://www.flipkart.com/product/p/itme?pid=",Product_List_Table[[#This Row],[FSN]]))</f>
        <v>https://www.flipkart.com/product/p/itme?pid=ACCGGWZPFUSFYBGU</v>
      </c>
      <c r="O41" s="1" t="str">
        <f>IF(Product_List_Table[[#This Row],[GOVO LINK]]="","",_xlfn.CONCAT($W$10,VLOOKUP(D41,$W$2:$Y$7,2,FALSE),RIGHT(B41,3),VLOOKUP(D41,$W$2:$Y$7,3,FALSE)))</f>
        <v>https://govo.life/products/gokixx-952-bluetooth-earphones-neckband</v>
      </c>
    </row>
    <row r="42" spans="1:15" x14ac:dyDescent="0.25">
      <c r="A42" s="3" t="s">
        <v>167</v>
      </c>
      <c r="B42" s="3" t="s">
        <v>168</v>
      </c>
      <c r="C42" s="3" t="str">
        <f>""</f>
        <v/>
      </c>
      <c r="D42" s="3" t="s">
        <v>44</v>
      </c>
      <c r="E42" s="3" t="s">
        <v>114</v>
      </c>
      <c r="F42" s="3" t="s">
        <v>169</v>
      </c>
      <c r="G42" s="3" t="s">
        <v>170</v>
      </c>
      <c r="H42" s="4" t="str">
        <f>Product_List_Table[[#This Row],[Particulars]]</f>
        <v>GOSURROUND410</v>
      </c>
      <c r="I42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GOSURROUND 410 </v>
      </c>
      <c r="J42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GOSURROUND 410 </v>
      </c>
      <c r="K42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GOSURROUND 410</v>
      </c>
      <c r="M42" s="1" t="str">
        <f>IF(Product_List_Table[[#This Row],[ASIN]]="","","https://amazon.in/dp/"&amp;Product_List_Table[[#This Row],[ASIN]])</f>
        <v>https://amazon.in/dp/B09YV3YQVB</v>
      </c>
      <c r="N42" s="1" t="str">
        <f>IF(Product_List_Table[[#This Row],[Flipkart Link]]="","",CONCATENATE("https://www.flipkart.com/product/p/itme?pid=",Product_List_Table[[#This Row],[FSN]]))</f>
        <v>https://www.flipkart.com/product/p/itme?pid=ACCGHFZQSSZZ5ZHS</v>
      </c>
      <c r="O42" s="1" t="str">
        <f>IF(Product_List_Table[[#This Row],[GOVO LINK]]="","",_xlfn.CONCAT($W$10,VLOOKUP(D42,$W$2:$Y$7,2,FALSE),RIGHT(B42,3),VLOOKUP(D42,$W$2:$Y$7,3,FALSE)))</f>
        <v>https://govo.life/products/gosurround-410-soundbars</v>
      </c>
    </row>
    <row r="43" spans="1:15" x14ac:dyDescent="0.25">
      <c r="A43" s="3" t="s">
        <v>171</v>
      </c>
      <c r="B43" s="3" t="s">
        <v>172</v>
      </c>
      <c r="C43" s="3" t="str">
        <f>""</f>
        <v/>
      </c>
      <c r="D43" s="3" t="s">
        <v>44</v>
      </c>
      <c r="E43" s="3" t="s">
        <v>114</v>
      </c>
      <c r="F43" s="3" t="s">
        <v>173</v>
      </c>
      <c r="G43" s="3" t="s">
        <v>174</v>
      </c>
      <c r="H43" s="4" t="str">
        <f>Product_List_Table[[#This Row],[Particulars]]</f>
        <v>GOSURROUND430</v>
      </c>
      <c r="I43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GOSURROUND 430 </v>
      </c>
      <c r="J43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GOSURROUND 430 </v>
      </c>
      <c r="K43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GOSURROUND 430</v>
      </c>
      <c r="M43" s="1" t="str">
        <f>IF(Product_List_Table[[#This Row],[ASIN]]="","","https://amazon.in/dp/"&amp;Product_List_Table[[#This Row],[ASIN]])</f>
        <v>https://amazon.in/dp/B09YV4PXDZ</v>
      </c>
      <c r="N43" s="1" t="str">
        <f>IF(Product_List_Table[[#This Row],[Flipkart Link]]="","",CONCATENATE("https://www.flipkart.com/product/p/itme?pid=",Product_List_Table[[#This Row],[FSN]]))</f>
        <v>https://www.flipkart.com/product/p/itme?pid=ACCGHFZQKCBYGAGG</v>
      </c>
      <c r="O43" s="1" t="str">
        <f>IF(Product_List_Table[[#This Row],[GOVO LINK]]="","",_xlfn.CONCAT($W$10,VLOOKUP(D43,$W$2:$Y$7,2,FALSE),RIGHT(B43,3),VLOOKUP(D43,$W$2:$Y$7,3,FALSE)))</f>
        <v>https://govo.life/products/gosurround-430-soundbars</v>
      </c>
    </row>
    <row r="44" spans="1:15" x14ac:dyDescent="0.25">
      <c r="A44" s="3" t="s">
        <v>175</v>
      </c>
      <c r="B44" s="3" t="s">
        <v>176</v>
      </c>
      <c r="C44" s="3" t="str">
        <f>""</f>
        <v/>
      </c>
      <c r="D44" s="3" t="s">
        <v>44</v>
      </c>
      <c r="E44" s="3" t="s">
        <v>114</v>
      </c>
      <c r="F44" s="3" t="s">
        <v>177</v>
      </c>
      <c r="G44" s="3" t="s">
        <v>178</v>
      </c>
      <c r="H44" s="4" t="str">
        <f>Product_List_Table[[#This Row],[Particulars]]</f>
        <v>GOSURROUND610</v>
      </c>
      <c r="I44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GOSURROUND 610 </v>
      </c>
      <c r="J44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GOSURROUND 610 </v>
      </c>
      <c r="K44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GOSURROUND 610</v>
      </c>
      <c r="M44" s="1" t="str">
        <f>IF(Product_List_Table[[#This Row],[ASIN]]="","","https://amazon.in/dp/"&amp;Product_List_Table[[#This Row],[ASIN]])</f>
        <v>https://amazon.in/dp/B09YV463PY</v>
      </c>
      <c r="N44" s="1" t="str">
        <f>IF(Product_List_Table[[#This Row],[Flipkart Link]]="","",CONCATENATE("https://www.flipkart.com/product/p/itme?pid=",Product_List_Table[[#This Row],[FSN]]))</f>
        <v>https://www.flipkart.com/product/p/itme?pid=ACCGHFZP7TF85AYH</v>
      </c>
      <c r="O44" s="1" t="str">
        <f>IF(Product_List_Table[[#This Row],[GOVO LINK]]="","",_xlfn.CONCAT($W$10,VLOOKUP(D44,$W$2:$Y$7,2,FALSE),RIGHT(B44,3),VLOOKUP(D44,$W$2:$Y$7,3,FALSE)))</f>
        <v>https://govo.life/products/gosurround-610-soundbars</v>
      </c>
    </row>
    <row r="45" spans="1:15" x14ac:dyDescent="0.25">
      <c r="A45" s="3" t="s">
        <v>179</v>
      </c>
      <c r="B45" s="3" t="s">
        <v>180</v>
      </c>
      <c r="C45" s="3" t="str">
        <f>""</f>
        <v/>
      </c>
      <c r="D45" s="3" t="s">
        <v>44</v>
      </c>
      <c r="E45" s="3" t="s">
        <v>114</v>
      </c>
      <c r="F45" s="3" t="s">
        <v>181</v>
      </c>
      <c r="G45" s="3" t="s">
        <v>182</v>
      </c>
      <c r="H45" s="4" t="str">
        <f>Product_List_Table[[#This Row],[Particulars]]</f>
        <v>GOSURROUND620</v>
      </c>
      <c r="I45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GOSURROUND 620 </v>
      </c>
      <c r="J45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GOSURROUND 620 </v>
      </c>
      <c r="K45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GOSURROUND 620</v>
      </c>
      <c r="M45" s="1" t="str">
        <f>IF(Product_List_Table[[#This Row],[ASIN]]="","","https://amazon.in/dp/"&amp;Product_List_Table[[#This Row],[ASIN]])</f>
        <v>https://amazon.in/dp/B09YV3VFWD</v>
      </c>
      <c r="N45" s="1" t="str">
        <f>IF(Product_List_Table[[#This Row],[Flipkart Link]]="","",CONCATENATE("https://www.flipkart.com/product/p/itme?pid=",Product_List_Table[[#This Row],[FSN]]))</f>
        <v>https://www.flipkart.com/product/p/itme?pid=ACCGHFZPATZCEHHN</v>
      </c>
      <c r="O45" s="1" t="str">
        <f>IF(Product_List_Table[[#This Row],[GOVO LINK]]="","",_xlfn.CONCAT($W$10,VLOOKUP(D45,$W$2:$Y$7,2,FALSE),RIGHT(B45,3),VLOOKUP(D45,$W$2:$Y$7,3,FALSE)))</f>
        <v>https://govo.life/products/gosurround-620-soundbars</v>
      </c>
    </row>
    <row r="46" spans="1:15" x14ac:dyDescent="0.25">
      <c r="A46" s="3" t="s">
        <v>183</v>
      </c>
      <c r="B46" s="3" t="s">
        <v>184</v>
      </c>
      <c r="C46" s="3" t="str">
        <f>""</f>
        <v/>
      </c>
      <c r="D46" s="3" t="s">
        <v>44</v>
      </c>
      <c r="E46" s="3" t="s">
        <v>114</v>
      </c>
      <c r="F46" s="3" t="s">
        <v>185</v>
      </c>
      <c r="G46" s="3" t="s">
        <v>186</v>
      </c>
      <c r="H46" s="4" t="str">
        <f>Product_List_Table[[#This Row],[Particulars]]</f>
        <v>GOSURROUND900</v>
      </c>
      <c r="I46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GOSURROUND 900 </v>
      </c>
      <c r="J46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GOSURROUND 900 </v>
      </c>
      <c r="K46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GOSURROUND 900</v>
      </c>
      <c r="M46" s="1" t="str">
        <f>IF(Product_List_Table[[#This Row],[ASIN]]="","","https://amazon.in/dp/"&amp;Product_List_Table[[#This Row],[ASIN]])</f>
        <v>https://amazon.in/dp/B09YV5LC7F</v>
      </c>
      <c r="N46" s="1" t="str">
        <f>IF(Product_List_Table[[#This Row],[Flipkart Link]]="","",CONCATENATE("https://www.flipkart.com/product/p/itme?pid=",Product_List_Table[[#This Row],[FSN]]))</f>
        <v>https://www.flipkart.com/product/p/itme?pid=ACCGHFZPSP7ZEYDP</v>
      </c>
      <c r="O46" s="1" t="str">
        <f>IF(Product_List_Table[[#This Row],[GOVO LINK]]="","",_xlfn.CONCAT($W$10,VLOOKUP(D46,$W$2:$Y$7,2,FALSE),RIGHT(B46,3),VLOOKUP(D46,$W$2:$Y$7,3,FALSE)))</f>
        <v>https://govo.life/products/gosurround-900-soundbars</v>
      </c>
    </row>
    <row r="47" spans="1:15" x14ac:dyDescent="0.25">
      <c r="A47" s="3" t="s">
        <v>187</v>
      </c>
      <c r="B47" s="3" t="s">
        <v>188</v>
      </c>
      <c r="C47" s="3" t="str">
        <f>""</f>
        <v/>
      </c>
      <c r="D47" s="3" t="s">
        <v>44</v>
      </c>
      <c r="E47" s="3" t="s">
        <v>114</v>
      </c>
      <c r="F47" s="3" t="s">
        <v>189</v>
      </c>
      <c r="G47" s="3" t="s">
        <v>190</v>
      </c>
      <c r="H47" s="4" t="str">
        <f>Product_List_Table[[#This Row],[Particulars]]</f>
        <v>GOSURROUND920</v>
      </c>
      <c r="I47" s="5" t="str">
        <f>IF(Product_List_Table[[#This Row],[ASIN]]="","",HYPERLINK(CONCATENATE("https://amazon.in/dp/",Product_List_Table[[#This Row],[ASIN]]),CONCATENATE(Product_List_Table[[#This Row],[Product]]," ",Product_List_Table[[#This Row],[Variation]])))</f>
        <v xml:space="preserve">GOSURROUND 920 </v>
      </c>
      <c r="J47" s="5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 xml:space="preserve">GOSURROUND 920 </v>
      </c>
      <c r="K47" s="5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GOSURROUND 920</v>
      </c>
      <c r="M47" s="1" t="str">
        <f>IF(Product_List_Table[[#This Row],[ASIN]]="","","https://amazon.in/dp/"&amp;Product_List_Table[[#This Row],[ASIN]])</f>
        <v>https://amazon.in/dp/B09YV2XRY7</v>
      </c>
      <c r="N47" s="1" t="str">
        <f>IF(Product_List_Table[[#This Row],[Flipkart Link]]="","",CONCATENATE("https://www.flipkart.com/product/p/itme?pid=",Product_List_Table[[#This Row],[FSN]]))</f>
        <v>https://www.flipkart.com/product/p/itme?pid=ACCGHFZPTUUDKMG3</v>
      </c>
      <c r="O47" s="1" t="str">
        <f>IF(Product_List_Table[[#This Row],[GOVO LINK]]="","",_xlfn.CONCAT($W$10,VLOOKUP(D47,$W$2:$Y$7,2,FALSE),RIGHT(B47,3),VLOOKUP(D47,$W$2:$Y$7,3,FALSE)))</f>
        <v>https://govo.life/products/gosurround-920-soundbars</v>
      </c>
    </row>
    <row r="48" spans="1:15" x14ac:dyDescent="0.25">
      <c r="A48" s="9" t="s">
        <v>191</v>
      </c>
      <c r="B48" s="3" t="s">
        <v>195</v>
      </c>
      <c r="C48" s="9"/>
      <c r="D48" s="9" t="s">
        <v>30</v>
      </c>
      <c r="E48" s="9" t="s">
        <v>17</v>
      </c>
      <c r="F48" s="9"/>
      <c r="G48" s="3"/>
      <c r="H48" s="10" t="str">
        <f>Product_List_Table[[#This Row],[Particulars]]</f>
        <v>GOBUDS661</v>
      </c>
      <c r="I48" s="11" t="str">
        <f>IF(Product_List_Table[[#This Row],[ASIN]]="","",HYPERLINK(CONCATENATE("https://amazon.in/dp/",Product_List_Table[[#This Row],[ASIN]]),CONCATENATE(Product_List_Table[[#This Row],[Product]]," ",Product_List_Table[[#This Row],[Variation]])))</f>
        <v/>
      </c>
      <c r="J48" s="11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48" s="11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GOBUDS 661</v>
      </c>
      <c r="M48" s="1" t="str">
        <f>IF(Product_List_Table[[#This Row],[ASIN]]="","","https://amazon.in/dp/"&amp;Product_List_Table[[#This Row],[ASIN]])</f>
        <v/>
      </c>
      <c r="N48" s="1" t="str">
        <f>IF(Product_List_Table[[#This Row],[Flipkart Link]]="","",CONCATENATE("https://www.flipkart.com/product/p/itme?pid=",Product_List_Table[[#This Row],[FSN]]))</f>
        <v/>
      </c>
      <c r="O48" s="1" t="str">
        <f>IF(Product_List_Table[[#This Row],[GOVO LINK]]="","",_xlfn.CONCAT($W$10,VLOOKUP(D48,$W$2:$Y$7,2,FALSE),RIGHT(B48,3),VLOOKUP(D48,$W$2:$Y$7,3,FALSE)))</f>
        <v>https://govo.life/products/gobuds-661-earbuds</v>
      </c>
    </row>
    <row r="49" spans="1:15" x14ac:dyDescent="0.25">
      <c r="A49" s="3" t="s">
        <v>196</v>
      </c>
      <c r="B49" s="3" t="s">
        <v>146</v>
      </c>
      <c r="C49" s="3" t="s">
        <v>192</v>
      </c>
      <c r="D49" s="9" t="s">
        <v>40</v>
      </c>
      <c r="E49" s="9" t="s">
        <v>17</v>
      </c>
      <c r="F49" s="9" t="s">
        <v>193</v>
      </c>
      <c r="G49" s="9"/>
      <c r="H49" s="10" t="str">
        <f>Product_List_Table[[#This Row],[Particulars]]</f>
        <v>GOKIXX621FR</v>
      </c>
      <c r="I49" s="11" t="str">
        <f>IF(Product_List_Table[[#This Row],[ASIN]]="","",HYPERLINK(CONCATENATE("https://amazon.in/dp/",Product_List_Table[[#This Row],[ASIN]]),CONCATENATE(Product_List_Table[[#This Row],[Product]]," ",Product_List_Table[[#This Row],[Variation]])))</f>
        <v>GOKIXX 621 Red</v>
      </c>
      <c r="J49" s="11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49" s="11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621</v>
      </c>
      <c r="M49" s="1" t="str">
        <f>IF(Product_List_Table[[#This Row],[ASIN]]="","","https://amazon.in/dp/"&amp;Product_List_Table[[#This Row],[ASIN]])</f>
        <v>https://amazon.in/dp/B0BVW5D48T</v>
      </c>
      <c r="N49" s="1" t="str">
        <f>IF(Product_List_Table[[#This Row],[Flipkart Link]]="","",CONCATENATE("https://www.flipkart.com/product/p/itme?pid=",Product_List_Table[[#This Row],[FSN]]))</f>
        <v/>
      </c>
      <c r="O49" s="1" t="str">
        <f>IF(Product_List_Table[[#This Row],[GOVO LINK]]="","",_xlfn.CONCAT($W$10,VLOOKUP(D49,$W$2:$Y$7,2,FALSE),RIGHT(B49,3),VLOOKUP(D49,$W$2:$Y$7,3,FALSE)))</f>
        <v>https://govo.life/products/gokixx-621-bluetooth-earphones-neckband</v>
      </c>
    </row>
    <row r="50" spans="1:15" x14ac:dyDescent="0.25">
      <c r="A50" s="3" t="s">
        <v>197</v>
      </c>
      <c r="B50" s="3" t="s">
        <v>146</v>
      </c>
      <c r="C50" s="3" t="s">
        <v>32</v>
      </c>
      <c r="D50" s="9" t="s">
        <v>40</v>
      </c>
      <c r="E50" s="9" t="s">
        <v>17</v>
      </c>
      <c r="F50" s="9" t="s">
        <v>194</v>
      </c>
      <c r="G50" s="9"/>
      <c r="H50" s="10" t="str">
        <f>Product_List_Table[[#This Row],[Particulars]]</f>
        <v>GOKIXX621MB</v>
      </c>
      <c r="I50" s="11" t="str">
        <f>IF(Product_List_Table[[#This Row],[ASIN]]="","",HYPERLINK(CONCATENATE("https://amazon.in/dp/",Product_List_Table[[#This Row],[ASIN]]),CONCATENATE(Product_List_Table[[#This Row],[Product]]," ",Product_List_Table[[#This Row],[Variation]])))</f>
        <v>GOKIXX 621 Blue</v>
      </c>
      <c r="J50" s="11" t="str">
        <f>IF(Product_List_Table[[#This Row],[FSN]]="","",HYPERLINK(CONCATENATE("https://www.flipkart.com/product/p/itme?pid=",Product_List_Table[[#This Row],[FSN]]),CONCATENATE(Product_List_Table[[#This Row],[Product]]," ",Product_List_Table[[#This Row],[Variation]])))</f>
        <v/>
      </c>
      <c r="K50" s="11" t="str">
        <f>IF(Product_List_Table[[#This Row],[GOVO.LIFE Particular]]="","",HYPERLINK(_xlfn.CONCAT($W$10,VLOOKUP(Product_List_Table[[#This Row],[Category]],$W$2:$Y$7,2,FALSE),RIGHT(Product_List_Table[[#This Row],[Product]],3),VLOOKUP(Product_List_Table[[#This Row],[Category]],$W$2:$Y$7,3,FALSE)),Product_List_Table[[#This Row],[Product]]))</f>
        <v>GOKIXX 621</v>
      </c>
      <c r="M50" s="1" t="str">
        <f>IF(Product_List_Table[[#This Row],[ASIN]]="","","https://amazon.in/dp/"&amp;Product_List_Table[[#This Row],[ASIN]])</f>
        <v>https://amazon.in/dp/B0BVW2DLB3</v>
      </c>
      <c r="N50" s="1" t="str">
        <f>IF(Product_List_Table[[#This Row],[Flipkart Link]]="","",CONCATENATE("https://www.flipkart.com/product/p/itme?pid=",Product_List_Table[[#This Row],[FSN]]))</f>
        <v/>
      </c>
      <c r="O50" s="1" t="str">
        <f>IF(Product_List_Table[[#This Row],[GOVO LINK]]="","",_xlfn.CONCAT($W$10,VLOOKUP(D50,$W$2:$Y$7,2,FALSE),RIGHT(B50,3),VLOOKUP(D50,$W$2:$Y$7,3,FALSE)))</f>
        <v>https://govo.life/products/gokixx-621-bluetooth-earphones-neckband</v>
      </c>
    </row>
  </sheetData>
  <hyperlinks>
    <hyperlink ref="M2" r:id="rId1" xr:uid="{420C9521-A746-458F-9642-B539FB0FA96B}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Charan</dc:creator>
  <cp:keywords/>
  <dc:description/>
  <cp:lastModifiedBy>Admin</cp:lastModifiedBy>
  <cp:revision/>
  <dcterms:created xsi:type="dcterms:W3CDTF">2022-09-24T05:27:27Z</dcterms:created>
  <dcterms:modified xsi:type="dcterms:W3CDTF">2023-05-12T12:56:11Z</dcterms:modified>
  <cp:category/>
  <cp:contentStatus/>
</cp:coreProperties>
</file>