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r\Excel\"/>
    </mc:Choice>
  </mc:AlternateContent>
  <xr:revisionPtr revIDLastSave="0" documentId="13_ncr:1_{0B09788A-5B8A-4C44-8758-A0261CE3B13A}" xr6:coauthVersionLast="47" xr6:coauthVersionMax="47" xr10:uidLastSave="{00000000-0000-0000-0000-000000000000}"/>
  <bookViews>
    <workbookView xWindow="-48" yWindow="-48" windowWidth="2313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4" l="1"/>
  <c r="D12" i="4"/>
  <c r="E12" i="4" s="1"/>
  <c r="A9" i="4"/>
  <c r="D9" i="4"/>
  <c r="E9" i="4" s="1"/>
  <c r="A11" i="4"/>
  <c r="D11" i="4"/>
  <c r="E11" i="4" s="1"/>
  <c r="A14" i="4"/>
  <c r="D14" i="4"/>
  <c r="E14" i="4" s="1"/>
  <c r="A16" i="4"/>
  <c r="D16" i="4"/>
  <c r="E16" i="4" s="1"/>
  <c r="D8" i="4"/>
  <c r="E8" i="4" s="1"/>
  <c r="D10" i="4"/>
  <c r="E10" i="4" s="1"/>
  <c r="D13" i="4"/>
  <c r="E13" i="4" s="1"/>
  <c r="D15" i="4"/>
  <c r="E15" i="4"/>
  <c r="D17" i="4"/>
  <c r="E17" i="4"/>
  <c r="A10" i="4"/>
  <c r="A13" i="4"/>
  <c r="A15" i="4"/>
  <c r="A17" i="4"/>
  <c r="A8" i="4"/>
  <c r="D4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<sst xmlns="http://schemas.openxmlformats.org/spreadsheetml/2006/main" count="82" uniqueCount="57">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</sst>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0" xfId="0" applyAlignment="1">
      <alignment vertical="top"/>
    </xf>
    <xf numFmtId="0" fontId="0" fillId="3" borderId="0" xfId="0" applyFill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0" fillId="0" borderId="13" xfId="0" quotePrefix="1" applyBorder="1"/>
    <xf numFmtId="0" fontId="0" fillId="0" borderId="4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C5" sqref="C5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7" t="s">
        <v>0</v>
      </c>
      <c r="B1" s="7" t="s">
        <v>23</v>
      </c>
    </row>
    <row r="2" spans="1:2" ht="13.8" x14ac:dyDescent="0.3">
      <c r="A2" s="6" t="s">
        <v>18</v>
      </c>
      <c r="B2" s="6">
        <v>100</v>
      </c>
    </row>
    <row r="3" spans="1:2" ht="13.8" x14ac:dyDescent="0.3">
      <c r="A3" s="6" t="s">
        <v>19</v>
      </c>
      <c r="B3" s="6">
        <v>150</v>
      </c>
    </row>
    <row r="4" spans="1:2" ht="13.8" x14ac:dyDescent="0.3">
      <c r="A4" s="6" t="s">
        <v>20</v>
      </c>
      <c r="B4" s="6">
        <v>200</v>
      </c>
    </row>
    <row r="5" spans="1:2" ht="13.8" x14ac:dyDescent="0.3">
      <c r="A5" s="6" t="s">
        <v>21</v>
      </c>
      <c r="B5" s="6">
        <v>225</v>
      </c>
    </row>
    <row r="6" spans="1:2" ht="13.8" x14ac:dyDescent="0.3">
      <c r="A6" s="6" t="s">
        <v>22</v>
      </c>
      <c r="B6" s="6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C19" sqref="C1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7" t="s">
        <v>2</v>
      </c>
      <c r="B1" s="7" t="s">
        <v>3</v>
      </c>
      <c r="C1" s="7" t="s">
        <v>4</v>
      </c>
    </row>
    <row r="2" spans="1:3" ht="13.8" x14ac:dyDescent="0.3">
      <c r="A2" s="6" t="s">
        <v>33</v>
      </c>
      <c r="B2" s="6" t="s">
        <v>5</v>
      </c>
      <c r="C2" s="6" t="s">
        <v>24</v>
      </c>
    </row>
    <row r="3" spans="1:3" ht="13.8" x14ac:dyDescent="0.3">
      <c r="A3" s="6" t="s">
        <v>7</v>
      </c>
      <c r="B3" s="6" t="s">
        <v>6</v>
      </c>
      <c r="C3" s="6" t="s">
        <v>25</v>
      </c>
    </row>
    <row r="4" spans="1:3" ht="13.8" x14ac:dyDescent="0.3">
      <c r="A4" s="6" t="s">
        <v>34</v>
      </c>
      <c r="B4" s="6" t="s">
        <v>5</v>
      </c>
      <c r="C4" s="6" t="s">
        <v>31</v>
      </c>
    </row>
    <row r="5" spans="1:3" ht="13.8" x14ac:dyDescent="0.3">
      <c r="A5" s="6" t="s">
        <v>35</v>
      </c>
      <c r="B5" s="6" t="s">
        <v>6</v>
      </c>
      <c r="C5" s="6" t="s">
        <v>32</v>
      </c>
    </row>
    <row r="6" spans="1:3" ht="13.8" x14ac:dyDescent="0.3">
      <c r="A6" s="6" t="s">
        <v>36</v>
      </c>
      <c r="B6" s="6" t="s">
        <v>5</v>
      </c>
      <c r="C6" s="6" t="s">
        <v>28</v>
      </c>
    </row>
    <row r="7" spans="1:3" ht="13.8" x14ac:dyDescent="0.3">
      <c r="A7" s="6" t="s">
        <v>37</v>
      </c>
      <c r="B7" s="6" t="s">
        <v>6</v>
      </c>
      <c r="C7" s="6" t="s">
        <v>29</v>
      </c>
    </row>
    <row r="8" spans="1:3" ht="13.8" x14ac:dyDescent="0.3">
      <c r="A8" s="6" t="s">
        <v>38</v>
      </c>
      <c r="B8" s="6" t="s">
        <v>5</v>
      </c>
      <c r="C8" s="6" t="s">
        <v>30</v>
      </c>
    </row>
    <row r="9" spans="1:3" ht="13.8" x14ac:dyDescent="0.3">
      <c r="A9" s="6" t="s">
        <v>39</v>
      </c>
      <c r="B9" s="6" t="s">
        <v>6</v>
      </c>
      <c r="C9" s="6" t="s">
        <v>31</v>
      </c>
    </row>
    <row r="10" spans="1:3" ht="13.8" x14ac:dyDescent="0.3">
      <c r="A10" s="6" t="s">
        <v>40</v>
      </c>
      <c r="B10" s="6" t="s">
        <v>5</v>
      </c>
      <c r="C10" s="6" t="s">
        <v>32</v>
      </c>
    </row>
    <row r="11" spans="1:3" ht="13.8" x14ac:dyDescent="0.3">
      <c r="A11" s="6" t="s">
        <v>41</v>
      </c>
      <c r="B11" s="6" t="s">
        <v>5</v>
      </c>
      <c r="C11" s="6" t="s">
        <v>26</v>
      </c>
    </row>
    <row r="12" spans="1:3" ht="13.8" x14ac:dyDescent="0.3">
      <c r="A12" s="6" t="s">
        <v>42</v>
      </c>
      <c r="B12" s="6" t="s">
        <v>6</v>
      </c>
      <c r="C12" s="6" t="s">
        <v>27</v>
      </c>
    </row>
    <row r="13" spans="1:3" ht="13.8" x14ac:dyDescent="0.3">
      <c r="A13" s="6" t="s">
        <v>43</v>
      </c>
      <c r="B13" s="6" t="s">
        <v>8</v>
      </c>
      <c r="C13" s="6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E19" sqref="E19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3" t="s">
        <v>10</v>
      </c>
      <c r="B1" s="43"/>
      <c r="C1" s="43"/>
      <c r="D1" s="43"/>
      <c r="E1" s="43"/>
    </row>
    <row r="2" spans="1:263" ht="20.399999999999999" x14ac:dyDescent="0.35">
      <c r="A2" s="44" t="s">
        <v>44</v>
      </c>
      <c r="B2" s="44"/>
      <c r="C2" s="44"/>
      <c r="D2" s="44"/>
      <c r="E2" s="44"/>
    </row>
    <row r="3" spans="1:263" x14ac:dyDescent="0.25">
      <c r="A3" s="45" t="s">
        <v>45</v>
      </c>
      <c r="B3" s="45"/>
      <c r="C3" s="45"/>
      <c r="D3" s="45"/>
      <c r="E3" s="45"/>
    </row>
    <row r="4" spans="1:263" x14ac:dyDescent="0.25">
      <c r="A4" s="15" t="s">
        <v>11</v>
      </c>
      <c r="B4" s="29">
        <v>1</v>
      </c>
      <c r="C4" s="12" t="s">
        <v>4</v>
      </c>
      <c r="D4" s="46" t="str">
        <f>VLOOKUP(B6,Customers!A1:C13,3,0)</f>
        <v>Tunis, Tunisia</v>
      </c>
      <c r="E4" s="47"/>
      <c r="H4" s="37" t="s">
        <v>51</v>
      </c>
      <c r="I4" s="38"/>
      <c r="J4" s="38"/>
      <c r="K4" s="38"/>
      <c r="L4" s="38"/>
      <c r="M4" s="38"/>
      <c r="N4" s="38"/>
      <c r="O4" s="38"/>
      <c r="P4" s="38"/>
      <c r="Q4" s="39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</row>
    <row r="5" spans="1:263" ht="13.2" customHeight="1" x14ac:dyDescent="0.25">
      <c r="A5" s="9" t="s">
        <v>12</v>
      </c>
      <c r="B5" s="11">
        <f ca="1">TODAY()</f>
        <v>44929</v>
      </c>
      <c r="C5" s="13"/>
      <c r="D5" s="48"/>
      <c r="E5" s="49"/>
      <c r="H5" s="40"/>
      <c r="I5" s="41"/>
      <c r="J5" s="41"/>
      <c r="K5" s="41"/>
      <c r="L5" s="41"/>
      <c r="M5" s="41"/>
      <c r="N5" s="41"/>
      <c r="O5" s="41"/>
      <c r="P5" s="41"/>
      <c r="Q5" s="4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</row>
    <row r="6" spans="1:263" x14ac:dyDescent="0.25">
      <c r="A6" s="9" t="s">
        <v>2</v>
      </c>
      <c r="B6" s="10" t="s">
        <v>36</v>
      </c>
      <c r="C6" s="14"/>
      <c r="D6" s="50"/>
      <c r="E6" s="51"/>
      <c r="H6" t="s">
        <v>46</v>
      </c>
    </row>
    <row r="7" spans="1:263" x14ac:dyDescent="0.25">
      <c r="A7" s="16" t="s">
        <v>47</v>
      </c>
      <c r="B7" s="16" t="s">
        <v>0</v>
      </c>
      <c r="C7" s="16" t="s">
        <v>13</v>
      </c>
      <c r="D7" s="16" t="s">
        <v>1</v>
      </c>
      <c r="E7" s="16" t="s">
        <v>14</v>
      </c>
    </row>
    <row r="8" spans="1:263" x14ac:dyDescent="0.25">
      <c r="A8" s="2">
        <f>IF(B8="","",COUNTA($B$8:B8))</f>
        <v>1</v>
      </c>
      <c r="B8" s="2" t="s">
        <v>20</v>
      </c>
      <c r="C8" s="2">
        <v>12</v>
      </c>
      <c r="D8" s="31">
        <f>VLOOKUP(B8,Product!$A$2:$B$6,2,0)</f>
        <v>200</v>
      </c>
      <c r="E8" s="31">
        <f>D8*C8</f>
        <v>2400</v>
      </c>
      <c r="F8" s="30" t="s">
        <v>52</v>
      </c>
      <c r="G8" s="17"/>
      <c r="H8" s="17"/>
      <c r="I8" s="17"/>
      <c r="J8" s="17"/>
      <c r="K8" s="17"/>
      <c r="L8" s="17"/>
      <c r="M8" s="17"/>
      <c r="N8" s="17"/>
      <c r="O8" s="18"/>
    </row>
    <row r="9" spans="1:263" x14ac:dyDescent="0.25">
      <c r="A9" s="2">
        <f>IF(B9="","",COUNTA($B$8:B9))</f>
        <v>2</v>
      </c>
      <c r="B9" s="3" t="s">
        <v>22</v>
      </c>
      <c r="C9" s="3">
        <v>466</v>
      </c>
      <c r="D9" s="31">
        <f>VLOOKUP(B9,Product!$A$2:$B$6,2,0)</f>
        <v>300</v>
      </c>
      <c r="E9" s="31">
        <f t="shared" ref="E9:E17" si="0">D9*C9</f>
        <v>139800</v>
      </c>
      <c r="F9" s="20">
        <v>2</v>
      </c>
      <c r="G9" s="19" t="s">
        <v>53</v>
      </c>
      <c r="P9" s="20"/>
    </row>
    <row r="10" spans="1:263" ht="13.2" customHeight="1" x14ac:dyDescent="0.25">
      <c r="A10" s="2">
        <f>IF(B10="","",COUNTA($B$8:B10))</f>
        <v>3</v>
      </c>
      <c r="B10" s="3" t="s">
        <v>19</v>
      </c>
      <c r="C10" s="3">
        <v>159</v>
      </c>
      <c r="D10" s="31">
        <f>VLOOKUP(B10,Product!$A$2:$B$6,2,0)</f>
        <v>150</v>
      </c>
      <c r="E10" s="31">
        <f t="shared" si="0"/>
        <v>23850</v>
      </c>
      <c r="F10" s="20">
        <v>3</v>
      </c>
      <c r="G10" s="34" t="s">
        <v>54</v>
      </c>
      <c r="H10" s="35"/>
      <c r="I10" s="35"/>
      <c r="J10" s="35"/>
      <c r="K10" s="35"/>
      <c r="L10" s="35"/>
      <c r="M10" s="35"/>
      <c r="N10" s="35"/>
      <c r="O10" s="35"/>
      <c r="P10" s="36"/>
    </row>
    <row r="11" spans="1:263" ht="13.2" customHeight="1" x14ac:dyDescent="0.25">
      <c r="A11" s="2">
        <f>IF(B11="","",COUNTA($B$8:B11))</f>
        <v>4</v>
      </c>
      <c r="B11" s="3" t="s">
        <v>18</v>
      </c>
      <c r="C11" s="3">
        <v>357</v>
      </c>
      <c r="D11" s="31">
        <f>VLOOKUP(B11,Product!$A$2:$B$6,2,0)</f>
        <v>100</v>
      </c>
      <c r="E11" s="31">
        <f t="shared" si="0"/>
        <v>35700</v>
      </c>
      <c r="F11" s="20">
        <v>4</v>
      </c>
      <c r="G11" s="34"/>
      <c r="H11" s="35"/>
      <c r="I11" s="35"/>
      <c r="J11" s="35"/>
      <c r="K11" s="35"/>
      <c r="L11" s="35"/>
      <c r="M11" s="35"/>
      <c r="N11" s="35"/>
      <c r="O11" s="35"/>
      <c r="P11" s="36"/>
    </row>
    <row r="12" spans="1:263" x14ac:dyDescent="0.25">
      <c r="A12" s="2">
        <f>IF(B12="","",COUNTA($B$8:B12))</f>
        <v>5</v>
      </c>
      <c r="B12" s="3" t="s">
        <v>19</v>
      </c>
      <c r="C12" s="3">
        <v>486</v>
      </c>
      <c r="D12" s="31">
        <f>VLOOKUP(B12,Product!$A$2:$B$6,2,0)</f>
        <v>150</v>
      </c>
      <c r="E12" s="31">
        <f t="shared" si="0"/>
        <v>72900</v>
      </c>
      <c r="F12" s="20">
        <v>5</v>
      </c>
      <c r="G12" s="19" t="s">
        <v>48</v>
      </c>
      <c r="P12" s="20"/>
    </row>
    <row r="13" spans="1:263" x14ac:dyDescent="0.25">
      <c r="A13" s="2">
        <f>IF(B13="","",COUNTA($B$8:B13))</f>
        <v>6</v>
      </c>
      <c r="B13" s="3" t="s">
        <v>20</v>
      </c>
      <c r="C13" s="3">
        <v>684</v>
      </c>
      <c r="D13" s="31">
        <f>VLOOKUP(B13,Product!$A$2:$B$6,2,0)</f>
        <v>200</v>
      </c>
      <c r="E13" s="31">
        <f t="shared" si="0"/>
        <v>136800</v>
      </c>
      <c r="F13" s="20">
        <v>6</v>
      </c>
      <c r="G13" s="19" t="s">
        <v>49</v>
      </c>
      <c r="P13" s="20"/>
    </row>
    <row r="14" spans="1:263" x14ac:dyDescent="0.25">
      <c r="A14" s="2">
        <f>IF(B14="","",COUNTA($B$8:B14))</f>
        <v>7</v>
      </c>
      <c r="B14" s="3" t="s">
        <v>21</v>
      </c>
      <c r="C14" s="3">
        <v>123</v>
      </c>
      <c r="D14" s="31">
        <f>VLOOKUP(B14,Product!$A$2:$B$6,2,0)</f>
        <v>225</v>
      </c>
      <c r="E14" s="31">
        <f t="shared" si="0"/>
        <v>27675</v>
      </c>
      <c r="F14" s="23">
        <v>7</v>
      </c>
      <c r="G14" s="21" t="s">
        <v>50</v>
      </c>
      <c r="H14" s="22"/>
      <c r="I14" s="22"/>
      <c r="J14" s="22"/>
      <c r="K14" s="22"/>
      <c r="L14" s="22"/>
      <c r="M14" s="22"/>
      <c r="N14" s="22"/>
      <c r="O14" s="22"/>
      <c r="P14" s="23"/>
    </row>
    <row r="15" spans="1:263" x14ac:dyDescent="0.25">
      <c r="A15" s="2">
        <f>IF(B15="","",COUNTA($B$8:B15))</f>
        <v>8</v>
      </c>
      <c r="B15" s="3" t="s">
        <v>18</v>
      </c>
      <c r="C15" s="3">
        <v>354</v>
      </c>
      <c r="D15" s="31">
        <f>VLOOKUP(B15,Product!$A$2:$B$6,2,0)</f>
        <v>100</v>
      </c>
      <c r="E15" s="31">
        <f t="shared" si="0"/>
        <v>35400</v>
      </c>
      <c r="F15" s="28">
        <v>8</v>
      </c>
      <c r="G15" s="26" t="s">
        <v>56</v>
      </c>
      <c r="H15" s="27"/>
      <c r="I15" s="27"/>
      <c r="J15" s="27"/>
      <c r="K15" s="27"/>
      <c r="L15" s="27"/>
      <c r="M15" s="27"/>
      <c r="N15" s="27"/>
      <c r="O15" s="27"/>
      <c r="P15" s="28"/>
    </row>
    <row r="16" spans="1:263" x14ac:dyDescent="0.25">
      <c r="A16" s="2">
        <f>IF(B16="","",COUNTA($B$8:B16))</f>
        <v>9</v>
      </c>
      <c r="B16" s="3" t="s">
        <v>20</v>
      </c>
      <c r="C16" s="3">
        <v>243</v>
      </c>
      <c r="D16" s="31">
        <f>VLOOKUP(B16,Product!$A$2:$B$6,2,0)</f>
        <v>200</v>
      </c>
      <c r="E16" s="31">
        <f t="shared" si="0"/>
        <v>48600</v>
      </c>
    </row>
    <row r="17" spans="1:17" x14ac:dyDescent="0.25">
      <c r="A17" s="2">
        <f>IF(B17="","",COUNTA($B$8:B17))</f>
        <v>10</v>
      </c>
      <c r="B17" s="3" t="s">
        <v>21</v>
      </c>
      <c r="C17" s="3">
        <v>326</v>
      </c>
      <c r="D17" s="31">
        <f>VLOOKUP(B17,Product!$A$2:$B$6,2,0)</f>
        <v>225</v>
      </c>
      <c r="E17" s="31">
        <f t="shared" si="0"/>
        <v>73350</v>
      </c>
    </row>
    <row r="18" spans="1:17" x14ac:dyDescent="0.25">
      <c r="A18" s="3"/>
      <c r="B18" s="4"/>
      <c r="C18" s="4"/>
      <c r="D18" s="31"/>
      <c r="E18" s="31"/>
    </row>
    <row r="19" spans="1:17" x14ac:dyDescent="0.25">
      <c r="A19" s="1"/>
      <c r="B19" s="1"/>
      <c r="C19" s="32" t="s">
        <v>15</v>
      </c>
      <c r="D19" s="32"/>
      <c r="E19" s="5">
        <f>SUM(E8:E12)</f>
        <v>274650</v>
      </c>
    </row>
    <row r="20" spans="1:17" x14ac:dyDescent="0.25">
      <c r="A20" s="1"/>
      <c r="B20" s="1"/>
      <c r="C20" s="32" t="s">
        <v>55</v>
      </c>
      <c r="D20" s="32"/>
      <c r="E20" s="5">
        <f>E19*0.05</f>
        <v>13732.5</v>
      </c>
    </row>
    <row r="21" spans="1:17" x14ac:dyDescent="0.25">
      <c r="A21" s="1"/>
      <c r="B21" s="1"/>
      <c r="C21" s="32" t="s">
        <v>16</v>
      </c>
      <c r="D21" s="32"/>
      <c r="E21" s="5">
        <f>IF(E19&gt;=2500,2%,0%)*E19</f>
        <v>5493</v>
      </c>
    </row>
    <row r="22" spans="1:17" x14ac:dyDescent="0.25">
      <c r="A22" s="1"/>
      <c r="B22" s="1"/>
      <c r="C22" s="33" t="s">
        <v>17</v>
      </c>
      <c r="D22" s="33"/>
      <c r="E22" s="8">
        <f>E19+E20-E21</f>
        <v>282889.5</v>
      </c>
    </row>
    <row r="23" spans="1:17" s="25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G10:P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DB6056-7614-43CA-8C1A-819089D7E6FE}">
          <x14:formula1>
            <xm:f>Customers!$A$2:$A$13</xm:f>
          </x14:formula1>
          <xm:sqref>B6</xm:sqref>
        </x14:dataValidation>
        <x14:dataValidation type="list" allowBlank="1" showInputMessage="1" showErrorMessage="1" xr:uid="{4A101482-8E7D-4426-B9EC-FFB080F2C19F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2022-07-25T10:35:04Z</dcterms:created>
  <dcterms:modified xsi:type="dcterms:W3CDTF">2023-01-03T04:48:08Z</dcterms:modified>
</cp:coreProperties>
</file>