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r\Excel\"/>
    </mc:Choice>
  </mc:AlternateContent>
  <xr:revisionPtr revIDLastSave="0" documentId="13_ncr:1_{62937574-9118-40E3-999D-226AC903AF21}" xr6:coauthVersionLast="47" xr6:coauthVersionMax="47" xr10:uidLastSave="{00000000-0000-0000-0000-000000000000}"/>
  <bookViews>
    <workbookView xWindow="-48" yWindow="-48" windowWidth="23136" windowHeight="12456" activeTab="3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E7" i="4"/>
  <c r="D7" i="4"/>
  <c r="C7" i="2"/>
  <c r="C6" i="2"/>
  <c r="D20" i="2"/>
  <c r="H18" i="4"/>
  <c r="H19" i="4"/>
  <c r="C31" i="2"/>
  <c r="C30" i="2"/>
  <c r="C29" i="2"/>
  <c r="C32" i="2"/>
  <c r="C28" i="2"/>
  <c r="D22" i="2"/>
  <c r="D21" i="2"/>
  <c r="D19" i="2"/>
  <c r="D18" i="2"/>
  <c r="D17" i="2"/>
  <c r="D16" i="2"/>
  <c r="C10" i="2"/>
  <c r="C9" i="2"/>
  <c r="C8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H20" i="4"/>
  <c r="H26" i="4"/>
  <c r="I26" i="4" s="1"/>
  <c r="H27" i="4"/>
  <c r="I27" i="4" s="1"/>
  <c r="H25" i="4"/>
  <c r="I25" i="4" s="1"/>
  <c r="H24" i="4"/>
  <c r="H23" i="4"/>
  <c r="I23" i="4" s="1"/>
  <c r="H22" i="4"/>
  <c r="H21" i="4"/>
  <c r="I21" i="4" s="1"/>
  <c r="I19" i="4"/>
  <c r="H15" i="4"/>
  <c r="I15" i="4" s="1"/>
  <c r="H16" i="4"/>
  <c r="I16" i="4" s="1"/>
  <c r="H17" i="4"/>
  <c r="I17" i="4" s="1"/>
  <c r="H14" i="4"/>
  <c r="I14" i="4" s="1"/>
  <c r="F27" i="4"/>
  <c r="F26" i="4"/>
  <c r="F25" i="4"/>
  <c r="F24" i="4"/>
  <c r="I24" i="4" s="1"/>
  <c r="F23" i="4"/>
  <c r="F22" i="4"/>
  <c r="I22" i="4" s="1"/>
  <c r="F21" i="4"/>
  <c r="F20" i="4"/>
  <c r="I20" i="4" s="1"/>
  <c r="F19" i="4"/>
  <c r="F18" i="4"/>
  <c r="I18" i="4" s="1"/>
  <c r="F17" i="4"/>
  <c r="F15" i="4"/>
  <c r="F16" i="4"/>
  <c r="F14" i="4"/>
</calcChain>
</file>

<file path=xl/sharedStrings.xml><?xml version="1.0" encoding="utf-8"?>
<sst xmlns="http://schemas.openxmlformats.org/spreadsheetml/2006/main" count="223" uniqueCount="101">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</sst>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₹-4009]\ #,##0.00"/>
    <numFmt numFmtId="169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164" fontId="0" fillId="4" borderId="1" xfId="0" applyNumberFormat="1" applyFill="1" applyBorder="1"/>
    <xf numFmtId="10" fontId="0" fillId="4" borderId="1" xfId="0" applyNumberFormat="1" applyFill="1" applyBorder="1"/>
    <xf numFmtId="169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11</xdr:row>
      <xdr:rowOff>53340</xdr:rowOff>
    </xdr:from>
    <xdr:to>
      <xdr:col>12</xdr:col>
      <xdr:colOff>190669</xdr:colOff>
      <xdr:row>18</xdr:row>
      <xdr:rowOff>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221742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workbookViewId="0">
      <selection activeCell="C18" sqref="C18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D5" s="2" t="s">
        <v>35</v>
      </c>
    </row>
    <row r="6" spans="2:4" x14ac:dyDescent="0.3">
      <c r="B6" s="1" t="s">
        <v>34</v>
      </c>
      <c r="C6">
        <f>MATCH($D6,$B$6:$B$36,0)</f>
        <v>1</v>
      </c>
      <c r="D6" s="1" t="s">
        <v>34</v>
      </c>
    </row>
    <row r="7" spans="2:4" x14ac:dyDescent="0.3">
      <c r="B7" s="1" t="s">
        <v>33</v>
      </c>
      <c r="C7">
        <f t="shared" ref="C7:C36" si="0">MATCH($D7,$B$6:$B$36,0)</f>
        <v>2</v>
      </c>
      <c r="D7" s="1" t="s">
        <v>33</v>
      </c>
    </row>
    <row r="8" spans="2:4" x14ac:dyDescent="0.3">
      <c r="B8" s="1" t="s">
        <v>32</v>
      </c>
      <c r="C8">
        <f t="shared" si="0"/>
        <v>3</v>
      </c>
      <c r="D8" s="1" t="s">
        <v>32</v>
      </c>
    </row>
    <row r="9" spans="2:4" x14ac:dyDescent="0.3">
      <c r="B9" s="1" t="s">
        <v>31</v>
      </c>
      <c r="C9">
        <f t="shared" si="0"/>
        <v>4</v>
      </c>
      <c r="D9" s="1" t="s">
        <v>31</v>
      </c>
    </row>
    <row r="10" spans="2:4" x14ac:dyDescent="0.3">
      <c r="B10" s="1" t="s">
        <v>30</v>
      </c>
      <c r="C10">
        <f t="shared" si="0"/>
        <v>5</v>
      </c>
      <c r="D10" s="1" t="s">
        <v>30</v>
      </c>
    </row>
    <row r="11" spans="2:4" x14ac:dyDescent="0.3">
      <c r="B11" s="1" t="s">
        <v>29</v>
      </c>
      <c r="C11">
        <f t="shared" si="0"/>
        <v>6</v>
      </c>
      <c r="D11" s="1" t="s">
        <v>29</v>
      </c>
    </row>
    <row r="12" spans="2:4" x14ac:dyDescent="0.3">
      <c r="B12" s="1" t="s">
        <v>28</v>
      </c>
      <c r="C12">
        <f t="shared" si="0"/>
        <v>7</v>
      </c>
      <c r="D12" s="1" t="s">
        <v>28</v>
      </c>
    </row>
    <row r="13" spans="2:4" x14ac:dyDescent="0.3">
      <c r="B13" s="1" t="s">
        <v>27</v>
      </c>
      <c r="C13">
        <f t="shared" si="0"/>
        <v>8</v>
      </c>
      <c r="D13" s="1" t="s">
        <v>27</v>
      </c>
    </row>
    <row r="14" spans="2:4" x14ac:dyDescent="0.3">
      <c r="B14" s="1" t="s">
        <v>26</v>
      </c>
      <c r="C14">
        <f t="shared" si="0"/>
        <v>9</v>
      </c>
      <c r="D14" s="1" t="s">
        <v>26</v>
      </c>
    </row>
    <row r="15" spans="2:4" x14ac:dyDescent="0.3">
      <c r="B15" s="1" t="s">
        <v>25</v>
      </c>
      <c r="C15">
        <f t="shared" si="0"/>
        <v>22</v>
      </c>
      <c r="D15" s="1" t="s">
        <v>9</v>
      </c>
    </row>
    <row r="16" spans="2:4" x14ac:dyDescent="0.3">
      <c r="B16" s="1" t="s">
        <v>24</v>
      </c>
      <c r="C16">
        <f t="shared" si="0"/>
        <v>23</v>
      </c>
      <c r="D16" s="1" t="s">
        <v>8</v>
      </c>
    </row>
    <row r="17" spans="2:4" x14ac:dyDescent="0.3">
      <c r="B17" s="1" t="s">
        <v>23</v>
      </c>
      <c r="C17">
        <f t="shared" si="0"/>
        <v>24</v>
      </c>
      <c r="D17" s="1" t="s">
        <v>7</v>
      </c>
    </row>
    <row r="18" spans="2:4" x14ac:dyDescent="0.3">
      <c r="B18" s="1" t="s">
        <v>22</v>
      </c>
      <c r="C18" t="e">
        <f t="shared" si="0"/>
        <v>#N/A</v>
      </c>
      <c r="D18" s="1" t="s">
        <v>21</v>
      </c>
    </row>
    <row r="19" spans="2:4" x14ac:dyDescent="0.3">
      <c r="B19" s="1" t="s">
        <v>20</v>
      </c>
      <c r="C19" t="e">
        <f t="shared" si="0"/>
        <v>#N/A</v>
      </c>
      <c r="D19" s="1" t="s">
        <v>19</v>
      </c>
    </row>
    <row r="20" spans="2:4" x14ac:dyDescent="0.3">
      <c r="B20" s="1" t="s">
        <v>18</v>
      </c>
      <c r="C20">
        <f t="shared" si="0"/>
        <v>25</v>
      </c>
      <c r="D20" s="1" t="s">
        <v>6</v>
      </c>
    </row>
    <row r="21" spans="2:4" x14ac:dyDescent="0.3">
      <c r="B21" s="1" t="s">
        <v>17</v>
      </c>
      <c r="C21">
        <f t="shared" si="0"/>
        <v>26</v>
      </c>
      <c r="D21" s="1" t="s">
        <v>5</v>
      </c>
    </row>
    <row r="22" spans="2:4" x14ac:dyDescent="0.3">
      <c r="B22" s="1" t="s">
        <v>16</v>
      </c>
      <c r="C22" t="e">
        <f t="shared" si="0"/>
        <v>#N/A</v>
      </c>
      <c r="D22" s="1" t="s">
        <v>15</v>
      </c>
    </row>
    <row r="23" spans="2:4" x14ac:dyDescent="0.3">
      <c r="B23" s="1" t="s">
        <v>14</v>
      </c>
      <c r="C23">
        <f t="shared" si="0"/>
        <v>28</v>
      </c>
      <c r="D23" s="1" t="s">
        <v>3</v>
      </c>
    </row>
    <row r="24" spans="2:4" x14ac:dyDescent="0.3">
      <c r="B24" s="1" t="s">
        <v>13</v>
      </c>
      <c r="C24" t="e">
        <f t="shared" si="0"/>
        <v>#N/A</v>
      </c>
      <c r="D24" s="1" t="s">
        <v>12</v>
      </c>
    </row>
    <row r="25" spans="2:4" x14ac:dyDescent="0.3">
      <c r="B25" s="1" t="s">
        <v>11</v>
      </c>
      <c r="C25" t="e">
        <f t="shared" si="0"/>
        <v>#N/A</v>
      </c>
    </row>
    <row r="26" spans="2:4" x14ac:dyDescent="0.3">
      <c r="B26" s="1" t="s">
        <v>10</v>
      </c>
      <c r="C26" t="e">
        <f t="shared" si="0"/>
        <v>#N/A</v>
      </c>
    </row>
    <row r="27" spans="2:4" x14ac:dyDescent="0.3">
      <c r="B27" s="1" t="s">
        <v>9</v>
      </c>
      <c r="C27" t="e">
        <f t="shared" si="0"/>
        <v>#N/A</v>
      </c>
    </row>
    <row r="28" spans="2:4" x14ac:dyDescent="0.3">
      <c r="B28" s="1" t="s">
        <v>8</v>
      </c>
      <c r="C28" t="e">
        <f t="shared" si="0"/>
        <v>#N/A</v>
      </c>
    </row>
    <row r="29" spans="2:4" x14ac:dyDescent="0.3">
      <c r="B29" s="1" t="s">
        <v>7</v>
      </c>
      <c r="C29" t="e">
        <f t="shared" si="0"/>
        <v>#N/A</v>
      </c>
    </row>
    <row r="30" spans="2:4" x14ac:dyDescent="0.3">
      <c r="B30" s="1" t="s">
        <v>6</v>
      </c>
      <c r="C30" t="e">
        <f t="shared" si="0"/>
        <v>#N/A</v>
      </c>
    </row>
    <row r="31" spans="2:4" x14ac:dyDescent="0.3">
      <c r="B31" s="1" t="s">
        <v>5</v>
      </c>
      <c r="C31" t="e">
        <f t="shared" si="0"/>
        <v>#N/A</v>
      </c>
    </row>
    <row r="32" spans="2:4" x14ac:dyDescent="0.3">
      <c r="B32" s="1" t="s">
        <v>4</v>
      </c>
      <c r="C32" t="e">
        <f t="shared" si="0"/>
        <v>#N/A</v>
      </c>
    </row>
    <row r="33" spans="2:3" x14ac:dyDescent="0.3">
      <c r="B33" s="1" t="s">
        <v>3</v>
      </c>
      <c r="C33" t="e">
        <f t="shared" si="0"/>
        <v>#N/A</v>
      </c>
    </row>
    <row r="34" spans="2:3" x14ac:dyDescent="0.3">
      <c r="B34" s="1" t="s">
        <v>2</v>
      </c>
      <c r="C34" t="e">
        <f t="shared" si="0"/>
        <v>#N/A</v>
      </c>
    </row>
    <row r="35" spans="2:3" x14ac:dyDescent="0.3">
      <c r="B35" s="1" t="s">
        <v>1</v>
      </c>
      <c r="C35" t="e">
        <f t="shared" si="0"/>
        <v>#N/A</v>
      </c>
    </row>
    <row r="36" spans="2:3" x14ac:dyDescent="0.3">
      <c r="B36" s="1" t="s">
        <v>0</v>
      </c>
      <c r="C36" t="e">
        <f t="shared" si="0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A2:X27"/>
  <sheetViews>
    <sheetView topLeftCell="A16" workbookViewId="0">
      <selection activeCell="C7" sqref="C7"/>
    </sheetView>
  </sheetViews>
  <sheetFormatPr defaultRowHeight="14.4" x14ac:dyDescent="0.3"/>
  <cols>
    <col min="1" max="1" width="19" customWidth="1"/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3.88671875" bestFit="1" customWidth="1"/>
    <col min="9" max="9" width="16" bestFit="1" customWidth="1"/>
    <col min="12" max="12" width="17" customWidth="1"/>
    <col min="23" max="23" width="12.88671875" customWidth="1"/>
  </cols>
  <sheetData>
    <row r="2" spans="1:24" ht="15.6" x14ac:dyDescent="0.3">
      <c r="B2" s="11" t="s">
        <v>59</v>
      </c>
    </row>
    <row r="3" spans="1:24" ht="18" x14ac:dyDescent="0.35">
      <c r="B3" s="11" t="s">
        <v>60</v>
      </c>
      <c r="G3" s="12"/>
    </row>
    <row r="4" spans="1:24" ht="18" x14ac:dyDescent="0.35">
      <c r="B4" s="11" t="s">
        <v>61</v>
      </c>
      <c r="G4" s="12"/>
    </row>
    <row r="5" spans="1:24" ht="18" x14ac:dyDescent="0.35">
      <c r="G5" s="12"/>
      <c r="K5" t="s">
        <v>41</v>
      </c>
      <c r="L5" t="s">
        <v>70</v>
      </c>
    </row>
    <row r="6" spans="1:24" x14ac:dyDescent="0.3">
      <c r="B6" s="13" t="s">
        <v>62</v>
      </c>
      <c r="C6" s="13" t="s">
        <v>63</v>
      </c>
      <c r="D6" s="13" t="s">
        <v>64</v>
      </c>
      <c r="E6" s="13" t="s">
        <v>65</v>
      </c>
      <c r="K6" t="s">
        <v>48</v>
      </c>
      <c r="L6">
        <v>10</v>
      </c>
      <c r="W6" s="1" t="s">
        <v>74</v>
      </c>
      <c r="X6" s="1" t="s">
        <v>75</v>
      </c>
    </row>
    <row r="7" spans="1:24" x14ac:dyDescent="0.3">
      <c r="B7" s="1" t="s">
        <v>74</v>
      </c>
      <c r="C7" s="1" t="s">
        <v>76</v>
      </c>
      <c r="D7" s="7">
        <f>SUMIFS($H$14:$H$27,$C$14:$C$27,C7,$B$14:$B$27,B7)</f>
        <v>1810800</v>
      </c>
      <c r="E7" s="7">
        <f>COUNTIFS(C14:C27,C7,B14:B27,B7)</f>
        <v>2</v>
      </c>
      <c r="K7" t="s">
        <v>50</v>
      </c>
      <c r="L7">
        <v>120</v>
      </c>
      <c r="W7" s="1" t="s">
        <v>83</v>
      </c>
      <c r="X7" s="1" t="s">
        <v>76</v>
      </c>
    </row>
    <row r="8" spans="1:24" x14ac:dyDescent="0.3">
      <c r="K8" t="s">
        <v>44</v>
      </c>
      <c r="L8">
        <v>260</v>
      </c>
      <c r="W8" s="1" t="s">
        <v>77</v>
      </c>
      <c r="X8" s="1" t="s">
        <v>78</v>
      </c>
    </row>
    <row r="9" spans="1:24" x14ac:dyDescent="0.3">
      <c r="C9" s="1"/>
      <c r="D9" s="1"/>
      <c r="E9" s="13" t="s">
        <v>66</v>
      </c>
      <c r="K9" t="s">
        <v>56</v>
      </c>
      <c r="L9">
        <v>5</v>
      </c>
      <c r="W9" s="1" t="s">
        <v>80</v>
      </c>
      <c r="X9" s="1" t="s">
        <v>79</v>
      </c>
    </row>
    <row r="10" spans="1:24" x14ac:dyDescent="0.3">
      <c r="C10" s="13" t="s">
        <v>67</v>
      </c>
      <c r="D10" s="7">
        <f>MAX(L6:L10)</f>
        <v>260</v>
      </c>
      <c r="E10" s="7" t="str">
        <f>LOOKUP(D10,$L$6:$L$10,$K$6:$K$10)</f>
        <v>Amarilla</v>
      </c>
      <c r="K10" t="s">
        <v>81</v>
      </c>
      <c r="L10">
        <v>250</v>
      </c>
      <c r="W10" s="1" t="s">
        <v>84</v>
      </c>
      <c r="X10" s="1" t="s">
        <v>82</v>
      </c>
    </row>
    <row r="11" spans="1:24" x14ac:dyDescent="0.3">
      <c r="C11" s="13" t="s">
        <v>68</v>
      </c>
      <c r="D11" s="7">
        <f>MIN(L6:L10)</f>
        <v>5</v>
      </c>
      <c r="E11" s="7" t="str">
        <f>LOOKUP(D11,L7:L11,K7:K11)</f>
        <v>Montana</v>
      </c>
      <c r="W11" s="1"/>
      <c r="X11" s="1"/>
    </row>
    <row r="12" spans="1:24" x14ac:dyDescent="0.3">
      <c r="W12" s="1"/>
      <c r="X12" s="1"/>
    </row>
    <row r="13" spans="1:24" x14ac:dyDescent="0.3">
      <c r="A13" s="7" t="s">
        <v>70</v>
      </c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  <c r="W13" s="1"/>
      <c r="X13" s="1"/>
    </row>
    <row r="14" spans="1:24" x14ac:dyDescent="0.3">
      <c r="A14" s="7">
        <f>VLOOKUP(D14,$K$6:$L$10,2,0)</f>
        <v>10</v>
      </c>
      <c r="B14" s="1" t="s">
        <v>74</v>
      </c>
      <c r="C14" s="1" t="s">
        <v>75</v>
      </c>
      <c r="D14" s="1" t="s">
        <v>48</v>
      </c>
      <c r="E14" s="1">
        <v>2851</v>
      </c>
      <c r="F14" s="7">
        <f>E14*10</f>
        <v>28510</v>
      </c>
      <c r="G14" s="1">
        <v>350</v>
      </c>
      <c r="H14" s="16">
        <f>E14*G14</f>
        <v>997850</v>
      </c>
      <c r="I14" s="14">
        <f>H14-F14</f>
        <v>969340</v>
      </c>
      <c r="W14" s="1"/>
      <c r="X14" s="1"/>
    </row>
    <row r="15" spans="1:24" x14ac:dyDescent="0.3">
      <c r="A15" s="7">
        <f t="shared" ref="A15:A27" si="0">VLOOKUP(D15,$K$6:$L$10,2,0)</f>
        <v>10</v>
      </c>
      <c r="B15" s="1" t="s">
        <v>74</v>
      </c>
      <c r="C15" s="1" t="s">
        <v>76</v>
      </c>
      <c r="D15" s="1" t="s">
        <v>48</v>
      </c>
      <c r="E15" s="1">
        <v>3495</v>
      </c>
      <c r="F15" s="7">
        <f t="shared" ref="F15:F16" si="1">E15*10</f>
        <v>34950</v>
      </c>
      <c r="G15" s="1">
        <v>300</v>
      </c>
      <c r="H15" s="16">
        <f t="shared" ref="H15:H17" si="2">E15*G15</f>
        <v>1048500</v>
      </c>
      <c r="I15" s="14">
        <f t="shared" ref="I15:I27" si="3">H15-F15</f>
        <v>1013550</v>
      </c>
      <c r="W15" s="1"/>
      <c r="X15" s="1"/>
    </row>
    <row r="16" spans="1:24" x14ac:dyDescent="0.3">
      <c r="A16" s="7">
        <f t="shared" si="0"/>
        <v>10</v>
      </c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si="1"/>
        <v>26320</v>
      </c>
      <c r="G16" s="1">
        <v>350</v>
      </c>
      <c r="H16" s="16">
        <f t="shared" si="2"/>
        <v>921200</v>
      </c>
      <c r="I16" s="14">
        <f t="shared" si="3"/>
        <v>894880</v>
      </c>
      <c r="W16" s="1"/>
      <c r="X16" s="1"/>
    </row>
    <row r="17" spans="1:24" x14ac:dyDescent="0.3">
      <c r="A17" s="7">
        <f t="shared" si="0"/>
        <v>120</v>
      </c>
      <c r="B17" s="1" t="s">
        <v>77</v>
      </c>
      <c r="C17" s="1" t="s">
        <v>78</v>
      </c>
      <c r="D17" s="1" t="s">
        <v>50</v>
      </c>
      <c r="E17" s="1">
        <v>2632</v>
      </c>
      <c r="F17" s="7">
        <f>E17*120</f>
        <v>315840</v>
      </c>
      <c r="G17" s="1">
        <v>350</v>
      </c>
      <c r="H17" s="16">
        <f t="shared" si="2"/>
        <v>921200</v>
      </c>
      <c r="I17" s="14">
        <f t="shared" si="3"/>
        <v>605360</v>
      </c>
      <c r="W17" s="1"/>
      <c r="X17" s="1"/>
    </row>
    <row r="18" spans="1:24" x14ac:dyDescent="0.3">
      <c r="A18" s="7">
        <f t="shared" si="0"/>
        <v>120</v>
      </c>
      <c r="B18" s="1" t="s">
        <v>77</v>
      </c>
      <c r="C18" s="1" t="s">
        <v>76</v>
      </c>
      <c r="D18" s="1" t="s">
        <v>50</v>
      </c>
      <c r="E18" s="1">
        <v>2574</v>
      </c>
      <c r="F18" s="7">
        <f>E18*120</f>
        <v>308880</v>
      </c>
      <c r="G18" s="1">
        <v>300</v>
      </c>
      <c r="H18" s="16">
        <f>E18*G18</f>
        <v>772200</v>
      </c>
      <c r="I18" s="14">
        <f t="shared" si="3"/>
        <v>463320</v>
      </c>
      <c r="W18" s="1"/>
      <c r="X18" s="1"/>
    </row>
    <row r="19" spans="1:24" x14ac:dyDescent="0.3">
      <c r="A19" s="7">
        <f t="shared" si="0"/>
        <v>10</v>
      </c>
      <c r="B19" s="1" t="s">
        <v>74</v>
      </c>
      <c r="C19" s="1" t="s">
        <v>75</v>
      </c>
      <c r="D19" s="1" t="s">
        <v>48</v>
      </c>
      <c r="E19" s="1">
        <v>2151</v>
      </c>
      <c r="F19" s="7">
        <f>E19*10</f>
        <v>21510</v>
      </c>
      <c r="G19" s="1">
        <v>350</v>
      </c>
      <c r="H19" s="16">
        <f>E19*G19</f>
        <v>752850</v>
      </c>
      <c r="I19" s="14">
        <f t="shared" si="3"/>
        <v>731340</v>
      </c>
      <c r="W19" s="1"/>
      <c r="X19" s="1"/>
    </row>
    <row r="20" spans="1:24" x14ac:dyDescent="0.3">
      <c r="A20" s="7">
        <f t="shared" si="0"/>
        <v>260</v>
      </c>
      <c r="B20" s="1" t="s">
        <v>77</v>
      </c>
      <c r="C20" s="1" t="s">
        <v>79</v>
      </c>
      <c r="D20" s="1" t="s">
        <v>44</v>
      </c>
      <c r="E20" s="1">
        <v>2475</v>
      </c>
      <c r="F20" s="7">
        <f>E20*260</f>
        <v>643500</v>
      </c>
      <c r="G20" s="1">
        <v>300</v>
      </c>
      <c r="H20" s="16">
        <f>E20*G20</f>
        <v>742500</v>
      </c>
      <c r="I20" s="14">
        <f t="shared" si="3"/>
        <v>99000</v>
      </c>
    </row>
    <row r="21" spans="1:24" x14ac:dyDescent="0.3">
      <c r="A21" s="7">
        <f t="shared" si="0"/>
        <v>5</v>
      </c>
      <c r="B21" s="1" t="s">
        <v>80</v>
      </c>
      <c r="C21" s="1" t="s">
        <v>78</v>
      </c>
      <c r="D21" s="1" t="s">
        <v>56</v>
      </c>
      <c r="E21" s="1">
        <v>2227.5</v>
      </c>
      <c r="F21" s="7">
        <f>E21*5</f>
        <v>11137.5</v>
      </c>
      <c r="G21" s="1">
        <v>350</v>
      </c>
      <c r="H21" s="16">
        <f>E21*350</f>
        <v>779625</v>
      </c>
      <c r="I21" s="14">
        <f t="shared" si="3"/>
        <v>768487.5</v>
      </c>
    </row>
    <row r="22" spans="1:24" x14ac:dyDescent="0.3">
      <c r="A22" s="7">
        <f t="shared" si="0"/>
        <v>250</v>
      </c>
      <c r="B22" s="1" t="s">
        <v>74</v>
      </c>
      <c r="C22" s="1" t="s">
        <v>76</v>
      </c>
      <c r="D22" s="1" t="s">
        <v>81</v>
      </c>
      <c r="E22" s="1">
        <v>2541</v>
      </c>
      <c r="F22" s="7">
        <f>E22*250</f>
        <v>635250</v>
      </c>
      <c r="G22" s="1">
        <v>300</v>
      </c>
      <c r="H22" s="16">
        <f>E22*300</f>
        <v>762300</v>
      </c>
      <c r="I22" s="14">
        <f t="shared" si="3"/>
        <v>127050</v>
      </c>
    </row>
    <row r="23" spans="1:24" x14ac:dyDescent="0.3">
      <c r="A23" s="7">
        <f t="shared" si="0"/>
        <v>120</v>
      </c>
      <c r="B23" s="1" t="s">
        <v>80</v>
      </c>
      <c r="C23" s="1" t="s">
        <v>82</v>
      </c>
      <c r="D23" s="1" t="s">
        <v>50</v>
      </c>
      <c r="E23" s="1">
        <v>2536</v>
      </c>
      <c r="F23" s="7">
        <f>E23*120</f>
        <v>304320</v>
      </c>
      <c r="G23" s="1">
        <v>300</v>
      </c>
      <c r="H23" s="16">
        <f>E23*300</f>
        <v>760800</v>
      </c>
      <c r="I23" s="14">
        <f t="shared" si="3"/>
        <v>456480</v>
      </c>
    </row>
    <row r="24" spans="1:24" x14ac:dyDescent="0.3">
      <c r="A24" s="7">
        <f t="shared" si="0"/>
        <v>10</v>
      </c>
      <c r="B24" s="1" t="s">
        <v>77</v>
      </c>
      <c r="C24" s="1" t="s">
        <v>76</v>
      </c>
      <c r="D24" s="1" t="s">
        <v>48</v>
      </c>
      <c r="E24" s="1">
        <v>2007</v>
      </c>
      <c r="F24" s="7">
        <f>E24*10</f>
        <v>20070</v>
      </c>
      <c r="G24" s="1">
        <v>350</v>
      </c>
      <c r="H24" s="16">
        <f>E24*350</f>
        <v>702450</v>
      </c>
      <c r="I24" s="14">
        <f t="shared" si="3"/>
        <v>682380</v>
      </c>
    </row>
    <row r="25" spans="1:24" x14ac:dyDescent="0.3">
      <c r="A25" s="7">
        <f t="shared" si="0"/>
        <v>120</v>
      </c>
      <c r="B25" s="1" t="s">
        <v>83</v>
      </c>
      <c r="C25" s="1" t="s">
        <v>76</v>
      </c>
      <c r="D25" s="1" t="s">
        <v>50</v>
      </c>
      <c r="E25" s="1">
        <v>2460</v>
      </c>
      <c r="F25" s="7">
        <f>E25*120</f>
        <v>295200</v>
      </c>
      <c r="G25" s="1">
        <v>300</v>
      </c>
      <c r="H25" s="16">
        <f>E25*G25</f>
        <v>738000</v>
      </c>
      <c r="I25" s="14">
        <f t="shared" si="3"/>
        <v>442800</v>
      </c>
    </row>
    <row r="26" spans="1:24" x14ac:dyDescent="0.3">
      <c r="A26" s="7">
        <f t="shared" si="0"/>
        <v>5</v>
      </c>
      <c r="B26" s="1" t="s">
        <v>84</v>
      </c>
      <c r="C26" s="1" t="s">
        <v>78</v>
      </c>
      <c r="D26" s="1" t="s">
        <v>56</v>
      </c>
      <c r="E26" s="1">
        <v>3802.5</v>
      </c>
      <c r="F26" s="7">
        <f>E26*5</f>
        <v>19012.5</v>
      </c>
      <c r="G26" s="1">
        <v>300</v>
      </c>
      <c r="H26" s="16">
        <f t="shared" ref="H26:H27" si="4">E26*G26</f>
        <v>1140750</v>
      </c>
      <c r="I26" s="14">
        <f t="shared" si="3"/>
        <v>1121737.5</v>
      </c>
    </row>
    <row r="27" spans="1:24" x14ac:dyDescent="0.3">
      <c r="A27" s="7">
        <f t="shared" si="0"/>
        <v>120</v>
      </c>
      <c r="B27" s="1" t="s">
        <v>74</v>
      </c>
      <c r="C27" s="1" t="s">
        <v>78</v>
      </c>
      <c r="D27" s="1" t="s">
        <v>50</v>
      </c>
      <c r="E27" s="1">
        <v>3793.5</v>
      </c>
      <c r="F27" s="7">
        <f>E27*250</f>
        <v>948375</v>
      </c>
      <c r="G27" s="1">
        <v>300</v>
      </c>
      <c r="H27" s="16">
        <f t="shared" si="4"/>
        <v>1138050</v>
      </c>
      <c r="I27" s="14">
        <f t="shared" si="3"/>
        <v>189675</v>
      </c>
    </row>
  </sheetData>
  <dataValidations count="2">
    <dataValidation type="list" allowBlank="1" showInputMessage="1" showErrorMessage="1" sqref="C7" xr:uid="{958952F6-6E35-434C-80EF-B681334EF9BD}">
      <formula1>$X$6:$X$10</formula1>
    </dataValidation>
    <dataValidation type="list" allowBlank="1" showInputMessage="1" showErrorMessage="1" sqref="B7" xr:uid="{8CEB9AFB-D8A6-40BD-A5BD-048F58D7863E}">
      <formula1>$W$6:$W$10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B16" workbookViewId="0">
      <selection activeCell="D20" sqref="D20"/>
    </sheetView>
  </sheetViews>
  <sheetFormatPr defaultRowHeight="14.4" x14ac:dyDescent="0.3"/>
  <cols>
    <col min="2" max="2" width="33.21875" bestFit="1" customWidth="1"/>
    <col min="3" max="3" width="9.109375" bestFit="1" customWidth="1"/>
    <col min="4" max="4" width="15.44140625" customWidth="1"/>
    <col min="6" max="6" width="9.6640625" bestFit="1" customWidth="1"/>
    <col min="7" max="7" width="9.44140625" bestFit="1" customWidth="1"/>
  </cols>
  <sheetData>
    <row r="3" spans="2:13" x14ac:dyDescent="0.3">
      <c r="B3" s="4" t="s">
        <v>40</v>
      </c>
    </row>
    <row r="4" spans="2:13" x14ac:dyDescent="0.3">
      <c r="B4" s="4"/>
    </row>
    <row r="5" spans="2:13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3">
      <c r="B6" s="1" t="s">
        <v>43</v>
      </c>
      <c r="C6" s="1">
        <f>VLOOKUP(LEFT($B6,4),$F$9:$G$9,2,1)</f>
        <v>2574</v>
      </c>
      <c r="F6" s="1" t="s">
        <v>44</v>
      </c>
      <c r="G6" s="1">
        <v>2475</v>
      </c>
    </row>
    <row r="7" spans="2:13" x14ac:dyDescent="0.3">
      <c r="B7" s="1" t="s">
        <v>45</v>
      </c>
      <c r="C7" s="1">
        <f>VLOOKUP(LEFT($B7,5),$F$7:$G$11,2,0)</f>
        <v>2151</v>
      </c>
      <c r="F7" s="1" t="s">
        <v>46</v>
      </c>
      <c r="G7" s="1">
        <v>2227.5</v>
      </c>
    </row>
    <row r="8" spans="2:13" x14ac:dyDescent="0.3">
      <c r="B8" s="1" t="s">
        <v>47</v>
      </c>
      <c r="C8" s="1">
        <f>VLOOKUP(LEFT($B8,8),$F$6:$G$10,2,0)</f>
        <v>2475</v>
      </c>
      <c r="F8" s="1" t="s">
        <v>48</v>
      </c>
      <c r="G8" s="1">
        <v>2151</v>
      </c>
    </row>
    <row r="9" spans="2:13" x14ac:dyDescent="0.3">
      <c r="B9" s="1" t="s">
        <v>49</v>
      </c>
      <c r="C9" s="1">
        <f t="shared" ref="C9" si="0">VLOOKUP(LEFT($B9,8),$F$6:$G$10,2,0)</f>
        <v>2227.5</v>
      </c>
      <c r="F9" s="1" t="s">
        <v>50</v>
      </c>
      <c r="G9" s="1">
        <v>2574</v>
      </c>
    </row>
    <row r="10" spans="2:13" x14ac:dyDescent="0.3">
      <c r="B10" s="1" t="s">
        <v>51</v>
      </c>
      <c r="C10" s="1">
        <f>VLOOKUP(LEFT($B10,4),$F$6:$G$10,2,0)</f>
        <v>2541</v>
      </c>
      <c r="F10" s="1" t="s">
        <v>52</v>
      </c>
      <c r="G10" s="1">
        <v>2541</v>
      </c>
    </row>
    <row r="11" spans="2:13" x14ac:dyDescent="0.3">
      <c r="C11" s="1"/>
    </row>
    <row r="12" spans="2:13" s="6" customFormat="1" x14ac:dyDescent="0.3"/>
    <row r="13" spans="2:13" x14ac:dyDescent="0.3">
      <c r="B13" s="4" t="s">
        <v>53</v>
      </c>
    </row>
    <row r="14" spans="2:13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3">
      <c r="B16" s="1" t="s">
        <v>48</v>
      </c>
      <c r="C16" s="1">
        <v>1655.08</v>
      </c>
      <c r="D16" s="15">
        <f>VLOOKUP($C16,$F$16:$G$20,2,1)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3">
      <c r="B17" s="1" t="s">
        <v>44</v>
      </c>
      <c r="C17" s="1">
        <v>1822.59</v>
      </c>
      <c r="D17" s="15">
        <f>VLOOKUP($C17,$I$16:$J$20,2,1)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15">
        <f>VLOOKUP($C18,$I$16:$J$20,2,1)</f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" t="s">
        <v>46</v>
      </c>
      <c r="C19" s="1">
        <v>1685.6</v>
      </c>
      <c r="D19" s="15">
        <f>VLOOKUP($C19,$L$16:$M$20,2,1)</f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15">
        <f>VLOOKUP($C20,$F$16:$G$20,2,1)</f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15">
        <f>VLOOKUP($C21,$L$16:$M$20,2,1)</f>
        <v>7.0000000000000007E-2</v>
      </c>
    </row>
    <row r="22" spans="2:13" x14ac:dyDescent="0.3">
      <c r="B22" s="1" t="s">
        <v>48</v>
      </c>
      <c r="C22" s="1">
        <v>2293.1999999999998</v>
      </c>
      <c r="D22" s="15">
        <f>VLOOKUP($C22,$F$16:$G$20,2,1)</f>
        <v>0.15</v>
      </c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3">
      <c r="B28" s="1" t="s">
        <v>43</v>
      </c>
      <c r="C28" s="1">
        <f>VLOOKUP(LEFT($B28,4),$F$28:$H$37,3,0)</f>
        <v>2574</v>
      </c>
      <c r="F28" s="1" t="s">
        <v>48</v>
      </c>
      <c r="G28" s="10">
        <v>895</v>
      </c>
      <c r="H28" s="1">
        <v>2151</v>
      </c>
    </row>
    <row r="29" spans="2:13" x14ac:dyDescent="0.3">
      <c r="B29" s="1" t="s">
        <v>45</v>
      </c>
      <c r="C29" s="1">
        <f>VLOOKUP(LEFT($B29,5),$F$28:$H$37,3,0)</f>
        <v>2151</v>
      </c>
      <c r="F29" s="1" t="s">
        <v>46</v>
      </c>
      <c r="G29" s="10">
        <v>125</v>
      </c>
      <c r="H29" s="1">
        <v>2227.5</v>
      </c>
    </row>
    <row r="30" spans="2:13" x14ac:dyDescent="0.3">
      <c r="B30" s="1" t="s">
        <v>47</v>
      </c>
      <c r="C30" s="1">
        <f>VLOOKUP(LEFT($B30,8),$F$28:$H$37,3,0)</f>
        <v>2475</v>
      </c>
      <c r="F30" s="1" t="s">
        <v>44</v>
      </c>
      <c r="G30" s="10">
        <v>145</v>
      </c>
      <c r="H30" s="1">
        <v>2475</v>
      </c>
    </row>
    <row r="31" spans="2:13" x14ac:dyDescent="0.3">
      <c r="B31" s="1" t="s">
        <v>49</v>
      </c>
      <c r="C31" s="1">
        <f>VLOOKUP(LEFT($B31,8),$F$28:$H$37,3,0)</f>
        <v>2227.5</v>
      </c>
      <c r="F31" s="1" t="s">
        <v>46</v>
      </c>
      <c r="G31" s="10">
        <v>848</v>
      </c>
      <c r="H31" s="10">
        <v>2537.25</v>
      </c>
    </row>
    <row r="32" spans="2:13" x14ac:dyDescent="0.3">
      <c r="B32" s="1" t="s">
        <v>51</v>
      </c>
      <c r="C32" s="1">
        <f t="shared" ref="C32" si="1">VLOOKUP(LEFT($B32,4),$F$28:$H$37,3,0)</f>
        <v>2541</v>
      </c>
      <c r="F32" s="1" t="s">
        <v>52</v>
      </c>
      <c r="G32" s="10">
        <v>777</v>
      </c>
      <c r="H32" s="1">
        <v>2541</v>
      </c>
    </row>
    <row r="33" spans="6:8" x14ac:dyDescent="0.3">
      <c r="F33" s="1" t="s">
        <v>50</v>
      </c>
      <c r="G33" s="10">
        <v>235</v>
      </c>
      <c r="H33" s="1">
        <v>2574</v>
      </c>
    </row>
    <row r="34" spans="6:8" x14ac:dyDescent="0.3">
      <c r="F34" s="1" t="s">
        <v>48</v>
      </c>
      <c r="G34" s="10">
        <v>985</v>
      </c>
      <c r="H34" s="10">
        <v>2585.1</v>
      </c>
    </row>
    <row r="35" spans="6:8" x14ac:dyDescent="0.3">
      <c r="F35" s="1" t="s">
        <v>50</v>
      </c>
      <c r="G35" s="10">
        <v>1122</v>
      </c>
      <c r="H35" s="10">
        <v>2632.95</v>
      </c>
    </row>
    <row r="36" spans="6:8" x14ac:dyDescent="0.3">
      <c r="F36" s="1" t="s">
        <v>52</v>
      </c>
      <c r="G36" s="10">
        <v>1260</v>
      </c>
      <c r="H36" s="10">
        <v>2680.8</v>
      </c>
    </row>
    <row r="37" spans="6:8" x14ac:dyDescent="0.3"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tabSelected="1" workbookViewId="0">
      <selection activeCell="D17" sqref="D17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87</v>
      </c>
      <c r="I2" t="s">
        <v>88</v>
      </c>
    </row>
    <row r="4" spans="2:11" x14ac:dyDescent="0.3">
      <c r="B4" s="13" t="s">
        <v>41</v>
      </c>
      <c r="C4" s="13" t="s">
        <v>85</v>
      </c>
      <c r="D4" s="13" t="s">
        <v>86</v>
      </c>
    </row>
    <row r="5" spans="2:11" x14ac:dyDescent="0.3">
      <c r="B5" s="1" t="s">
        <v>34</v>
      </c>
      <c r="C5" s="1">
        <v>2851</v>
      </c>
      <c r="D5" s="1">
        <f>_xlfn.RANK.EQ($C5,$C$5:$C$18,1)</f>
        <v>11</v>
      </c>
    </row>
    <row r="6" spans="2:11" x14ac:dyDescent="0.3">
      <c r="B6" s="1" t="s">
        <v>33</v>
      </c>
      <c r="C6" s="1">
        <v>3495</v>
      </c>
      <c r="D6" s="1">
        <f t="shared" ref="D6:D18" si="0">_xlfn.RANK.EQ($C6,$C$5:$C$18,1)</f>
        <v>12</v>
      </c>
      <c r="I6" s="13" t="s">
        <v>99</v>
      </c>
      <c r="J6" s="13" t="s">
        <v>100</v>
      </c>
      <c r="K6" s="13" t="s">
        <v>86</v>
      </c>
    </row>
    <row r="7" spans="2:11" x14ac:dyDescent="0.3">
      <c r="B7" s="1" t="s">
        <v>48</v>
      </c>
      <c r="C7" s="1">
        <v>2632</v>
      </c>
      <c r="D7" s="1">
        <f t="shared" si="0"/>
        <v>9</v>
      </c>
      <c r="I7" s="1" t="s">
        <v>89</v>
      </c>
      <c r="J7" s="1">
        <v>1538</v>
      </c>
      <c r="K7" s="1">
        <f>_xlfn.RANK.EQ($J7,$J$7:$J$16,1)</f>
        <v>1</v>
      </c>
    </row>
    <row r="8" spans="2:11" x14ac:dyDescent="0.3">
      <c r="B8" s="1" t="s">
        <v>50</v>
      </c>
      <c r="C8" s="1">
        <v>2633</v>
      </c>
      <c r="D8" s="1">
        <f t="shared" si="0"/>
        <v>10</v>
      </c>
      <c r="I8" s="1" t="s">
        <v>90</v>
      </c>
      <c r="J8" s="1">
        <v>6602</v>
      </c>
      <c r="K8" s="1">
        <f t="shared" ref="K8:K16" si="1">_xlfn.RANK.EQ($J8,$J$7:$J$16,1)</f>
        <v>10</v>
      </c>
    </row>
    <row r="9" spans="2:11" x14ac:dyDescent="0.3">
      <c r="B9" s="1" t="s">
        <v>20</v>
      </c>
      <c r="C9" s="1">
        <v>2574</v>
      </c>
      <c r="D9" s="1">
        <f t="shared" si="0"/>
        <v>8</v>
      </c>
      <c r="I9" s="1" t="s">
        <v>91</v>
      </c>
      <c r="J9" s="1">
        <v>4831</v>
      </c>
      <c r="K9" s="1">
        <f t="shared" si="1"/>
        <v>5</v>
      </c>
    </row>
    <row r="10" spans="2:11" x14ac:dyDescent="0.3">
      <c r="B10" s="1" t="s">
        <v>18</v>
      </c>
      <c r="C10" s="1">
        <v>2151</v>
      </c>
      <c r="D10" s="1">
        <f t="shared" si="0"/>
        <v>2</v>
      </c>
      <c r="I10" s="1" t="s">
        <v>92</v>
      </c>
      <c r="J10" s="1">
        <v>5985</v>
      </c>
      <c r="K10" s="1">
        <f t="shared" si="1"/>
        <v>9</v>
      </c>
    </row>
    <row r="11" spans="2:11" x14ac:dyDescent="0.3">
      <c r="B11" s="1" t="s">
        <v>44</v>
      </c>
      <c r="C11" s="1">
        <v>2475</v>
      </c>
      <c r="D11" s="1">
        <f t="shared" si="0"/>
        <v>5</v>
      </c>
      <c r="I11" s="1" t="s">
        <v>93</v>
      </c>
      <c r="J11" s="1">
        <v>5444</v>
      </c>
      <c r="K11" s="1">
        <f t="shared" si="1"/>
        <v>6</v>
      </c>
    </row>
    <row r="12" spans="2:11" x14ac:dyDescent="0.3">
      <c r="B12" s="1" t="s">
        <v>56</v>
      </c>
      <c r="C12" s="1">
        <v>2227.5</v>
      </c>
      <c r="D12" s="1">
        <f t="shared" si="0"/>
        <v>3</v>
      </c>
      <c r="I12" s="1" t="s">
        <v>94</v>
      </c>
      <c r="J12" s="1">
        <v>5444</v>
      </c>
      <c r="K12" s="1">
        <f t="shared" si="1"/>
        <v>6</v>
      </c>
    </row>
    <row r="13" spans="2:11" x14ac:dyDescent="0.3">
      <c r="B13" s="1" t="s">
        <v>81</v>
      </c>
      <c r="C13" s="1">
        <v>2541</v>
      </c>
      <c r="D13" s="1">
        <f t="shared" si="0"/>
        <v>7</v>
      </c>
      <c r="I13" s="1" t="s">
        <v>95</v>
      </c>
      <c r="J13" s="1">
        <v>3412</v>
      </c>
      <c r="K13" s="1">
        <f t="shared" si="1"/>
        <v>4</v>
      </c>
    </row>
    <row r="14" spans="2:11" x14ac:dyDescent="0.3">
      <c r="B14" s="1" t="s">
        <v>16</v>
      </c>
      <c r="C14" s="1">
        <v>2536</v>
      </c>
      <c r="D14" s="1">
        <f t="shared" si="0"/>
        <v>6</v>
      </c>
      <c r="I14" s="1" t="s">
        <v>96</v>
      </c>
      <c r="J14" s="1">
        <v>5809</v>
      </c>
      <c r="K14" s="1">
        <f t="shared" si="1"/>
        <v>8</v>
      </c>
    </row>
    <row r="15" spans="2:11" x14ac:dyDescent="0.3">
      <c r="B15" s="1" t="s">
        <v>14</v>
      </c>
      <c r="C15" s="1">
        <v>2007</v>
      </c>
      <c r="D15" s="1">
        <f t="shared" si="0"/>
        <v>1</v>
      </c>
      <c r="I15" s="1" t="s">
        <v>97</v>
      </c>
      <c r="J15" s="1">
        <v>1711</v>
      </c>
      <c r="K15" s="1">
        <f t="shared" si="1"/>
        <v>2</v>
      </c>
    </row>
    <row r="16" spans="2:11" x14ac:dyDescent="0.3">
      <c r="B16" s="1" t="s">
        <v>21</v>
      </c>
      <c r="C16" s="1">
        <v>2460</v>
      </c>
      <c r="D16" s="1">
        <f t="shared" si="0"/>
        <v>4</v>
      </c>
      <c r="I16" s="1" t="s">
        <v>98</v>
      </c>
      <c r="J16" s="1">
        <v>1711</v>
      </c>
      <c r="K16" s="1">
        <f t="shared" si="1"/>
        <v>2</v>
      </c>
    </row>
    <row r="17" spans="2:4" x14ac:dyDescent="0.3">
      <c r="B17" s="1" t="s">
        <v>19</v>
      </c>
      <c r="C17" s="1">
        <v>3802.5</v>
      </c>
      <c r="D17" s="1">
        <f t="shared" si="0"/>
        <v>14</v>
      </c>
    </row>
    <row r="18" spans="2:4" x14ac:dyDescent="0.3">
      <c r="B18" s="1" t="s">
        <v>6</v>
      </c>
      <c r="C18" s="1">
        <v>3793.5</v>
      </c>
      <c r="D18" s="1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Brainstorm</vt:lpstr>
      <vt:lpstr>Vlookup Advanced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2022-07-27T07:17:57Z</dcterms:created>
  <dcterms:modified xsi:type="dcterms:W3CDTF">2022-12-22T06:02:57Z</dcterms:modified>
</cp:coreProperties>
</file>