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hreya/Dropbox/My Mac (Shreya’s MacBook Air)/Desktop/Trinity/Dissertation/code/Results/"/>
    </mc:Choice>
  </mc:AlternateContent>
  <bookViews>
    <workbookView xWindow="0" yWindow="0" windowWidth="28800" windowHeight="18000" tabRatio="500" activeTab="2"/>
  </bookViews>
  <sheets>
    <sheet name="keyword" sheetId="2" r:id="rId1"/>
    <sheet name="cosine" sheetId="9" r:id="rId2"/>
    <sheet name="pearson" sheetId="12" r:id="rId3"/>
    <sheet name="sentiment" sheetId="11" r:id="rId4"/>
    <sheet name="jaccard" sheetId="10" r:id="rId5"/>
    <sheet name="sentence count" sheetId="6" r:id="rId6"/>
    <sheet name="readability" sheetId="8" r:id="rId7"/>
    <sheet name="word count" sheetId="7" r:id="rId8"/>
    <sheet name="pos" sheetId="3" r:id="rId9"/>
    <sheet name="Sheet4" sheetId="5" r:id="rId10"/>
    <sheet name="comparison" sheetId="4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I17" i="4"/>
  <c r="H18" i="4"/>
  <c r="I18" i="4"/>
  <c r="H19" i="4"/>
  <c r="I19" i="4"/>
  <c r="C30" i="12"/>
  <c r="B30" i="12"/>
  <c r="C29" i="12"/>
  <c r="C20" i="12"/>
  <c r="C21" i="12"/>
  <c r="C22" i="12"/>
  <c r="C23" i="12"/>
  <c r="C26" i="12"/>
  <c r="C27" i="12"/>
  <c r="C28" i="12"/>
  <c r="C19" i="12"/>
  <c r="B29" i="12"/>
  <c r="B21" i="12"/>
  <c r="B23" i="12"/>
  <c r="B19" i="12"/>
  <c r="D4" i="12"/>
  <c r="D5" i="12"/>
  <c r="D6" i="12"/>
  <c r="D7" i="12"/>
  <c r="D8" i="12"/>
  <c r="D9" i="12"/>
  <c r="D10" i="12"/>
  <c r="D11" i="12"/>
  <c r="D12" i="12"/>
  <c r="D3" i="12"/>
  <c r="C4" i="12"/>
  <c r="C5" i="12"/>
  <c r="C6" i="12"/>
  <c r="C7" i="12"/>
  <c r="C8" i="12"/>
  <c r="C9" i="12"/>
  <c r="C10" i="12"/>
  <c r="C11" i="12"/>
  <c r="C12" i="12"/>
  <c r="C3" i="12"/>
  <c r="B4" i="12"/>
  <c r="B5" i="12"/>
  <c r="B6" i="12"/>
  <c r="B7" i="12"/>
  <c r="B8" i="12"/>
  <c r="B9" i="12"/>
  <c r="B10" i="12"/>
  <c r="B11" i="12"/>
  <c r="B12" i="12"/>
  <c r="B3" i="12"/>
  <c r="D15" i="12"/>
  <c r="D14" i="12"/>
  <c r="D13" i="12"/>
  <c r="B15" i="12"/>
  <c r="C15" i="12"/>
  <c r="B14" i="12"/>
  <c r="C14" i="12"/>
  <c r="B13" i="12"/>
  <c r="C13" i="12"/>
  <c r="C31" i="10"/>
  <c r="B31" i="10"/>
  <c r="C30" i="10"/>
  <c r="B30" i="10"/>
  <c r="C29" i="10"/>
  <c r="B29" i="10"/>
  <c r="D15" i="10"/>
  <c r="C15" i="10"/>
  <c r="B15" i="10"/>
  <c r="D14" i="10"/>
  <c r="C14" i="10"/>
  <c r="B14" i="10"/>
  <c r="D13" i="10"/>
  <c r="C13" i="10"/>
  <c r="B13" i="10"/>
  <c r="C31" i="9"/>
  <c r="C30" i="9"/>
  <c r="C29" i="9"/>
  <c r="B31" i="9"/>
  <c r="B30" i="9"/>
  <c r="B29" i="9"/>
  <c r="D13" i="9"/>
  <c r="D14" i="9"/>
  <c r="D15" i="9"/>
  <c r="C15" i="9"/>
  <c r="C14" i="9"/>
  <c r="C13" i="9"/>
  <c r="B15" i="9"/>
  <c r="B14" i="9"/>
  <c r="B13" i="9"/>
  <c r="B31" i="8"/>
  <c r="B30" i="8"/>
  <c r="B29" i="8"/>
  <c r="C29" i="8"/>
  <c r="C30" i="8"/>
  <c r="C31" i="8"/>
  <c r="D31" i="8"/>
  <c r="D30" i="8"/>
  <c r="D29" i="8"/>
  <c r="D49" i="6"/>
  <c r="C49" i="6"/>
  <c r="B49" i="6"/>
  <c r="B37" i="6"/>
  <c r="G38" i="6"/>
  <c r="E38" i="6"/>
  <c r="G41" i="6"/>
  <c r="F38" i="6"/>
  <c r="F41" i="6"/>
  <c r="D38" i="6"/>
  <c r="B38" i="6"/>
  <c r="D41" i="6"/>
  <c r="C38" i="6"/>
  <c r="C41" i="6"/>
  <c r="E37" i="6"/>
  <c r="F37" i="6"/>
  <c r="G37" i="6"/>
  <c r="E39" i="6"/>
  <c r="F39" i="6"/>
  <c r="G39" i="6"/>
  <c r="C39" i="6"/>
  <c r="C37" i="6"/>
  <c r="D39" i="6"/>
  <c r="B39" i="6"/>
  <c r="D37" i="6"/>
  <c r="E13" i="8"/>
  <c r="E14" i="8"/>
  <c r="E15" i="8"/>
  <c r="C13" i="8"/>
  <c r="D13" i="8"/>
  <c r="C14" i="8"/>
  <c r="D14" i="8"/>
  <c r="C15" i="8"/>
  <c r="D15" i="8"/>
  <c r="B14" i="8"/>
  <c r="B15" i="8"/>
  <c r="B13" i="8"/>
  <c r="C22" i="6"/>
  <c r="D22" i="6"/>
  <c r="E22" i="6"/>
  <c r="B22" i="6"/>
  <c r="C19" i="7"/>
  <c r="E19" i="7"/>
  <c r="D19" i="7"/>
  <c r="H3" i="6"/>
  <c r="H4" i="6"/>
  <c r="H5" i="6"/>
  <c r="H6" i="6"/>
  <c r="H7" i="6"/>
  <c r="H8" i="6"/>
  <c r="H9" i="6"/>
  <c r="H10" i="6"/>
  <c r="H11" i="6"/>
  <c r="H12" i="6"/>
  <c r="H14" i="6"/>
  <c r="H13" i="6"/>
  <c r="G3" i="6"/>
  <c r="G4" i="6"/>
  <c r="G5" i="6"/>
  <c r="G6" i="6"/>
  <c r="G7" i="6"/>
  <c r="G8" i="6"/>
  <c r="G9" i="6"/>
  <c r="G10" i="6"/>
  <c r="G11" i="6"/>
  <c r="G12" i="6"/>
  <c r="G13" i="6"/>
  <c r="G14" i="6"/>
  <c r="F4" i="6"/>
  <c r="F5" i="6"/>
  <c r="F6" i="6"/>
  <c r="F7" i="6"/>
  <c r="F8" i="6"/>
  <c r="F9" i="6"/>
  <c r="F10" i="6"/>
  <c r="F11" i="6"/>
  <c r="F12" i="6"/>
  <c r="F3" i="6"/>
  <c r="F14" i="6"/>
  <c r="F13" i="6"/>
  <c r="E15" i="7"/>
  <c r="D15" i="7"/>
  <c r="C15" i="7"/>
  <c r="B15" i="7"/>
  <c r="E14" i="7"/>
  <c r="D14" i="7"/>
  <c r="C14" i="7"/>
  <c r="B14" i="7"/>
  <c r="E13" i="7"/>
  <c r="D13" i="7"/>
  <c r="C13" i="7"/>
  <c r="B13" i="7"/>
  <c r="E15" i="6"/>
  <c r="E14" i="6"/>
  <c r="E13" i="6"/>
  <c r="C15" i="6"/>
  <c r="D15" i="6"/>
  <c r="B15" i="6"/>
  <c r="C14" i="6"/>
  <c r="D14" i="6"/>
  <c r="B14" i="6"/>
  <c r="C13" i="6"/>
  <c r="D13" i="6"/>
  <c r="B13" i="6"/>
  <c r="T32" i="2"/>
  <c r="T33" i="2"/>
  <c r="T34" i="2"/>
  <c r="C32" i="2"/>
  <c r="E32" i="2"/>
  <c r="F32" i="2"/>
  <c r="H32" i="2"/>
  <c r="I32" i="2"/>
  <c r="K32" i="2"/>
  <c r="N32" i="2"/>
  <c r="Q32" i="2"/>
  <c r="R32" i="2"/>
  <c r="C33" i="2"/>
  <c r="E33" i="2"/>
  <c r="F33" i="2"/>
  <c r="H33" i="2"/>
  <c r="I33" i="2"/>
  <c r="K33" i="2"/>
  <c r="N33" i="2"/>
  <c r="Q33" i="2"/>
  <c r="R33" i="2"/>
  <c r="C34" i="2"/>
  <c r="E34" i="2"/>
  <c r="F34" i="2"/>
  <c r="H34" i="2"/>
  <c r="I34" i="2"/>
  <c r="K34" i="2"/>
  <c r="N34" i="2"/>
  <c r="Q34" i="2"/>
  <c r="R34" i="2"/>
  <c r="B34" i="2"/>
  <c r="B33" i="2"/>
  <c r="B32" i="2"/>
  <c r="E33" i="3"/>
  <c r="F33" i="3"/>
  <c r="E34" i="3"/>
  <c r="F34" i="3"/>
  <c r="E35" i="3"/>
  <c r="F35" i="3"/>
  <c r="U17" i="2"/>
  <c r="U18" i="2"/>
  <c r="U19" i="2"/>
  <c r="M17" i="2"/>
  <c r="N17" i="2"/>
  <c r="O17" i="2"/>
  <c r="M18" i="2"/>
  <c r="N18" i="2"/>
  <c r="O18" i="2"/>
  <c r="M19" i="2"/>
  <c r="N19" i="2"/>
  <c r="O19" i="2"/>
  <c r="L17" i="2"/>
  <c r="L18" i="2"/>
  <c r="L19" i="2"/>
  <c r="K17" i="2"/>
  <c r="U17" i="3"/>
  <c r="U18" i="3"/>
  <c r="U19" i="3"/>
  <c r="O17" i="3"/>
  <c r="O18" i="3"/>
  <c r="O19" i="3"/>
  <c r="L17" i="3"/>
  <c r="L18" i="3"/>
  <c r="L19" i="3"/>
  <c r="G19" i="3"/>
  <c r="F19" i="3"/>
  <c r="E19" i="3"/>
  <c r="G18" i="3"/>
  <c r="F18" i="3"/>
  <c r="E18" i="3"/>
  <c r="G17" i="3"/>
  <c r="F17" i="3"/>
  <c r="E17" i="3"/>
  <c r="E17" i="2"/>
  <c r="F17" i="2"/>
  <c r="G17" i="2"/>
  <c r="E18" i="2"/>
  <c r="F18" i="2"/>
  <c r="G18" i="2"/>
  <c r="E19" i="2"/>
  <c r="F19" i="2"/>
  <c r="G19" i="2"/>
  <c r="N17" i="3"/>
  <c r="P17" i="3"/>
  <c r="Q17" i="3"/>
  <c r="R17" i="3"/>
  <c r="S17" i="3"/>
  <c r="T17" i="3"/>
  <c r="V17" i="3"/>
  <c r="N18" i="3"/>
  <c r="P18" i="3"/>
  <c r="Q18" i="3"/>
  <c r="R18" i="3"/>
  <c r="S18" i="3"/>
  <c r="T18" i="3"/>
  <c r="V18" i="3"/>
  <c r="N19" i="3"/>
  <c r="P19" i="3"/>
  <c r="Q19" i="3"/>
  <c r="R19" i="3"/>
  <c r="S19" i="3"/>
  <c r="T19" i="3"/>
  <c r="V19" i="3"/>
  <c r="M17" i="3"/>
  <c r="M18" i="3"/>
  <c r="M19" i="3"/>
  <c r="V19" i="2"/>
  <c r="V18" i="2"/>
  <c r="V17" i="2"/>
  <c r="S19" i="2"/>
  <c r="S18" i="2"/>
  <c r="S17" i="2"/>
  <c r="P19" i="2"/>
  <c r="P18" i="2"/>
  <c r="P17" i="2"/>
  <c r="J18" i="4"/>
  <c r="J19" i="4"/>
  <c r="G18" i="4"/>
  <c r="G19" i="4"/>
  <c r="F18" i="4"/>
  <c r="F19" i="4"/>
  <c r="E18" i="4"/>
  <c r="E19" i="4"/>
  <c r="D18" i="4"/>
  <c r="D19" i="4"/>
  <c r="C18" i="4"/>
  <c r="C19" i="4"/>
  <c r="B18" i="4"/>
  <c r="B19" i="4"/>
  <c r="J17" i="4"/>
  <c r="G17" i="4"/>
  <c r="F17" i="4"/>
  <c r="E17" i="4"/>
  <c r="D17" i="4"/>
  <c r="C17" i="4"/>
  <c r="B17" i="4"/>
  <c r="T19" i="2"/>
  <c r="R19" i="2"/>
  <c r="Q19" i="2"/>
  <c r="K19" i="2"/>
  <c r="J19" i="2"/>
  <c r="I19" i="2"/>
  <c r="H19" i="2"/>
  <c r="D19" i="2"/>
  <c r="C19" i="2"/>
  <c r="B19" i="2"/>
  <c r="T18" i="2"/>
  <c r="R18" i="2"/>
  <c r="Q18" i="2"/>
  <c r="K18" i="2"/>
  <c r="J18" i="2"/>
  <c r="I18" i="2"/>
  <c r="H18" i="2"/>
  <c r="D18" i="2"/>
  <c r="C18" i="2"/>
  <c r="B18" i="2"/>
  <c r="T17" i="2"/>
  <c r="R17" i="2"/>
  <c r="Q17" i="2"/>
  <c r="J17" i="2"/>
  <c r="I17" i="2"/>
  <c r="H17" i="2"/>
  <c r="D17" i="2"/>
  <c r="C17" i="2"/>
  <c r="B17" i="2"/>
  <c r="Q43" i="3"/>
  <c r="Q44" i="3"/>
  <c r="Q45" i="3"/>
  <c r="Q46" i="3"/>
  <c r="Q47" i="3"/>
  <c r="Q48" i="3"/>
  <c r="Q49" i="3"/>
  <c r="Q50" i="3"/>
  <c r="Q51" i="3"/>
  <c r="Q52" i="3"/>
  <c r="Q53" i="3"/>
  <c r="R43" i="3"/>
  <c r="R44" i="3"/>
  <c r="R45" i="3"/>
  <c r="R46" i="3"/>
  <c r="R47" i="3"/>
  <c r="R48" i="3"/>
  <c r="R49" i="3"/>
  <c r="R50" i="3"/>
  <c r="R51" i="3"/>
  <c r="R52" i="3"/>
  <c r="R53" i="3"/>
  <c r="T43" i="3"/>
  <c r="T44" i="3"/>
  <c r="T45" i="3"/>
  <c r="T46" i="3"/>
  <c r="T47" i="3"/>
  <c r="T48" i="3"/>
  <c r="T49" i="3"/>
  <c r="T50" i="3"/>
  <c r="T51" i="3"/>
  <c r="T52" i="3"/>
  <c r="T53" i="3"/>
  <c r="Q54" i="3"/>
  <c r="R54" i="3"/>
  <c r="T54" i="3"/>
  <c r="C18" i="3"/>
  <c r="C19" i="3"/>
  <c r="C43" i="3"/>
  <c r="C44" i="3"/>
  <c r="C45" i="3"/>
  <c r="C46" i="3"/>
  <c r="C47" i="3"/>
  <c r="C48" i="3"/>
  <c r="C49" i="3"/>
  <c r="C50" i="3"/>
  <c r="C51" i="3"/>
  <c r="C52" i="3"/>
  <c r="C53" i="3"/>
  <c r="D18" i="3"/>
  <c r="D19" i="3"/>
  <c r="D43" i="3"/>
  <c r="D44" i="3"/>
  <c r="D45" i="3"/>
  <c r="D46" i="3"/>
  <c r="D47" i="3"/>
  <c r="D48" i="3"/>
  <c r="D49" i="3"/>
  <c r="D50" i="3"/>
  <c r="D51" i="3"/>
  <c r="D52" i="3"/>
  <c r="D53" i="3"/>
  <c r="H18" i="3"/>
  <c r="H19" i="3"/>
  <c r="H43" i="3"/>
  <c r="H44" i="3"/>
  <c r="H45" i="3"/>
  <c r="H46" i="3"/>
  <c r="H47" i="3"/>
  <c r="H48" i="3"/>
  <c r="H49" i="3"/>
  <c r="H50" i="3"/>
  <c r="H51" i="3"/>
  <c r="H52" i="3"/>
  <c r="H53" i="3"/>
  <c r="I18" i="3"/>
  <c r="I19" i="3"/>
  <c r="I43" i="3"/>
  <c r="I44" i="3"/>
  <c r="I45" i="3"/>
  <c r="I46" i="3"/>
  <c r="I47" i="3"/>
  <c r="I48" i="3"/>
  <c r="I49" i="3"/>
  <c r="I50" i="3"/>
  <c r="I51" i="3"/>
  <c r="I52" i="3"/>
  <c r="I53" i="3"/>
  <c r="J18" i="3"/>
  <c r="J19" i="3"/>
  <c r="J43" i="3"/>
  <c r="J44" i="3"/>
  <c r="J45" i="3"/>
  <c r="J46" i="3"/>
  <c r="J47" i="3"/>
  <c r="J48" i="3"/>
  <c r="J49" i="3"/>
  <c r="J50" i="3"/>
  <c r="J51" i="3"/>
  <c r="J52" i="3"/>
  <c r="J53" i="3"/>
  <c r="K18" i="3"/>
  <c r="K19" i="3"/>
  <c r="K43" i="3"/>
  <c r="K44" i="3"/>
  <c r="K45" i="3"/>
  <c r="K46" i="3"/>
  <c r="K47" i="3"/>
  <c r="K48" i="3"/>
  <c r="K49" i="3"/>
  <c r="K50" i="3"/>
  <c r="K51" i="3"/>
  <c r="K52" i="3"/>
  <c r="K53" i="3"/>
  <c r="N43" i="3"/>
  <c r="N44" i="3"/>
  <c r="N45" i="3"/>
  <c r="N46" i="3"/>
  <c r="N47" i="3"/>
  <c r="N48" i="3"/>
  <c r="N49" i="3"/>
  <c r="N50" i="3"/>
  <c r="N51" i="3"/>
  <c r="N52" i="3"/>
  <c r="N53" i="3"/>
  <c r="C54" i="3"/>
  <c r="D54" i="3"/>
  <c r="H54" i="3"/>
  <c r="I54" i="3"/>
  <c r="J54" i="3"/>
  <c r="K54" i="3"/>
  <c r="N54" i="3"/>
  <c r="B18" i="3"/>
  <c r="B19" i="3"/>
  <c r="B43" i="3"/>
  <c r="B44" i="3"/>
  <c r="B45" i="3"/>
  <c r="B46" i="3"/>
  <c r="B47" i="3"/>
  <c r="B48" i="3"/>
  <c r="B49" i="3"/>
  <c r="B50" i="3"/>
  <c r="B51" i="3"/>
  <c r="B52" i="3"/>
  <c r="B54" i="3"/>
  <c r="B53" i="3"/>
  <c r="A44" i="3"/>
  <c r="A45" i="3"/>
  <c r="A46" i="3"/>
  <c r="A47" i="3"/>
  <c r="A48" i="3"/>
  <c r="A49" i="3"/>
  <c r="A50" i="3"/>
  <c r="A51" i="3"/>
  <c r="A52" i="3"/>
  <c r="A43" i="3"/>
  <c r="T35" i="3"/>
  <c r="R35" i="3"/>
  <c r="Q35" i="3"/>
  <c r="N35" i="3"/>
  <c r="K35" i="3"/>
  <c r="I35" i="3"/>
  <c r="H35" i="3"/>
  <c r="C35" i="3"/>
  <c r="B35" i="3"/>
  <c r="T34" i="3"/>
  <c r="R34" i="3"/>
  <c r="Q34" i="3"/>
  <c r="N34" i="3"/>
  <c r="K34" i="3"/>
  <c r="I34" i="3"/>
  <c r="H34" i="3"/>
  <c r="C34" i="3"/>
  <c r="B34" i="3"/>
  <c r="T33" i="3"/>
  <c r="R33" i="3"/>
  <c r="Q33" i="3"/>
  <c r="N33" i="3"/>
  <c r="K33" i="3"/>
  <c r="I33" i="3"/>
  <c r="H33" i="3"/>
  <c r="C33" i="3"/>
  <c r="B33" i="3"/>
  <c r="C17" i="3"/>
  <c r="D17" i="3"/>
  <c r="H17" i="3"/>
  <c r="I17" i="3"/>
  <c r="J17" i="3"/>
  <c r="K17" i="3"/>
  <c r="B17" i="3"/>
</calcChain>
</file>

<file path=xl/sharedStrings.xml><?xml version="1.0" encoding="utf-8"?>
<sst xmlns="http://schemas.openxmlformats.org/spreadsheetml/2006/main" count="404" uniqueCount="70">
  <si>
    <t>Research paper</t>
  </si>
  <si>
    <t>Text1</t>
  </si>
  <si>
    <t>Sentiment score</t>
  </si>
  <si>
    <t>Cosine similarity</t>
  </si>
  <si>
    <t>Jaccard similarity</t>
  </si>
  <si>
    <t>Using KEYWORD LIST</t>
  </si>
  <si>
    <t>R1</t>
  </si>
  <si>
    <t>A1</t>
  </si>
  <si>
    <t>R2</t>
  </si>
  <si>
    <t>A2</t>
  </si>
  <si>
    <t>R3</t>
  </si>
  <si>
    <t>R4</t>
  </si>
  <si>
    <t>R5</t>
  </si>
  <si>
    <t>A5</t>
  </si>
  <si>
    <t>Gunning Fog</t>
  </si>
  <si>
    <t>R6</t>
  </si>
  <si>
    <t>R7</t>
  </si>
  <si>
    <t>R8</t>
  </si>
  <si>
    <t>R9</t>
  </si>
  <si>
    <t>R10</t>
  </si>
  <si>
    <t>A3</t>
  </si>
  <si>
    <t>A4</t>
  </si>
  <si>
    <t>A6</t>
  </si>
  <si>
    <t>A7</t>
  </si>
  <si>
    <t>A8</t>
  </si>
  <si>
    <t>A9</t>
  </si>
  <si>
    <t>A10</t>
  </si>
  <si>
    <t>Using POS</t>
  </si>
  <si>
    <t>Summary</t>
  </si>
  <si>
    <t>Abstract</t>
  </si>
  <si>
    <t>Pearson Correlation (Word distribution)</t>
  </si>
  <si>
    <t>Sentence count</t>
  </si>
  <si>
    <t>Total</t>
  </si>
  <si>
    <t>Average</t>
  </si>
  <si>
    <t>Standard Deviation</t>
  </si>
  <si>
    <t>z-score</t>
  </si>
  <si>
    <t>Text</t>
  </si>
  <si>
    <t>Comparing Article and research paper</t>
  </si>
  <si>
    <t>Article</t>
  </si>
  <si>
    <t>Research Paper/Article</t>
  </si>
  <si>
    <t>Research Paper/ Extracted Summary</t>
  </si>
  <si>
    <t>Summary/ Abstract</t>
  </si>
  <si>
    <t>Pearson</t>
  </si>
  <si>
    <t>Gunning1</t>
  </si>
  <si>
    <t>Gunning2</t>
  </si>
  <si>
    <t>cosine</t>
  </si>
  <si>
    <t>jaccard</t>
  </si>
  <si>
    <t>sentiment1</t>
  </si>
  <si>
    <t>sentiment2</t>
  </si>
  <si>
    <t>sentence length1</t>
  </si>
  <si>
    <t>sentence length2</t>
  </si>
  <si>
    <t>word count1</t>
  </si>
  <si>
    <t>word count2</t>
  </si>
  <si>
    <t>keyword</t>
  </si>
  <si>
    <t>pos</t>
  </si>
  <si>
    <t>Word count</t>
  </si>
  <si>
    <t>Research Paper/ Abstract</t>
  </si>
  <si>
    <t>Summary using KL</t>
  </si>
  <si>
    <t>Summary using POS</t>
  </si>
  <si>
    <t>word count</t>
  </si>
  <si>
    <t>Total sentence count</t>
  </si>
  <si>
    <t>Average sentence count</t>
  </si>
  <si>
    <t>Average word count</t>
  </si>
  <si>
    <t>Total word count</t>
  </si>
  <si>
    <t>Average sentence length</t>
  </si>
  <si>
    <t>Research Paper/ Summary using KL</t>
  </si>
  <si>
    <t>Research Paper/ Summary using POS</t>
  </si>
  <si>
    <t>Article/ Summary using KL</t>
  </si>
  <si>
    <t>Article/ Summary using POS</t>
  </si>
  <si>
    <t>Research Paper/  Summary using 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</si>
</sst>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 Correlation</a:t>
            </a:r>
            <a:r>
              <a:rPr lang="en-US" baseline="0"/>
              <a:t> of relative word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pearson!$B$2</c:f>
              <c:strCache>
                <c:ptCount val="1"/>
                <c:pt idx="0">
                  <c:v>Research Paper/ Abstract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pearson!$A$3:$A$12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pearson!$B$3:$B$12</c:f>
              <c:numCache>
                <c:formatCode>General</c:formatCode>
                <c:ptCount val="10"/>
                <c:pt idx="0">
                  <c:v>61.9</c:v>
                </c:pt>
                <c:pt idx="1">
                  <c:v>79.10000000000001</c:v>
                </c:pt>
                <c:pt idx="2">
                  <c:v>27.7</c:v>
                </c:pt>
                <c:pt idx="3">
                  <c:v>73.4</c:v>
                </c:pt>
                <c:pt idx="4">
                  <c:v>83.4</c:v>
                </c:pt>
                <c:pt idx="5">
                  <c:v>89.0</c:v>
                </c:pt>
                <c:pt idx="6">
                  <c:v>56.9</c:v>
                </c:pt>
                <c:pt idx="7">
                  <c:v>0.5</c:v>
                </c:pt>
                <c:pt idx="8">
                  <c:v>67.0</c:v>
                </c:pt>
                <c:pt idx="9">
                  <c:v>74.5</c:v>
                </c:pt>
              </c:numCache>
            </c:numRef>
          </c:val>
        </c:ser>
        <c:ser>
          <c:idx val="1"/>
          <c:order val="1"/>
          <c:tx>
            <c:strRef>
              <c:f>pearson!$C$2</c:f>
              <c:strCache>
                <c:ptCount val="1"/>
                <c:pt idx="0">
                  <c:v>Research Paper/  Summary using KL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pearson!$A$3:$A$12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pearson!$C$3:$C$12</c:f>
              <c:numCache>
                <c:formatCode>General</c:formatCode>
                <c:ptCount val="10"/>
                <c:pt idx="0">
                  <c:v>59.9</c:v>
                </c:pt>
                <c:pt idx="1">
                  <c:v>84.7</c:v>
                </c:pt>
                <c:pt idx="2">
                  <c:v>73.4</c:v>
                </c:pt>
                <c:pt idx="3">
                  <c:v>81.4</c:v>
                </c:pt>
                <c:pt idx="4">
                  <c:v>86.1</c:v>
                </c:pt>
                <c:pt idx="5">
                  <c:v>80.7</c:v>
                </c:pt>
                <c:pt idx="6">
                  <c:v>69.9</c:v>
                </c:pt>
                <c:pt idx="7">
                  <c:v>70.19999999999998</c:v>
                </c:pt>
                <c:pt idx="8">
                  <c:v>92.60000000000001</c:v>
                </c:pt>
                <c:pt idx="9">
                  <c:v>78.0</c:v>
                </c:pt>
              </c:numCache>
            </c:numRef>
          </c:val>
        </c:ser>
        <c:ser>
          <c:idx val="2"/>
          <c:order val="2"/>
          <c:tx>
            <c:strRef>
              <c:f>pearson!$D$2</c:f>
              <c:strCache>
                <c:ptCount val="1"/>
                <c:pt idx="0">
                  <c:v>Research Paper/ Summary using POS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pearson!$A$3:$A$12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pearson!$D$3:$D$12</c:f>
              <c:numCache>
                <c:formatCode>General</c:formatCode>
                <c:ptCount val="10"/>
                <c:pt idx="0">
                  <c:v>88.5</c:v>
                </c:pt>
                <c:pt idx="1">
                  <c:v>93.0</c:v>
                </c:pt>
                <c:pt idx="2">
                  <c:v>84.2</c:v>
                </c:pt>
                <c:pt idx="3">
                  <c:v>92.9</c:v>
                </c:pt>
                <c:pt idx="4">
                  <c:v>99.5</c:v>
                </c:pt>
                <c:pt idx="5">
                  <c:v>93.60000000000001</c:v>
                </c:pt>
                <c:pt idx="6">
                  <c:v>75.0</c:v>
                </c:pt>
                <c:pt idx="7">
                  <c:v>90.5</c:v>
                </c:pt>
                <c:pt idx="8">
                  <c:v>92.7</c:v>
                </c:pt>
                <c:pt idx="9">
                  <c:v>86.3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193264"/>
        <c:axId val="-2086581392"/>
      </c:barChart>
      <c:catAx>
        <c:axId val="-21051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81392"/>
        <c:crosses val="autoZero"/>
        <c:auto val="1"/>
        <c:lblAlgn val="ctr"/>
        <c:lblOffset val="100"/>
        <c:noMultiLvlLbl val="0"/>
      </c:catAx>
      <c:valAx>
        <c:axId val="-20865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1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Sentence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'sentence count'!$B$2</c:f>
              <c:strCache>
                <c:ptCount val="1"/>
                <c:pt idx="0">
                  <c:v>Research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'sentence count'!$A$3:$A$12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'sentence count'!$B$3:$B$12</c:f>
              <c:numCache>
                <c:formatCode>General</c:formatCode>
                <c:ptCount val="10"/>
                <c:pt idx="0">
                  <c:v>178.0</c:v>
                </c:pt>
                <c:pt idx="1">
                  <c:v>117.0</c:v>
                </c:pt>
                <c:pt idx="2">
                  <c:v>309.0</c:v>
                </c:pt>
                <c:pt idx="3">
                  <c:v>131.0</c:v>
                </c:pt>
                <c:pt idx="4">
                  <c:v>117.0</c:v>
                </c:pt>
                <c:pt idx="5">
                  <c:v>79.0</c:v>
                </c:pt>
                <c:pt idx="6">
                  <c:v>277.0</c:v>
                </c:pt>
                <c:pt idx="7">
                  <c:v>210.0</c:v>
                </c:pt>
                <c:pt idx="8">
                  <c:v>164.0</c:v>
                </c:pt>
                <c:pt idx="9">
                  <c:v>225.0</c:v>
                </c:pt>
              </c:numCache>
            </c:numRef>
          </c:val>
        </c:ser>
        <c:ser>
          <c:idx val="1"/>
          <c:order val="1"/>
          <c:tx>
            <c:strRef>
              <c:f>'sentence count'!$C$2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'sentence count'!$A$3:$A$12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'sentence count'!$C$3:$C$12</c:f>
              <c:numCache>
                <c:formatCode>General</c:formatCode>
                <c:ptCount val="10"/>
                <c:pt idx="0">
                  <c:v>11.0</c:v>
                </c:pt>
                <c:pt idx="1">
                  <c:v>16.0</c:v>
                </c:pt>
                <c:pt idx="2">
                  <c:v>6.0</c:v>
                </c:pt>
                <c:pt idx="3">
                  <c:v>15.0</c:v>
                </c:pt>
                <c:pt idx="4">
                  <c:v>7.0</c:v>
                </c:pt>
                <c:pt idx="5">
                  <c:v>14.0</c:v>
                </c:pt>
                <c:pt idx="6">
                  <c:v>6.0</c:v>
                </c:pt>
                <c:pt idx="7">
                  <c:v>6.0</c:v>
                </c:pt>
                <c:pt idx="8">
                  <c:v>11.0</c:v>
                </c:pt>
                <c:pt idx="9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'sentence count'!$D$2</c:f>
              <c:strCache>
                <c:ptCount val="1"/>
                <c:pt idx="0">
                  <c:v>Summary using KL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'sentence count'!$A$3:$A$12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'sentence count'!$D$3:$D$12</c:f>
              <c:numCache>
                <c:formatCode>General</c:formatCode>
                <c:ptCount val="10"/>
                <c:pt idx="0">
                  <c:v>20.0</c:v>
                </c:pt>
                <c:pt idx="1">
                  <c:v>11.0</c:v>
                </c:pt>
                <c:pt idx="2">
                  <c:v>20.0</c:v>
                </c:pt>
                <c:pt idx="3">
                  <c:v>15.0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6.0</c:v>
                </c:pt>
                <c:pt idx="8">
                  <c:v>20.0</c:v>
                </c:pt>
                <c:pt idx="9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'sentence count'!$E$2</c:f>
              <c:strCache>
                <c:ptCount val="1"/>
                <c:pt idx="0">
                  <c:v>Summary using POS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'sentence count'!$A$3:$A$12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'sentence count'!$E$3:$E$12</c:f>
              <c:numCache>
                <c:formatCode>General</c:formatCode>
                <c:ptCount val="10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646704"/>
        <c:axId val="-2102647648"/>
      </c:barChart>
      <c:catAx>
        <c:axId val="-21006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47648"/>
        <c:crosses val="autoZero"/>
        <c:auto val="1"/>
        <c:lblAlgn val="ctr"/>
        <c:lblOffset val="100"/>
        <c:noMultiLvlLbl val="0"/>
      </c:catAx>
      <c:valAx>
        <c:axId val="-2102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Gunning</a:t>
            </a:r>
            <a:r>
              <a:rPr lang="en-US" baseline="0"/>
              <a:t> Fog Readability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readability!$B$2</c:f>
              <c:strCache>
                <c:ptCount val="1"/>
                <c:pt idx="0">
                  <c:v>Research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readability!$A$3:$A$12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readability!$B$3:$B$12</c:f>
              <c:numCache>
                <c:formatCode>General</c:formatCode>
                <c:ptCount val="10"/>
                <c:pt idx="0">
                  <c:v>14.58</c:v>
                </c:pt>
                <c:pt idx="1">
                  <c:v>17.79</c:v>
                </c:pt>
                <c:pt idx="2">
                  <c:v>14.82</c:v>
                </c:pt>
                <c:pt idx="3">
                  <c:v>14.79</c:v>
                </c:pt>
                <c:pt idx="4">
                  <c:v>16.41</c:v>
                </c:pt>
                <c:pt idx="5">
                  <c:v>18.39</c:v>
                </c:pt>
                <c:pt idx="6">
                  <c:v>12.82</c:v>
                </c:pt>
                <c:pt idx="7">
                  <c:v>15.67</c:v>
                </c:pt>
                <c:pt idx="8">
                  <c:v>14.77</c:v>
                </c:pt>
                <c:pt idx="9">
                  <c:v>14.49</c:v>
                </c:pt>
              </c:numCache>
            </c:numRef>
          </c:val>
        </c:ser>
        <c:ser>
          <c:idx val="1"/>
          <c:order val="1"/>
          <c:tx>
            <c:strRef>
              <c:f>readability!$C$2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readability!$A$3:$A$12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readability!$C$3:$C$12</c:f>
              <c:numCache>
                <c:formatCode>General</c:formatCode>
                <c:ptCount val="10"/>
                <c:pt idx="0">
                  <c:v>18.73</c:v>
                </c:pt>
                <c:pt idx="1">
                  <c:v>16.17</c:v>
                </c:pt>
                <c:pt idx="2">
                  <c:v>20.49</c:v>
                </c:pt>
                <c:pt idx="3">
                  <c:v>12.81</c:v>
                </c:pt>
                <c:pt idx="4">
                  <c:v>17.83</c:v>
                </c:pt>
                <c:pt idx="5">
                  <c:v>16.6</c:v>
                </c:pt>
                <c:pt idx="6">
                  <c:v>19.94</c:v>
                </c:pt>
                <c:pt idx="7">
                  <c:v>19.63</c:v>
                </c:pt>
                <c:pt idx="8">
                  <c:v>17.61</c:v>
                </c:pt>
                <c:pt idx="9">
                  <c:v>17.1</c:v>
                </c:pt>
              </c:numCache>
            </c:numRef>
          </c:val>
        </c:ser>
        <c:ser>
          <c:idx val="2"/>
          <c:order val="2"/>
          <c:tx>
            <c:strRef>
              <c:f>readability!$D$2</c:f>
              <c:strCache>
                <c:ptCount val="1"/>
                <c:pt idx="0">
                  <c:v>Summary using KL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readability!$A$3:$A$12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readability!$D$3:$D$12</c:f>
              <c:numCache>
                <c:formatCode>General</c:formatCode>
                <c:ptCount val="10"/>
                <c:pt idx="0">
                  <c:v>19.81</c:v>
                </c:pt>
                <c:pt idx="1">
                  <c:v>31.25</c:v>
                </c:pt>
                <c:pt idx="2">
                  <c:v>21.83</c:v>
                </c:pt>
                <c:pt idx="3">
                  <c:v>28.79</c:v>
                </c:pt>
                <c:pt idx="4">
                  <c:v>22.31</c:v>
                </c:pt>
                <c:pt idx="5">
                  <c:v>30.32</c:v>
                </c:pt>
                <c:pt idx="6">
                  <c:v>20.32</c:v>
                </c:pt>
                <c:pt idx="7">
                  <c:v>17.07</c:v>
                </c:pt>
                <c:pt idx="8">
                  <c:v>19.57</c:v>
                </c:pt>
                <c:pt idx="9">
                  <c:v>17.82</c:v>
                </c:pt>
              </c:numCache>
            </c:numRef>
          </c:val>
        </c:ser>
        <c:ser>
          <c:idx val="3"/>
          <c:order val="3"/>
          <c:tx>
            <c:strRef>
              <c:f>readability!$E$2</c:f>
              <c:strCache>
                <c:ptCount val="1"/>
                <c:pt idx="0">
                  <c:v>Summary using POS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readability!$A$3:$A$12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readability!$E$3:$E$12</c:f>
              <c:numCache>
                <c:formatCode>General</c:formatCode>
                <c:ptCount val="10"/>
                <c:pt idx="0">
                  <c:v>20.99</c:v>
                </c:pt>
                <c:pt idx="1">
                  <c:v>27.02</c:v>
                </c:pt>
                <c:pt idx="2">
                  <c:v>20.03</c:v>
                </c:pt>
                <c:pt idx="3">
                  <c:v>24.05</c:v>
                </c:pt>
                <c:pt idx="4">
                  <c:v>20.02</c:v>
                </c:pt>
                <c:pt idx="5">
                  <c:v>31.77</c:v>
                </c:pt>
                <c:pt idx="6">
                  <c:v>19.86</c:v>
                </c:pt>
                <c:pt idx="7">
                  <c:v>20.15</c:v>
                </c:pt>
                <c:pt idx="8">
                  <c:v>19.44</c:v>
                </c:pt>
                <c:pt idx="9">
                  <c:v>19.04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362176"/>
        <c:axId val="-2125810080"/>
      </c:barChart>
      <c:catAx>
        <c:axId val="-20883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810080"/>
        <c:crosses val="autoZero"/>
        <c:auto val="1"/>
        <c:lblAlgn val="ctr"/>
        <c:lblOffset val="100"/>
        <c:noMultiLvlLbl val="0"/>
      </c:catAx>
      <c:valAx>
        <c:axId val="-21258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Gunning Fog readability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readability!$B$18</c:f>
              <c:strCache>
                <c:ptCount val="1"/>
                <c:pt idx="0">
                  <c:v>Article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readability!$A$19:$A$28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readability!$B$19:$B$28</c:f>
              <c:numCache>
                <c:formatCode>General</c:formatCode>
                <c:ptCount val="10"/>
                <c:pt idx="0">
                  <c:v>19.05</c:v>
                </c:pt>
                <c:pt idx="1">
                  <c:v>18.93</c:v>
                </c:pt>
                <c:pt idx="2">
                  <c:v>19.43</c:v>
                </c:pt>
                <c:pt idx="3">
                  <c:v>16.04</c:v>
                </c:pt>
                <c:pt idx="4">
                  <c:v>19.93</c:v>
                </c:pt>
                <c:pt idx="5">
                  <c:v>29.17</c:v>
                </c:pt>
                <c:pt idx="6">
                  <c:v>12.62</c:v>
                </c:pt>
                <c:pt idx="7">
                  <c:v>15.25</c:v>
                </c:pt>
                <c:pt idx="8">
                  <c:v>19.33</c:v>
                </c:pt>
                <c:pt idx="9">
                  <c:v>15.68</c:v>
                </c:pt>
              </c:numCache>
            </c:numRef>
          </c:val>
        </c:ser>
        <c:ser>
          <c:idx val="1"/>
          <c:order val="1"/>
          <c:tx>
            <c:strRef>
              <c:f>readability!$C$18</c:f>
              <c:strCache>
                <c:ptCount val="1"/>
                <c:pt idx="0">
                  <c:v>Summary using KL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readability!$A$19:$A$28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readability!$C$19:$C$28</c:f>
              <c:numCache>
                <c:formatCode>General</c:formatCode>
                <c:ptCount val="10"/>
                <c:pt idx="0">
                  <c:v>18.81</c:v>
                </c:pt>
                <c:pt idx="2">
                  <c:v>29.5</c:v>
                </c:pt>
                <c:pt idx="4">
                  <c:v>16.51</c:v>
                </c:pt>
              </c:numCache>
            </c:numRef>
          </c:val>
        </c:ser>
        <c:ser>
          <c:idx val="2"/>
          <c:order val="2"/>
          <c:tx>
            <c:strRef>
              <c:f>readability!$D$18</c:f>
              <c:strCache>
                <c:ptCount val="1"/>
                <c:pt idx="0">
                  <c:v>Summary using POS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readability!$A$19:$A$28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readability!$D$19:$D$28</c:f>
              <c:numCache>
                <c:formatCode>General</c:formatCode>
                <c:ptCount val="10"/>
                <c:pt idx="0">
                  <c:v>18.0</c:v>
                </c:pt>
                <c:pt idx="1">
                  <c:v>16.59</c:v>
                </c:pt>
                <c:pt idx="2">
                  <c:v>20.69</c:v>
                </c:pt>
                <c:pt idx="3">
                  <c:v>19.8</c:v>
                </c:pt>
                <c:pt idx="4">
                  <c:v>17.57</c:v>
                </c:pt>
                <c:pt idx="7">
                  <c:v>15.88</c:v>
                </c:pt>
                <c:pt idx="8">
                  <c:v>15.75</c:v>
                </c:pt>
                <c:pt idx="9">
                  <c:v>20.55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581168"/>
        <c:axId val="-2103126672"/>
      </c:barChart>
      <c:catAx>
        <c:axId val="-212758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26672"/>
        <c:crosses val="autoZero"/>
        <c:auto val="1"/>
        <c:lblAlgn val="ctr"/>
        <c:lblOffset val="100"/>
        <c:noMultiLvlLbl val="0"/>
      </c:catAx>
      <c:valAx>
        <c:axId val="-21031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8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 count'!$B$2</c:f>
              <c:strCache>
                <c:ptCount val="1"/>
                <c:pt idx="0">
                  <c:v>Research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 count'!$A$3:$A$12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'word count'!$B$3:$B$12</c:f>
              <c:numCache>
                <c:formatCode>General</c:formatCode>
                <c:ptCount val="10"/>
                <c:pt idx="0">
                  <c:v>4559.0</c:v>
                </c:pt>
                <c:pt idx="1">
                  <c:v>3472.0</c:v>
                </c:pt>
                <c:pt idx="2">
                  <c:v>6920.0</c:v>
                </c:pt>
                <c:pt idx="3">
                  <c:v>3308.0</c:v>
                </c:pt>
                <c:pt idx="4">
                  <c:v>3359.0</c:v>
                </c:pt>
                <c:pt idx="5">
                  <c:v>2591.0</c:v>
                </c:pt>
                <c:pt idx="6">
                  <c:v>5894.0</c:v>
                </c:pt>
                <c:pt idx="7">
                  <c:v>3756.0</c:v>
                </c:pt>
                <c:pt idx="8">
                  <c:v>4569.0</c:v>
                </c:pt>
                <c:pt idx="9">
                  <c:v>5843.0</c:v>
                </c:pt>
              </c:numCache>
            </c:numRef>
          </c:val>
        </c:ser>
        <c:ser>
          <c:idx val="1"/>
          <c:order val="1"/>
          <c:tx>
            <c:strRef>
              <c:f>'word count'!$C$2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 count'!$A$3:$A$12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'word count'!$C$3:$C$12</c:f>
              <c:numCache>
                <c:formatCode>General</c:formatCode>
                <c:ptCount val="10"/>
                <c:pt idx="0">
                  <c:v>318.0</c:v>
                </c:pt>
                <c:pt idx="1">
                  <c:v>386.0</c:v>
                </c:pt>
                <c:pt idx="2">
                  <c:v>148.0</c:v>
                </c:pt>
                <c:pt idx="3">
                  <c:v>260.0</c:v>
                </c:pt>
                <c:pt idx="4">
                  <c:v>156.0</c:v>
                </c:pt>
                <c:pt idx="5">
                  <c:v>271.0</c:v>
                </c:pt>
                <c:pt idx="6">
                  <c:v>179.0</c:v>
                </c:pt>
                <c:pt idx="7">
                  <c:v>156.0</c:v>
                </c:pt>
                <c:pt idx="8">
                  <c:v>294.0</c:v>
                </c:pt>
                <c:pt idx="9">
                  <c:v>241.0</c:v>
                </c:pt>
              </c:numCache>
            </c:numRef>
          </c:val>
        </c:ser>
        <c:ser>
          <c:idx val="2"/>
          <c:order val="2"/>
          <c:tx>
            <c:strRef>
              <c:f>'word count'!$D$2</c:f>
              <c:strCache>
                <c:ptCount val="1"/>
                <c:pt idx="0">
                  <c:v>Summary using KL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 count'!$A$3:$A$12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'word count'!$D$3:$D$12</c:f>
              <c:numCache>
                <c:formatCode>General</c:formatCode>
                <c:ptCount val="10"/>
                <c:pt idx="0">
                  <c:v>748.0</c:v>
                </c:pt>
                <c:pt idx="1">
                  <c:v>686.0</c:v>
                </c:pt>
                <c:pt idx="2">
                  <c:v>794.0</c:v>
                </c:pt>
                <c:pt idx="3">
                  <c:v>868.0</c:v>
                </c:pt>
                <c:pt idx="4">
                  <c:v>875.0</c:v>
                </c:pt>
                <c:pt idx="5">
                  <c:v>622.0</c:v>
                </c:pt>
                <c:pt idx="6">
                  <c:v>731.0</c:v>
                </c:pt>
                <c:pt idx="7">
                  <c:v>210.0</c:v>
                </c:pt>
                <c:pt idx="8">
                  <c:v>776.0</c:v>
                </c:pt>
                <c:pt idx="9">
                  <c:v>847.0</c:v>
                </c:pt>
              </c:numCache>
            </c:numRef>
          </c:val>
        </c:ser>
        <c:ser>
          <c:idx val="3"/>
          <c:order val="3"/>
          <c:tx>
            <c:strRef>
              <c:f>'word count'!$E$2</c:f>
              <c:strCache>
                <c:ptCount val="1"/>
                <c:pt idx="0">
                  <c:v>Summary using POS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 count'!$A$3:$A$12</c:f>
              <c:strCache>
                <c:ptCount val="10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</c:strCache>
            </c:strRef>
          </c:cat>
          <c:val>
            <c:numRef>
              <c:f>'word count'!$E$3:$E$12</c:f>
              <c:numCache>
                <c:formatCode>General</c:formatCode>
                <c:ptCount val="10"/>
                <c:pt idx="0">
                  <c:v>839.0</c:v>
                </c:pt>
                <c:pt idx="1">
                  <c:v>1068.0</c:v>
                </c:pt>
                <c:pt idx="2">
                  <c:v>777.0</c:v>
                </c:pt>
                <c:pt idx="3">
                  <c:v>1051.0</c:v>
                </c:pt>
                <c:pt idx="4">
                  <c:v>794.0</c:v>
                </c:pt>
                <c:pt idx="5">
                  <c:v>662.0</c:v>
                </c:pt>
                <c:pt idx="6">
                  <c:v>641.0</c:v>
                </c:pt>
                <c:pt idx="7">
                  <c:v>746.0</c:v>
                </c:pt>
                <c:pt idx="8">
                  <c:v>782.0</c:v>
                </c:pt>
                <c:pt idx="9">
                  <c:v>887.0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557936"/>
        <c:axId val="-2128635136"/>
      </c:barChart>
      <c:catAx>
        <c:axId val="211755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35136"/>
        <c:crosses val="autoZero"/>
        <c:auto val="1"/>
        <c:lblAlgn val="ctr"/>
        <c:lblOffset val="100"/>
        <c:noMultiLvlLbl val="0"/>
      </c:catAx>
      <c:valAx>
        <c:axId val="-21286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4</xdr:row>
      <xdr:rowOff>76200</xdr:rowOff>
    </xdr:from>
    <xdr:to>
      <xdr:col>14</xdr:col>
      <xdr:colOff>342900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4</xdr:row>
      <xdr:rowOff>38100</xdr:rowOff>
    </xdr:from>
    <xdr:to>
      <xdr:col>16</xdr:col>
      <xdr:colOff>698500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</xdr:row>
      <xdr:rowOff>127000</xdr:rowOff>
    </xdr:from>
    <xdr:to>
      <xdr:col>16</xdr:col>
      <xdr:colOff>25400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34</xdr:row>
      <xdr:rowOff>76200</xdr:rowOff>
    </xdr:from>
    <xdr:to>
      <xdr:col>12</xdr:col>
      <xdr:colOff>25400</xdr:colOff>
      <xdr:row>59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5</xdr:row>
      <xdr:rowOff>25400</xdr:rowOff>
    </xdr:from>
    <xdr:to>
      <xdr:col>15</xdr:col>
      <xdr:colOff>25400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4"/>
  <sheetViews>
    <sheetView topLeftCell="L1" workbookViewId="0">
      <selection activeCell="W23" sqref="W23"/>
    </sheetView>
  </sheetViews>
  <sheetFormatPr baseColWidth="10" defaultColWidth="11.1640625" defaultRowHeight="16" x14ac:dyDescent="0.2"/>
  <cols>
    <col min="1" max="1" width="18.1640625" bestFit="1" customWidth="1"/>
    <col min="2" max="2" width="13.6640625" bestFit="1" customWidth="1"/>
    <col min="5" max="5" width="13.6640625" bestFit="1" customWidth="1"/>
    <col min="8" max="8" width="14.33203125" bestFit="1" customWidth="1"/>
    <col min="11" max="12" width="17.5" customWidth="1"/>
    <col min="13" max="13" width="14.83203125" customWidth="1"/>
    <col min="14" max="14" width="16" bestFit="1" customWidth="1"/>
    <col min="15" max="16" width="16" customWidth="1"/>
    <col min="17" max="17" width="14.33203125" bestFit="1" customWidth="1"/>
    <col min="18" max="19" width="9" customWidth="1"/>
    <col min="20" max="21" width="17.5" customWidth="1"/>
    <col min="22" max="22" width="17" customWidth="1"/>
  </cols>
  <sheetData>
    <row r="3" spans="1:22" x14ac:dyDescent="0.2">
      <c r="A3" t="s">
        <v>5</v>
      </c>
    </row>
    <row r="5" spans="1:22" ht="37" customHeight="1" x14ac:dyDescent="0.2">
      <c r="A5" s="2" t="s">
        <v>36</v>
      </c>
      <c r="B5" s="13" t="s">
        <v>31</v>
      </c>
      <c r="C5" s="13"/>
      <c r="D5" s="13"/>
      <c r="E5" s="13" t="s">
        <v>55</v>
      </c>
      <c r="F5" s="13"/>
      <c r="G5" s="13"/>
      <c r="H5" s="13" t="s">
        <v>14</v>
      </c>
      <c r="I5" s="13"/>
      <c r="J5" s="13"/>
      <c r="K5" s="13" t="s">
        <v>3</v>
      </c>
      <c r="L5" s="13"/>
      <c r="M5" s="13"/>
      <c r="N5" s="13" t="s">
        <v>4</v>
      </c>
      <c r="O5" s="13"/>
      <c r="P5" s="13"/>
      <c r="Q5" s="13" t="s">
        <v>2</v>
      </c>
      <c r="R5" s="13"/>
      <c r="S5" s="13"/>
      <c r="T5" s="19" t="s">
        <v>30</v>
      </c>
      <c r="U5" s="19"/>
      <c r="V5" s="19"/>
    </row>
    <row r="6" spans="1:22" ht="48" x14ac:dyDescent="0.2">
      <c r="B6" s="1" t="s">
        <v>0</v>
      </c>
      <c r="C6" s="1" t="s">
        <v>28</v>
      </c>
      <c r="D6" s="1" t="s">
        <v>29</v>
      </c>
      <c r="E6" s="12" t="s">
        <v>0</v>
      </c>
      <c r="F6" s="12" t="s">
        <v>28</v>
      </c>
      <c r="G6" s="12" t="s">
        <v>29</v>
      </c>
      <c r="H6" s="1" t="s">
        <v>0</v>
      </c>
      <c r="I6" s="1" t="s">
        <v>28</v>
      </c>
      <c r="J6" s="1" t="s">
        <v>29</v>
      </c>
      <c r="K6" s="16" t="s">
        <v>40</v>
      </c>
      <c r="L6" s="16" t="s">
        <v>56</v>
      </c>
      <c r="M6" s="17" t="s">
        <v>41</v>
      </c>
      <c r="N6" s="16" t="s">
        <v>40</v>
      </c>
      <c r="O6" s="16" t="s">
        <v>56</v>
      </c>
      <c r="P6" s="17" t="s">
        <v>41</v>
      </c>
      <c r="Q6" s="1" t="s">
        <v>0</v>
      </c>
      <c r="R6" s="1" t="s">
        <v>28</v>
      </c>
      <c r="S6" s="12" t="s">
        <v>29</v>
      </c>
      <c r="T6" s="18" t="s">
        <v>40</v>
      </c>
      <c r="U6" s="16" t="s">
        <v>56</v>
      </c>
      <c r="V6" s="17" t="s">
        <v>41</v>
      </c>
    </row>
    <row r="7" spans="1:22" x14ac:dyDescent="0.2">
      <c r="A7" t="s">
        <v>6</v>
      </c>
      <c r="B7" s="3">
        <v>178</v>
      </c>
      <c r="C7" s="3">
        <v>20</v>
      </c>
      <c r="D7" s="3">
        <v>11</v>
      </c>
      <c r="E7" s="21">
        <v>4559</v>
      </c>
      <c r="F7" s="21">
        <v>748</v>
      </c>
      <c r="G7" s="21">
        <v>318</v>
      </c>
      <c r="H7" s="3">
        <v>14.58</v>
      </c>
      <c r="I7" s="3">
        <v>19.809999999999999</v>
      </c>
      <c r="J7" s="3">
        <v>18.73</v>
      </c>
      <c r="K7" s="3">
        <v>0.52400000000000002</v>
      </c>
      <c r="L7" s="21">
        <v>0.35699999999999998</v>
      </c>
      <c r="M7" s="3">
        <v>0.439</v>
      </c>
      <c r="N7" s="3">
        <v>0.27400000000000002</v>
      </c>
      <c r="O7" s="21">
        <v>0.13900000000000001</v>
      </c>
      <c r="P7" s="3">
        <v>0.26800000000000002</v>
      </c>
      <c r="Q7" s="3">
        <v>0.999</v>
      </c>
      <c r="R7" s="3">
        <v>0.98199999999999998</v>
      </c>
      <c r="S7" s="3">
        <v>0.97</v>
      </c>
      <c r="T7" s="3">
        <v>0.59899999999999998</v>
      </c>
      <c r="U7" s="21">
        <v>0.61899999999999999</v>
      </c>
      <c r="V7" s="3">
        <v>0.47099999999999997</v>
      </c>
    </row>
    <row r="8" spans="1:22" x14ac:dyDescent="0.2">
      <c r="A8" t="s">
        <v>8</v>
      </c>
      <c r="B8" s="3">
        <v>117</v>
      </c>
      <c r="C8" s="3">
        <v>11</v>
      </c>
      <c r="D8" s="3">
        <v>16</v>
      </c>
      <c r="E8" s="21">
        <v>3472</v>
      </c>
      <c r="F8" s="21">
        <v>686</v>
      </c>
      <c r="G8" s="21">
        <v>386</v>
      </c>
      <c r="H8" s="3">
        <v>17.79</v>
      </c>
      <c r="I8" s="3">
        <v>31.25</v>
      </c>
      <c r="J8" s="3">
        <v>16.170000000000002</v>
      </c>
      <c r="K8" s="3">
        <v>0.57899999999999996</v>
      </c>
      <c r="L8" s="21">
        <v>0.39400000000000002</v>
      </c>
      <c r="M8" s="3">
        <v>0.39</v>
      </c>
      <c r="N8" s="3">
        <v>0.33600000000000002</v>
      </c>
      <c r="O8" s="21">
        <v>0.17</v>
      </c>
      <c r="P8" s="3">
        <v>0.23</v>
      </c>
      <c r="Q8" s="3">
        <v>0.995</v>
      </c>
      <c r="R8" s="3">
        <v>0.86099999999999999</v>
      </c>
      <c r="S8" s="3">
        <v>0.97699999999999998</v>
      </c>
      <c r="T8" s="3">
        <v>0.84699999999999998</v>
      </c>
      <c r="U8" s="21">
        <v>0.79100000000000004</v>
      </c>
      <c r="V8" s="3">
        <v>0.80500000000000005</v>
      </c>
    </row>
    <row r="9" spans="1:22" x14ac:dyDescent="0.2">
      <c r="A9" t="s">
        <v>10</v>
      </c>
      <c r="B9" s="3">
        <v>309</v>
      </c>
      <c r="C9" s="3">
        <v>20</v>
      </c>
      <c r="D9" s="3">
        <v>6</v>
      </c>
      <c r="E9" s="21">
        <v>6920</v>
      </c>
      <c r="F9" s="21">
        <v>794</v>
      </c>
      <c r="G9" s="21">
        <v>148</v>
      </c>
      <c r="H9" s="3">
        <v>14.82</v>
      </c>
      <c r="I9" s="3">
        <v>21.83</v>
      </c>
      <c r="J9" s="3">
        <v>20.49</v>
      </c>
      <c r="K9" s="3">
        <v>0.45100000000000001</v>
      </c>
      <c r="L9" s="21">
        <v>0.19800000000000001</v>
      </c>
      <c r="M9" s="3">
        <v>0.21299999999999999</v>
      </c>
      <c r="N9" s="3">
        <v>0.20300000000000001</v>
      </c>
      <c r="O9" s="21">
        <v>0.05</v>
      </c>
      <c r="P9" s="3">
        <v>0.104</v>
      </c>
      <c r="Q9" s="3">
        <v>0.999</v>
      </c>
      <c r="R9" s="3">
        <v>0.98499999999999999</v>
      </c>
      <c r="S9" s="3">
        <v>5.0999999999999997E-2</v>
      </c>
      <c r="T9" s="3">
        <v>0.73399999999999999</v>
      </c>
      <c r="U9" s="21">
        <v>0.27700000000000002</v>
      </c>
      <c r="V9" s="3">
        <v>0.375</v>
      </c>
    </row>
    <row r="10" spans="1:22" x14ac:dyDescent="0.2">
      <c r="A10" t="s">
        <v>11</v>
      </c>
      <c r="B10" s="3">
        <v>131</v>
      </c>
      <c r="C10" s="3">
        <v>15</v>
      </c>
      <c r="D10" s="3">
        <v>15</v>
      </c>
      <c r="E10" s="21">
        <v>3308</v>
      </c>
      <c r="F10" s="21">
        <v>868</v>
      </c>
      <c r="G10" s="21">
        <v>260</v>
      </c>
      <c r="H10" s="3">
        <v>14.79</v>
      </c>
      <c r="I10" s="3">
        <v>28.79</v>
      </c>
      <c r="J10" s="3">
        <v>12.81</v>
      </c>
      <c r="K10" s="3">
        <v>0.58899999999999997</v>
      </c>
      <c r="L10" s="21">
        <v>0.36</v>
      </c>
      <c r="M10" s="3">
        <v>0.39600000000000002</v>
      </c>
      <c r="N10" s="3">
        <v>0.34699999999999998</v>
      </c>
      <c r="O10" s="21">
        <v>0.14799999999999999</v>
      </c>
      <c r="P10" s="3">
        <v>0.23100000000000001</v>
      </c>
      <c r="Q10" s="3">
        <v>0.99199999999999999</v>
      </c>
      <c r="R10" s="3">
        <v>0.80600000000000005</v>
      </c>
      <c r="S10" s="3">
        <v>0.71399999999999997</v>
      </c>
      <c r="T10" s="3">
        <v>0.81399999999999995</v>
      </c>
      <c r="U10" s="21">
        <v>0.73399999999999999</v>
      </c>
      <c r="V10" s="3">
        <v>0.65300000000000002</v>
      </c>
    </row>
    <row r="11" spans="1:22" x14ac:dyDescent="0.2">
      <c r="A11" t="s">
        <v>12</v>
      </c>
      <c r="B11" s="3">
        <v>117</v>
      </c>
      <c r="C11" s="3">
        <v>20</v>
      </c>
      <c r="D11" s="3">
        <v>7</v>
      </c>
      <c r="E11" s="21">
        <v>3359</v>
      </c>
      <c r="F11" s="21">
        <v>875</v>
      </c>
      <c r="G11" s="21">
        <v>156</v>
      </c>
      <c r="H11" s="3">
        <v>16.41</v>
      </c>
      <c r="I11" s="3">
        <v>22.31</v>
      </c>
      <c r="J11" s="3">
        <v>17.829999999999998</v>
      </c>
      <c r="K11" s="3">
        <v>0.66900000000000004</v>
      </c>
      <c r="L11" s="21">
        <v>0.28899999999999998</v>
      </c>
      <c r="M11" s="3">
        <v>0.32400000000000001</v>
      </c>
      <c r="N11" s="3">
        <v>0.44800000000000001</v>
      </c>
      <c r="O11" s="21">
        <v>9.1999999999999998E-2</v>
      </c>
      <c r="P11" s="3">
        <v>0.14399999999999999</v>
      </c>
      <c r="Q11" s="3">
        <v>-0.998</v>
      </c>
      <c r="R11" s="3">
        <v>-0.96899999999999997</v>
      </c>
      <c r="S11" s="3">
        <v>-0.78400000000000003</v>
      </c>
      <c r="T11" s="3">
        <v>0.86099999999999999</v>
      </c>
      <c r="U11" s="21">
        <v>0.83399999999999996</v>
      </c>
      <c r="V11" s="3">
        <v>0.66800000000000004</v>
      </c>
    </row>
    <row r="12" spans="1:22" x14ac:dyDescent="0.2">
      <c r="A12" t="s">
        <v>15</v>
      </c>
      <c r="B12" s="3">
        <v>79</v>
      </c>
      <c r="C12" s="3">
        <v>10</v>
      </c>
      <c r="D12" s="3">
        <v>14</v>
      </c>
      <c r="E12" s="21">
        <v>2591</v>
      </c>
      <c r="F12" s="21">
        <v>622</v>
      </c>
      <c r="G12" s="21">
        <v>271</v>
      </c>
      <c r="H12" s="3">
        <v>18.39</v>
      </c>
      <c r="I12" s="3">
        <v>30.32</v>
      </c>
      <c r="J12" s="3">
        <v>16.600000000000001</v>
      </c>
      <c r="K12" s="3">
        <v>0.67700000000000005</v>
      </c>
      <c r="L12" s="21">
        <v>0.39300000000000002</v>
      </c>
      <c r="M12" s="3">
        <v>0.46400000000000002</v>
      </c>
      <c r="N12" s="3">
        <v>0.45900000000000002</v>
      </c>
      <c r="O12" s="21">
        <v>0.17100000000000001</v>
      </c>
      <c r="P12" s="3">
        <v>0.27</v>
      </c>
      <c r="Q12" s="3">
        <v>-0.97799999999999998</v>
      </c>
      <c r="R12" s="3">
        <v>-0.41699999999999998</v>
      </c>
      <c r="S12" s="3">
        <v>-0.95899999999999996</v>
      </c>
      <c r="T12" s="3">
        <v>0.80700000000000005</v>
      </c>
      <c r="U12" s="21">
        <v>0.89</v>
      </c>
      <c r="V12" s="3">
        <v>0.72799999999999998</v>
      </c>
    </row>
    <row r="13" spans="1:22" x14ac:dyDescent="0.2">
      <c r="A13" t="s">
        <v>16</v>
      </c>
      <c r="B13" s="3">
        <v>277</v>
      </c>
      <c r="C13" s="3">
        <v>20</v>
      </c>
      <c r="D13" s="3">
        <v>6</v>
      </c>
      <c r="E13" s="21">
        <v>5894</v>
      </c>
      <c r="F13" s="21">
        <v>731</v>
      </c>
      <c r="G13" s="21">
        <v>179</v>
      </c>
      <c r="H13" s="3">
        <v>12.82</v>
      </c>
      <c r="I13" s="3">
        <v>20.32</v>
      </c>
      <c r="J13" s="3">
        <v>19.940000000000001</v>
      </c>
      <c r="K13" s="3">
        <v>0.48499999999999999</v>
      </c>
      <c r="L13" s="21">
        <v>0.182</v>
      </c>
      <c r="M13" s="3">
        <v>0.16900000000000001</v>
      </c>
      <c r="N13" s="3">
        <v>0.23599999999999999</v>
      </c>
      <c r="O13" s="21">
        <v>4.2000000000000003E-2</v>
      </c>
      <c r="P13" s="3">
        <v>7.0999999999999994E-2</v>
      </c>
      <c r="Q13" s="3">
        <v>0.999</v>
      </c>
      <c r="R13" s="3">
        <v>0.996</v>
      </c>
      <c r="S13" s="3">
        <v>0.80700000000000005</v>
      </c>
      <c r="T13" s="3">
        <v>0.69899999999999995</v>
      </c>
      <c r="U13" s="21">
        <v>0.56899999999999995</v>
      </c>
      <c r="V13" s="3">
        <v>0.18</v>
      </c>
    </row>
    <row r="14" spans="1:22" x14ac:dyDescent="0.2">
      <c r="A14" t="s">
        <v>17</v>
      </c>
      <c r="B14" s="3">
        <v>210</v>
      </c>
      <c r="C14" s="3">
        <v>6</v>
      </c>
      <c r="D14" s="3">
        <v>6</v>
      </c>
      <c r="E14" s="21">
        <v>3756</v>
      </c>
      <c r="F14" s="21">
        <v>210</v>
      </c>
      <c r="G14" s="21">
        <v>156</v>
      </c>
      <c r="H14" s="3">
        <v>15.67</v>
      </c>
      <c r="I14" s="3">
        <v>17.07</v>
      </c>
      <c r="J14" s="3">
        <v>19.63</v>
      </c>
      <c r="K14" s="3">
        <v>0.33300000000000002</v>
      </c>
      <c r="L14" s="21">
        <v>0.26300000000000001</v>
      </c>
      <c r="M14" s="3">
        <v>0.154</v>
      </c>
      <c r="N14" s="3">
        <v>0.111</v>
      </c>
      <c r="O14" s="21">
        <v>8.1000000000000003E-2</v>
      </c>
      <c r="P14" s="3">
        <v>8.3000000000000004E-2</v>
      </c>
      <c r="Q14" s="3">
        <v>0.995</v>
      </c>
      <c r="R14" s="3">
        <v>0.318</v>
      </c>
      <c r="S14" s="3">
        <v>0.63600000000000001</v>
      </c>
      <c r="T14" s="3">
        <v>0.70199999999999996</v>
      </c>
      <c r="U14" s="21">
        <v>5.0000000000000001E-3</v>
      </c>
      <c r="V14" s="3">
        <v>0.34799999999999998</v>
      </c>
    </row>
    <row r="15" spans="1:22" x14ac:dyDescent="0.2">
      <c r="A15" t="s">
        <v>18</v>
      </c>
      <c r="B15" s="3">
        <v>164</v>
      </c>
      <c r="C15" s="3">
        <v>20</v>
      </c>
      <c r="D15" s="3">
        <v>11</v>
      </c>
      <c r="E15" s="21">
        <v>4569</v>
      </c>
      <c r="F15" s="21">
        <v>776</v>
      </c>
      <c r="G15" s="21">
        <v>294</v>
      </c>
      <c r="H15" s="3">
        <v>14.77</v>
      </c>
      <c r="I15" s="3">
        <v>19.57</v>
      </c>
      <c r="J15" s="3">
        <v>17.61</v>
      </c>
      <c r="K15" s="3">
        <v>0.54200000000000004</v>
      </c>
      <c r="L15" s="21">
        <v>0.33400000000000002</v>
      </c>
      <c r="M15" s="3">
        <v>0.39</v>
      </c>
      <c r="N15" s="3">
        <v>0.29299999999999998</v>
      </c>
      <c r="O15" s="21">
        <v>0.11899999999999999</v>
      </c>
      <c r="P15" s="3">
        <v>0.219</v>
      </c>
      <c r="Q15" s="3">
        <v>0.996</v>
      </c>
      <c r="R15" s="3">
        <v>0.97799999999999998</v>
      </c>
      <c r="S15" s="3">
        <v>0.63600000000000001</v>
      </c>
      <c r="T15" s="3">
        <v>0.92600000000000005</v>
      </c>
      <c r="U15" s="21">
        <v>0.67</v>
      </c>
      <c r="V15" s="3">
        <v>0.624</v>
      </c>
    </row>
    <row r="16" spans="1:22" x14ac:dyDescent="0.2">
      <c r="A16" t="s">
        <v>19</v>
      </c>
      <c r="B16" s="3">
        <v>225</v>
      </c>
      <c r="C16" s="3">
        <v>19</v>
      </c>
      <c r="D16" s="3">
        <v>14</v>
      </c>
      <c r="E16" s="21">
        <v>5843</v>
      </c>
      <c r="F16" s="21">
        <v>847</v>
      </c>
      <c r="G16" s="21">
        <v>241</v>
      </c>
      <c r="H16" s="3">
        <v>14.49</v>
      </c>
      <c r="I16" s="3">
        <v>17.82</v>
      </c>
      <c r="J16" s="3">
        <v>17.100000000000001</v>
      </c>
      <c r="K16" s="3">
        <v>0.436</v>
      </c>
      <c r="L16" s="21">
        <v>0.28299999999999997</v>
      </c>
      <c r="M16" s="3">
        <v>0.38900000000000001</v>
      </c>
      <c r="N16" s="3">
        <v>0.19</v>
      </c>
      <c r="O16" s="21">
        <v>8.8999999999999996E-2</v>
      </c>
      <c r="P16" s="3">
        <v>0.22700000000000001</v>
      </c>
      <c r="Q16" s="3">
        <v>0.999</v>
      </c>
      <c r="R16" s="3">
        <v>0.98599999999999999</v>
      </c>
      <c r="S16" s="3">
        <v>-0.73499999999999999</v>
      </c>
      <c r="T16" s="3">
        <v>0.78</v>
      </c>
      <c r="U16" s="21">
        <v>0.745</v>
      </c>
      <c r="V16" s="3">
        <v>0.59299999999999997</v>
      </c>
    </row>
    <row r="17" spans="1:22" x14ac:dyDescent="0.2">
      <c r="A17" s="2" t="s">
        <v>32</v>
      </c>
      <c r="B17" s="6">
        <f>SUM(B7:B16)</f>
        <v>1807</v>
      </c>
      <c r="C17" s="6">
        <f t="shared" ref="C17:P17" si="0">SUM(C7:C16)</f>
        <v>161</v>
      </c>
      <c r="D17" s="6">
        <f t="shared" si="0"/>
        <v>106</v>
      </c>
      <c r="E17" s="6">
        <f t="shared" ref="E17:G17" si="1">SUM(E7:E16)</f>
        <v>44271</v>
      </c>
      <c r="F17" s="6">
        <f t="shared" si="1"/>
        <v>7157</v>
      </c>
      <c r="G17" s="6">
        <f t="shared" si="1"/>
        <v>2409</v>
      </c>
      <c r="H17" s="6">
        <f t="shared" si="0"/>
        <v>154.53</v>
      </c>
      <c r="I17" s="6">
        <f t="shared" si="0"/>
        <v>229.08999999999997</v>
      </c>
      <c r="J17" s="6">
        <f t="shared" si="0"/>
        <v>176.91</v>
      </c>
      <c r="K17" s="6">
        <f>SUM(K7:K16)</f>
        <v>5.2849999999999993</v>
      </c>
      <c r="L17" s="6">
        <f>SUM(L7:L16)</f>
        <v>3.0529999999999999</v>
      </c>
      <c r="M17" s="6">
        <f t="shared" ref="M17:O17" si="2">SUM(M7:M16)</f>
        <v>3.3280000000000003</v>
      </c>
      <c r="N17" s="6">
        <f t="shared" si="2"/>
        <v>2.8970000000000002</v>
      </c>
      <c r="O17" s="6">
        <f t="shared" si="2"/>
        <v>1.101</v>
      </c>
      <c r="P17" s="6">
        <f t="shared" si="0"/>
        <v>1.847</v>
      </c>
      <c r="Q17" s="6">
        <f>SUM(Q7:Q16)</f>
        <v>5.9980000000000002</v>
      </c>
      <c r="R17" s="6">
        <f t="shared" ref="R17:V17" si="3">SUM(R7:R16)</f>
        <v>5.5259999999999998</v>
      </c>
      <c r="S17" s="6">
        <f t="shared" si="3"/>
        <v>2.3130000000000002</v>
      </c>
      <c r="T17" s="6">
        <f t="shared" si="3"/>
        <v>7.7690000000000001</v>
      </c>
      <c r="U17" s="6">
        <f t="shared" ref="U17" si="4">SUM(U7:U16)</f>
        <v>6.1340000000000003</v>
      </c>
      <c r="V17" s="6">
        <f t="shared" si="3"/>
        <v>5.4450000000000003</v>
      </c>
    </row>
    <row r="18" spans="1:22" x14ac:dyDescent="0.2">
      <c r="A18" s="2" t="s">
        <v>33</v>
      </c>
      <c r="B18" s="7">
        <f>AVERAGE(B7:B16)</f>
        <v>180.7</v>
      </c>
      <c r="C18" s="7">
        <f t="shared" ref="C18:V18" si="5">AVERAGE(C7:C16)</f>
        <v>16.100000000000001</v>
      </c>
      <c r="D18" s="7">
        <f t="shared" si="5"/>
        <v>10.6</v>
      </c>
      <c r="E18" s="7">
        <f t="shared" ref="E18:G18" si="6">AVERAGE(E7:E16)</f>
        <v>4427.1000000000004</v>
      </c>
      <c r="F18" s="7">
        <f t="shared" si="6"/>
        <v>715.7</v>
      </c>
      <c r="G18" s="7">
        <f t="shared" si="6"/>
        <v>240.9</v>
      </c>
      <c r="H18" s="7">
        <f t="shared" si="5"/>
        <v>15.452999999999999</v>
      </c>
      <c r="I18" s="7">
        <f t="shared" si="5"/>
        <v>22.908999999999999</v>
      </c>
      <c r="J18" s="7">
        <f t="shared" si="5"/>
        <v>17.690999999999999</v>
      </c>
      <c r="K18" s="7">
        <f t="shared" si="5"/>
        <v>0.52849999999999997</v>
      </c>
      <c r="L18" s="7">
        <f t="shared" ref="L18:M18" si="7">AVERAGE(L7:L16)</f>
        <v>0.30530000000000002</v>
      </c>
      <c r="M18" s="7">
        <f t="shared" si="7"/>
        <v>0.33280000000000004</v>
      </c>
      <c r="N18" s="7">
        <f t="shared" ref="N18:O18" si="8">AVERAGE(N7:N16)</f>
        <v>0.28970000000000001</v>
      </c>
      <c r="O18" s="7">
        <f t="shared" si="8"/>
        <v>0.1101</v>
      </c>
      <c r="P18" s="7">
        <f t="shared" si="5"/>
        <v>0.1847</v>
      </c>
      <c r="Q18" s="7">
        <f t="shared" si="5"/>
        <v>0.5998</v>
      </c>
      <c r="R18" s="7">
        <f t="shared" si="5"/>
        <v>0.55259999999999998</v>
      </c>
      <c r="S18" s="7">
        <f t="shared" si="5"/>
        <v>0.23130000000000001</v>
      </c>
      <c r="T18" s="7">
        <f t="shared" si="5"/>
        <v>0.77690000000000003</v>
      </c>
      <c r="U18" s="7">
        <f t="shared" ref="U18" si="9">AVERAGE(U7:U16)</f>
        <v>0.61340000000000006</v>
      </c>
      <c r="V18" s="7">
        <f t="shared" si="5"/>
        <v>0.54449999999999998</v>
      </c>
    </row>
    <row r="19" spans="1:22" x14ac:dyDescent="0.2">
      <c r="A19" s="2" t="s">
        <v>34</v>
      </c>
      <c r="B19" s="7">
        <f>STDEV(B7:B16)</f>
        <v>74.364044477900123</v>
      </c>
      <c r="C19" s="7">
        <f t="shared" ref="C19:V19" si="10">STDEV(C7:C16)</f>
        <v>5.2799410771122997</v>
      </c>
      <c r="D19" s="7">
        <f t="shared" si="10"/>
        <v>4.0606512887576169</v>
      </c>
      <c r="E19" s="7">
        <f t="shared" ref="E19:G19" si="11">STDEV(E7:E16)</f>
        <v>1395.8561251870563</v>
      </c>
      <c r="F19" s="7">
        <f t="shared" si="11"/>
        <v>195.0071508660358</v>
      </c>
      <c r="G19" s="7">
        <f t="shared" si="11"/>
        <v>80.254387211333622</v>
      </c>
      <c r="H19" s="7">
        <f t="shared" si="10"/>
        <v>1.6659801919590733</v>
      </c>
      <c r="I19" s="7">
        <f t="shared" si="10"/>
        <v>5.2498877236671726</v>
      </c>
      <c r="J19" s="7">
        <f t="shared" si="10"/>
        <v>2.2468419812903719</v>
      </c>
      <c r="K19" s="7">
        <f t="shared" si="10"/>
        <v>0.10691663419069461</v>
      </c>
      <c r="L19" s="7">
        <f t="shared" ref="L19:M19" si="12">STDEV(L7:L16)</f>
        <v>7.5510190629403867E-2</v>
      </c>
      <c r="M19" s="7">
        <f t="shared" si="12"/>
        <v>0.11324388627108201</v>
      </c>
      <c r="N19" s="7">
        <f t="shared" ref="N19:O19" si="13">STDEV(N7:N16)</f>
        <v>0.11139524226824044</v>
      </c>
      <c r="O19" s="7">
        <f t="shared" si="13"/>
        <v>4.6567633013118129E-2</v>
      </c>
      <c r="P19" s="7">
        <f t="shared" si="10"/>
        <v>7.6605845439858961E-2</v>
      </c>
      <c r="Q19" s="7">
        <f t="shared" si="10"/>
        <v>0.83686064152481998</v>
      </c>
      <c r="R19" s="7">
        <f t="shared" si="10"/>
        <v>0.69972283401675872</v>
      </c>
      <c r="S19" s="7">
        <f t="shared" si="10"/>
        <v>0.77514386478324848</v>
      </c>
      <c r="T19" s="7">
        <f t="shared" si="10"/>
        <v>9.5263902455814717E-2</v>
      </c>
      <c r="U19" s="7">
        <f t="shared" ref="U19" si="14">STDEV(U7:U16)</f>
        <v>0.27428663028947564</v>
      </c>
      <c r="V19" s="7">
        <f t="shared" si="10"/>
        <v>0.19517356947656159</v>
      </c>
    </row>
    <row r="20" spans="1:22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2" x14ac:dyDescent="0.2">
      <c r="A22" t="s">
        <v>7</v>
      </c>
      <c r="B22" s="3">
        <v>46</v>
      </c>
      <c r="C22" s="3">
        <v>8</v>
      </c>
      <c r="D22" s="3"/>
      <c r="E22" s="21">
        <v>1080</v>
      </c>
      <c r="F22" s="21">
        <v>240</v>
      </c>
      <c r="G22" s="3"/>
      <c r="H22" s="3">
        <v>19.61</v>
      </c>
      <c r="I22" s="3">
        <v>20.47</v>
      </c>
      <c r="J22" s="3"/>
      <c r="K22" s="3">
        <v>0.60899999999999999</v>
      </c>
      <c r="L22" s="3"/>
      <c r="M22" s="3"/>
      <c r="N22" s="3">
        <v>0.371</v>
      </c>
      <c r="O22" s="3"/>
      <c r="P22" s="3"/>
      <c r="Q22" s="3">
        <v>0.91600000000000004</v>
      </c>
      <c r="R22" s="3">
        <v>0.85599999999999998</v>
      </c>
      <c r="S22" s="3"/>
      <c r="T22" s="3">
        <v>0.86899999999999999</v>
      </c>
      <c r="U22" s="3"/>
    </row>
    <row r="23" spans="1:22" x14ac:dyDescent="0.2">
      <c r="A23" t="s">
        <v>9</v>
      </c>
      <c r="B23" s="3"/>
      <c r="C23" s="3"/>
      <c r="D23" s="3"/>
      <c r="E23" s="2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22" x14ac:dyDescent="0.2">
      <c r="A24" t="s">
        <v>20</v>
      </c>
      <c r="B24" s="3">
        <v>68</v>
      </c>
      <c r="C24" s="3">
        <v>1</v>
      </c>
      <c r="D24" s="3"/>
      <c r="E24" s="21">
        <v>1975</v>
      </c>
      <c r="F24" s="21">
        <v>53</v>
      </c>
      <c r="G24" s="3"/>
      <c r="H24" s="3">
        <v>19.43</v>
      </c>
      <c r="I24" s="3">
        <v>29.5</v>
      </c>
      <c r="J24" s="3"/>
      <c r="K24" s="3">
        <v>0.20200000000000001</v>
      </c>
      <c r="L24" s="3"/>
      <c r="M24" s="3"/>
      <c r="N24" s="3">
        <v>4.1000000000000002E-2</v>
      </c>
      <c r="O24" s="3"/>
      <c r="P24" s="3"/>
      <c r="Q24" s="3">
        <v>0.997</v>
      </c>
      <c r="R24" s="3">
        <v>-0.16700000000000001</v>
      </c>
      <c r="S24" s="3"/>
      <c r="T24" s="3">
        <v>0.71799999999999997</v>
      </c>
      <c r="U24" s="3"/>
    </row>
    <row r="25" spans="1:22" x14ac:dyDescent="0.2">
      <c r="A25" t="s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2" x14ac:dyDescent="0.2">
      <c r="A26" t="s">
        <v>13</v>
      </c>
      <c r="B26" s="3">
        <v>34</v>
      </c>
      <c r="C26" s="3">
        <v>10</v>
      </c>
      <c r="D26" s="3"/>
      <c r="E26" s="21">
        <v>905</v>
      </c>
      <c r="F26" s="21">
        <v>314</v>
      </c>
      <c r="G26" s="3"/>
      <c r="H26" s="3">
        <v>19.93</v>
      </c>
      <c r="I26" s="3">
        <v>16.510000000000002</v>
      </c>
      <c r="J26" s="3"/>
      <c r="K26" s="3">
        <v>0.65</v>
      </c>
      <c r="L26" s="3"/>
      <c r="M26" s="3"/>
      <c r="N26" s="3">
        <v>0.42199999999999999</v>
      </c>
      <c r="O26" s="3"/>
      <c r="P26" s="3"/>
      <c r="Q26" s="3">
        <v>-0.91400000000000003</v>
      </c>
      <c r="R26" s="3">
        <v>-0.73399999999999999</v>
      </c>
      <c r="S26" s="3"/>
      <c r="T26" s="3">
        <v>0.874</v>
      </c>
      <c r="U26" s="3"/>
    </row>
    <row r="27" spans="1:22" x14ac:dyDescent="0.2">
      <c r="A27" t="s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2" x14ac:dyDescent="0.2">
      <c r="A28" t="s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2" x14ac:dyDescent="0.2">
      <c r="A29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2" x14ac:dyDescent="0.2">
      <c r="A30" t="s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2" x14ac:dyDescent="0.2">
      <c r="A31" t="s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2" x14ac:dyDescent="0.2">
      <c r="A32" s="2" t="s">
        <v>32</v>
      </c>
      <c r="B32" s="6">
        <f>SUM(B22:B31)</f>
        <v>148</v>
      </c>
      <c r="C32" s="6">
        <f t="shared" ref="C32:R32" si="15">SUM(C22:C31)</f>
        <v>19</v>
      </c>
      <c r="D32" s="6"/>
      <c r="E32" s="6">
        <f t="shared" si="15"/>
        <v>3960</v>
      </c>
      <c r="F32" s="6">
        <f t="shared" si="15"/>
        <v>607</v>
      </c>
      <c r="G32" s="6"/>
      <c r="H32" s="6">
        <f t="shared" si="15"/>
        <v>58.97</v>
      </c>
      <c r="I32" s="6">
        <f t="shared" si="15"/>
        <v>66.48</v>
      </c>
      <c r="J32" s="6"/>
      <c r="K32" s="6">
        <f t="shared" si="15"/>
        <v>1.4609999999999999</v>
      </c>
      <c r="L32" s="6"/>
      <c r="M32" s="6"/>
      <c r="N32" s="6">
        <f t="shared" si="15"/>
        <v>0.83399999999999996</v>
      </c>
      <c r="O32" s="6"/>
      <c r="P32" s="6"/>
      <c r="Q32" s="6">
        <f t="shared" si="15"/>
        <v>0.999</v>
      </c>
      <c r="R32" s="6">
        <f t="shared" si="15"/>
        <v>-4.500000000000004E-2</v>
      </c>
      <c r="S32" s="6"/>
      <c r="T32" s="6">
        <f t="shared" ref="T32" si="16">SUM(T22:T31)</f>
        <v>2.4609999999999999</v>
      </c>
    </row>
    <row r="33" spans="1:20" x14ac:dyDescent="0.2">
      <c r="A33" s="2" t="s">
        <v>33</v>
      </c>
      <c r="B33" s="7">
        <f>AVERAGE(B22:B31)</f>
        <v>49.333333333333336</v>
      </c>
      <c r="C33" s="7">
        <f t="shared" ref="C33:R33" si="17">AVERAGE(C22:C31)</f>
        <v>6.333333333333333</v>
      </c>
      <c r="D33" s="7"/>
      <c r="E33" s="7">
        <f t="shared" si="17"/>
        <v>1320</v>
      </c>
      <c r="F33" s="7">
        <f t="shared" si="17"/>
        <v>202.33333333333334</v>
      </c>
      <c r="G33" s="7"/>
      <c r="H33" s="7">
        <f t="shared" si="17"/>
        <v>19.656666666666666</v>
      </c>
      <c r="I33" s="7">
        <f t="shared" si="17"/>
        <v>22.16</v>
      </c>
      <c r="J33" s="7"/>
      <c r="K33" s="7">
        <f t="shared" si="17"/>
        <v>0.48699999999999993</v>
      </c>
      <c r="L33" s="7"/>
      <c r="M33" s="7"/>
      <c r="N33" s="7">
        <f t="shared" si="17"/>
        <v>0.27799999999999997</v>
      </c>
      <c r="O33" s="7"/>
      <c r="P33" s="7"/>
      <c r="Q33" s="7">
        <f t="shared" si="17"/>
        <v>0.33300000000000002</v>
      </c>
      <c r="R33" s="7">
        <f t="shared" si="17"/>
        <v>-1.5000000000000013E-2</v>
      </c>
      <c r="S33" s="7"/>
      <c r="T33" s="7">
        <f t="shared" ref="T33" si="18">AVERAGE(T22:T31)</f>
        <v>0.82033333333333325</v>
      </c>
    </row>
    <row r="34" spans="1:20" x14ac:dyDescent="0.2">
      <c r="A34" s="2" t="s">
        <v>34</v>
      </c>
      <c r="B34" s="7">
        <f>STDEV(B22:B31)</f>
        <v>17.243356208503421</v>
      </c>
      <c r="C34" s="7">
        <f t="shared" ref="C34:R34" si="19">STDEV(C22:C31)</f>
        <v>4.7258156262526088</v>
      </c>
      <c r="D34" s="7"/>
      <c r="E34" s="7">
        <f t="shared" si="19"/>
        <v>573.95557319360535</v>
      </c>
      <c r="F34" s="7">
        <f t="shared" si="19"/>
        <v>134.51517882132609</v>
      </c>
      <c r="G34" s="7"/>
      <c r="H34" s="7">
        <f t="shared" si="19"/>
        <v>0.25324559884296777</v>
      </c>
      <c r="I34" s="7">
        <f t="shared" si="19"/>
        <v>6.6578600165518544</v>
      </c>
      <c r="J34" s="7"/>
      <c r="K34" s="7">
        <f t="shared" si="19"/>
        <v>0.24766711529793392</v>
      </c>
      <c r="L34" s="7"/>
      <c r="M34" s="7"/>
      <c r="N34" s="7">
        <f t="shared" si="19"/>
        <v>0.20682601383771818</v>
      </c>
      <c r="O34" s="7"/>
      <c r="P34" s="7"/>
      <c r="Q34" s="7">
        <f t="shared" si="19"/>
        <v>1.0806928333249926</v>
      </c>
      <c r="R34" s="7">
        <f t="shared" si="19"/>
        <v>0.80582442256362519</v>
      </c>
      <c r="S34" s="7"/>
      <c r="T34" s="7">
        <f t="shared" ref="T34" si="20">STDEV(T22:T31)</f>
        <v>8.8658520929086881E-2</v>
      </c>
    </row>
  </sheetData>
  <mergeCells count="7">
    <mergeCell ref="T5:V5"/>
    <mergeCell ref="E5:G5"/>
    <mergeCell ref="B5:D5"/>
    <mergeCell ref="H5:J5"/>
    <mergeCell ref="K5:M5"/>
    <mergeCell ref="N5:P5"/>
    <mergeCell ref="Q5:S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2" sqref="B2:B11"/>
    </sheetView>
  </sheetViews>
  <sheetFormatPr baseColWidth="10" defaultRowHeight="16" x14ac:dyDescent="0.2"/>
  <cols>
    <col min="1" max="1" width="2.33203125" bestFit="1" customWidth="1"/>
    <col min="2" max="2" width="10.5" bestFit="1" customWidth="1"/>
    <col min="3" max="4" width="10.1640625" bestFit="1" customWidth="1"/>
    <col min="5" max="6" width="10.5" bestFit="1" customWidth="1"/>
    <col min="7" max="8" width="11.6640625" bestFit="1" customWidth="1"/>
    <col min="9" max="10" width="17.5" bestFit="1" customWidth="1"/>
    <col min="11" max="12" width="13" bestFit="1" customWidth="1"/>
  </cols>
  <sheetData>
    <row r="1" spans="1:16" x14ac:dyDescent="0.2">
      <c r="B1" s="20" t="s">
        <v>42</v>
      </c>
      <c r="C1" s="20" t="s">
        <v>43</v>
      </c>
      <c r="D1" s="20" t="s">
        <v>44</v>
      </c>
      <c r="E1" s="20" t="s">
        <v>45</v>
      </c>
      <c r="F1" s="20" t="s">
        <v>46</v>
      </c>
      <c r="G1" s="20" t="s">
        <v>47</v>
      </c>
      <c r="H1" s="20" t="s">
        <v>48</v>
      </c>
      <c r="I1" s="20" t="s">
        <v>49</v>
      </c>
      <c r="J1" s="20" t="s">
        <v>50</v>
      </c>
      <c r="K1" s="20" t="s">
        <v>51</v>
      </c>
      <c r="L1" s="20" t="s">
        <v>52</v>
      </c>
      <c r="O1" s="20" t="s">
        <v>53</v>
      </c>
      <c r="P1" s="20" t="s">
        <v>54</v>
      </c>
    </row>
    <row r="2" spans="1:16" x14ac:dyDescent="0.2">
      <c r="A2" s="20">
        <v>0</v>
      </c>
      <c r="B2" s="21">
        <v>0.61935899999999999</v>
      </c>
      <c r="C2" s="21">
        <v>14.58</v>
      </c>
      <c r="D2" s="21">
        <v>18.73</v>
      </c>
      <c r="E2" s="21">
        <v>0.35704799999999998</v>
      </c>
      <c r="F2" s="21">
        <v>0.13900000000000001</v>
      </c>
      <c r="G2" s="21">
        <v>0.99939999999999996</v>
      </c>
      <c r="H2" s="21">
        <v>0.97</v>
      </c>
      <c r="I2" s="21">
        <v>178</v>
      </c>
      <c r="J2" s="21">
        <v>11</v>
      </c>
      <c r="K2" s="21">
        <v>4559</v>
      </c>
      <c r="L2" s="21">
        <v>318</v>
      </c>
      <c r="N2" s="20">
        <v>0</v>
      </c>
      <c r="O2" s="21">
        <v>748</v>
      </c>
      <c r="P2" s="21">
        <v>839</v>
      </c>
    </row>
    <row r="3" spans="1:16" x14ac:dyDescent="0.2">
      <c r="A3" s="20">
        <v>1</v>
      </c>
      <c r="B3" s="21">
        <v>0.79101399999999999</v>
      </c>
      <c r="C3" s="21">
        <v>17.79</v>
      </c>
      <c r="D3" s="21">
        <v>16.170000000000002</v>
      </c>
      <c r="E3" s="21">
        <v>0.394841</v>
      </c>
      <c r="F3" s="21">
        <v>0.17</v>
      </c>
      <c r="G3" s="21">
        <v>0.99590000000000001</v>
      </c>
      <c r="H3" s="21">
        <v>0.97789999999999999</v>
      </c>
      <c r="I3" s="21">
        <v>117</v>
      </c>
      <c r="J3" s="21">
        <v>16</v>
      </c>
      <c r="K3" s="21">
        <v>3472</v>
      </c>
      <c r="L3" s="21">
        <v>386</v>
      </c>
      <c r="N3" s="20">
        <v>1</v>
      </c>
      <c r="O3" s="21">
        <v>686</v>
      </c>
      <c r="P3" s="21">
        <v>1068</v>
      </c>
    </row>
    <row r="4" spans="1:16" x14ac:dyDescent="0.2">
      <c r="A4" s="20">
        <v>2</v>
      </c>
      <c r="B4" s="21">
        <v>0.277696</v>
      </c>
      <c r="C4" s="21">
        <v>14.82</v>
      </c>
      <c r="D4" s="21">
        <v>20.49</v>
      </c>
      <c r="E4" s="21">
        <v>0.19805</v>
      </c>
      <c r="F4" s="21">
        <v>0.05</v>
      </c>
      <c r="G4" s="21">
        <v>0.99990000000000001</v>
      </c>
      <c r="H4" s="21">
        <v>5.16E-2</v>
      </c>
      <c r="I4" s="21">
        <v>309</v>
      </c>
      <c r="J4" s="21">
        <v>6</v>
      </c>
      <c r="K4" s="21">
        <v>6920</v>
      </c>
      <c r="L4" s="21">
        <v>148</v>
      </c>
      <c r="N4" s="20">
        <v>2</v>
      </c>
      <c r="O4" s="21">
        <v>794</v>
      </c>
      <c r="P4" s="21">
        <v>777</v>
      </c>
    </row>
    <row r="5" spans="1:16" x14ac:dyDescent="0.2">
      <c r="A5" s="20">
        <v>3</v>
      </c>
      <c r="B5" s="21">
        <v>0.73481399999999997</v>
      </c>
      <c r="C5" s="21">
        <v>14.79</v>
      </c>
      <c r="D5" s="21">
        <v>12.81</v>
      </c>
      <c r="E5" s="21">
        <v>0.36008200000000001</v>
      </c>
      <c r="F5" s="21">
        <v>0.14799999999999999</v>
      </c>
      <c r="G5" s="21">
        <v>0.9929</v>
      </c>
      <c r="H5" s="21">
        <v>0.71399999999999997</v>
      </c>
      <c r="I5" s="21">
        <v>131</v>
      </c>
      <c r="J5" s="21">
        <v>15</v>
      </c>
      <c r="K5" s="21">
        <v>3308</v>
      </c>
      <c r="L5" s="21">
        <v>260</v>
      </c>
      <c r="N5" s="20">
        <v>3</v>
      </c>
      <c r="O5" s="21">
        <v>868</v>
      </c>
      <c r="P5" s="21">
        <v>1051</v>
      </c>
    </row>
    <row r="6" spans="1:16" x14ac:dyDescent="0.2">
      <c r="A6" s="20">
        <v>4</v>
      </c>
      <c r="B6" s="21">
        <v>0.83460599999999996</v>
      </c>
      <c r="C6" s="21">
        <v>16.41</v>
      </c>
      <c r="D6" s="21">
        <v>17.13</v>
      </c>
      <c r="E6" s="21">
        <v>0.28986400000000001</v>
      </c>
      <c r="F6" s="21">
        <v>9.1999999999999998E-2</v>
      </c>
      <c r="G6" s="21">
        <v>-0.99880000000000002</v>
      </c>
      <c r="H6" s="21">
        <v>-0.78449999999999998</v>
      </c>
      <c r="I6" s="21">
        <v>117</v>
      </c>
      <c r="J6" s="21">
        <v>7</v>
      </c>
      <c r="K6" s="21">
        <v>3359</v>
      </c>
      <c r="L6" s="21">
        <v>156</v>
      </c>
      <c r="N6" s="20">
        <v>4</v>
      </c>
      <c r="O6" s="21">
        <v>875</v>
      </c>
      <c r="P6" s="21">
        <v>794</v>
      </c>
    </row>
    <row r="7" spans="1:16" x14ac:dyDescent="0.2">
      <c r="A7" s="20">
        <v>5</v>
      </c>
      <c r="B7" s="21">
        <v>0.89089099999999999</v>
      </c>
      <c r="C7" s="21">
        <v>18.39</v>
      </c>
      <c r="D7" s="21">
        <v>16.600000000000001</v>
      </c>
      <c r="E7" s="21">
        <v>0.39306200000000002</v>
      </c>
      <c r="F7" s="21">
        <v>0.17100000000000001</v>
      </c>
      <c r="G7" s="21">
        <v>-0.97870000000000001</v>
      </c>
      <c r="H7" s="21">
        <v>-0.95979999999999999</v>
      </c>
      <c r="I7" s="21">
        <v>79</v>
      </c>
      <c r="J7" s="21">
        <v>14</v>
      </c>
      <c r="K7" s="21">
        <v>2591</v>
      </c>
      <c r="L7" s="21">
        <v>271</v>
      </c>
      <c r="N7" s="20">
        <v>5</v>
      </c>
      <c r="O7" s="21">
        <v>622</v>
      </c>
      <c r="P7" s="21">
        <v>662</v>
      </c>
    </row>
    <row r="8" spans="1:16" x14ac:dyDescent="0.2">
      <c r="A8" s="20">
        <v>6</v>
      </c>
      <c r="B8" s="21">
        <v>0.56971000000000005</v>
      </c>
      <c r="C8" s="21">
        <v>12.82</v>
      </c>
      <c r="D8" s="21">
        <v>19.940000000000001</v>
      </c>
      <c r="E8" s="21">
        <v>0.18216399999999999</v>
      </c>
      <c r="F8" s="21">
        <v>4.2000000000000003E-2</v>
      </c>
      <c r="G8" s="21">
        <v>0.99960000000000004</v>
      </c>
      <c r="H8" s="21">
        <v>0.80740000000000001</v>
      </c>
      <c r="I8" s="21">
        <v>277</v>
      </c>
      <c r="J8" s="21">
        <v>6</v>
      </c>
      <c r="K8" s="21">
        <v>5894</v>
      </c>
      <c r="L8" s="21">
        <v>179</v>
      </c>
      <c r="N8" s="20">
        <v>6</v>
      </c>
      <c r="O8" s="21">
        <v>731</v>
      </c>
      <c r="P8" s="21">
        <v>641</v>
      </c>
    </row>
    <row r="9" spans="1:16" x14ac:dyDescent="0.2">
      <c r="A9" s="20">
        <v>7</v>
      </c>
      <c r="B9" s="21">
        <v>5.0480000000000004E-3</v>
      </c>
      <c r="C9" s="21">
        <v>15.67</v>
      </c>
      <c r="D9" s="21">
        <v>19.63</v>
      </c>
      <c r="E9" s="21">
        <v>0.26325900000000002</v>
      </c>
      <c r="F9" s="21">
        <v>8.1000000000000003E-2</v>
      </c>
      <c r="G9" s="21">
        <v>0.99539999999999995</v>
      </c>
      <c r="H9" s="21">
        <v>0.63690000000000002</v>
      </c>
      <c r="I9" s="21">
        <v>210</v>
      </c>
      <c r="J9" s="21">
        <v>6</v>
      </c>
      <c r="K9" s="21">
        <v>3756</v>
      </c>
      <c r="L9" s="21">
        <v>156</v>
      </c>
      <c r="N9" s="20">
        <v>7</v>
      </c>
      <c r="O9" s="21">
        <v>210</v>
      </c>
      <c r="P9" s="21">
        <v>746</v>
      </c>
    </row>
    <row r="10" spans="1:16" x14ac:dyDescent="0.2">
      <c r="A10" s="20">
        <v>8</v>
      </c>
      <c r="B10" s="21">
        <v>0.67071000000000003</v>
      </c>
      <c r="C10" s="21">
        <v>14.77</v>
      </c>
      <c r="D10" s="21">
        <v>17.61</v>
      </c>
      <c r="E10" s="21">
        <v>0.33445000000000003</v>
      </c>
      <c r="F10" s="21">
        <v>0.11899999999999999</v>
      </c>
      <c r="G10" s="21">
        <v>0.99960000000000004</v>
      </c>
      <c r="H10" s="21">
        <v>0.63690000000000002</v>
      </c>
      <c r="I10" s="21">
        <v>164</v>
      </c>
      <c r="J10" s="21">
        <v>11</v>
      </c>
      <c r="K10" s="21">
        <v>4569</v>
      </c>
      <c r="L10" s="21">
        <v>294</v>
      </c>
      <c r="N10" s="20">
        <v>8</v>
      </c>
      <c r="O10" s="21">
        <v>776</v>
      </c>
      <c r="P10" s="21">
        <v>782</v>
      </c>
    </row>
    <row r="11" spans="1:16" x14ac:dyDescent="0.2">
      <c r="A11" s="20">
        <v>9</v>
      </c>
      <c r="B11" s="21">
        <v>0.74551400000000001</v>
      </c>
      <c r="C11" s="21">
        <v>14.49</v>
      </c>
      <c r="D11" s="21">
        <v>17.100000000000001</v>
      </c>
      <c r="E11" s="21">
        <v>0.28304699999999999</v>
      </c>
      <c r="F11" s="21">
        <v>8.8999999999999996E-2</v>
      </c>
      <c r="G11" s="21">
        <v>0.99950000000000006</v>
      </c>
      <c r="H11" s="21">
        <v>-0.73509999999999998</v>
      </c>
      <c r="I11" s="21">
        <v>225</v>
      </c>
      <c r="J11" s="21">
        <v>14</v>
      </c>
      <c r="K11" s="21">
        <v>5843</v>
      </c>
      <c r="L11" s="21">
        <v>241</v>
      </c>
      <c r="N11" s="20">
        <v>9</v>
      </c>
      <c r="O11" s="21">
        <v>847</v>
      </c>
      <c r="P11" s="21">
        <v>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4"/>
  <sheetViews>
    <sheetView workbookViewId="0">
      <selection activeCell="E31" sqref="E31"/>
    </sheetView>
  </sheetViews>
  <sheetFormatPr baseColWidth="10" defaultColWidth="11.1640625" defaultRowHeight="16" x14ac:dyDescent="0.2"/>
  <cols>
    <col min="1" max="1" width="16.6640625" bestFit="1" customWidth="1"/>
    <col min="2" max="2" width="13.6640625" bestFit="1" customWidth="1"/>
    <col min="4" max="4" width="13.6640625" bestFit="1" customWidth="1"/>
    <col min="6" max="6" width="14.83203125" bestFit="1" customWidth="1"/>
    <col min="7" max="7" width="15.5" bestFit="1" customWidth="1"/>
    <col min="8" max="8" width="13.6640625" bestFit="1" customWidth="1"/>
    <col min="10" max="10" width="23.6640625" customWidth="1"/>
  </cols>
  <sheetData>
    <row r="3" spans="1:11" x14ac:dyDescent="0.2">
      <c r="A3" t="s">
        <v>37</v>
      </c>
    </row>
    <row r="4" spans="1:11" ht="10.75" customHeight="1" x14ac:dyDescent="0.2"/>
    <row r="5" spans="1:11" ht="33" customHeight="1" x14ac:dyDescent="0.2">
      <c r="A5" t="s">
        <v>36</v>
      </c>
      <c r="B5" s="13" t="s">
        <v>31</v>
      </c>
      <c r="C5" s="13"/>
      <c r="D5" s="13" t="s">
        <v>14</v>
      </c>
      <c r="E5" s="13"/>
      <c r="F5" s="2" t="s">
        <v>3</v>
      </c>
      <c r="G5" s="2" t="s">
        <v>4</v>
      </c>
      <c r="H5" s="13" t="s">
        <v>2</v>
      </c>
      <c r="I5" s="13"/>
      <c r="J5" s="4" t="s">
        <v>30</v>
      </c>
    </row>
    <row r="6" spans="1:11" x14ac:dyDescent="0.2">
      <c r="B6" s="8" t="s">
        <v>0</v>
      </c>
      <c r="C6" s="8" t="s">
        <v>38</v>
      </c>
      <c r="D6" s="8" t="s">
        <v>0</v>
      </c>
      <c r="E6" s="8" t="s">
        <v>38</v>
      </c>
      <c r="F6" s="14" t="s">
        <v>39</v>
      </c>
      <c r="G6" s="14"/>
      <c r="H6" s="8" t="s">
        <v>0</v>
      </c>
      <c r="I6" s="8" t="s">
        <v>38</v>
      </c>
      <c r="J6" s="10" t="s">
        <v>39</v>
      </c>
      <c r="K6" s="9"/>
    </row>
    <row r="7" spans="1:11" x14ac:dyDescent="0.2">
      <c r="A7" t="s">
        <v>6</v>
      </c>
      <c r="B7" s="3">
        <v>178</v>
      </c>
      <c r="C7" s="3">
        <v>46</v>
      </c>
      <c r="D7" s="8">
        <v>14.58</v>
      </c>
      <c r="E7" s="3">
        <v>19.05</v>
      </c>
      <c r="F7" s="8">
        <v>0.23899999999999999</v>
      </c>
      <c r="G7" s="8">
        <v>0.11600000000000001</v>
      </c>
      <c r="H7" s="8">
        <v>0.999</v>
      </c>
      <c r="I7" s="8">
        <v>916</v>
      </c>
      <c r="J7" s="8">
        <v>0.46100000000000002</v>
      </c>
    </row>
    <row r="8" spans="1:11" x14ac:dyDescent="0.2">
      <c r="A8" t="s">
        <v>8</v>
      </c>
      <c r="B8" s="3">
        <v>117</v>
      </c>
      <c r="C8" s="3">
        <v>35</v>
      </c>
      <c r="D8" s="8">
        <v>17.79</v>
      </c>
      <c r="E8" s="3">
        <v>18.93</v>
      </c>
      <c r="F8" s="8">
        <v>0.28000000000000003</v>
      </c>
      <c r="G8" s="8">
        <v>0.14299999999999999</v>
      </c>
      <c r="H8" s="8">
        <v>0.995</v>
      </c>
      <c r="I8" s="8">
        <v>0.998</v>
      </c>
      <c r="J8" s="8">
        <v>0.47199999999999998</v>
      </c>
    </row>
    <row r="9" spans="1:11" x14ac:dyDescent="0.2">
      <c r="A9" t="s">
        <v>10</v>
      </c>
      <c r="B9" s="3">
        <v>309</v>
      </c>
      <c r="C9" s="3">
        <v>68</v>
      </c>
      <c r="D9" s="8">
        <v>14.82</v>
      </c>
      <c r="E9" s="3">
        <v>19.43</v>
      </c>
      <c r="F9" s="3">
        <v>0.3</v>
      </c>
      <c r="G9" s="3">
        <v>0.15</v>
      </c>
      <c r="H9" s="3">
        <v>0.999</v>
      </c>
      <c r="I9" s="3">
        <v>0.997</v>
      </c>
      <c r="J9" s="3">
        <v>0.61099999999999999</v>
      </c>
    </row>
    <row r="10" spans="1:11" x14ac:dyDescent="0.2">
      <c r="A10" t="s">
        <v>11</v>
      </c>
      <c r="B10" s="3">
        <v>131</v>
      </c>
      <c r="C10" s="3">
        <v>71</v>
      </c>
      <c r="D10" s="8">
        <v>14.79</v>
      </c>
      <c r="E10" s="3">
        <v>16.04</v>
      </c>
      <c r="F10" s="3">
        <v>0.26300000000000001</v>
      </c>
      <c r="G10" s="3">
        <v>0.14699999999999999</v>
      </c>
      <c r="H10" s="3">
        <v>0.99199999999999999</v>
      </c>
      <c r="I10" s="3">
        <v>-0.80800000000000005</v>
      </c>
      <c r="J10" s="3">
        <v>0.496</v>
      </c>
    </row>
    <row r="11" spans="1:11" x14ac:dyDescent="0.2">
      <c r="A11" t="s">
        <v>12</v>
      </c>
      <c r="B11" s="3">
        <v>117</v>
      </c>
      <c r="C11" s="3">
        <v>34</v>
      </c>
      <c r="D11" s="8">
        <v>16.41</v>
      </c>
      <c r="E11" s="3">
        <v>19.93</v>
      </c>
      <c r="F11" s="3">
        <v>0.29099999999999998</v>
      </c>
      <c r="G11" s="3">
        <v>0.152</v>
      </c>
      <c r="H11" s="3">
        <v>-0.998</v>
      </c>
      <c r="I11" s="3">
        <v>-0.91400000000000003</v>
      </c>
      <c r="J11" s="3">
        <v>0.65100000000000002</v>
      </c>
    </row>
    <row r="12" spans="1:11" x14ac:dyDescent="0.2">
      <c r="A12" t="s">
        <v>15</v>
      </c>
      <c r="B12" s="3">
        <v>79</v>
      </c>
      <c r="C12" s="3">
        <v>14</v>
      </c>
      <c r="D12" s="8">
        <v>18.39</v>
      </c>
      <c r="E12" s="3">
        <v>29.17</v>
      </c>
      <c r="F12" s="3">
        <v>0.34100000000000003</v>
      </c>
      <c r="G12" s="3">
        <v>0.17</v>
      </c>
      <c r="H12" s="3">
        <v>-0.97799999999999998</v>
      </c>
      <c r="I12" s="3">
        <v>0.90900000000000003</v>
      </c>
      <c r="J12" s="3">
        <v>0.70099999999999996</v>
      </c>
    </row>
    <row r="13" spans="1:11" x14ac:dyDescent="0.2">
      <c r="A13" t="s">
        <v>16</v>
      </c>
      <c r="B13" s="3">
        <v>277</v>
      </c>
      <c r="C13" s="3">
        <v>36</v>
      </c>
      <c r="D13" s="8">
        <v>12.82</v>
      </c>
      <c r="E13" s="3">
        <v>12.62</v>
      </c>
      <c r="F13" s="3">
        <v>0.19400000000000001</v>
      </c>
      <c r="G13" s="3">
        <v>7.2999999999999995E-2</v>
      </c>
      <c r="H13" s="3">
        <v>0.999</v>
      </c>
      <c r="I13" s="3">
        <v>0.97799999999999998</v>
      </c>
      <c r="J13" s="3">
        <v>0.246</v>
      </c>
    </row>
    <row r="14" spans="1:11" x14ac:dyDescent="0.2">
      <c r="A14" t="s">
        <v>17</v>
      </c>
      <c r="B14" s="3">
        <v>210</v>
      </c>
      <c r="C14" s="3">
        <v>58</v>
      </c>
      <c r="D14" s="8">
        <v>15.67</v>
      </c>
      <c r="E14" s="3">
        <v>15.25</v>
      </c>
      <c r="F14" s="3">
        <v>0.27200000000000002</v>
      </c>
      <c r="G14" s="3">
        <v>0.14399999999999999</v>
      </c>
      <c r="H14" s="3">
        <v>0.995</v>
      </c>
      <c r="I14" s="3">
        <v>0.98899999999999999</v>
      </c>
      <c r="J14" s="3">
        <v>0.53700000000000003</v>
      </c>
    </row>
    <row r="15" spans="1:11" x14ac:dyDescent="0.2">
      <c r="A15" t="s">
        <v>18</v>
      </c>
      <c r="B15" s="3">
        <v>164</v>
      </c>
      <c r="C15" s="3">
        <v>49</v>
      </c>
      <c r="D15" s="8">
        <v>14.77</v>
      </c>
      <c r="E15" s="3">
        <v>19.329999999999998</v>
      </c>
      <c r="F15" s="3">
        <v>0.33</v>
      </c>
      <c r="G15" s="3">
        <v>0.17</v>
      </c>
      <c r="H15" s="3">
        <v>0.999</v>
      </c>
      <c r="I15" s="3">
        <v>0.99</v>
      </c>
      <c r="J15" s="3">
        <v>0.78400000000000003</v>
      </c>
    </row>
    <row r="16" spans="1:11" x14ac:dyDescent="0.2">
      <c r="A16" t="s">
        <v>19</v>
      </c>
      <c r="B16" s="3">
        <v>225</v>
      </c>
      <c r="C16" s="3">
        <v>38</v>
      </c>
      <c r="D16" s="8">
        <v>14.49</v>
      </c>
      <c r="E16" s="3">
        <v>15.68</v>
      </c>
      <c r="F16" s="3">
        <v>0.25600000000000001</v>
      </c>
      <c r="G16" s="3">
        <v>0.11700000000000001</v>
      </c>
      <c r="H16" s="3">
        <v>0.999</v>
      </c>
      <c r="I16" s="3">
        <v>0.99399999999999999</v>
      </c>
      <c r="J16" s="3">
        <v>0.48799999999999999</v>
      </c>
    </row>
    <row r="17" spans="1:10" x14ac:dyDescent="0.2">
      <c r="A17" s="2" t="s">
        <v>32</v>
      </c>
      <c r="B17" s="6">
        <f>SUM(B7:B16)</f>
        <v>1807</v>
      </c>
      <c r="C17" s="6">
        <f t="shared" ref="C17:G17" si="0">SUM(C7:C16)</f>
        <v>449</v>
      </c>
      <c r="D17" s="6">
        <f t="shared" si="0"/>
        <v>154.53</v>
      </c>
      <c r="E17" s="6">
        <f t="shared" si="0"/>
        <v>185.43</v>
      </c>
      <c r="F17" s="6">
        <f t="shared" si="0"/>
        <v>2.766</v>
      </c>
      <c r="G17" s="6">
        <f t="shared" si="0"/>
        <v>1.3819999999999999</v>
      </c>
      <c r="H17" s="6">
        <f>SUM(H7:H16)</f>
        <v>6.0009999999999994</v>
      </c>
      <c r="I17" s="6">
        <f t="shared" ref="I17:J17" si="1">SUM(I7:I16)</f>
        <v>921.13300000000004</v>
      </c>
      <c r="J17" s="6">
        <f t="shared" si="1"/>
        <v>5.4469999999999992</v>
      </c>
    </row>
    <row r="18" spans="1:10" x14ac:dyDescent="0.2">
      <c r="A18" s="2" t="s">
        <v>33</v>
      </c>
      <c r="B18" s="7">
        <f>AVERAGE(B7:B16)</f>
        <v>180.7</v>
      </c>
      <c r="C18" s="7">
        <f t="shared" ref="C18:J18" si="2">AVERAGE(C7:C16)</f>
        <v>44.9</v>
      </c>
      <c r="D18" s="7">
        <f t="shared" si="2"/>
        <v>15.452999999999999</v>
      </c>
      <c r="E18" s="7">
        <f t="shared" si="2"/>
        <v>18.542999999999999</v>
      </c>
      <c r="F18" s="7">
        <f t="shared" si="2"/>
        <v>0.27660000000000001</v>
      </c>
      <c r="G18" s="7">
        <f t="shared" si="2"/>
        <v>0.13819999999999999</v>
      </c>
      <c r="H18" s="7">
        <f t="shared" si="2"/>
        <v>0.60009999999999997</v>
      </c>
      <c r="I18" s="7">
        <f t="shared" si="2"/>
        <v>92.11330000000001</v>
      </c>
      <c r="J18" s="7">
        <f t="shared" si="2"/>
        <v>0.54469999999999996</v>
      </c>
    </row>
    <row r="19" spans="1:10" x14ac:dyDescent="0.2">
      <c r="A19" s="2" t="s">
        <v>34</v>
      </c>
      <c r="B19" s="7">
        <f>STDEV(B7:B16)</f>
        <v>74.364044477900123</v>
      </c>
      <c r="C19" s="7">
        <f t="shared" ref="C19:J19" si="3">STDEV(C7:C16)</f>
        <v>17.329807333672882</v>
      </c>
      <c r="D19" s="7">
        <f t="shared" si="3"/>
        <v>1.6659801919590733</v>
      </c>
      <c r="E19" s="7">
        <f t="shared" si="3"/>
        <v>4.4354307068824266</v>
      </c>
      <c r="F19" s="7">
        <f t="shared" si="3"/>
        <v>4.2988887452973745E-2</v>
      </c>
      <c r="G19" s="7">
        <f t="shared" si="3"/>
        <v>2.9211108997929076E-2</v>
      </c>
      <c r="H19" s="7">
        <f t="shared" si="3"/>
        <v>0.83701897628827204</v>
      </c>
      <c r="I19" s="7">
        <f t="shared" si="3"/>
        <v>289.48529168664163</v>
      </c>
      <c r="J19" s="7">
        <f t="shared" si="3"/>
        <v>0.15075664717241091</v>
      </c>
    </row>
    <row r="23" spans="1:10" x14ac:dyDescent="0.2"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"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"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"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2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">
      <c r="A34" s="2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2">
      <c r="A35" s="2"/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2">
      <c r="B36" s="3"/>
      <c r="C36" s="3"/>
      <c r="D36" s="3"/>
      <c r="E36" s="3"/>
      <c r="F36" s="3"/>
      <c r="G36" s="3"/>
      <c r="H36" s="3"/>
      <c r="I36" s="3"/>
      <c r="J36" s="3"/>
    </row>
    <row r="42" spans="1:10" x14ac:dyDescent="0.2">
      <c r="B42" s="15"/>
      <c r="C42" s="15"/>
      <c r="D42" s="13"/>
      <c r="E42" s="13"/>
      <c r="F42" s="2"/>
      <c r="G42" s="2"/>
      <c r="H42" s="13"/>
      <c r="I42" s="13"/>
      <c r="J42" s="4"/>
    </row>
    <row r="43" spans="1:10" x14ac:dyDescent="0.2"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"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"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"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"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2">
      <c r="B48" s="5"/>
      <c r="C48" s="5"/>
      <c r="D48" s="5"/>
      <c r="E48" s="5"/>
      <c r="F48" s="5"/>
      <c r="G48" s="5"/>
      <c r="H48" s="5"/>
      <c r="I48" s="5"/>
      <c r="J48" s="5"/>
    </row>
    <row r="49" spans="2:10" x14ac:dyDescent="0.2">
      <c r="B49" s="5"/>
      <c r="C49" s="5"/>
      <c r="D49" s="5"/>
      <c r="E49" s="5"/>
      <c r="F49" s="5"/>
      <c r="G49" s="5"/>
      <c r="H49" s="5"/>
      <c r="I49" s="5"/>
      <c r="J49" s="5"/>
    </row>
    <row r="50" spans="2:10" x14ac:dyDescent="0.2">
      <c r="B50" s="5"/>
      <c r="C50" s="5"/>
      <c r="D50" s="5"/>
      <c r="E50" s="5"/>
      <c r="F50" s="5"/>
      <c r="G50" s="5"/>
      <c r="H50" s="5"/>
      <c r="I50" s="5"/>
      <c r="J50" s="5"/>
    </row>
    <row r="51" spans="2:10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10" x14ac:dyDescent="0.2">
      <c r="B52" s="5"/>
      <c r="C52" s="5"/>
      <c r="D52" s="5"/>
      <c r="E52" s="5"/>
      <c r="F52" s="5"/>
      <c r="G52" s="5"/>
      <c r="H52" s="5"/>
      <c r="I52" s="5"/>
      <c r="J52" s="5"/>
    </row>
    <row r="53" spans="2:10" x14ac:dyDescent="0.2">
      <c r="B53" s="5"/>
      <c r="C53" s="5"/>
      <c r="D53" s="5"/>
      <c r="E53" s="5"/>
      <c r="F53" s="5"/>
      <c r="G53" s="5"/>
      <c r="H53" s="5"/>
      <c r="I53" s="5"/>
      <c r="J53" s="5"/>
    </row>
    <row r="54" spans="2:10" x14ac:dyDescent="0.2">
      <c r="B54" s="5"/>
      <c r="C54" s="5"/>
      <c r="D54" s="5"/>
      <c r="E54" s="5"/>
      <c r="F54" s="5"/>
      <c r="G54" s="5"/>
      <c r="H54" s="5"/>
      <c r="I54" s="5"/>
      <c r="J54" s="5"/>
    </row>
  </sheetData>
  <mergeCells count="7">
    <mergeCell ref="B5:C5"/>
    <mergeCell ref="D5:E5"/>
    <mergeCell ref="H5:I5"/>
    <mergeCell ref="F6:G6"/>
    <mergeCell ref="B42:C42"/>
    <mergeCell ref="D42:E42"/>
    <mergeCell ref="H42:I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A1048576"/>
    </sheetView>
  </sheetViews>
  <sheetFormatPr baseColWidth="10" defaultRowHeight="16" x14ac:dyDescent="0.2"/>
  <cols>
    <col min="1" max="1" width="17.1640625" bestFit="1" customWidth="1"/>
    <col min="2" max="2" width="16.5" customWidth="1"/>
    <col min="3" max="3" width="15.83203125" bestFit="1" customWidth="1"/>
    <col min="4" max="4" width="17.33203125" bestFit="1" customWidth="1"/>
  </cols>
  <sheetData>
    <row r="1" spans="1:4" x14ac:dyDescent="0.2">
      <c r="A1" s="25" t="s">
        <v>36</v>
      </c>
      <c r="B1" s="24" t="s">
        <v>3</v>
      </c>
      <c r="C1" s="24"/>
      <c r="D1" s="24"/>
    </row>
    <row r="2" spans="1:4" ht="35" customHeight="1" x14ac:dyDescent="0.2">
      <c r="A2" s="22"/>
      <c r="B2" s="27" t="s">
        <v>56</v>
      </c>
      <c r="C2" s="27" t="s">
        <v>65</v>
      </c>
      <c r="D2" s="27" t="s">
        <v>66</v>
      </c>
    </row>
    <row r="3" spans="1:4" x14ac:dyDescent="0.2">
      <c r="A3" s="22" t="s">
        <v>6</v>
      </c>
      <c r="B3" s="26">
        <v>0.35699999999999998</v>
      </c>
      <c r="C3" s="3">
        <v>0.52400000000000002</v>
      </c>
      <c r="D3" s="12">
        <v>0.51500000000000001</v>
      </c>
    </row>
    <row r="4" spans="1:4" x14ac:dyDescent="0.2">
      <c r="A4" s="22" t="s">
        <v>8</v>
      </c>
      <c r="B4" s="26">
        <v>0.39400000000000002</v>
      </c>
      <c r="C4" s="3">
        <v>0.57899999999999996</v>
      </c>
      <c r="D4" s="12">
        <v>0.64200000000000002</v>
      </c>
    </row>
    <row r="5" spans="1:4" x14ac:dyDescent="0.2">
      <c r="A5" s="22" t="s">
        <v>10</v>
      </c>
      <c r="B5" s="26">
        <v>0.19800000000000001</v>
      </c>
      <c r="C5" s="3">
        <v>0.45100000000000001</v>
      </c>
      <c r="D5" s="3">
        <v>0.45700000000000002</v>
      </c>
    </row>
    <row r="6" spans="1:4" x14ac:dyDescent="0.2">
      <c r="A6" s="22" t="s">
        <v>11</v>
      </c>
      <c r="B6" s="26">
        <v>0.36</v>
      </c>
      <c r="C6" s="3">
        <v>0.58899999999999997</v>
      </c>
      <c r="D6" s="3">
        <v>0.624</v>
      </c>
    </row>
    <row r="7" spans="1:4" x14ac:dyDescent="0.2">
      <c r="A7" s="22" t="s">
        <v>12</v>
      </c>
      <c r="B7" s="26">
        <v>0.28899999999999998</v>
      </c>
      <c r="C7" s="3">
        <v>0.66900000000000004</v>
      </c>
      <c r="D7" s="3">
        <v>0.59599999999999997</v>
      </c>
    </row>
    <row r="8" spans="1:4" x14ac:dyDescent="0.2">
      <c r="A8" s="22" t="s">
        <v>15</v>
      </c>
      <c r="B8" s="26">
        <v>0.39300000000000002</v>
      </c>
      <c r="C8" s="3">
        <v>0.67700000000000005</v>
      </c>
      <c r="D8" s="3">
        <v>0.66600000000000004</v>
      </c>
    </row>
    <row r="9" spans="1:4" x14ac:dyDescent="0.2">
      <c r="A9" s="22" t="s">
        <v>16</v>
      </c>
      <c r="B9" s="26">
        <v>0.182</v>
      </c>
      <c r="C9" s="3">
        <v>0.48499999999999999</v>
      </c>
      <c r="D9" s="3">
        <v>0.42199999999999999</v>
      </c>
    </row>
    <row r="10" spans="1:4" x14ac:dyDescent="0.2">
      <c r="A10" s="22" t="s">
        <v>17</v>
      </c>
      <c r="B10" s="26">
        <v>0.26300000000000001</v>
      </c>
      <c r="C10" s="3">
        <v>0.33300000000000002</v>
      </c>
      <c r="D10" s="3">
        <v>0.57999999999999996</v>
      </c>
    </row>
    <row r="11" spans="1:4" x14ac:dyDescent="0.2">
      <c r="A11" s="22" t="s">
        <v>18</v>
      </c>
      <c r="B11" s="26">
        <v>0.33400000000000002</v>
      </c>
      <c r="C11" s="3">
        <v>0.54200000000000004</v>
      </c>
      <c r="D11" s="3">
        <v>0.49399999999999999</v>
      </c>
    </row>
    <row r="12" spans="1:4" x14ac:dyDescent="0.2">
      <c r="A12" s="22" t="s">
        <v>19</v>
      </c>
      <c r="B12" s="26">
        <v>0.28299999999999997</v>
      </c>
      <c r="C12" s="3">
        <v>0.436</v>
      </c>
      <c r="D12" s="3">
        <v>0.46899999999999997</v>
      </c>
    </row>
    <row r="13" spans="1:4" x14ac:dyDescent="0.2">
      <c r="A13" s="25" t="s">
        <v>32</v>
      </c>
      <c r="B13" s="6">
        <f>SUM(B3:B12)</f>
        <v>3.0529999999999999</v>
      </c>
      <c r="C13" s="6">
        <f>SUM(C3:C12)</f>
        <v>5.2849999999999993</v>
      </c>
      <c r="D13" s="6">
        <f>SUM(D3:D12)</f>
        <v>5.4649999999999999</v>
      </c>
    </row>
    <row r="14" spans="1:4" x14ac:dyDescent="0.2">
      <c r="A14" s="25" t="s">
        <v>33</v>
      </c>
      <c r="B14" s="7">
        <f>AVERAGE(B3:B12)</f>
        <v>0.30530000000000002</v>
      </c>
      <c r="C14" s="7">
        <f>AVERAGE(C3:C12)</f>
        <v>0.52849999999999997</v>
      </c>
      <c r="D14" s="7">
        <f>AVERAGE(D3:D12)</f>
        <v>0.54649999999999999</v>
      </c>
    </row>
    <row r="15" spans="1:4" x14ac:dyDescent="0.2">
      <c r="A15" s="25" t="s">
        <v>34</v>
      </c>
      <c r="B15" s="7">
        <f>STDEV(B3:B12)</f>
        <v>7.5510190629403867E-2</v>
      </c>
      <c r="C15" s="7">
        <f>STDEV(C3:C12)</f>
        <v>0.10691663419069461</v>
      </c>
      <c r="D15" s="7">
        <f>STDEV(D3:D12)</f>
        <v>8.5793356386144382E-2</v>
      </c>
    </row>
    <row r="16" spans="1:4" x14ac:dyDescent="0.2">
      <c r="A16" s="2"/>
    </row>
    <row r="17" spans="1:3" x14ac:dyDescent="0.2">
      <c r="B17" s="14" t="s">
        <v>3</v>
      </c>
      <c r="C17" s="14"/>
    </row>
    <row r="18" spans="1:3" ht="46" customHeight="1" x14ac:dyDescent="0.2">
      <c r="A18" s="25" t="s">
        <v>36</v>
      </c>
      <c r="B18" s="16" t="s">
        <v>67</v>
      </c>
      <c r="C18" s="16" t="s">
        <v>68</v>
      </c>
    </row>
    <row r="19" spans="1:3" x14ac:dyDescent="0.2">
      <c r="A19" t="s">
        <v>7</v>
      </c>
      <c r="B19" s="3">
        <v>0.56899999999999995</v>
      </c>
      <c r="C19" s="3">
        <v>0.62</v>
      </c>
    </row>
    <row r="20" spans="1:3" x14ac:dyDescent="0.2">
      <c r="A20" t="s">
        <v>9</v>
      </c>
      <c r="B20" s="3"/>
      <c r="C20" s="3">
        <v>0.52300000000000002</v>
      </c>
    </row>
    <row r="21" spans="1:3" x14ac:dyDescent="0.2">
      <c r="A21" t="s">
        <v>20</v>
      </c>
      <c r="B21" s="3">
        <v>0.20200000000000001</v>
      </c>
      <c r="C21" s="3">
        <v>0.55400000000000005</v>
      </c>
    </row>
    <row r="22" spans="1:3" x14ac:dyDescent="0.2">
      <c r="A22" t="s">
        <v>21</v>
      </c>
      <c r="B22" s="3"/>
      <c r="C22" s="3">
        <v>0.52400000000000002</v>
      </c>
    </row>
    <row r="23" spans="1:3" x14ac:dyDescent="0.2">
      <c r="A23" t="s">
        <v>13</v>
      </c>
      <c r="B23" s="3">
        <v>0.65</v>
      </c>
      <c r="C23" s="3">
        <v>0.624</v>
      </c>
    </row>
    <row r="24" spans="1:3" x14ac:dyDescent="0.2">
      <c r="A24" t="s">
        <v>22</v>
      </c>
      <c r="B24" s="3"/>
      <c r="C24" s="3"/>
    </row>
    <row r="25" spans="1:3" x14ac:dyDescent="0.2">
      <c r="A25" t="s">
        <v>23</v>
      </c>
      <c r="B25" s="3"/>
      <c r="C25" s="3"/>
    </row>
    <row r="26" spans="1:3" x14ac:dyDescent="0.2">
      <c r="A26" t="s">
        <v>24</v>
      </c>
      <c r="B26" s="3"/>
      <c r="C26" s="3">
        <v>0.42099999999999999</v>
      </c>
    </row>
    <row r="27" spans="1:3" x14ac:dyDescent="0.2">
      <c r="A27" t="s">
        <v>25</v>
      </c>
      <c r="B27" s="3"/>
      <c r="C27" s="3">
        <v>0.48399999999999999</v>
      </c>
    </row>
    <row r="28" spans="1:3" x14ac:dyDescent="0.2">
      <c r="A28" t="s">
        <v>26</v>
      </c>
      <c r="B28" s="3"/>
      <c r="C28" s="3">
        <v>0.63900000000000001</v>
      </c>
    </row>
    <row r="29" spans="1:3" x14ac:dyDescent="0.2">
      <c r="A29" s="2" t="s">
        <v>32</v>
      </c>
      <c r="B29" s="6">
        <f t="shared" ref="B29" si="0">SUM(B19:B28)</f>
        <v>1.4209999999999998</v>
      </c>
      <c r="C29" s="6">
        <f>SUM(C19:C28)</f>
        <v>4.3890000000000002</v>
      </c>
    </row>
    <row r="30" spans="1:3" x14ac:dyDescent="0.2">
      <c r="A30" s="2" t="s">
        <v>33</v>
      </c>
      <c r="B30" s="7">
        <f t="shared" ref="B30" si="1">AVERAGE(B19:B28)</f>
        <v>0.47366666666666662</v>
      </c>
      <c r="C30" s="7">
        <f>AVERAGE(C19:C28)</f>
        <v>0.54862500000000003</v>
      </c>
    </row>
    <row r="31" spans="1:3" x14ac:dyDescent="0.2">
      <c r="A31" s="2" t="s">
        <v>34</v>
      </c>
      <c r="B31" s="7">
        <f t="shared" ref="B31" si="2">STDEV(B19:B28)</f>
        <v>0.23873067111984883</v>
      </c>
      <c r="C31" s="7">
        <f>STDEV(C19:C28)</f>
        <v>7.625134659232452E-2</v>
      </c>
    </row>
  </sheetData>
  <mergeCells count="2">
    <mergeCell ref="B1:D1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3" workbookViewId="0">
      <selection activeCell="D16" sqref="D16"/>
    </sheetView>
  </sheetViews>
  <sheetFormatPr baseColWidth="10" defaultRowHeight="16" x14ac:dyDescent="0.2"/>
  <cols>
    <col min="1" max="1" width="17.1640625" bestFit="1" customWidth="1"/>
    <col min="2" max="2" width="19" customWidth="1"/>
    <col min="3" max="3" width="16.1640625" customWidth="1"/>
    <col min="4" max="4" width="17" customWidth="1"/>
  </cols>
  <sheetData>
    <row r="1" spans="1:4" x14ac:dyDescent="0.2">
      <c r="A1" s="25" t="s">
        <v>36</v>
      </c>
      <c r="B1" s="19" t="s">
        <v>30</v>
      </c>
      <c r="C1" s="19"/>
      <c r="D1" s="19"/>
    </row>
    <row r="2" spans="1:4" ht="48" x14ac:dyDescent="0.2">
      <c r="A2" s="3"/>
      <c r="B2" s="16" t="s">
        <v>56</v>
      </c>
      <c r="C2" s="18" t="s">
        <v>69</v>
      </c>
      <c r="D2" s="18" t="s">
        <v>66</v>
      </c>
    </row>
    <row r="3" spans="1:4" x14ac:dyDescent="0.2">
      <c r="A3" s="3" t="s">
        <v>6</v>
      </c>
      <c r="B3" s="26">
        <f>keyword!U7*100</f>
        <v>61.9</v>
      </c>
      <c r="C3" s="3">
        <f>keyword!T7*100</f>
        <v>59.9</v>
      </c>
      <c r="D3" s="3">
        <f>pos!T7*100</f>
        <v>88.5</v>
      </c>
    </row>
    <row r="4" spans="1:4" x14ac:dyDescent="0.2">
      <c r="A4" s="3" t="s">
        <v>8</v>
      </c>
      <c r="B4" s="26">
        <f>keyword!U8*100</f>
        <v>79.100000000000009</v>
      </c>
      <c r="C4" s="3">
        <f>keyword!T8*100</f>
        <v>84.7</v>
      </c>
      <c r="D4" s="3">
        <f>pos!T8*100</f>
        <v>93</v>
      </c>
    </row>
    <row r="5" spans="1:4" x14ac:dyDescent="0.2">
      <c r="A5" s="3" t="s">
        <v>10</v>
      </c>
      <c r="B5" s="26">
        <f>keyword!U9*100</f>
        <v>27.700000000000003</v>
      </c>
      <c r="C5" s="3">
        <f>keyword!T9*100</f>
        <v>73.400000000000006</v>
      </c>
      <c r="D5" s="3">
        <f>pos!T9*100</f>
        <v>84.2</v>
      </c>
    </row>
    <row r="6" spans="1:4" x14ac:dyDescent="0.2">
      <c r="A6" s="3" t="s">
        <v>11</v>
      </c>
      <c r="B6" s="26">
        <f>keyword!U10*100</f>
        <v>73.400000000000006</v>
      </c>
      <c r="C6" s="3">
        <f>keyword!T10*100</f>
        <v>81.399999999999991</v>
      </c>
      <c r="D6" s="3">
        <f>pos!T10*100</f>
        <v>92.9</v>
      </c>
    </row>
    <row r="7" spans="1:4" x14ac:dyDescent="0.2">
      <c r="A7" s="3" t="s">
        <v>12</v>
      </c>
      <c r="B7" s="26">
        <f>keyword!U11*100</f>
        <v>83.399999999999991</v>
      </c>
      <c r="C7" s="3">
        <f>keyword!T11*100</f>
        <v>86.1</v>
      </c>
      <c r="D7" s="3">
        <f>pos!T11*100</f>
        <v>99.5</v>
      </c>
    </row>
    <row r="8" spans="1:4" x14ac:dyDescent="0.2">
      <c r="A8" s="3" t="s">
        <v>15</v>
      </c>
      <c r="B8" s="26">
        <f>keyword!U12*100</f>
        <v>89</v>
      </c>
      <c r="C8" s="3">
        <f>keyword!T12*100</f>
        <v>80.7</v>
      </c>
      <c r="D8" s="3">
        <f>pos!T12*100</f>
        <v>93.600000000000009</v>
      </c>
    </row>
    <row r="9" spans="1:4" x14ac:dyDescent="0.2">
      <c r="A9" s="3" t="s">
        <v>16</v>
      </c>
      <c r="B9" s="26">
        <f>keyword!U13*100</f>
        <v>56.899999999999991</v>
      </c>
      <c r="C9" s="3">
        <f>keyword!T13*100</f>
        <v>69.899999999999991</v>
      </c>
      <c r="D9" s="3">
        <f>pos!T13*100</f>
        <v>75</v>
      </c>
    </row>
    <row r="10" spans="1:4" x14ac:dyDescent="0.2">
      <c r="A10" s="3" t="s">
        <v>17</v>
      </c>
      <c r="B10" s="26">
        <f>keyword!U14*100</f>
        <v>0.5</v>
      </c>
      <c r="C10" s="3">
        <f>keyword!T14*100</f>
        <v>70.199999999999989</v>
      </c>
      <c r="D10" s="3">
        <f>pos!T14*100</f>
        <v>90.5</v>
      </c>
    </row>
    <row r="11" spans="1:4" x14ac:dyDescent="0.2">
      <c r="A11" s="3" t="s">
        <v>18</v>
      </c>
      <c r="B11" s="26">
        <f>keyword!U15*100</f>
        <v>67</v>
      </c>
      <c r="C11" s="3">
        <f>keyword!T15*100</f>
        <v>92.600000000000009</v>
      </c>
      <c r="D11" s="3">
        <f>pos!T15*100</f>
        <v>92.7</v>
      </c>
    </row>
    <row r="12" spans="1:4" x14ac:dyDescent="0.2">
      <c r="A12" s="3" t="s">
        <v>19</v>
      </c>
      <c r="B12" s="26">
        <f>keyword!U16*100</f>
        <v>74.5</v>
      </c>
      <c r="C12" s="3">
        <f>keyword!T16*100</f>
        <v>78</v>
      </c>
      <c r="D12" s="3">
        <f>pos!T16*100</f>
        <v>86.3</v>
      </c>
    </row>
    <row r="13" spans="1:4" x14ac:dyDescent="0.2">
      <c r="A13" s="23" t="s">
        <v>32</v>
      </c>
      <c r="B13" s="6">
        <f>SUM(B3:B12)</f>
        <v>613.4</v>
      </c>
      <c r="C13" s="6">
        <f>SUM(C3:C12)</f>
        <v>776.9</v>
      </c>
      <c r="D13" s="6">
        <f t="shared" ref="D13" si="0">SUM(D3:D12)</f>
        <v>896.2</v>
      </c>
    </row>
    <row r="14" spans="1:4" x14ac:dyDescent="0.2">
      <c r="A14" s="23" t="s">
        <v>33</v>
      </c>
      <c r="B14" s="7">
        <f>AVERAGE(B3:B12)</f>
        <v>61.339999999999996</v>
      </c>
      <c r="C14" s="7">
        <f>AVERAGE(C3:C12)</f>
        <v>77.69</v>
      </c>
      <c r="D14" s="7">
        <f t="shared" ref="D14" si="1">AVERAGE(D3:D12)</f>
        <v>89.62</v>
      </c>
    </row>
    <row r="15" spans="1:4" x14ac:dyDescent="0.2">
      <c r="A15" s="23" t="s">
        <v>34</v>
      </c>
      <c r="B15" s="7">
        <f>STDEV(B3:B12)</f>
        <v>27.428663028947582</v>
      </c>
      <c r="C15" s="7">
        <f>STDEV(C3:C12)</f>
        <v>9.5263902455815828</v>
      </c>
      <c r="D15" s="7">
        <f t="shared" ref="D15" si="2">STDEV(D3:D12)</f>
        <v>6.6774579328097952</v>
      </c>
    </row>
    <row r="16" spans="1:4" x14ac:dyDescent="0.2">
      <c r="A16" s="2"/>
    </row>
    <row r="18" spans="1:3" ht="38" customHeight="1" x14ac:dyDescent="0.2">
      <c r="A18" s="23" t="s">
        <v>36</v>
      </c>
      <c r="B18" s="17" t="s">
        <v>67</v>
      </c>
      <c r="C18" s="17" t="s">
        <v>68</v>
      </c>
    </row>
    <row r="19" spans="1:3" x14ac:dyDescent="0.2">
      <c r="A19" s="12" t="s">
        <v>7</v>
      </c>
      <c r="B19" s="12">
        <f>keyword!T22*100</f>
        <v>86.9</v>
      </c>
      <c r="C19" s="12">
        <f>pos!T23*100</f>
        <v>94</v>
      </c>
    </row>
    <row r="20" spans="1:3" x14ac:dyDescent="0.2">
      <c r="A20" s="12" t="s">
        <v>9</v>
      </c>
      <c r="B20" s="12"/>
      <c r="C20" s="12">
        <f>pos!T24*100</f>
        <v>89.2</v>
      </c>
    </row>
    <row r="21" spans="1:3" x14ac:dyDescent="0.2">
      <c r="A21" s="12" t="s">
        <v>20</v>
      </c>
      <c r="B21" s="12">
        <f>keyword!T24*100</f>
        <v>71.8</v>
      </c>
      <c r="C21" s="12">
        <f>pos!T25*100</f>
        <v>80.100000000000009</v>
      </c>
    </row>
    <row r="22" spans="1:3" x14ac:dyDescent="0.2">
      <c r="A22" s="12" t="s">
        <v>21</v>
      </c>
      <c r="B22" s="12"/>
      <c r="C22" s="12">
        <f>pos!T26*100</f>
        <v>78.100000000000009</v>
      </c>
    </row>
    <row r="23" spans="1:3" x14ac:dyDescent="0.2">
      <c r="A23" s="12" t="s">
        <v>13</v>
      </c>
      <c r="B23" s="12">
        <f>keyword!T26*100</f>
        <v>87.4</v>
      </c>
      <c r="C23" s="12">
        <f>pos!T27*100</f>
        <v>92.4</v>
      </c>
    </row>
    <row r="24" spans="1:3" x14ac:dyDescent="0.2">
      <c r="A24" s="12" t="s">
        <v>22</v>
      </c>
      <c r="B24" s="12"/>
      <c r="C24" s="12"/>
    </row>
    <row r="25" spans="1:3" x14ac:dyDescent="0.2">
      <c r="A25" s="12" t="s">
        <v>23</v>
      </c>
      <c r="B25" s="12"/>
      <c r="C25" s="12"/>
    </row>
    <row r="26" spans="1:3" x14ac:dyDescent="0.2">
      <c r="A26" s="12" t="s">
        <v>24</v>
      </c>
      <c r="B26" s="12"/>
      <c r="C26" s="12">
        <f>pos!T30*100</f>
        <v>76.8</v>
      </c>
    </row>
    <row r="27" spans="1:3" x14ac:dyDescent="0.2">
      <c r="A27" s="12" t="s">
        <v>25</v>
      </c>
      <c r="B27" s="12"/>
      <c r="C27" s="12">
        <f>pos!T31*100</f>
        <v>61.4</v>
      </c>
    </row>
    <row r="28" spans="1:3" x14ac:dyDescent="0.2">
      <c r="A28" s="12" t="s">
        <v>26</v>
      </c>
      <c r="B28" s="12"/>
      <c r="C28" s="12">
        <f>pos!T32*100</f>
        <v>82</v>
      </c>
    </row>
    <row r="29" spans="1:3" x14ac:dyDescent="0.2">
      <c r="A29" s="11" t="s">
        <v>32</v>
      </c>
      <c r="B29" s="12">
        <f>SUM(B19:B28)</f>
        <v>246.1</v>
      </c>
      <c r="C29" s="12">
        <f>SUM(C19:C28)</f>
        <v>654.00000000000011</v>
      </c>
    </row>
    <row r="30" spans="1:3" x14ac:dyDescent="0.2">
      <c r="A30" s="11" t="s">
        <v>33</v>
      </c>
      <c r="B30" s="12">
        <f>ROUND(AVERAGE(B19:B28),2)</f>
        <v>82.03</v>
      </c>
      <c r="C30" s="12">
        <f>ROUND(AVERAGE(C19:C28),2)</f>
        <v>81.75</v>
      </c>
    </row>
    <row r="31" spans="1:3" x14ac:dyDescent="0.2">
      <c r="A31" s="11"/>
      <c r="B31" s="12"/>
      <c r="C31" s="12"/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17" sqref="A17:D28"/>
    </sheetView>
  </sheetViews>
  <sheetFormatPr baseColWidth="10" defaultRowHeight="16" x14ac:dyDescent="0.2"/>
  <cols>
    <col min="1" max="1" width="17.1640625" bestFit="1" customWidth="1"/>
    <col min="2" max="2" width="13.6640625" bestFit="1" customWidth="1"/>
    <col min="3" max="3" width="16.1640625" bestFit="1" customWidth="1"/>
    <col min="4" max="4" width="17.6640625" bestFit="1" customWidth="1"/>
    <col min="5" max="5" width="17.33203125" bestFit="1" customWidth="1"/>
  </cols>
  <sheetData>
    <row r="1" spans="1:5" x14ac:dyDescent="0.2">
      <c r="A1" s="38" t="s">
        <v>36</v>
      </c>
      <c r="B1" s="36" t="s">
        <v>2</v>
      </c>
      <c r="C1" s="36"/>
      <c r="D1" s="36"/>
      <c r="E1" s="36"/>
    </row>
    <row r="2" spans="1:5" x14ac:dyDescent="0.2">
      <c r="A2" s="39"/>
      <c r="B2" s="37" t="s">
        <v>0</v>
      </c>
      <c r="C2" s="37" t="s">
        <v>29</v>
      </c>
      <c r="D2" s="37" t="s">
        <v>57</v>
      </c>
      <c r="E2" s="37" t="s">
        <v>58</v>
      </c>
    </row>
    <row r="3" spans="1:5" x14ac:dyDescent="0.2">
      <c r="A3" s="40" t="s">
        <v>6</v>
      </c>
      <c r="B3" s="43">
        <v>0.999</v>
      </c>
      <c r="C3" s="41">
        <v>0.97</v>
      </c>
      <c r="D3" s="43">
        <v>0.98199999999999998</v>
      </c>
      <c r="E3" s="42">
        <v>0.995</v>
      </c>
    </row>
    <row r="4" spans="1:5" x14ac:dyDescent="0.2">
      <c r="A4" s="29" t="s">
        <v>8</v>
      </c>
      <c r="B4" s="44">
        <v>0.995</v>
      </c>
      <c r="C4" s="30">
        <v>0.97699999999999998</v>
      </c>
      <c r="D4" s="44">
        <v>0.86099999999999999</v>
      </c>
      <c r="E4" s="31">
        <v>0.98899999999999999</v>
      </c>
    </row>
    <row r="5" spans="1:5" x14ac:dyDescent="0.2">
      <c r="A5" s="29" t="s">
        <v>10</v>
      </c>
      <c r="B5" s="44">
        <v>0.999</v>
      </c>
      <c r="C5" s="30">
        <v>5.0999999999999997E-2</v>
      </c>
      <c r="D5" s="44">
        <v>0.98499999999999999</v>
      </c>
      <c r="E5" s="32">
        <v>0.96699999999999997</v>
      </c>
    </row>
    <row r="6" spans="1:5" x14ac:dyDescent="0.2">
      <c r="A6" s="29" t="s">
        <v>11</v>
      </c>
      <c r="B6" s="44">
        <v>0.99199999999999999</v>
      </c>
      <c r="C6" s="30">
        <v>0.71399999999999997</v>
      </c>
      <c r="D6" s="44">
        <v>0.80600000000000005</v>
      </c>
      <c r="E6" s="32">
        <v>0.84099999999999997</v>
      </c>
    </row>
    <row r="7" spans="1:5" x14ac:dyDescent="0.2">
      <c r="A7" s="29" t="s">
        <v>12</v>
      </c>
      <c r="B7" s="44">
        <v>-0.998</v>
      </c>
      <c r="C7" s="30">
        <v>-0.78400000000000003</v>
      </c>
      <c r="D7" s="44">
        <v>-0.96899999999999997</v>
      </c>
      <c r="E7" s="32">
        <v>-0.98</v>
      </c>
    </row>
    <row r="8" spans="1:5" x14ac:dyDescent="0.2">
      <c r="A8" s="29" t="s">
        <v>15</v>
      </c>
      <c r="B8" s="44">
        <v>-0.97799999999999998</v>
      </c>
      <c r="C8" s="30">
        <v>-0.95899999999999996</v>
      </c>
      <c r="D8" s="44">
        <v>-0.41699999999999998</v>
      </c>
      <c r="E8" s="32">
        <v>0.53</v>
      </c>
    </row>
    <row r="9" spans="1:5" x14ac:dyDescent="0.2">
      <c r="A9" s="29" t="s">
        <v>16</v>
      </c>
      <c r="B9" s="44">
        <v>0.999</v>
      </c>
      <c r="C9" s="30">
        <v>0.80700000000000005</v>
      </c>
      <c r="D9" s="44">
        <v>0.996</v>
      </c>
      <c r="E9" s="32">
        <v>0.876</v>
      </c>
    </row>
    <row r="10" spans="1:5" x14ac:dyDescent="0.2">
      <c r="A10" s="29" t="s">
        <v>17</v>
      </c>
      <c r="B10" s="44">
        <v>0.995</v>
      </c>
      <c r="C10" s="30">
        <v>0.63600000000000001</v>
      </c>
      <c r="D10" s="44">
        <v>0.318</v>
      </c>
      <c r="E10" s="32">
        <v>0.97</v>
      </c>
    </row>
    <row r="11" spans="1:5" x14ac:dyDescent="0.2">
      <c r="A11" s="29" t="s">
        <v>18</v>
      </c>
      <c r="B11" s="44">
        <v>0.996</v>
      </c>
      <c r="C11" s="30">
        <v>0.63600000000000001</v>
      </c>
      <c r="D11" s="44">
        <v>0.97799999999999998</v>
      </c>
      <c r="E11" s="32">
        <v>0.98799999999999999</v>
      </c>
    </row>
    <row r="12" spans="1:5" x14ac:dyDescent="0.2">
      <c r="A12" s="33" t="s">
        <v>19</v>
      </c>
      <c r="B12" s="45">
        <v>0.999</v>
      </c>
      <c r="C12" s="34">
        <v>-0.73499999999999999</v>
      </c>
      <c r="D12" s="45">
        <v>0.98599999999999999</v>
      </c>
      <c r="E12" s="35">
        <v>0.87</v>
      </c>
    </row>
    <row r="13" spans="1:5" x14ac:dyDescent="0.2">
      <c r="A13" s="25"/>
      <c r="B13" s="6"/>
      <c r="C13" s="6"/>
      <c r="D13" s="6"/>
      <c r="E13" s="6"/>
    </row>
    <row r="14" spans="1:5" x14ac:dyDescent="0.2">
      <c r="A14" s="25"/>
      <c r="B14" s="7"/>
      <c r="C14" s="7"/>
      <c r="D14" s="7"/>
      <c r="E14" s="7"/>
    </row>
    <row r="15" spans="1:5" x14ac:dyDescent="0.2">
      <c r="A15" s="25"/>
      <c r="B15" s="7"/>
      <c r="C15" s="7"/>
      <c r="D15" s="7"/>
      <c r="E15" s="7"/>
    </row>
    <row r="16" spans="1:5" x14ac:dyDescent="0.2">
      <c r="A16" s="2"/>
    </row>
    <row r="17" spans="1:6" x14ac:dyDescent="0.2">
      <c r="B17" s="46" t="s">
        <v>2</v>
      </c>
      <c r="C17" s="46"/>
      <c r="D17" s="46"/>
      <c r="E17" s="47"/>
      <c r="F17" s="47"/>
    </row>
    <row r="18" spans="1:6" x14ac:dyDescent="0.2">
      <c r="A18" s="25" t="s">
        <v>36</v>
      </c>
      <c r="B18" s="23" t="s">
        <v>38</v>
      </c>
      <c r="C18" s="23" t="s">
        <v>57</v>
      </c>
      <c r="D18" s="23" t="s">
        <v>58</v>
      </c>
    </row>
    <row r="19" spans="1:6" x14ac:dyDescent="0.2">
      <c r="A19" t="s">
        <v>7</v>
      </c>
      <c r="B19" s="3">
        <v>0.91600000000000004</v>
      </c>
      <c r="C19" s="3">
        <v>0.85599999999999998</v>
      </c>
      <c r="D19" s="3">
        <v>0.67100000000000004</v>
      </c>
    </row>
    <row r="20" spans="1:6" x14ac:dyDescent="0.2">
      <c r="A20" t="s">
        <v>9</v>
      </c>
      <c r="B20" s="3">
        <v>0.998</v>
      </c>
      <c r="C20" s="3"/>
      <c r="D20" s="3">
        <v>0.88900000000000001</v>
      </c>
    </row>
    <row r="21" spans="1:6" x14ac:dyDescent="0.2">
      <c r="A21" t="s">
        <v>20</v>
      </c>
      <c r="B21" s="3">
        <v>0.97699999999999998</v>
      </c>
      <c r="C21" s="3">
        <v>-0.16700000000000001</v>
      </c>
      <c r="D21" s="3">
        <v>0.89900000000000002</v>
      </c>
    </row>
    <row r="22" spans="1:6" x14ac:dyDescent="0.2">
      <c r="A22" t="s">
        <v>21</v>
      </c>
      <c r="B22" s="3">
        <v>-0.80800000000000005</v>
      </c>
      <c r="C22" s="3"/>
      <c r="D22" s="3">
        <v>-0.995</v>
      </c>
    </row>
    <row r="23" spans="1:6" x14ac:dyDescent="0.2">
      <c r="A23" t="s">
        <v>13</v>
      </c>
      <c r="B23" s="3">
        <v>-0.91400000000000003</v>
      </c>
      <c r="C23" s="3">
        <v>-0.73399999999999999</v>
      </c>
      <c r="D23" s="3">
        <v>-0.91</v>
      </c>
    </row>
    <row r="24" spans="1:6" x14ac:dyDescent="0.2">
      <c r="A24" t="s">
        <v>22</v>
      </c>
      <c r="B24" s="3"/>
      <c r="C24" s="3"/>
      <c r="D24" s="3"/>
    </row>
    <row r="25" spans="1:6" x14ac:dyDescent="0.2">
      <c r="A25" t="s">
        <v>23</v>
      </c>
      <c r="B25" s="3"/>
      <c r="C25" s="3"/>
      <c r="D25" s="3"/>
    </row>
    <row r="26" spans="1:6" x14ac:dyDescent="0.2">
      <c r="A26" t="s">
        <v>24</v>
      </c>
      <c r="B26" s="3">
        <v>0.98899999999999999</v>
      </c>
      <c r="C26" s="3"/>
      <c r="D26" s="3">
        <v>0.68600000000000005</v>
      </c>
    </row>
    <row r="27" spans="1:6" x14ac:dyDescent="0.2">
      <c r="A27" t="s">
        <v>25</v>
      </c>
      <c r="B27" s="3">
        <v>0.99</v>
      </c>
      <c r="C27" s="3"/>
      <c r="D27" s="3">
        <v>0.38100000000000001</v>
      </c>
    </row>
    <row r="28" spans="1:6" x14ac:dyDescent="0.2">
      <c r="A28" t="s">
        <v>26</v>
      </c>
      <c r="B28" s="3">
        <v>0.99399999999999999</v>
      </c>
      <c r="C28" s="3"/>
      <c r="D28" s="3">
        <v>0.55700000000000005</v>
      </c>
    </row>
    <row r="29" spans="1:6" x14ac:dyDescent="0.2">
      <c r="A29" s="2"/>
      <c r="B29" s="6"/>
      <c r="C29" s="6"/>
      <c r="D29" s="6"/>
    </row>
    <row r="30" spans="1:6" x14ac:dyDescent="0.2">
      <c r="A30" s="2"/>
      <c r="B30" s="7"/>
      <c r="C30" s="7"/>
      <c r="D30" s="7"/>
    </row>
    <row r="31" spans="1:6" x14ac:dyDescent="0.2">
      <c r="A31" s="2"/>
      <c r="B31" s="7"/>
      <c r="C31" s="7"/>
      <c r="D31" s="7"/>
    </row>
  </sheetData>
  <mergeCells count="3">
    <mergeCell ref="B1:E1"/>
    <mergeCell ref="A1:A2"/>
    <mergeCell ref="B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9" sqref="B19"/>
    </sheetView>
  </sheetViews>
  <sheetFormatPr baseColWidth="10" defaultRowHeight="16" x14ac:dyDescent="0.2"/>
  <cols>
    <col min="1" max="1" width="17.1640625" bestFit="1" customWidth="1"/>
    <col min="2" max="2" width="16.5" customWidth="1"/>
    <col min="3" max="3" width="16.83203125" customWidth="1"/>
    <col min="4" max="4" width="17.33203125" customWidth="1"/>
  </cols>
  <sheetData>
    <row r="1" spans="1:4" x14ac:dyDescent="0.2">
      <c r="A1" s="25" t="s">
        <v>36</v>
      </c>
      <c r="B1" s="24" t="s">
        <v>4</v>
      </c>
      <c r="C1" s="24"/>
      <c r="D1" s="24"/>
    </row>
    <row r="2" spans="1:4" ht="32" x14ac:dyDescent="0.2">
      <c r="A2" s="22"/>
      <c r="B2" s="27" t="s">
        <v>56</v>
      </c>
      <c r="C2" s="27" t="s">
        <v>65</v>
      </c>
      <c r="D2" s="27" t="s">
        <v>66</v>
      </c>
    </row>
    <row r="3" spans="1:4" x14ac:dyDescent="0.2">
      <c r="A3" s="22" t="s">
        <v>6</v>
      </c>
      <c r="B3" s="28">
        <v>0.13900000000000001</v>
      </c>
      <c r="C3" s="3">
        <v>0.27400000000000002</v>
      </c>
      <c r="D3" s="12">
        <v>0.26500000000000001</v>
      </c>
    </row>
    <row r="4" spans="1:4" x14ac:dyDescent="0.2">
      <c r="A4" s="22" t="s">
        <v>8</v>
      </c>
      <c r="B4" s="28">
        <v>0.17</v>
      </c>
      <c r="C4" s="3">
        <v>0.33600000000000002</v>
      </c>
      <c r="D4" s="12">
        <v>0.41299999999999998</v>
      </c>
    </row>
    <row r="5" spans="1:4" x14ac:dyDescent="0.2">
      <c r="A5" s="22" t="s">
        <v>10</v>
      </c>
      <c r="B5" s="28">
        <v>0.05</v>
      </c>
      <c r="C5" s="3">
        <v>0.20300000000000001</v>
      </c>
      <c r="D5" s="3">
        <v>0.20899999999999999</v>
      </c>
    </row>
    <row r="6" spans="1:4" x14ac:dyDescent="0.2">
      <c r="A6" s="22" t="s">
        <v>11</v>
      </c>
      <c r="B6" s="28">
        <v>0.14799999999999999</v>
      </c>
      <c r="C6" s="3">
        <v>0.34699999999999998</v>
      </c>
      <c r="D6" s="3">
        <v>0.39</v>
      </c>
    </row>
    <row r="7" spans="1:4" x14ac:dyDescent="0.2">
      <c r="A7" s="22" t="s">
        <v>12</v>
      </c>
      <c r="B7" s="28">
        <v>9.1999999999999998E-2</v>
      </c>
      <c r="C7" s="3">
        <v>0.44800000000000001</v>
      </c>
      <c r="D7" s="3">
        <v>0.35499999999999998</v>
      </c>
    </row>
    <row r="8" spans="1:4" x14ac:dyDescent="0.2">
      <c r="A8" s="22" t="s">
        <v>15</v>
      </c>
      <c r="B8" s="28">
        <v>0.17100000000000001</v>
      </c>
      <c r="C8" s="3">
        <v>0.45900000000000002</v>
      </c>
      <c r="D8" s="3">
        <v>0.443</v>
      </c>
    </row>
    <row r="9" spans="1:4" x14ac:dyDescent="0.2">
      <c r="A9" s="22" t="s">
        <v>16</v>
      </c>
      <c r="B9" s="28">
        <v>4.2000000000000003E-2</v>
      </c>
      <c r="C9" s="3">
        <v>0.23599999999999999</v>
      </c>
      <c r="D9" s="3">
        <v>0.17799999999999999</v>
      </c>
    </row>
    <row r="10" spans="1:4" x14ac:dyDescent="0.2">
      <c r="A10" s="22" t="s">
        <v>17</v>
      </c>
      <c r="B10" s="28">
        <v>8.1000000000000003E-2</v>
      </c>
      <c r="C10" s="3">
        <v>0.111</v>
      </c>
      <c r="D10" s="3">
        <v>0.33700000000000002</v>
      </c>
    </row>
    <row r="11" spans="1:4" x14ac:dyDescent="0.2">
      <c r="A11" s="22" t="s">
        <v>18</v>
      </c>
      <c r="B11" s="28">
        <v>0.11899999999999999</v>
      </c>
      <c r="C11" s="3">
        <v>0.29299999999999998</v>
      </c>
      <c r="D11" s="3">
        <v>0.24399999999999999</v>
      </c>
    </row>
    <row r="12" spans="1:4" x14ac:dyDescent="0.2">
      <c r="A12" s="22" t="s">
        <v>19</v>
      </c>
      <c r="B12" s="28">
        <v>8.8999999999999996E-2</v>
      </c>
      <c r="C12" s="3">
        <v>0.19</v>
      </c>
      <c r="D12" s="3">
        <v>0.22</v>
      </c>
    </row>
    <row r="13" spans="1:4" x14ac:dyDescent="0.2">
      <c r="A13" s="25" t="s">
        <v>32</v>
      </c>
      <c r="B13" s="6">
        <f>SUM(B3:B12)</f>
        <v>1.101</v>
      </c>
      <c r="C13" s="6">
        <f>SUM(C3:C12)</f>
        <v>2.8970000000000002</v>
      </c>
      <c r="D13" s="6">
        <f>SUM(D3:D12)</f>
        <v>3.0539999999999998</v>
      </c>
    </row>
    <row r="14" spans="1:4" x14ac:dyDescent="0.2">
      <c r="A14" s="25" t="s">
        <v>33</v>
      </c>
      <c r="B14" s="7">
        <f>AVERAGE(B3:B12)</f>
        <v>0.1101</v>
      </c>
      <c r="C14" s="7">
        <f>AVERAGE(C3:C12)</f>
        <v>0.28970000000000001</v>
      </c>
      <c r="D14" s="7">
        <f>AVERAGE(D3:D12)</f>
        <v>0.3054</v>
      </c>
    </row>
    <row r="15" spans="1:4" x14ac:dyDescent="0.2">
      <c r="A15" s="25" t="s">
        <v>34</v>
      </c>
      <c r="B15" s="7">
        <f>STDEV(B3:B12)</f>
        <v>4.6567633013118129E-2</v>
      </c>
      <c r="C15" s="7">
        <f>STDEV(C3:C12)</f>
        <v>0.11139524226824044</v>
      </c>
      <c r="D15" s="7">
        <f>STDEV(D3:D12)</f>
        <v>9.3894976791448662E-2</v>
      </c>
    </row>
    <row r="16" spans="1:4" x14ac:dyDescent="0.2">
      <c r="A16" s="2"/>
    </row>
    <row r="17" spans="1:3" x14ac:dyDescent="0.2">
      <c r="B17" s="14" t="s">
        <v>4</v>
      </c>
      <c r="C17" s="14"/>
    </row>
    <row r="18" spans="1:3" ht="48" x14ac:dyDescent="0.2">
      <c r="B18" s="16" t="s">
        <v>67</v>
      </c>
      <c r="C18" s="16" t="s">
        <v>68</v>
      </c>
    </row>
    <row r="19" spans="1:3" x14ac:dyDescent="0.2">
      <c r="A19" t="s">
        <v>7</v>
      </c>
      <c r="B19" s="3">
        <v>0.32400000000000001</v>
      </c>
      <c r="C19" s="3">
        <v>0.38500000000000001</v>
      </c>
    </row>
    <row r="20" spans="1:3" x14ac:dyDescent="0.2">
      <c r="A20" t="s">
        <v>9</v>
      </c>
      <c r="B20" s="3"/>
      <c r="C20" s="3">
        <v>0.27400000000000002</v>
      </c>
    </row>
    <row r="21" spans="1:3" x14ac:dyDescent="0.2">
      <c r="A21" t="s">
        <v>20</v>
      </c>
      <c r="B21" s="3">
        <v>4.1000000000000002E-2</v>
      </c>
      <c r="C21" s="3">
        <v>0.307</v>
      </c>
    </row>
    <row r="22" spans="1:3" x14ac:dyDescent="0.2">
      <c r="A22" t="s">
        <v>21</v>
      </c>
      <c r="B22" s="3"/>
      <c r="C22" s="3">
        <v>0.27500000000000002</v>
      </c>
    </row>
    <row r="23" spans="1:3" x14ac:dyDescent="0.2">
      <c r="A23" t="s">
        <v>13</v>
      </c>
      <c r="B23" s="3">
        <v>0.42199999999999999</v>
      </c>
      <c r="C23" s="3">
        <v>0.39</v>
      </c>
    </row>
    <row r="24" spans="1:3" x14ac:dyDescent="0.2">
      <c r="A24" t="s">
        <v>22</v>
      </c>
      <c r="B24" s="3"/>
      <c r="C24" s="3"/>
    </row>
    <row r="25" spans="1:3" x14ac:dyDescent="0.2">
      <c r="A25" t="s">
        <v>23</v>
      </c>
      <c r="B25" s="3"/>
      <c r="C25" s="3"/>
    </row>
    <row r="26" spans="1:3" x14ac:dyDescent="0.2">
      <c r="A26" t="s">
        <v>24</v>
      </c>
      <c r="B26" s="3"/>
      <c r="C26" s="3">
        <v>0.17699999999999999</v>
      </c>
    </row>
    <row r="27" spans="1:3" x14ac:dyDescent="0.2">
      <c r="A27" t="s">
        <v>25</v>
      </c>
      <c r="B27" s="3"/>
      <c r="C27" s="3">
        <v>0.23400000000000001</v>
      </c>
    </row>
    <row r="28" spans="1:3" x14ac:dyDescent="0.2">
      <c r="A28" t="s">
        <v>26</v>
      </c>
      <c r="B28" s="3"/>
      <c r="C28" s="3">
        <v>0.40799999999999997</v>
      </c>
    </row>
    <row r="29" spans="1:3" x14ac:dyDescent="0.2">
      <c r="A29" s="2" t="s">
        <v>32</v>
      </c>
      <c r="B29" s="6">
        <f t="shared" ref="B29" si="0">SUM(B19:B28)</f>
        <v>0.78699999999999992</v>
      </c>
      <c r="C29" s="6">
        <f>SUM(C19:C28)</f>
        <v>2.4500000000000002</v>
      </c>
    </row>
    <row r="30" spans="1:3" x14ac:dyDescent="0.2">
      <c r="A30" s="2" t="s">
        <v>33</v>
      </c>
      <c r="B30" s="7">
        <f t="shared" ref="B30" si="1">AVERAGE(B19:B28)</f>
        <v>0.26233333333333331</v>
      </c>
      <c r="C30" s="7">
        <f>AVERAGE(C19:C28)</f>
        <v>0.30625000000000002</v>
      </c>
    </row>
    <row r="31" spans="1:3" x14ac:dyDescent="0.2">
      <c r="A31" s="2" t="s">
        <v>34</v>
      </c>
      <c r="B31" s="7">
        <f t="shared" ref="B31" si="2">STDEV(B19:B28)</f>
        <v>0.19784421480885755</v>
      </c>
      <c r="C31" s="7">
        <f>STDEV(C19:C28)</f>
        <v>8.2385418265959548E-2</v>
      </c>
    </row>
  </sheetData>
  <mergeCells count="2">
    <mergeCell ref="B1:D1"/>
    <mergeCell ref="B17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15" workbookViewId="0">
      <selection activeCell="A44" sqref="A44:D49"/>
    </sheetView>
  </sheetViews>
  <sheetFormatPr baseColWidth="10" defaultRowHeight="16" x14ac:dyDescent="0.2"/>
  <cols>
    <col min="1" max="1" width="21.6640625" bestFit="1" customWidth="1"/>
    <col min="2" max="2" width="13.6640625" bestFit="1" customWidth="1"/>
    <col min="3" max="3" width="15.83203125" bestFit="1" customWidth="1"/>
    <col min="4" max="5" width="17.33203125" bestFit="1" customWidth="1"/>
    <col min="6" max="6" width="15.83203125" bestFit="1" customWidth="1"/>
    <col min="7" max="7" width="17.33203125" bestFit="1" customWidth="1"/>
  </cols>
  <sheetData>
    <row r="1" spans="1:8" x14ac:dyDescent="0.2">
      <c r="A1" s="2" t="s">
        <v>36</v>
      </c>
      <c r="B1" s="13" t="s">
        <v>31</v>
      </c>
      <c r="C1" s="13"/>
      <c r="D1" s="13"/>
      <c r="E1" s="13"/>
    </row>
    <row r="2" spans="1:8" x14ac:dyDescent="0.2">
      <c r="B2" s="12" t="s">
        <v>0</v>
      </c>
      <c r="C2" s="12" t="s">
        <v>29</v>
      </c>
      <c r="D2" s="12" t="s">
        <v>57</v>
      </c>
      <c r="E2" s="12" t="s">
        <v>58</v>
      </c>
    </row>
    <row r="3" spans="1:8" x14ac:dyDescent="0.2">
      <c r="A3" t="s">
        <v>6</v>
      </c>
      <c r="B3" s="3">
        <v>178</v>
      </c>
      <c r="C3" s="3">
        <v>11</v>
      </c>
      <c r="D3" s="3">
        <v>20</v>
      </c>
      <c r="E3" s="3">
        <v>20</v>
      </c>
      <c r="F3">
        <f>D3/B3*100</f>
        <v>11.235955056179774</v>
      </c>
      <c r="G3">
        <f>E3/B3*100</f>
        <v>11.235955056179774</v>
      </c>
      <c r="H3">
        <f>C3/B3*100</f>
        <v>6.179775280898876</v>
      </c>
    </row>
    <row r="4" spans="1:8" x14ac:dyDescent="0.2">
      <c r="A4" t="s">
        <v>8</v>
      </c>
      <c r="B4" s="3">
        <v>117</v>
      </c>
      <c r="C4" s="3">
        <v>16</v>
      </c>
      <c r="D4" s="3">
        <v>11</v>
      </c>
      <c r="E4" s="3">
        <v>20</v>
      </c>
      <c r="F4">
        <f t="shared" ref="F4:F12" si="0">D4/B4*100</f>
        <v>9.4017094017094021</v>
      </c>
      <c r="G4">
        <f t="shared" ref="G4:G12" si="1">E4/B4*100</f>
        <v>17.094017094017094</v>
      </c>
      <c r="H4">
        <f t="shared" ref="H4:H12" si="2">C4/B4*100</f>
        <v>13.675213675213676</v>
      </c>
    </row>
    <row r="5" spans="1:8" x14ac:dyDescent="0.2">
      <c r="A5" t="s">
        <v>10</v>
      </c>
      <c r="B5" s="3">
        <v>309</v>
      </c>
      <c r="C5" s="3">
        <v>6</v>
      </c>
      <c r="D5" s="3">
        <v>20</v>
      </c>
      <c r="E5" s="3">
        <v>20</v>
      </c>
      <c r="F5">
        <f t="shared" si="0"/>
        <v>6.4724919093851128</v>
      </c>
      <c r="G5">
        <f t="shared" si="1"/>
        <v>6.4724919093851128</v>
      </c>
      <c r="H5">
        <f t="shared" si="2"/>
        <v>1.9417475728155338</v>
      </c>
    </row>
    <row r="6" spans="1:8" x14ac:dyDescent="0.2">
      <c r="A6" t="s">
        <v>11</v>
      </c>
      <c r="B6" s="3">
        <v>131</v>
      </c>
      <c r="C6" s="3">
        <v>15</v>
      </c>
      <c r="D6" s="3">
        <v>15</v>
      </c>
      <c r="E6" s="3">
        <v>20</v>
      </c>
      <c r="F6">
        <f t="shared" si="0"/>
        <v>11.450381679389313</v>
      </c>
      <c r="G6">
        <f t="shared" si="1"/>
        <v>15.267175572519085</v>
      </c>
      <c r="H6">
        <f t="shared" si="2"/>
        <v>11.450381679389313</v>
      </c>
    </row>
    <row r="7" spans="1:8" x14ac:dyDescent="0.2">
      <c r="A7" t="s">
        <v>12</v>
      </c>
      <c r="B7" s="3">
        <v>117</v>
      </c>
      <c r="C7" s="3">
        <v>7</v>
      </c>
      <c r="D7" s="3">
        <v>20</v>
      </c>
      <c r="E7" s="3">
        <v>20</v>
      </c>
      <c r="F7">
        <f t="shared" si="0"/>
        <v>17.094017094017094</v>
      </c>
      <c r="G7">
        <f t="shared" si="1"/>
        <v>17.094017094017094</v>
      </c>
      <c r="H7">
        <f t="shared" si="2"/>
        <v>5.982905982905983</v>
      </c>
    </row>
    <row r="8" spans="1:8" x14ac:dyDescent="0.2">
      <c r="A8" t="s">
        <v>15</v>
      </c>
      <c r="B8" s="3">
        <v>79</v>
      </c>
      <c r="C8" s="3">
        <v>14</v>
      </c>
      <c r="D8" s="3">
        <v>10</v>
      </c>
      <c r="E8" s="3">
        <v>10</v>
      </c>
      <c r="F8">
        <f t="shared" si="0"/>
        <v>12.658227848101266</v>
      </c>
      <c r="G8">
        <f t="shared" si="1"/>
        <v>12.658227848101266</v>
      </c>
      <c r="H8">
        <f t="shared" si="2"/>
        <v>17.721518987341771</v>
      </c>
    </row>
    <row r="9" spans="1:8" x14ac:dyDescent="0.2">
      <c r="A9" t="s">
        <v>16</v>
      </c>
      <c r="B9" s="3">
        <v>277</v>
      </c>
      <c r="C9" s="3">
        <v>6</v>
      </c>
      <c r="D9" s="3">
        <v>20</v>
      </c>
      <c r="E9" s="3">
        <v>20</v>
      </c>
      <c r="F9">
        <f t="shared" si="0"/>
        <v>7.2202166064981945</v>
      </c>
      <c r="G9">
        <f t="shared" si="1"/>
        <v>7.2202166064981945</v>
      </c>
      <c r="H9">
        <f t="shared" si="2"/>
        <v>2.1660649819494582</v>
      </c>
    </row>
    <row r="10" spans="1:8" x14ac:dyDescent="0.2">
      <c r="A10" t="s">
        <v>17</v>
      </c>
      <c r="B10" s="3">
        <v>210</v>
      </c>
      <c r="C10" s="3">
        <v>6</v>
      </c>
      <c r="D10" s="3">
        <v>6</v>
      </c>
      <c r="E10" s="3">
        <v>20</v>
      </c>
      <c r="F10">
        <f t="shared" si="0"/>
        <v>2.8571428571428572</v>
      </c>
      <c r="G10">
        <f t="shared" si="1"/>
        <v>9.5238095238095237</v>
      </c>
      <c r="H10">
        <f t="shared" si="2"/>
        <v>2.8571428571428572</v>
      </c>
    </row>
    <row r="11" spans="1:8" x14ac:dyDescent="0.2">
      <c r="A11" t="s">
        <v>18</v>
      </c>
      <c r="B11" s="3">
        <v>164</v>
      </c>
      <c r="C11" s="3">
        <v>11</v>
      </c>
      <c r="D11" s="3">
        <v>20</v>
      </c>
      <c r="E11" s="3">
        <v>20</v>
      </c>
      <c r="F11">
        <f t="shared" si="0"/>
        <v>12.195121951219512</v>
      </c>
      <c r="G11">
        <f t="shared" si="1"/>
        <v>12.195121951219512</v>
      </c>
      <c r="H11">
        <f t="shared" si="2"/>
        <v>6.7073170731707323</v>
      </c>
    </row>
    <row r="12" spans="1:8" x14ac:dyDescent="0.2">
      <c r="A12" t="s">
        <v>19</v>
      </c>
      <c r="B12" s="3">
        <v>225</v>
      </c>
      <c r="C12" s="3">
        <v>14</v>
      </c>
      <c r="D12" s="3">
        <v>19</v>
      </c>
      <c r="E12" s="3">
        <v>19</v>
      </c>
      <c r="F12">
        <f t="shared" si="0"/>
        <v>8.4444444444444446</v>
      </c>
      <c r="G12">
        <f t="shared" si="1"/>
        <v>8.4444444444444446</v>
      </c>
      <c r="H12">
        <f t="shared" si="2"/>
        <v>6.2222222222222223</v>
      </c>
    </row>
    <row r="13" spans="1:8" x14ac:dyDescent="0.2">
      <c r="A13" s="2" t="s">
        <v>32</v>
      </c>
      <c r="B13" s="6">
        <f>SUM(B3:B12)</f>
        <v>1807</v>
      </c>
      <c r="C13" s="6">
        <f t="shared" ref="C13" si="3">SUM(C3:C12)</f>
        <v>106</v>
      </c>
      <c r="D13" s="6">
        <f>SUM(D3:D12)</f>
        <v>161</v>
      </c>
      <c r="E13" s="6">
        <f t="shared" ref="E13:F13" si="4">SUM(E3:E12)</f>
        <v>189</v>
      </c>
      <c r="F13" s="6">
        <f t="shared" si="4"/>
        <v>99.029708848086969</v>
      </c>
      <c r="G13" s="6">
        <f t="shared" ref="G13:H13" si="5">SUM(G3:G12)</f>
        <v>117.20547710019109</v>
      </c>
      <c r="H13" s="6">
        <f t="shared" si="5"/>
        <v>74.904290313050438</v>
      </c>
    </row>
    <row r="14" spans="1:8" x14ac:dyDescent="0.2">
      <c r="A14" s="2" t="s">
        <v>33</v>
      </c>
      <c r="B14" s="7">
        <f>AVERAGE(B3:B12)</f>
        <v>180.7</v>
      </c>
      <c r="C14" s="7">
        <f t="shared" ref="C14" si="6">AVERAGE(C3:C12)</f>
        <v>10.6</v>
      </c>
      <c r="D14" s="7">
        <f>AVERAGE(D3:D12)</f>
        <v>16.100000000000001</v>
      </c>
      <c r="E14" s="7">
        <f t="shared" ref="E14:F14" si="7">AVERAGE(E3:E12)</f>
        <v>18.899999999999999</v>
      </c>
      <c r="F14" s="7">
        <f t="shared" si="7"/>
        <v>9.9029708848086972</v>
      </c>
      <c r="G14" s="7">
        <f t="shared" ref="G14:H14" si="8">AVERAGE(G3:G12)</f>
        <v>11.720547710019108</v>
      </c>
      <c r="H14" s="7">
        <f t="shared" si="8"/>
        <v>7.4904290313050437</v>
      </c>
    </row>
    <row r="15" spans="1:8" x14ac:dyDescent="0.2">
      <c r="A15" s="2" t="s">
        <v>34</v>
      </c>
      <c r="B15" s="7">
        <f>STDEV(B3:B12)</f>
        <v>74.364044477900123</v>
      </c>
      <c r="C15" s="7">
        <f t="shared" ref="C15" si="9">STDEV(C3:C12)</f>
        <v>4.0606512887576169</v>
      </c>
      <c r="D15" s="7">
        <f>STDEV(D3:D12)</f>
        <v>5.2799410771122997</v>
      </c>
      <c r="E15" s="7">
        <f t="shared" ref="E15" si="10">STDEV(E3:E12)</f>
        <v>3.1428932176861797</v>
      </c>
    </row>
    <row r="17" spans="1:7" x14ac:dyDescent="0.2">
      <c r="B17" s="11" t="s">
        <v>0</v>
      </c>
      <c r="C17" s="11" t="s">
        <v>29</v>
      </c>
      <c r="D17" s="11" t="s">
        <v>57</v>
      </c>
      <c r="E17" s="11" t="s">
        <v>58</v>
      </c>
    </row>
    <row r="18" spans="1:7" x14ac:dyDescent="0.2">
      <c r="A18" s="2" t="s">
        <v>60</v>
      </c>
      <c r="B18">
        <v>1807</v>
      </c>
      <c r="C18">
        <v>106</v>
      </c>
      <c r="D18">
        <v>161</v>
      </c>
      <c r="E18">
        <v>189</v>
      </c>
    </row>
    <row r="19" spans="1:7" x14ac:dyDescent="0.2">
      <c r="A19" s="2" t="s">
        <v>61</v>
      </c>
      <c r="B19">
        <v>180.7</v>
      </c>
      <c r="C19">
        <v>10.6</v>
      </c>
      <c r="D19">
        <v>16.100000000000001</v>
      </c>
      <c r="E19">
        <v>18.899999999999999</v>
      </c>
    </row>
    <row r="20" spans="1:7" x14ac:dyDescent="0.2">
      <c r="A20" s="2" t="s">
        <v>63</v>
      </c>
      <c r="B20">
        <v>44271</v>
      </c>
      <c r="C20">
        <v>2409</v>
      </c>
      <c r="D20">
        <v>7157</v>
      </c>
      <c r="E20">
        <v>8247</v>
      </c>
    </row>
    <row r="21" spans="1:7" x14ac:dyDescent="0.2">
      <c r="A21" s="2" t="s">
        <v>62</v>
      </c>
      <c r="B21">
        <v>4427.1000000000004</v>
      </c>
      <c r="C21">
        <v>240.9</v>
      </c>
      <c r="D21">
        <v>715.7</v>
      </c>
      <c r="E21">
        <v>824.7</v>
      </c>
    </row>
    <row r="22" spans="1:7" x14ac:dyDescent="0.2">
      <c r="A22" s="2" t="s">
        <v>64</v>
      </c>
      <c r="B22">
        <f>ROUND(B21/B19,2)</f>
        <v>24.5</v>
      </c>
      <c r="C22">
        <f t="shared" ref="C22:E22" si="11">ROUND(C21/C19,2)</f>
        <v>22.73</v>
      </c>
      <c r="D22">
        <f t="shared" si="11"/>
        <v>44.45</v>
      </c>
      <c r="E22">
        <f t="shared" si="11"/>
        <v>43.63</v>
      </c>
    </row>
    <row r="25" spans="1:7" x14ac:dyDescent="0.2">
      <c r="A25" s="3"/>
      <c r="B25" s="24" t="s">
        <v>31</v>
      </c>
      <c r="C25" s="24"/>
      <c r="D25" s="24"/>
      <c r="E25" s="24" t="s">
        <v>55</v>
      </c>
      <c r="F25" s="24"/>
      <c r="G25" s="24"/>
    </row>
    <row r="26" spans="1:7" x14ac:dyDescent="0.2">
      <c r="A26" s="3"/>
      <c r="B26" s="23" t="s">
        <v>38</v>
      </c>
      <c r="C26" s="23" t="s">
        <v>57</v>
      </c>
      <c r="D26" s="23" t="s">
        <v>58</v>
      </c>
      <c r="E26" s="23" t="s">
        <v>38</v>
      </c>
      <c r="F26" s="23" t="s">
        <v>57</v>
      </c>
      <c r="G26" s="23" t="s">
        <v>58</v>
      </c>
    </row>
    <row r="27" spans="1:7" x14ac:dyDescent="0.2">
      <c r="A27" s="23" t="s">
        <v>7</v>
      </c>
      <c r="B27" s="3">
        <v>46</v>
      </c>
      <c r="C27" s="3">
        <v>8</v>
      </c>
      <c r="D27" s="3">
        <v>10</v>
      </c>
      <c r="E27" s="26">
        <v>1080</v>
      </c>
      <c r="F27" s="26">
        <v>240</v>
      </c>
      <c r="G27" s="26">
        <v>334</v>
      </c>
    </row>
    <row r="28" spans="1:7" x14ac:dyDescent="0.2">
      <c r="A28" s="23" t="s">
        <v>9</v>
      </c>
      <c r="B28" s="3">
        <v>35</v>
      </c>
      <c r="C28" s="3"/>
      <c r="D28" s="3">
        <v>7</v>
      </c>
      <c r="E28" s="26">
        <v>891</v>
      </c>
      <c r="F28" s="3"/>
      <c r="G28" s="26">
        <v>199</v>
      </c>
    </row>
    <row r="29" spans="1:7" x14ac:dyDescent="0.2">
      <c r="A29" s="23" t="s">
        <v>20</v>
      </c>
      <c r="B29" s="3">
        <v>68</v>
      </c>
      <c r="C29" s="3">
        <v>1</v>
      </c>
      <c r="D29" s="3">
        <v>10</v>
      </c>
      <c r="E29" s="26">
        <v>1975</v>
      </c>
      <c r="F29" s="26">
        <v>53</v>
      </c>
      <c r="G29" s="26">
        <v>403</v>
      </c>
    </row>
    <row r="30" spans="1:7" x14ac:dyDescent="0.2">
      <c r="A30" s="23" t="s">
        <v>21</v>
      </c>
      <c r="B30" s="3">
        <v>71</v>
      </c>
      <c r="C30" s="3"/>
      <c r="D30" s="3">
        <v>8</v>
      </c>
      <c r="E30" s="26">
        <v>1625</v>
      </c>
      <c r="F30" s="3"/>
      <c r="G30" s="26">
        <v>314</v>
      </c>
    </row>
    <row r="31" spans="1:7" x14ac:dyDescent="0.2">
      <c r="A31" s="23" t="s">
        <v>13</v>
      </c>
      <c r="B31" s="3">
        <v>34</v>
      </c>
      <c r="C31" s="3">
        <v>10</v>
      </c>
      <c r="D31" s="3">
        <v>9</v>
      </c>
      <c r="E31" s="26">
        <v>905</v>
      </c>
      <c r="F31" s="26">
        <v>314</v>
      </c>
      <c r="G31" s="26">
        <v>303</v>
      </c>
    </row>
    <row r="32" spans="1:7" x14ac:dyDescent="0.2">
      <c r="A32" s="23" t="s">
        <v>22</v>
      </c>
      <c r="B32" s="3">
        <v>14</v>
      </c>
      <c r="C32" s="3"/>
      <c r="D32" s="3"/>
      <c r="E32" s="3">
        <v>421</v>
      </c>
      <c r="F32" s="3"/>
      <c r="G32" s="3"/>
    </row>
    <row r="33" spans="1:7" x14ac:dyDescent="0.2">
      <c r="A33" s="23" t="s">
        <v>23</v>
      </c>
      <c r="B33" s="3">
        <v>7</v>
      </c>
      <c r="C33" s="3"/>
      <c r="D33" s="3"/>
      <c r="E33" s="3">
        <v>696</v>
      </c>
      <c r="F33" s="3"/>
      <c r="G33" s="3"/>
    </row>
    <row r="34" spans="1:7" x14ac:dyDescent="0.2">
      <c r="A34" s="23" t="s">
        <v>24</v>
      </c>
      <c r="B34" s="3">
        <v>58</v>
      </c>
      <c r="C34" s="3"/>
      <c r="D34" s="3">
        <v>7</v>
      </c>
      <c r="E34" s="26">
        <v>1338</v>
      </c>
      <c r="F34" s="3"/>
      <c r="G34" s="26">
        <v>217</v>
      </c>
    </row>
    <row r="35" spans="1:7" x14ac:dyDescent="0.2">
      <c r="A35" s="23" t="s">
        <v>25</v>
      </c>
      <c r="B35" s="3">
        <v>49</v>
      </c>
      <c r="C35" s="3"/>
      <c r="D35" s="3">
        <v>5</v>
      </c>
      <c r="E35" s="26">
        <v>1070</v>
      </c>
      <c r="F35" s="3"/>
      <c r="G35" s="26">
        <v>133</v>
      </c>
    </row>
    <row r="36" spans="1:7" x14ac:dyDescent="0.2">
      <c r="A36" s="23" t="s">
        <v>26</v>
      </c>
      <c r="B36" s="3">
        <v>38</v>
      </c>
      <c r="C36" s="3"/>
      <c r="D36" s="3">
        <v>6</v>
      </c>
      <c r="E36" s="26">
        <v>1117</v>
      </c>
      <c r="F36" s="3"/>
      <c r="G36" s="26">
        <v>328</v>
      </c>
    </row>
    <row r="37" spans="1:7" x14ac:dyDescent="0.2">
      <c r="A37" s="23" t="s">
        <v>32</v>
      </c>
      <c r="B37" s="6">
        <f>SUM(B27:B36)</f>
        <v>420</v>
      </c>
      <c r="C37" s="3">
        <f>SUM(C27:C36)</f>
        <v>19</v>
      </c>
      <c r="D37" s="6">
        <f>SUM(D27:D36)</f>
        <v>62</v>
      </c>
      <c r="E37" s="6">
        <f>SUM(E27:E36)</f>
        <v>11118</v>
      </c>
      <c r="F37" s="6">
        <f>SUM(F27:F36)</f>
        <v>607</v>
      </c>
      <c r="G37" s="6">
        <f>SUM(G27:G36)</f>
        <v>2231</v>
      </c>
    </row>
    <row r="38" spans="1:7" x14ac:dyDescent="0.2">
      <c r="A38" s="23" t="s">
        <v>33</v>
      </c>
      <c r="B38" s="7">
        <f>AVERAGE(B27:B36)</f>
        <v>42</v>
      </c>
      <c r="C38" s="7">
        <f>AVERAGE(C27:C36)</f>
        <v>6.333333333333333</v>
      </c>
      <c r="D38" s="7">
        <f>AVERAGE(D27:D36)</f>
        <v>7.75</v>
      </c>
      <c r="E38" s="7">
        <f>AVERAGE(E27:E36)</f>
        <v>1111.8</v>
      </c>
      <c r="F38" s="7">
        <f>AVERAGE(F27:F36)</f>
        <v>202.33333333333334</v>
      </c>
      <c r="G38" s="7">
        <f>AVERAGE(G27:G36)</f>
        <v>278.875</v>
      </c>
    </row>
    <row r="39" spans="1:7" x14ac:dyDescent="0.2">
      <c r="A39" s="23" t="s">
        <v>34</v>
      </c>
      <c r="B39" s="7">
        <f>STDEV(B27:B36)</f>
        <v>21.018510360579263</v>
      </c>
      <c r="C39" s="7">
        <f>STDEV(C27:C36)</f>
        <v>4.7258156262526088</v>
      </c>
      <c r="D39" s="7">
        <f>STDEV(D27:D36)</f>
        <v>1.8322507626258087</v>
      </c>
      <c r="E39" s="7">
        <f>STDEV(E27:E36)</f>
        <v>447.71687482157733</v>
      </c>
      <c r="F39" s="7">
        <f>STDEV(F27:F36)</f>
        <v>134.51517882132609</v>
      </c>
      <c r="G39" s="7">
        <f>STDEV(G27:G36)</f>
        <v>87.963364939209612</v>
      </c>
    </row>
    <row r="40" spans="1:7" x14ac:dyDescent="0.2">
      <c r="A40" s="3"/>
      <c r="B40" s="3"/>
      <c r="C40" s="3"/>
      <c r="D40" s="3"/>
      <c r="E40" s="3"/>
      <c r="F40" s="3"/>
      <c r="G40" s="3"/>
    </row>
    <row r="41" spans="1:7" x14ac:dyDescent="0.2">
      <c r="C41">
        <f>C38/B38*100</f>
        <v>15.079365079365079</v>
      </c>
      <c r="D41">
        <f>D38/B38*100</f>
        <v>18.452380952380953</v>
      </c>
      <c r="F41">
        <f>F38/E38*100</f>
        <v>18.198716795586741</v>
      </c>
      <c r="G41">
        <f>G38/E38*100</f>
        <v>25.083198416981471</v>
      </c>
    </row>
    <row r="44" spans="1:7" x14ac:dyDescent="0.2">
      <c r="B44" s="2" t="s">
        <v>38</v>
      </c>
      <c r="C44" s="11" t="s">
        <v>57</v>
      </c>
      <c r="D44" s="11" t="s">
        <v>58</v>
      </c>
    </row>
    <row r="45" spans="1:7" x14ac:dyDescent="0.2">
      <c r="A45" s="2" t="s">
        <v>60</v>
      </c>
      <c r="B45" s="6">
        <v>420</v>
      </c>
      <c r="C45" s="3">
        <v>19</v>
      </c>
      <c r="D45" s="6">
        <v>62</v>
      </c>
    </row>
    <row r="46" spans="1:7" x14ac:dyDescent="0.2">
      <c r="A46" s="2" t="s">
        <v>61</v>
      </c>
      <c r="B46" s="7">
        <v>42</v>
      </c>
      <c r="C46" s="7">
        <v>6.333333333333333</v>
      </c>
      <c r="D46" s="7">
        <v>7.75</v>
      </c>
    </row>
    <row r="47" spans="1:7" x14ac:dyDescent="0.2">
      <c r="A47" s="2" t="s">
        <v>63</v>
      </c>
      <c r="B47" s="12">
        <v>10001</v>
      </c>
      <c r="C47" s="12">
        <v>607</v>
      </c>
      <c r="D47" s="12">
        <v>2231</v>
      </c>
    </row>
    <row r="48" spans="1:7" x14ac:dyDescent="0.2">
      <c r="A48" s="2" t="s">
        <v>62</v>
      </c>
      <c r="B48" s="7">
        <v>1250.125</v>
      </c>
      <c r="C48" s="7">
        <v>202.33333333333334</v>
      </c>
      <c r="D48" s="7">
        <v>278.875</v>
      </c>
    </row>
    <row r="49" spans="1:4" x14ac:dyDescent="0.2">
      <c r="A49" s="2" t="s">
        <v>64</v>
      </c>
      <c r="B49" s="12">
        <f>ROUND(B48/B46,2)</f>
        <v>29.76</v>
      </c>
      <c r="C49" s="12">
        <f>ROUND(C48/C46,2)</f>
        <v>31.95</v>
      </c>
      <c r="D49" s="12">
        <f>ROUND(D48/D46,2)</f>
        <v>35.979999999999997</v>
      </c>
    </row>
    <row r="50" spans="1:4" x14ac:dyDescent="0.2">
      <c r="B50" s="12"/>
      <c r="C50" s="12"/>
      <c r="D50" s="12"/>
    </row>
  </sheetData>
  <mergeCells count="3">
    <mergeCell ref="B1:E1"/>
    <mergeCell ref="B25:D25"/>
    <mergeCell ref="E25:G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7" workbookViewId="0">
      <selection activeCell="C40" sqref="C40"/>
    </sheetView>
  </sheetViews>
  <sheetFormatPr baseColWidth="10" defaultRowHeight="16" x14ac:dyDescent="0.2"/>
  <cols>
    <col min="1" max="1" width="17.1640625" bestFit="1" customWidth="1"/>
    <col min="2" max="2" width="13.6640625" bestFit="1" customWidth="1"/>
    <col min="3" max="3" width="15.83203125" bestFit="1" customWidth="1"/>
    <col min="4" max="5" width="17.33203125" bestFit="1" customWidth="1"/>
  </cols>
  <sheetData>
    <row r="1" spans="1:5" x14ac:dyDescent="0.2">
      <c r="A1" s="2" t="s">
        <v>36</v>
      </c>
      <c r="B1" s="13" t="s">
        <v>14</v>
      </c>
      <c r="C1" s="13"/>
      <c r="D1" s="13"/>
      <c r="E1" s="13"/>
    </row>
    <row r="2" spans="1:5" x14ac:dyDescent="0.2">
      <c r="B2" s="12" t="s">
        <v>0</v>
      </c>
      <c r="C2" s="12" t="s">
        <v>29</v>
      </c>
      <c r="D2" s="12" t="s">
        <v>57</v>
      </c>
      <c r="E2" s="12" t="s">
        <v>58</v>
      </c>
    </row>
    <row r="3" spans="1:5" x14ac:dyDescent="0.2">
      <c r="A3" t="s">
        <v>6</v>
      </c>
      <c r="B3" s="3">
        <v>14.58</v>
      </c>
      <c r="C3" s="3">
        <v>18.73</v>
      </c>
      <c r="D3" s="3">
        <v>19.809999999999999</v>
      </c>
      <c r="E3" s="12">
        <v>20.99</v>
      </c>
    </row>
    <row r="4" spans="1:5" x14ac:dyDescent="0.2">
      <c r="A4" t="s">
        <v>8</v>
      </c>
      <c r="B4" s="3">
        <v>17.79</v>
      </c>
      <c r="C4" s="3">
        <v>16.170000000000002</v>
      </c>
      <c r="D4" s="3">
        <v>31.25</v>
      </c>
      <c r="E4" s="12">
        <v>27.02</v>
      </c>
    </row>
    <row r="5" spans="1:5" x14ac:dyDescent="0.2">
      <c r="A5" t="s">
        <v>10</v>
      </c>
      <c r="B5" s="3">
        <v>14.82</v>
      </c>
      <c r="C5" s="3">
        <v>20.49</v>
      </c>
      <c r="D5" s="3">
        <v>21.83</v>
      </c>
      <c r="E5" s="12">
        <v>20.03</v>
      </c>
    </row>
    <row r="6" spans="1:5" x14ac:dyDescent="0.2">
      <c r="A6" t="s">
        <v>11</v>
      </c>
      <c r="B6" s="3">
        <v>14.79</v>
      </c>
      <c r="C6" s="3">
        <v>12.81</v>
      </c>
      <c r="D6" s="3">
        <v>28.79</v>
      </c>
      <c r="E6" s="12">
        <v>24.05</v>
      </c>
    </row>
    <row r="7" spans="1:5" x14ac:dyDescent="0.2">
      <c r="A7" t="s">
        <v>12</v>
      </c>
      <c r="B7" s="3">
        <v>16.41</v>
      </c>
      <c r="C7" s="3">
        <v>17.829999999999998</v>
      </c>
      <c r="D7" s="3">
        <v>22.31</v>
      </c>
      <c r="E7" s="12">
        <v>20.02</v>
      </c>
    </row>
    <row r="8" spans="1:5" x14ac:dyDescent="0.2">
      <c r="A8" t="s">
        <v>15</v>
      </c>
      <c r="B8" s="3">
        <v>18.39</v>
      </c>
      <c r="C8" s="3">
        <v>16.600000000000001</v>
      </c>
      <c r="D8" s="3">
        <v>30.32</v>
      </c>
      <c r="E8" s="12">
        <v>31.77</v>
      </c>
    </row>
    <row r="9" spans="1:5" x14ac:dyDescent="0.2">
      <c r="A9" t="s">
        <v>16</v>
      </c>
      <c r="B9" s="3">
        <v>12.82</v>
      </c>
      <c r="C9" s="3">
        <v>19.940000000000001</v>
      </c>
      <c r="D9" s="3">
        <v>20.32</v>
      </c>
      <c r="E9" s="12">
        <v>19.86</v>
      </c>
    </row>
    <row r="10" spans="1:5" x14ac:dyDescent="0.2">
      <c r="A10" t="s">
        <v>17</v>
      </c>
      <c r="B10" s="3">
        <v>15.67</v>
      </c>
      <c r="C10" s="3">
        <v>19.63</v>
      </c>
      <c r="D10" s="3">
        <v>17.07</v>
      </c>
      <c r="E10" s="12">
        <v>20.149999999999999</v>
      </c>
    </row>
    <row r="11" spans="1:5" x14ac:dyDescent="0.2">
      <c r="A11" t="s">
        <v>18</v>
      </c>
      <c r="B11" s="3">
        <v>14.77</v>
      </c>
      <c r="C11" s="3">
        <v>17.61</v>
      </c>
      <c r="D11" s="3">
        <v>19.57</v>
      </c>
      <c r="E11" s="12">
        <v>19.440000000000001</v>
      </c>
    </row>
    <row r="12" spans="1:5" x14ac:dyDescent="0.2">
      <c r="A12" t="s">
        <v>19</v>
      </c>
      <c r="B12" s="3">
        <v>14.49</v>
      </c>
      <c r="C12" s="3">
        <v>17.100000000000001</v>
      </c>
      <c r="D12" s="3">
        <v>17.82</v>
      </c>
      <c r="E12" s="12">
        <v>19.04</v>
      </c>
    </row>
    <row r="13" spans="1:5" x14ac:dyDescent="0.2">
      <c r="A13" s="2" t="s">
        <v>32</v>
      </c>
      <c r="B13" s="6">
        <f>SUM(B3:B12)</f>
        <v>154.53</v>
      </c>
      <c r="C13" s="6">
        <f t="shared" ref="C13:D13" si="0">SUM(C3:C12)</f>
        <v>176.91</v>
      </c>
      <c r="D13" s="6">
        <f t="shared" si="0"/>
        <v>229.08999999999997</v>
      </c>
      <c r="E13" s="6">
        <f>SUM(E3:E12)</f>
        <v>222.37</v>
      </c>
    </row>
    <row r="14" spans="1:5" x14ac:dyDescent="0.2">
      <c r="A14" s="2" t="s">
        <v>33</v>
      </c>
      <c r="B14" s="7">
        <f>AVERAGE(B3:B12)</f>
        <v>15.452999999999999</v>
      </c>
      <c r="C14" s="7">
        <f t="shared" ref="C14:D14" si="1">AVERAGE(C3:C12)</f>
        <v>17.690999999999999</v>
      </c>
      <c r="D14" s="7">
        <f t="shared" si="1"/>
        <v>22.908999999999999</v>
      </c>
      <c r="E14" s="7">
        <f>AVERAGE(E3:E12)</f>
        <v>22.237000000000002</v>
      </c>
    </row>
    <row r="15" spans="1:5" x14ac:dyDescent="0.2">
      <c r="A15" s="2" t="s">
        <v>34</v>
      </c>
      <c r="B15" s="7">
        <f>STDEV(B3:B12)</f>
        <v>1.6659801919590733</v>
      </c>
      <c r="C15" s="7">
        <f t="shared" ref="C15:D15" si="2">STDEV(C3:C12)</f>
        <v>2.2468419812903719</v>
      </c>
      <c r="D15" s="7">
        <f t="shared" si="2"/>
        <v>5.2498877236671726</v>
      </c>
      <c r="E15" s="7">
        <f>STDEV(E3:E12)</f>
        <v>4.1691034208008393</v>
      </c>
    </row>
    <row r="18" spans="1:4" x14ac:dyDescent="0.2">
      <c r="B18" s="3" t="s">
        <v>38</v>
      </c>
      <c r="C18" s="12" t="s">
        <v>57</v>
      </c>
      <c r="D18" s="12" t="s">
        <v>58</v>
      </c>
    </row>
    <row r="19" spans="1:4" x14ac:dyDescent="0.2">
      <c r="A19" t="s">
        <v>7</v>
      </c>
      <c r="B19" s="3">
        <v>19.05</v>
      </c>
      <c r="C19" s="3">
        <v>18.809999999999999</v>
      </c>
      <c r="D19" s="3">
        <v>18</v>
      </c>
    </row>
    <row r="20" spans="1:4" x14ac:dyDescent="0.2">
      <c r="A20" t="s">
        <v>9</v>
      </c>
      <c r="B20" s="3">
        <v>18.93</v>
      </c>
      <c r="C20" s="3"/>
      <c r="D20" s="3">
        <v>16.59</v>
      </c>
    </row>
    <row r="21" spans="1:4" x14ac:dyDescent="0.2">
      <c r="A21" t="s">
        <v>20</v>
      </c>
      <c r="B21" s="3">
        <v>19.43</v>
      </c>
      <c r="C21" s="3">
        <v>29.5</v>
      </c>
      <c r="D21" s="3">
        <v>20.69</v>
      </c>
    </row>
    <row r="22" spans="1:4" x14ac:dyDescent="0.2">
      <c r="A22" t="s">
        <v>21</v>
      </c>
      <c r="B22" s="3">
        <v>16.04</v>
      </c>
      <c r="C22" s="3"/>
      <c r="D22" s="3">
        <v>19.8</v>
      </c>
    </row>
    <row r="23" spans="1:4" x14ac:dyDescent="0.2">
      <c r="A23" t="s">
        <v>13</v>
      </c>
      <c r="B23" s="3">
        <v>19.93</v>
      </c>
      <c r="C23" s="3">
        <v>16.510000000000002</v>
      </c>
      <c r="D23" s="3">
        <v>17.57</v>
      </c>
    </row>
    <row r="24" spans="1:4" x14ac:dyDescent="0.2">
      <c r="A24" t="s">
        <v>22</v>
      </c>
      <c r="B24" s="3">
        <v>29.17</v>
      </c>
      <c r="D24" s="3"/>
    </row>
    <row r="25" spans="1:4" x14ac:dyDescent="0.2">
      <c r="A25" t="s">
        <v>23</v>
      </c>
      <c r="B25" s="3">
        <v>12.62</v>
      </c>
      <c r="D25" s="3"/>
    </row>
    <row r="26" spans="1:4" x14ac:dyDescent="0.2">
      <c r="A26" t="s">
        <v>24</v>
      </c>
      <c r="B26" s="3">
        <v>15.25</v>
      </c>
      <c r="D26" s="3">
        <v>15.88</v>
      </c>
    </row>
    <row r="27" spans="1:4" x14ac:dyDescent="0.2">
      <c r="A27" t="s">
        <v>25</v>
      </c>
      <c r="B27" s="3">
        <v>19.329999999999998</v>
      </c>
      <c r="D27" s="3">
        <v>15.75</v>
      </c>
    </row>
    <row r="28" spans="1:4" x14ac:dyDescent="0.2">
      <c r="A28" t="s">
        <v>26</v>
      </c>
      <c r="B28" s="3">
        <v>15.68</v>
      </c>
      <c r="D28" s="3">
        <v>20.55</v>
      </c>
    </row>
    <row r="29" spans="1:4" x14ac:dyDescent="0.2">
      <c r="A29" s="2" t="s">
        <v>32</v>
      </c>
      <c r="B29" s="6">
        <f>SUM(B19:B28)</f>
        <v>185.43</v>
      </c>
      <c r="C29" s="6">
        <f t="shared" ref="B29:C29" si="3">SUM(C19:C28)</f>
        <v>64.820000000000007</v>
      </c>
      <c r="D29" s="6">
        <f>SUM(D19:D28)</f>
        <v>144.83000000000001</v>
      </c>
    </row>
    <row r="30" spans="1:4" x14ac:dyDescent="0.2">
      <c r="A30" s="2" t="s">
        <v>33</v>
      </c>
      <c r="B30" s="7">
        <f>AVERAGE(B19:B28)</f>
        <v>18.542999999999999</v>
      </c>
      <c r="C30" s="7">
        <f t="shared" ref="B30:C30" si="4">AVERAGE(C19:C28)</f>
        <v>21.606666666666669</v>
      </c>
      <c r="D30" s="7">
        <f>AVERAGE(D19:D28)</f>
        <v>18.103750000000002</v>
      </c>
    </row>
    <row r="31" spans="1:4" x14ac:dyDescent="0.2">
      <c r="A31" s="2" t="s">
        <v>34</v>
      </c>
      <c r="B31" s="7">
        <f>STDEV(B19:B28)</f>
        <v>4.4354307068824266</v>
      </c>
      <c r="C31" s="7">
        <f t="shared" ref="B31:C31" si="5">STDEV(C19:C28)</f>
        <v>6.9318852654478622</v>
      </c>
      <c r="D31" s="7">
        <f>STDEV(D19:D28)</f>
        <v>2.0221059566699129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8" sqref="C8:E8"/>
    </sheetView>
  </sheetViews>
  <sheetFormatPr baseColWidth="10" defaultRowHeight="16" x14ac:dyDescent="0.2"/>
  <cols>
    <col min="2" max="2" width="13.6640625" bestFit="1" customWidth="1"/>
    <col min="3" max="3" width="7.83203125" bestFit="1" customWidth="1"/>
    <col min="4" max="4" width="15.83203125" bestFit="1" customWidth="1"/>
    <col min="5" max="5" width="17.33203125" bestFit="1" customWidth="1"/>
  </cols>
  <sheetData>
    <row r="1" spans="1:5" x14ac:dyDescent="0.2">
      <c r="A1" s="2" t="s">
        <v>36</v>
      </c>
      <c r="B1" s="13" t="s">
        <v>59</v>
      </c>
      <c r="C1" s="13"/>
      <c r="D1" s="13"/>
      <c r="E1" s="13"/>
    </row>
    <row r="2" spans="1:5" x14ac:dyDescent="0.2">
      <c r="B2" s="12" t="s">
        <v>0</v>
      </c>
      <c r="C2" s="12" t="s">
        <v>29</v>
      </c>
      <c r="D2" s="12" t="s">
        <v>57</v>
      </c>
      <c r="E2" s="12" t="s">
        <v>58</v>
      </c>
    </row>
    <row r="3" spans="1:5" x14ac:dyDescent="0.2">
      <c r="A3" t="s">
        <v>6</v>
      </c>
      <c r="B3" s="21">
        <v>4559</v>
      </c>
      <c r="C3" s="21">
        <v>318</v>
      </c>
      <c r="D3" s="21">
        <v>748</v>
      </c>
      <c r="E3" s="21">
        <v>839</v>
      </c>
    </row>
    <row r="4" spans="1:5" x14ac:dyDescent="0.2">
      <c r="A4" t="s">
        <v>8</v>
      </c>
      <c r="B4" s="21">
        <v>3472</v>
      </c>
      <c r="C4" s="21">
        <v>386</v>
      </c>
      <c r="D4" s="21">
        <v>686</v>
      </c>
      <c r="E4" s="21">
        <v>1068</v>
      </c>
    </row>
    <row r="5" spans="1:5" x14ac:dyDescent="0.2">
      <c r="A5" t="s">
        <v>10</v>
      </c>
      <c r="B5" s="21">
        <v>6920</v>
      </c>
      <c r="C5" s="21">
        <v>148</v>
      </c>
      <c r="D5" s="21">
        <v>794</v>
      </c>
      <c r="E5" s="21">
        <v>777</v>
      </c>
    </row>
    <row r="6" spans="1:5" x14ac:dyDescent="0.2">
      <c r="A6" t="s">
        <v>11</v>
      </c>
      <c r="B6" s="21">
        <v>3308</v>
      </c>
      <c r="C6" s="21">
        <v>260</v>
      </c>
      <c r="D6" s="21">
        <v>868</v>
      </c>
      <c r="E6" s="21">
        <v>1051</v>
      </c>
    </row>
    <row r="7" spans="1:5" x14ac:dyDescent="0.2">
      <c r="A7" t="s">
        <v>12</v>
      </c>
      <c r="B7" s="21">
        <v>3359</v>
      </c>
      <c r="C7" s="21">
        <v>156</v>
      </c>
      <c r="D7" s="21">
        <v>875</v>
      </c>
      <c r="E7" s="21">
        <v>794</v>
      </c>
    </row>
    <row r="8" spans="1:5" x14ac:dyDescent="0.2">
      <c r="A8" t="s">
        <v>15</v>
      </c>
      <c r="B8" s="21">
        <v>2591</v>
      </c>
      <c r="C8" s="21">
        <v>271</v>
      </c>
      <c r="D8" s="21">
        <v>622</v>
      </c>
      <c r="E8" s="21">
        <v>662</v>
      </c>
    </row>
    <row r="9" spans="1:5" x14ac:dyDescent="0.2">
      <c r="A9" t="s">
        <v>16</v>
      </c>
      <c r="B9" s="21">
        <v>5894</v>
      </c>
      <c r="C9" s="21">
        <v>179</v>
      </c>
      <c r="D9" s="21">
        <v>731</v>
      </c>
      <c r="E9" s="21">
        <v>641</v>
      </c>
    </row>
    <row r="10" spans="1:5" x14ac:dyDescent="0.2">
      <c r="A10" t="s">
        <v>17</v>
      </c>
      <c r="B10" s="21">
        <v>3756</v>
      </c>
      <c r="C10" s="21">
        <v>156</v>
      </c>
      <c r="D10" s="21">
        <v>210</v>
      </c>
      <c r="E10" s="21">
        <v>746</v>
      </c>
    </row>
    <row r="11" spans="1:5" x14ac:dyDescent="0.2">
      <c r="A11" t="s">
        <v>18</v>
      </c>
      <c r="B11" s="21">
        <v>4569</v>
      </c>
      <c r="C11" s="21">
        <v>294</v>
      </c>
      <c r="D11" s="21">
        <v>776</v>
      </c>
      <c r="E11" s="21">
        <v>782</v>
      </c>
    </row>
    <row r="12" spans="1:5" x14ac:dyDescent="0.2">
      <c r="A12" t="s">
        <v>19</v>
      </c>
      <c r="B12" s="21">
        <v>5843</v>
      </c>
      <c r="C12" s="21">
        <v>241</v>
      </c>
      <c r="D12" s="21">
        <v>847</v>
      </c>
      <c r="E12" s="21">
        <v>887</v>
      </c>
    </row>
    <row r="13" spans="1:5" x14ac:dyDescent="0.2">
      <c r="A13" s="2" t="s">
        <v>32</v>
      </c>
      <c r="B13" s="6">
        <f>SUM(B3:B12)</f>
        <v>44271</v>
      </c>
      <c r="C13" s="6">
        <f t="shared" ref="C13" si="0">SUM(C3:C12)</f>
        <v>2409</v>
      </c>
      <c r="D13" s="6">
        <f>SUM(D3:D12)</f>
        <v>7157</v>
      </c>
      <c r="E13" s="6">
        <f t="shared" ref="E13" si="1">SUM(E3:E12)</f>
        <v>8247</v>
      </c>
    </row>
    <row r="14" spans="1:5" x14ac:dyDescent="0.2">
      <c r="A14" s="2" t="s">
        <v>33</v>
      </c>
      <c r="B14" s="7">
        <f>AVERAGE(B3:B12)</f>
        <v>4427.1000000000004</v>
      </c>
      <c r="C14" s="7">
        <f t="shared" ref="C14" si="2">AVERAGE(C3:C12)</f>
        <v>240.9</v>
      </c>
      <c r="D14" s="7">
        <f>AVERAGE(D3:D12)</f>
        <v>715.7</v>
      </c>
      <c r="E14" s="7">
        <f t="shared" ref="E14" si="3">AVERAGE(E3:E12)</f>
        <v>824.7</v>
      </c>
    </row>
    <row r="15" spans="1:5" x14ac:dyDescent="0.2">
      <c r="A15" s="2" t="s">
        <v>34</v>
      </c>
      <c r="B15" s="7">
        <f>STDEV(B3:B12)</f>
        <v>1395.8561251870563</v>
      </c>
      <c r="C15" s="7">
        <f t="shared" ref="C15" si="4">STDEV(C3:C12)</f>
        <v>80.254387211333622</v>
      </c>
      <c r="D15" s="7">
        <f>STDEV(D3:D12)</f>
        <v>195.0071508660358</v>
      </c>
      <c r="E15" s="7">
        <f t="shared" ref="E15" si="5">STDEV(E3:E12)</f>
        <v>143.7374535587559</v>
      </c>
    </row>
    <row r="19" spans="3:5" x14ac:dyDescent="0.2">
      <c r="C19">
        <f>C14/B14*100</f>
        <v>5.441485396760859</v>
      </c>
      <c r="D19">
        <f>D14/B14*100</f>
        <v>16.166339138487949</v>
      </c>
      <c r="E19">
        <f>E14/B14*100</f>
        <v>18.628447516432878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4"/>
  <sheetViews>
    <sheetView topLeftCell="M1" zoomScaleNormal="136" zoomScalePageLayoutView="136" workbookViewId="0">
      <selection activeCell="T6" sqref="T6:T19"/>
    </sheetView>
  </sheetViews>
  <sheetFormatPr baseColWidth="10" defaultColWidth="11.1640625" defaultRowHeight="16" x14ac:dyDescent="0.2"/>
  <cols>
    <col min="1" max="1" width="16.6640625" bestFit="1" customWidth="1"/>
    <col min="2" max="2" width="13.6640625" bestFit="1" customWidth="1"/>
    <col min="5" max="5" width="13.6640625" bestFit="1" customWidth="1"/>
    <col min="8" max="8" width="13.6640625" bestFit="1" customWidth="1"/>
    <col min="11" max="11" width="17.83203125" customWidth="1"/>
    <col min="12" max="13" width="14.83203125" customWidth="1"/>
    <col min="14" max="14" width="17" customWidth="1"/>
    <col min="15" max="16" width="15.5" customWidth="1"/>
    <col min="17" max="17" width="13.6640625" bestFit="1" customWidth="1"/>
    <col min="20" max="20" width="16.83203125" customWidth="1"/>
    <col min="21" max="21" width="15.33203125" customWidth="1"/>
  </cols>
  <sheetData>
    <row r="3" spans="1:22" x14ac:dyDescent="0.2">
      <c r="A3" t="s">
        <v>27</v>
      </c>
    </row>
    <row r="4" spans="1:22" ht="10.75" customHeight="1" x14ac:dyDescent="0.2"/>
    <row r="5" spans="1:22" ht="37" customHeight="1" x14ac:dyDescent="0.2">
      <c r="A5" s="2" t="s">
        <v>36</v>
      </c>
      <c r="B5" s="13" t="s">
        <v>31</v>
      </c>
      <c r="C5" s="13"/>
      <c r="D5" s="13"/>
      <c r="E5" s="13" t="s">
        <v>55</v>
      </c>
      <c r="F5" s="13"/>
      <c r="G5" s="13"/>
      <c r="H5" s="13" t="s">
        <v>14</v>
      </c>
      <c r="I5" s="13"/>
      <c r="J5" s="13"/>
      <c r="K5" s="13" t="s">
        <v>3</v>
      </c>
      <c r="L5" s="13"/>
      <c r="M5" s="13"/>
      <c r="N5" s="13" t="s">
        <v>4</v>
      </c>
      <c r="O5" s="13"/>
      <c r="P5" s="13"/>
      <c r="Q5" s="13" t="s">
        <v>2</v>
      </c>
      <c r="R5" s="13"/>
      <c r="S5" s="13"/>
      <c r="T5" s="19" t="s">
        <v>30</v>
      </c>
      <c r="U5" s="19"/>
      <c r="V5" s="19"/>
    </row>
    <row r="6" spans="1:22" ht="38" customHeight="1" x14ac:dyDescent="0.2">
      <c r="B6" s="12" t="s">
        <v>0</v>
      </c>
      <c r="C6" s="12" t="s">
        <v>28</v>
      </c>
      <c r="D6" s="12" t="s">
        <v>29</v>
      </c>
      <c r="E6" s="12" t="s">
        <v>0</v>
      </c>
      <c r="F6" s="12" t="s">
        <v>28</v>
      </c>
      <c r="G6" s="12" t="s">
        <v>29</v>
      </c>
      <c r="H6" s="12" t="s">
        <v>0</v>
      </c>
      <c r="I6" s="12" t="s">
        <v>28</v>
      </c>
      <c r="J6" s="12" t="s">
        <v>29</v>
      </c>
      <c r="K6" s="16" t="s">
        <v>40</v>
      </c>
      <c r="L6" s="16" t="s">
        <v>56</v>
      </c>
      <c r="M6" s="17" t="s">
        <v>41</v>
      </c>
      <c r="N6" s="16" t="s">
        <v>40</v>
      </c>
      <c r="O6" s="16" t="s">
        <v>56</v>
      </c>
      <c r="P6" s="17" t="s">
        <v>41</v>
      </c>
      <c r="Q6" s="12" t="s">
        <v>0</v>
      </c>
      <c r="R6" s="12" t="s">
        <v>28</v>
      </c>
      <c r="S6" s="12" t="s">
        <v>29</v>
      </c>
      <c r="T6" s="18" t="s">
        <v>40</v>
      </c>
      <c r="U6" s="16" t="s">
        <v>56</v>
      </c>
      <c r="V6" s="17" t="s">
        <v>41</v>
      </c>
    </row>
    <row r="7" spans="1:22" x14ac:dyDescent="0.2">
      <c r="A7" t="s">
        <v>6</v>
      </c>
      <c r="B7" s="3">
        <v>178</v>
      </c>
      <c r="C7" s="3">
        <v>20</v>
      </c>
      <c r="D7" s="3">
        <v>11</v>
      </c>
      <c r="E7" s="21">
        <v>4559</v>
      </c>
      <c r="F7" s="21">
        <v>839</v>
      </c>
      <c r="G7" s="21">
        <v>318</v>
      </c>
      <c r="H7" s="1">
        <v>14.58</v>
      </c>
      <c r="I7" s="1">
        <v>20.99</v>
      </c>
      <c r="J7" s="1">
        <v>18.73</v>
      </c>
      <c r="K7" s="1">
        <v>0.51500000000000001</v>
      </c>
      <c r="L7" s="21">
        <v>0.35699999999999998</v>
      </c>
      <c r="M7" s="12">
        <v>0.435</v>
      </c>
      <c r="N7" s="1">
        <v>0.26500000000000001</v>
      </c>
      <c r="O7" s="21">
        <v>0.13900000000000001</v>
      </c>
      <c r="P7" s="12">
        <v>0.26700000000000002</v>
      </c>
      <c r="Q7" s="1">
        <v>0.999</v>
      </c>
      <c r="R7" s="1">
        <v>0.995</v>
      </c>
      <c r="S7" s="12">
        <v>0.97</v>
      </c>
      <c r="T7" s="1">
        <v>0.88500000000000001</v>
      </c>
      <c r="U7" s="21">
        <v>0.61899999999999999</v>
      </c>
      <c r="V7" s="12">
        <v>0.49199999999999999</v>
      </c>
    </row>
    <row r="8" spans="1:22" x14ac:dyDescent="0.2">
      <c r="A8" t="s">
        <v>8</v>
      </c>
      <c r="B8" s="3">
        <v>117</v>
      </c>
      <c r="C8" s="3">
        <v>20</v>
      </c>
      <c r="D8" s="3">
        <v>16</v>
      </c>
      <c r="E8" s="21">
        <v>3472</v>
      </c>
      <c r="F8" s="21">
        <v>1068</v>
      </c>
      <c r="G8" s="21">
        <v>386</v>
      </c>
      <c r="H8" s="1">
        <v>17.79</v>
      </c>
      <c r="I8" s="1">
        <v>27.02</v>
      </c>
      <c r="J8" s="1">
        <v>16.170000000000002</v>
      </c>
      <c r="K8" s="1">
        <v>0.64200000000000002</v>
      </c>
      <c r="L8" s="21">
        <v>0.39400000000000002</v>
      </c>
      <c r="M8" s="12">
        <v>0.48299999999999998</v>
      </c>
      <c r="N8" s="1">
        <v>0.41299999999999998</v>
      </c>
      <c r="O8" s="21">
        <v>0.17</v>
      </c>
      <c r="P8" s="12">
        <v>0.28999999999999998</v>
      </c>
      <c r="Q8" s="1">
        <v>0.995</v>
      </c>
      <c r="R8" s="1">
        <v>0.98899999999999999</v>
      </c>
      <c r="S8" s="12">
        <v>0.97699999999999998</v>
      </c>
      <c r="T8" s="1">
        <v>0.93</v>
      </c>
      <c r="U8" s="21">
        <v>0.79100000000000004</v>
      </c>
      <c r="V8" s="12">
        <v>0.82099999999999995</v>
      </c>
    </row>
    <row r="9" spans="1:22" x14ac:dyDescent="0.2">
      <c r="A9" t="s">
        <v>10</v>
      </c>
      <c r="B9" s="3">
        <v>309</v>
      </c>
      <c r="C9" s="3">
        <v>20</v>
      </c>
      <c r="D9" s="3">
        <v>6</v>
      </c>
      <c r="E9" s="21">
        <v>6920</v>
      </c>
      <c r="F9" s="21">
        <v>777</v>
      </c>
      <c r="G9" s="21">
        <v>148</v>
      </c>
      <c r="H9" s="1">
        <v>14.82</v>
      </c>
      <c r="I9" s="1">
        <v>20.03</v>
      </c>
      <c r="J9" s="1">
        <v>20.49</v>
      </c>
      <c r="K9" s="3">
        <v>0.45700000000000002</v>
      </c>
      <c r="L9" s="21">
        <v>0.19800000000000001</v>
      </c>
      <c r="M9" s="3">
        <v>0.216</v>
      </c>
      <c r="N9" s="3">
        <v>0.20899999999999999</v>
      </c>
      <c r="O9" s="21">
        <v>0.05</v>
      </c>
      <c r="P9" s="3">
        <v>0.10199999999999999</v>
      </c>
      <c r="Q9" s="3">
        <v>0.999</v>
      </c>
      <c r="R9" s="3">
        <v>0.96699999999999997</v>
      </c>
      <c r="S9" s="3">
        <v>5.0999999999999997E-2</v>
      </c>
      <c r="T9" s="3">
        <v>0.84199999999999997</v>
      </c>
      <c r="U9" s="21">
        <v>0.27700000000000002</v>
      </c>
      <c r="V9" s="3">
        <v>0.41699999999999998</v>
      </c>
    </row>
    <row r="10" spans="1:22" x14ac:dyDescent="0.2">
      <c r="A10" t="s">
        <v>11</v>
      </c>
      <c r="B10" s="3">
        <v>131</v>
      </c>
      <c r="C10" s="3">
        <v>20</v>
      </c>
      <c r="D10" s="3">
        <v>15</v>
      </c>
      <c r="E10" s="21">
        <v>3308</v>
      </c>
      <c r="F10" s="21">
        <v>1051</v>
      </c>
      <c r="G10" s="21">
        <v>260</v>
      </c>
      <c r="H10" s="1">
        <v>14.79</v>
      </c>
      <c r="I10" s="1">
        <v>24.05</v>
      </c>
      <c r="J10" s="1">
        <v>12.81</v>
      </c>
      <c r="K10" s="3">
        <v>0.624</v>
      </c>
      <c r="L10" s="21">
        <v>0.36</v>
      </c>
      <c r="M10" s="3">
        <v>0.40400000000000003</v>
      </c>
      <c r="N10" s="3">
        <v>0.39</v>
      </c>
      <c r="O10" s="21">
        <v>0.14799999999999999</v>
      </c>
      <c r="P10" s="3">
        <v>0.23100000000000001</v>
      </c>
      <c r="Q10" s="3">
        <v>0.99199999999999999</v>
      </c>
      <c r="R10" s="3">
        <v>0.84099999999999997</v>
      </c>
      <c r="S10" s="3">
        <v>0.71399999999999997</v>
      </c>
      <c r="T10" s="3">
        <v>0.92900000000000005</v>
      </c>
      <c r="U10" s="21">
        <v>0.73399999999999999</v>
      </c>
      <c r="V10" s="3">
        <v>0.77500000000000002</v>
      </c>
    </row>
    <row r="11" spans="1:22" x14ac:dyDescent="0.2">
      <c r="A11" t="s">
        <v>12</v>
      </c>
      <c r="B11" s="3">
        <v>117</v>
      </c>
      <c r="C11" s="3">
        <v>20</v>
      </c>
      <c r="D11" s="3">
        <v>7</v>
      </c>
      <c r="E11" s="21">
        <v>3359</v>
      </c>
      <c r="F11" s="21">
        <v>794</v>
      </c>
      <c r="G11" s="21">
        <v>156</v>
      </c>
      <c r="H11" s="1">
        <v>16.41</v>
      </c>
      <c r="I11" s="1">
        <v>20.02</v>
      </c>
      <c r="J11" s="1">
        <v>17.829999999999998</v>
      </c>
      <c r="K11" s="3">
        <v>0.59599999999999997</v>
      </c>
      <c r="L11" s="21">
        <v>0.28899999999999998</v>
      </c>
      <c r="M11" s="3">
        <v>0.36399999999999999</v>
      </c>
      <c r="N11" s="3">
        <v>0.35499999999999998</v>
      </c>
      <c r="O11" s="21">
        <v>9.1999999999999998E-2</v>
      </c>
      <c r="P11" s="3">
        <v>0.17899999999999999</v>
      </c>
      <c r="Q11" s="3">
        <v>-0.998</v>
      </c>
      <c r="R11" s="3">
        <v>-0.98</v>
      </c>
      <c r="S11" s="3">
        <v>-0.78400000000000003</v>
      </c>
      <c r="T11" s="3">
        <v>0.995</v>
      </c>
      <c r="U11" s="21">
        <v>0.83399999999999996</v>
      </c>
      <c r="V11" s="3">
        <v>0.78200000000000003</v>
      </c>
    </row>
    <row r="12" spans="1:22" x14ac:dyDescent="0.2">
      <c r="A12" t="s">
        <v>15</v>
      </c>
      <c r="B12" s="3">
        <v>79</v>
      </c>
      <c r="C12" s="3">
        <v>10</v>
      </c>
      <c r="D12" s="3">
        <v>14</v>
      </c>
      <c r="E12" s="21">
        <v>2591</v>
      </c>
      <c r="F12" s="21">
        <v>662</v>
      </c>
      <c r="G12" s="21">
        <v>271</v>
      </c>
      <c r="H12" s="1">
        <v>18.39</v>
      </c>
      <c r="I12" s="1">
        <v>31.77</v>
      </c>
      <c r="J12" s="1">
        <v>16.600000000000001</v>
      </c>
      <c r="K12" s="3">
        <v>0.66600000000000004</v>
      </c>
      <c r="L12" s="21">
        <v>0.39300000000000002</v>
      </c>
      <c r="M12" s="3">
        <v>0.45900000000000002</v>
      </c>
      <c r="N12" s="3">
        <v>0.443</v>
      </c>
      <c r="O12" s="21">
        <v>0.17100000000000001</v>
      </c>
      <c r="P12" s="3">
        <v>0.26900000000000002</v>
      </c>
      <c r="Q12" s="3">
        <v>-0.97799999999999998</v>
      </c>
      <c r="R12" s="3">
        <v>0.53</v>
      </c>
      <c r="S12" s="3">
        <v>-0.95899999999999996</v>
      </c>
      <c r="T12" s="3">
        <v>0.93600000000000005</v>
      </c>
      <c r="U12" s="21">
        <v>0.89</v>
      </c>
      <c r="V12" s="3">
        <v>0.872</v>
      </c>
    </row>
    <row r="13" spans="1:22" x14ac:dyDescent="0.2">
      <c r="A13" t="s">
        <v>16</v>
      </c>
      <c r="B13" s="3">
        <v>277</v>
      </c>
      <c r="C13" s="3">
        <v>20</v>
      </c>
      <c r="D13" s="3">
        <v>6</v>
      </c>
      <c r="E13" s="21">
        <v>5894</v>
      </c>
      <c r="F13" s="21">
        <v>641</v>
      </c>
      <c r="G13" s="21">
        <v>179</v>
      </c>
      <c r="H13" s="1">
        <v>12.82</v>
      </c>
      <c r="I13" s="1">
        <v>19.86</v>
      </c>
      <c r="J13" s="1">
        <v>19.940000000000001</v>
      </c>
      <c r="K13" s="3">
        <v>0.42199999999999999</v>
      </c>
      <c r="L13" s="21">
        <v>0.182</v>
      </c>
      <c r="M13" s="3">
        <v>0.13900000000000001</v>
      </c>
      <c r="N13" s="3">
        <v>0.17799999999999999</v>
      </c>
      <c r="O13" s="21">
        <v>4.2000000000000003E-2</v>
      </c>
      <c r="P13" s="3">
        <v>0.06</v>
      </c>
      <c r="Q13" s="3">
        <v>0.999</v>
      </c>
      <c r="R13" s="3">
        <v>0.876</v>
      </c>
      <c r="S13" s="3">
        <v>0.80700000000000005</v>
      </c>
      <c r="T13" s="3">
        <v>0.75</v>
      </c>
      <c r="U13" s="21">
        <v>0.56899999999999995</v>
      </c>
      <c r="V13" s="3">
        <v>0.13200000000000001</v>
      </c>
    </row>
    <row r="14" spans="1:22" x14ac:dyDescent="0.2">
      <c r="A14" t="s">
        <v>17</v>
      </c>
      <c r="B14" s="3">
        <v>210</v>
      </c>
      <c r="C14" s="3">
        <v>20</v>
      </c>
      <c r="D14" s="3">
        <v>6</v>
      </c>
      <c r="E14" s="21">
        <v>3756</v>
      </c>
      <c r="F14" s="21">
        <v>746</v>
      </c>
      <c r="G14" s="21">
        <v>156</v>
      </c>
      <c r="H14" s="1">
        <v>15.67</v>
      </c>
      <c r="I14" s="1">
        <v>20.149999999999999</v>
      </c>
      <c r="J14" s="1">
        <v>19.63</v>
      </c>
      <c r="K14" s="3">
        <v>0.57999999999999996</v>
      </c>
      <c r="L14" s="21">
        <v>0.26300000000000001</v>
      </c>
      <c r="M14" s="3">
        <v>0.23200000000000001</v>
      </c>
      <c r="N14" s="3">
        <v>0.33700000000000002</v>
      </c>
      <c r="O14" s="21">
        <v>8.1000000000000003E-2</v>
      </c>
      <c r="P14" s="3">
        <v>0.107</v>
      </c>
      <c r="Q14" s="3">
        <v>0.995</v>
      </c>
      <c r="R14" s="3">
        <v>0.97</v>
      </c>
      <c r="S14" s="3">
        <v>0.63600000000000001</v>
      </c>
      <c r="T14" s="3">
        <v>0.90500000000000003</v>
      </c>
      <c r="U14" s="21">
        <v>5.0000000000000001E-3</v>
      </c>
      <c r="V14" s="3">
        <v>0.14499999999999999</v>
      </c>
    </row>
    <row r="15" spans="1:22" x14ac:dyDescent="0.2">
      <c r="A15" t="s">
        <v>18</v>
      </c>
      <c r="B15" s="3">
        <v>164</v>
      </c>
      <c r="C15" s="3">
        <v>20</v>
      </c>
      <c r="D15" s="3">
        <v>11</v>
      </c>
      <c r="E15" s="21">
        <v>4569</v>
      </c>
      <c r="F15" s="21">
        <v>782</v>
      </c>
      <c r="G15" s="21">
        <v>294</v>
      </c>
      <c r="H15" s="1">
        <v>14.77</v>
      </c>
      <c r="I15" s="1">
        <v>19.440000000000001</v>
      </c>
      <c r="J15" s="1">
        <v>17.61</v>
      </c>
      <c r="K15" s="3">
        <v>0.49399999999999999</v>
      </c>
      <c r="L15" s="21">
        <v>0.33400000000000002</v>
      </c>
      <c r="M15" s="3">
        <v>0.4</v>
      </c>
      <c r="N15" s="3">
        <v>0.24399999999999999</v>
      </c>
      <c r="O15" s="21">
        <v>0.11899999999999999</v>
      </c>
      <c r="P15" s="3">
        <v>0.23499999999999999</v>
      </c>
      <c r="Q15" s="3">
        <v>0.996</v>
      </c>
      <c r="R15" s="3">
        <v>0.98799999999999999</v>
      </c>
      <c r="S15" s="3">
        <v>0.63600000000000001</v>
      </c>
      <c r="T15" s="3">
        <v>0.92700000000000005</v>
      </c>
      <c r="U15" s="21">
        <v>0.67</v>
      </c>
      <c r="V15" s="3">
        <v>0.60499999999999998</v>
      </c>
    </row>
    <row r="16" spans="1:22" x14ac:dyDescent="0.2">
      <c r="A16" t="s">
        <v>19</v>
      </c>
      <c r="B16" s="3">
        <v>225</v>
      </c>
      <c r="C16" s="3">
        <v>19</v>
      </c>
      <c r="D16" s="3">
        <v>14</v>
      </c>
      <c r="E16" s="21">
        <v>5843</v>
      </c>
      <c r="F16" s="21">
        <v>887</v>
      </c>
      <c r="G16" s="21">
        <v>241</v>
      </c>
      <c r="H16" s="1">
        <v>14.49</v>
      </c>
      <c r="I16" s="1">
        <v>19.04</v>
      </c>
      <c r="J16" s="1">
        <v>17.100000000000001</v>
      </c>
      <c r="K16" s="3">
        <v>0.46899999999999997</v>
      </c>
      <c r="L16" s="21">
        <v>0.28299999999999997</v>
      </c>
      <c r="M16" s="3">
        <v>0.40500000000000003</v>
      </c>
      <c r="N16" s="3">
        <v>0.22</v>
      </c>
      <c r="O16" s="21">
        <v>8.8999999999999996E-2</v>
      </c>
      <c r="P16" s="3">
        <v>0.23200000000000001</v>
      </c>
      <c r="Q16" s="3">
        <v>0.999</v>
      </c>
      <c r="R16" s="3">
        <v>0.87</v>
      </c>
      <c r="S16" s="3">
        <v>-0.73499999999999999</v>
      </c>
      <c r="T16" s="3">
        <v>0.86299999999999999</v>
      </c>
      <c r="U16" s="21">
        <v>0.745</v>
      </c>
      <c r="V16" s="3">
        <v>0.70299999999999996</v>
      </c>
    </row>
    <row r="17" spans="1:22" x14ac:dyDescent="0.2">
      <c r="A17" s="2" t="s">
        <v>32</v>
      </c>
      <c r="B17" s="6">
        <f>SUM(B7:B16)</f>
        <v>1807</v>
      </c>
      <c r="C17" s="6">
        <f t="shared" ref="C17:K17" si="0">SUM(C7:C16)</f>
        <v>189</v>
      </c>
      <c r="D17" s="6">
        <f t="shared" si="0"/>
        <v>106</v>
      </c>
      <c r="E17" s="6">
        <f t="shared" ref="E17:G17" si="1">SUM(E7:E16)</f>
        <v>44271</v>
      </c>
      <c r="F17" s="6">
        <f t="shared" si="1"/>
        <v>8247</v>
      </c>
      <c r="G17" s="6">
        <f t="shared" si="1"/>
        <v>2409</v>
      </c>
      <c r="H17" s="6">
        <f t="shared" si="0"/>
        <v>154.53</v>
      </c>
      <c r="I17" s="6">
        <f t="shared" si="0"/>
        <v>222.37</v>
      </c>
      <c r="J17" s="6">
        <f t="shared" si="0"/>
        <v>176.91</v>
      </c>
      <c r="K17" s="6">
        <f t="shared" si="0"/>
        <v>5.4649999999999999</v>
      </c>
      <c r="L17" s="6">
        <f t="shared" ref="L17" si="2">SUM(L7:L16)</f>
        <v>3.0529999999999999</v>
      </c>
      <c r="M17" s="6">
        <f t="shared" ref="M17:N17" si="3">SUM(M7:M16)</f>
        <v>3.5369999999999999</v>
      </c>
      <c r="N17" s="6">
        <f t="shared" si="3"/>
        <v>3.0539999999999998</v>
      </c>
      <c r="O17" s="6">
        <f t="shared" ref="O17" si="4">SUM(O7:O16)</f>
        <v>1.101</v>
      </c>
      <c r="P17" s="6">
        <f t="shared" ref="P17:V17" si="5">SUM(P7:P16)</f>
        <v>1.9720000000000002</v>
      </c>
      <c r="Q17" s="6">
        <f t="shared" si="5"/>
        <v>5.9980000000000002</v>
      </c>
      <c r="R17" s="6">
        <f t="shared" si="5"/>
        <v>7.0460000000000003</v>
      </c>
      <c r="S17" s="6">
        <f t="shared" si="5"/>
        <v>2.3130000000000002</v>
      </c>
      <c r="T17" s="6">
        <f t="shared" si="5"/>
        <v>8.9619999999999997</v>
      </c>
      <c r="U17" s="6">
        <f t="shared" ref="U17" si="6">SUM(U7:U16)</f>
        <v>6.1340000000000003</v>
      </c>
      <c r="V17" s="6">
        <f t="shared" si="5"/>
        <v>5.7439999999999989</v>
      </c>
    </row>
    <row r="18" spans="1:22" x14ac:dyDescent="0.2">
      <c r="A18" s="2" t="s">
        <v>33</v>
      </c>
      <c r="B18" s="7">
        <f>AVERAGE(B7:B16)</f>
        <v>180.7</v>
      </c>
      <c r="C18" s="7">
        <f t="shared" ref="C18:K18" si="7">AVERAGE(C7:C16)</f>
        <v>18.899999999999999</v>
      </c>
      <c r="D18" s="7">
        <f t="shared" si="7"/>
        <v>10.6</v>
      </c>
      <c r="E18" s="7">
        <f t="shared" si="7"/>
        <v>4427.1000000000004</v>
      </c>
      <c r="F18" s="7">
        <f t="shared" si="7"/>
        <v>824.7</v>
      </c>
      <c r="G18" s="7">
        <f t="shared" si="7"/>
        <v>240.9</v>
      </c>
      <c r="H18" s="7">
        <f t="shared" si="7"/>
        <v>15.452999999999999</v>
      </c>
      <c r="I18" s="7">
        <f t="shared" si="7"/>
        <v>22.237000000000002</v>
      </c>
      <c r="J18" s="7">
        <f t="shared" si="7"/>
        <v>17.690999999999999</v>
      </c>
      <c r="K18" s="7">
        <f t="shared" si="7"/>
        <v>0.54649999999999999</v>
      </c>
      <c r="L18" s="7">
        <f t="shared" ref="L18" si="8">AVERAGE(L7:L16)</f>
        <v>0.30530000000000002</v>
      </c>
      <c r="M18" s="7">
        <f t="shared" ref="M18:N18" si="9">AVERAGE(M7:M16)</f>
        <v>0.35370000000000001</v>
      </c>
      <c r="N18" s="7">
        <f t="shared" si="9"/>
        <v>0.3054</v>
      </c>
      <c r="O18" s="7">
        <f t="shared" ref="O18" si="10">AVERAGE(O7:O16)</f>
        <v>0.1101</v>
      </c>
      <c r="P18" s="7">
        <f t="shared" ref="P18:V18" si="11">AVERAGE(P7:P16)</f>
        <v>0.19720000000000001</v>
      </c>
      <c r="Q18" s="7">
        <f t="shared" si="11"/>
        <v>0.5998</v>
      </c>
      <c r="R18" s="7">
        <f t="shared" si="11"/>
        <v>0.7046</v>
      </c>
      <c r="S18" s="7">
        <f t="shared" si="11"/>
        <v>0.23130000000000001</v>
      </c>
      <c r="T18" s="7">
        <f t="shared" si="11"/>
        <v>0.8962</v>
      </c>
      <c r="U18" s="7">
        <f t="shared" ref="U18" si="12">AVERAGE(U7:U16)</f>
        <v>0.61340000000000006</v>
      </c>
      <c r="V18" s="7">
        <f t="shared" si="11"/>
        <v>0.57439999999999991</v>
      </c>
    </row>
    <row r="19" spans="1:22" x14ac:dyDescent="0.2">
      <c r="A19" s="2" t="s">
        <v>34</v>
      </c>
      <c r="B19" s="7">
        <f>STDEV(B7:B16)</f>
        <v>74.364044477900123</v>
      </c>
      <c r="C19" s="7">
        <f t="shared" ref="C19:K19" si="13">STDEV(C7:C16)</f>
        <v>3.1428932176861797</v>
      </c>
      <c r="D19" s="7">
        <f t="shared" si="13"/>
        <v>4.0606512887576169</v>
      </c>
      <c r="E19" s="7">
        <f t="shared" si="13"/>
        <v>1395.8561251870563</v>
      </c>
      <c r="F19" s="7">
        <f t="shared" si="13"/>
        <v>143.7374535587559</v>
      </c>
      <c r="G19" s="7">
        <f t="shared" si="13"/>
        <v>80.254387211333622</v>
      </c>
      <c r="H19" s="7">
        <f t="shared" si="13"/>
        <v>1.6659801919590733</v>
      </c>
      <c r="I19" s="7">
        <f t="shared" si="13"/>
        <v>4.1691034208008393</v>
      </c>
      <c r="J19" s="7">
        <f t="shared" si="13"/>
        <v>2.2468419812903719</v>
      </c>
      <c r="K19" s="7">
        <f t="shared" si="13"/>
        <v>8.5793356386144382E-2</v>
      </c>
      <c r="L19" s="7">
        <f t="shared" ref="L19" si="14">STDEV(L7:L16)</f>
        <v>7.5510190629403867E-2</v>
      </c>
      <c r="M19" s="7">
        <f t="shared" ref="M19:N19" si="15">STDEV(M7:M16)</f>
        <v>0.11628322703162706</v>
      </c>
      <c r="N19" s="7">
        <f t="shared" si="15"/>
        <v>9.3894976791448662E-2</v>
      </c>
      <c r="O19" s="7">
        <f t="shared" ref="O19" si="16">STDEV(O7:O16)</f>
        <v>4.6567633013118129E-2</v>
      </c>
      <c r="P19" s="7">
        <f t="shared" ref="P19:V19" si="17">STDEV(P7:P16)</f>
        <v>8.0812265295697627E-2</v>
      </c>
      <c r="Q19" s="7">
        <f t="shared" si="17"/>
        <v>0.83686064152481998</v>
      </c>
      <c r="R19" s="7">
        <f t="shared" si="17"/>
        <v>0.60814146746003472</v>
      </c>
      <c r="S19" s="7">
        <f t="shared" si="17"/>
        <v>0.77514386478324848</v>
      </c>
      <c r="T19" s="7">
        <f t="shared" si="17"/>
        <v>6.6774579328097952E-2</v>
      </c>
      <c r="U19" s="7">
        <f t="shared" ref="U19" si="18">STDEV(U7:U16)</f>
        <v>0.27428663028947564</v>
      </c>
      <c r="V19" s="7">
        <f t="shared" si="17"/>
        <v>0.27118185780025955</v>
      </c>
    </row>
    <row r="20" spans="1:22" x14ac:dyDescent="0.2">
      <c r="E20" s="3"/>
      <c r="F20" s="3"/>
      <c r="G20" s="3"/>
    </row>
    <row r="21" spans="1:22" x14ac:dyDescent="0.2">
      <c r="E21" s="3"/>
      <c r="F21" s="3"/>
      <c r="G21" s="3"/>
    </row>
    <row r="22" spans="1:22" x14ac:dyDescent="0.2">
      <c r="E22" s="3"/>
      <c r="F22" s="3"/>
      <c r="G22" s="3"/>
    </row>
    <row r="23" spans="1:22" x14ac:dyDescent="0.2">
      <c r="A23" t="s">
        <v>7</v>
      </c>
      <c r="B23" s="3">
        <v>46</v>
      </c>
      <c r="C23" s="3">
        <v>10</v>
      </c>
      <c r="D23" s="3"/>
      <c r="E23" s="21">
        <v>1080</v>
      </c>
      <c r="F23" s="21">
        <v>334</v>
      </c>
      <c r="H23" s="3">
        <v>19.61</v>
      </c>
      <c r="I23" s="3">
        <v>18</v>
      </c>
      <c r="J23" s="3"/>
      <c r="K23" s="3">
        <v>0.62</v>
      </c>
      <c r="L23" s="3"/>
      <c r="M23" s="3"/>
      <c r="N23" s="3">
        <v>0.38500000000000001</v>
      </c>
      <c r="O23" s="3"/>
      <c r="P23" s="3"/>
      <c r="Q23" s="3">
        <v>0.91600000000000004</v>
      </c>
      <c r="R23" s="3">
        <v>0.67100000000000004</v>
      </c>
      <c r="S23" s="3"/>
      <c r="T23" s="3">
        <v>0.94</v>
      </c>
      <c r="U23" s="3"/>
    </row>
    <row r="24" spans="1:22" x14ac:dyDescent="0.2">
      <c r="A24" t="s">
        <v>9</v>
      </c>
      <c r="B24" s="3">
        <v>35</v>
      </c>
      <c r="C24" s="3">
        <v>7</v>
      </c>
      <c r="D24" s="3"/>
      <c r="E24" s="21">
        <v>891</v>
      </c>
      <c r="F24" s="21">
        <v>199</v>
      </c>
      <c r="H24" s="3">
        <v>18.93</v>
      </c>
      <c r="I24" s="3">
        <v>16.59</v>
      </c>
      <c r="J24" s="3"/>
      <c r="K24" s="3">
        <v>0.52300000000000002</v>
      </c>
      <c r="L24" s="3"/>
      <c r="M24" s="3"/>
      <c r="N24" s="3">
        <v>0.27400000000000002</v>
      </c>
      <c r="O24" s="3"/>
      <c r="P24" s="3"/>
      <c r="Q24" s="3">
        <v>0.998</v>
      </c>
      <c r="R24" s="3">
        <v>0.88900000000000001</v>
      </c>
      <c r="S24" s="3"/>
      <c r="T24" s="3">
        <v>0.89200000000000002</v>
      </c>
      <c r="U24" s="3"/>
    </row>
    <row r="25" spans="1:22" x14ac:dyDescent="0.2">
      <c r="A25" t="s">
        <v>20</v>
      </c>
      <c r="B25" s="3">
        <v>68</v>
      </c>
      <c r="C25" s="3">
        <v>10</v>
      </c>
      <c r="D25" s="3"/>
      <c r="E25" s="21">
        <v>1975</v>
      </c>
      <c r="F25" s="21">
        <v>403</v>
      </c>
      <c r="H25" s="3">
        <v>19.43</v>
      </c>
      <c r="I25" s="3">
        <v>20.69</v>
      </c>
      <c r="J25" s="3"/>
      <c r="K25" s="3">
        <v>0.55400000000000005</v>
      </c>
      <c r="L25" s="3"/>
      <c r="M25" s="3"/>
      <c r="N25" s="3">
        <v>0.307</v>
      </c>
      <c r="O25" s="3"/>
      <c r="P25" s="3"/>
      <c r="Q25" s="3">
        <v>0.97699999999999998</v>
      </c>
      <c r="R25" s="3">
        <v>0.89900000000000002</v>
      </c>
      <c r="S25" s="3"/>
      <c r="T25" s="3">
        <v>0.80100000000000005</v>
      </c>
      <c r="U25" s="3"/>
    </row>
    <row r="26" spans="1:22" x14ac:dyDescent="0.2">
      <c r="A26" t="s">
        <v>21</v>
      </c>
      <c r="B26" s="3">
        <v>71</v>
      </c>
      <c r="C26" s="3">
        <v>8</v>
      </c>
      <c r="D26" s="3"/>
      <c r="E26" s="21">
        <v>1625</v>
      </c>
      <c r="F26" s="21">
        <v>314</v>
      </c>
      <c r="H26" s="3">
        <v>16.04</v>
      </c>
      <c r="I26" s="3">
        <v>19.8</v>
      </c>
      <c r="J26" s="3"/>
      <c r="K26" s="3">
        <v>0.52400000000000002</v>
      </c>
      <c r="L26" s="3"/>
      <c r="M26" s="3"/>
      <c r="N26" s="3">
        <v>0.27500000000000002</v>
      </c>
      <c r="O26" s="3"/>
      <c r="P26" s="3"/>
      <c r="Q26" s="3">
        <v>-0.80800000000000005</v>
      </c>
      <c r="R26" s="3">
        <v>-0.995</v>
      </c>
      <c r="S26" s="3"/>
      <c r="T26" s="3">
        <v>0.78100000000000003</v>
      </c>
      <c r="U26" s="3"/>
    </row>
    <row r="27" spans="1:22" x14ac:dyDescent="0.2">
      <c r="A27" t="s">
        <v>13</v>
      </c>
      <c r="B27" s="3">
        <v>34</v>
      </c>
      <c r="C27" s="3">
        <v>9</v>
      </c>
      <c r="D27" s="3"/>
      <c r="E27" s="21">
        <v>905</v>
      </c>
      <c r="F27" s="21">
        <v>303</v>
      </c>
      <c r="H27" s="3">
        <v>19.93</v>
      </c>
      <c r="I27" s="3">
        <v>17.57</v>
      </c>
      <c r="J27" s="3"/>
      <c r="K27" s="3">
        <v>0.624</v>
      </c>
      <c r="L27" s="3"/>
      <c r="M27" s="3"/>
      <c r="N27" s="3">
        <v>0.39</v>
      </c>
      <c r="O27" s="3"/>
      <c r="P27" s="3"/>
      <c r="Q27" s="3">
        <v>-0.91400000000000003</v>
      </c>
      <c r="R27" s="3">
        <v>-0.91</v>
      </c>
      <c r="S27" s="3"/>
      <c r="T27" s="3">
        <v>0.92400000000000004</v>
      </c>
      <c r="U27" s="3"/>
    </row>
    <row r="28" spans="1:22" x14ac:dyDescent="0.2">
      <c r="B28" s="3"/>
      <c r="C28" s="3"/>
      <c r="D28" s="3"/>
      <c r="E28" s="21"/>
      <c r="F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2" x14ac:dyDescent="0.2">
      <c r="B29" s="3"/>
      <c r="C29" s="3"/>
      <c r="D29" s="3"/>
      <c r="E29" s="21"/>
      <c r="F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2" x14ac:dyDescent="0.2">
      <c r="A30" t="s">
        <v>24</v>
      </c>
      <c r="B30" s="3">
        <v>58</v>
      </c>
      <c r="C30" s="3">
        <v>7</v>
      </c>
      <c r="D30" s="3"/>
      <c r="E30" s="21">
        <v>1338</v>
      </c>
      <c r="F30" s="21">
        <v>217</v>
      </c>
      <c r="H30" s="3">
        <v>15.25</v>
      </c>
      <c r="I30" s="3">
        <v>15.88</v>
      </c>
      <c r="J30" s="3"/>
      <c r="K30" s="3">
        <v>0.42099999999999999</v>
      </c>
      <c r="L30" s="3"/>
      <c r="M30" s="3"/>
      <c r="N30" s="3">
        <v>0.17699999999999999</v>
      </c>
      <c r="O30" s="3"/>
      <c r="P30" s="3"/>
      <c r="Q30" s="3">
        <v>0.98899999999999999</v>
      </c>
      <c r="R30" s="3">
        <v>0.68600000000000005</v>
      </c>
      <c r="S30" s="3"/>
      <c r="T30" s="3">
        <v>0.76800000000000002</v>
      </c>
      <c r="U30" s="3"/>
    </row>
    <row r="31" spans="1:22" x14ac:dyDescent="0.2">
      <c r="A31" t="s">
        <v>25</v>
      </c>
      <c r="B31" s="3">
        <v>49</v>
      </c>
      <c r="C31" s="3">
        <v>5</v>
      </c>
      <c r="D31" s="3"/>
      <c r="E31" s="21">
        <v>1070</v>
      </c>
      <c r="F31" s="21">
        <v>133</v>
      </c>
      <c r="G31" s="3"/>
      <c r="H31" s="3">
        <v>19.329999999999998</v>
      </c>
      <c r="I31" s="3">
        <v>15.75</v>
      </c>
      <c r="J31" s="3"/>
      <c r="K31" s="3">
        <v>0.48399999999999999</v>
      </c>
      <c r="L31" s="3"/>
      <c r="M31" s="3"/>
      <c r="N31" s="3">
        <v>0.23400000000000001</v>
      </c>
      <c r="O31" s="3"/>
      <c r="P31" s="3"/>
      <c r="Q31" s="3">
        <v>0.99</v>
      </c>
      <c r="R31" s="3">
        <v>0.38100000000000001</v>
      </c>
      <c r="S31" s="3"/>
      <c r="T31" s="3">
        <v>0.61399999999999999</v>
      </c>
      <c r="U31" s="3"/>
    </row>
    <row r="32" spans="1:22" x14ac:dyDescent="0.2">
      <c r="A32" t="s">
        <v>26</v>
      </c>
      <c r="B32" s="3">
        <v>38</v>
      </c>
      <c r="C32" s="3">
        <v>6</v>
      </c>
      <c r="D32" s="3"/>
      <c r="E32" s="21">
        <v>1117</v>
      </c>
      <c r="F32" s="21">
        <v>328</v>
      </c>
      <c r="H32" s="3">
        <v>15.68</v>
      </c>
      <c r="I32" s="3">
        <v>20.55</v>
      </c>
      <c r="J32" s="3"/>
      <c r="K32" s="3">
        <v>0.63900000000000001</v>
      </c>
      <c r="L32" s="3"/>
      <c r="M32" s="3"/>
      <c r="N32" s="3">
        <v>0.40799999999999997</v>
      </c>
      <c r="O32" s="3"/>
      <c r="P32" s="3"/>
      <c r="Q32" s="3">
        <v>0.99399999999999999</v>
      </c>
      <c r="R32" s="3">
        <v>0.55700000000000005</v>
      </c>
      <c r="S32" s="3"/>
      <c r="T32" s="3">
        <v>0.82</v>
      </c>
      <c r="U32" s="3"/>
    </row>
    <row r="33" spans="1:21" x14ac:dyDescent="0.2">
      <c r="A33" s="2" t="s">
        <v>32</v>
      </c>
      <c r="B33" s="6">
        <f>SUM(B23:B32)</f>
        <v>399</v>
      </c>
      <c r="C33" s="6">
        <f>SUM(C23:C32)</f>
        <v>62</v>
      </c>
      <c r="D33" s="6"/>
      <c r="E33" s="6">
        <f>SUM(E23:E32)</f>
        <v>10001</v>
      </c>
      <c r="F33" s="6">
        <f>SUM(F23:F32)</f>
        <v>2231</v>
      </c>
      <c r="H33" s="6">
        <f>SUM(H23:H32)</f>
        <v>144.19999999999999</v>
      </c>
      <c r="I33" s="6">
        <f>SUM(I23:I32)</f>
        <v>144.83000000000001</v>
      </c>
      <c r="J33" s="3"/>
      <c r="K33" s="6">
        <f>SUM(K23:K32)</f>
        <v>4.3890000000000002</v>
      </c>
      <c r="L33" s="6"/>
      <c r="M33" s="6"/>
      <c r="N33" s="6">
        <f>SUM(N23:N32)</f>
        <v>2.4500000000000002</v>
      </c>
      <c r="O33" s="6"/>
      <c r="P33" s="6"/>
      <c r="Q33" s="6">
        <f>SUM(Q23:Q32)</f>
        <v>4.1419999999999995</v>
      </c>
      <c r="R33" s="6">
        <f>SUM(R23:R32)</f>
        <v>2.1779999999999999</v>
      </c>
      <c r="S33" s="6"/>
      <c r="T33" s="6">
        <f>SUM(T23:T32)</f>
        <v>6.54</v>
      </c>
      <c r="U33" s="6"/>
    </row>
    <row r="34" spans="1:21" x14ac:dyDescent="0.2">
      <c r="A34" s="2" t="s">
        <v>33</v>
      </c>
      <c r="B34" s="7">
        <f>AVERAGE(B23:B32)</f>
        <v>49.875</v>
      </c>
      <c r="C34" s="7">
        <f>AVERAGE(C23:C32)</f>
        <v>7.75</v>
      </c>
      <c r="D34" s="7"/>
      <c r="E34" s="7">
        <f>AVERAGE(E23:E32)</f>
        <v>1250.125</v>
      </c>
      <c r="F34" s="7">
        <f>AVERAGE(F23:F32)</f>
        <v>278.875</v>
      </c>
      <c r="H34" s="7">
        <f>AVERAGE(H23:H32)</f>
        <v>18.024999999999999</v>
      </c>
      <c r="I34" s="7">
        <f>AVERAGE(I23:I32)</f>
        <v>18.103750000000002</v>
      </c>
      <c r="J34" s="3"/>
      <c r="K34" s="7">
        <f>AVERAGE(K23:K32)</f>
        <v>0.54862500000000003</v>
      </c>
      <c r="L34" s="7"/>
      <c r="M34" s="7"/>
      <c r="N34" s="7">
        <f>AVERAGE(N23:N32)</f>
        <v>0.30625000000000002</v>
      </c>
      <c r="O34" s="7"/>
      <c r="P34" s="7"/>
      <c r="Q34" s="7">
        <f>AVERAGE(Q23:Q32)</f>
        <v>0.51774999999999993</v>
      </c>
      <c r="R34" s="7">
        <f>AVERAGE(R23:R32)</f>
        <v>0.27224999999999999</v>
      </c>
      <c r="S34" s="7"/>
      <c r="T34" s="7">
        <f>AVERAGE(T23:T32)</f>
        <v>0.8175</v>
      </c>
      <c r="U34" s="7"/>
    </row>
    <row r="35" spans="1:21" x14ac:dyDescent="0.2">
      <c r="A35" s="2" t="s">
        <v>34</v>
      </c>
      <c r="B35" s="7">
        <f>STDEV(B23:B32)</f>
        <v>14.495689014324224</v>
      </c>
      <c r="C35" s="7">
        <f>STDEV(C23:C32)</f>
        <v>1.8322507626258087</v>
      </c>
      <c r="D35" s="7"/>
      <c r="E35" s="7">
        <f>STDEV(E23:E32)</f>
        <v>378.13241728262335</v>
      </c>
      <c r="F35" s="7">
        <f>STDEV(F23:F32)</f>
        <v>87.963364939209612</v>
      </c>
      <c r="H35" s="7">
        <f>STDEV(H23:H32)</f>
        <v>1.992026964820363</v>
      </c>
      <c r="I35" s="7">
        <f>STDEV(I23:I32)</f>
        <v>2.0221059566699129</v>
      </c>
      <c r="J35" s="3"/>
      <c r="K35" s="7">
        <f>STDEV(K23:K32)</f>
        <v>7.625134659232452E-2</v>
      </c>
      <c r="L35" s="7"/>
      <c r="M35" s="7"/>
      <c r="N35" s="7">
        <f>STDEV(N23:N32)</f>
        <v>8.2385418265959548E-2</v>
      </c>
      <c r="O35" s="7"/>
      <c r="P35" s="7"/>
      <c r="Q35" s="7">
        <f>STDEV(Q23:Q32)</f>
        <v>0.85185390263153193</v>
      </c>
      <c r="R35" s="7">
        <f>STDEV(R23:R32)</f>
        <v>0.77459053699357827</v>
      </c>
      <c r="S35" s="7"/>
      <c r="T35" s="7">
        <f>STDEV(T23:T32)</f>
        <v>0.10513392819229632</v>
      </c>
      <c r="U35" s="7"/>
    </row>
    <row r="36" spans="1:21" x14ac:dyDescent="0.2">
      <c r="B36" s="3"/>
      <c r="C36" s="3"/>
      <c r="D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t="s">
        <v>35</v>
      </c>
    </row>
    <row r="42" spans="1:21" ht="32" x14ac:dyDescent="0.2">
      <c r="A42" t="s">
        <v>1</v>
      </c>
      <c r="B42" s="15" t="s">
        <v>31</v>
      </c>
      <c r="C42" s="15"/>
      <c r="D42" s="15"/>
      <c r="H42" s="13" t="s">
        <v>14</v>
      </c>
      <c r="I42" s="13"/>
      <c r="J42" s="13"/>
      <c r="K42" s="2" t="s">
        <v>3</v>
      </c>
      <c r="L42" s="2"/>
      <c r="M42" s="2"/>
      <c r="N42" s="2" t="s">
        <v>4</v>
      </c>
      <c r="O42" s="2"/>
      <c r="P42" s="2"/>
      <c r="Q42" s="13" t="s">
        <v>2</v>
      </c>
      <c r="R42" s="13"/>
      <c r="S42" s="11"/>
      <c r="T42" s="4" t="s">
        <v>30</v>
      </c>
      <c r="U42" s="4"/>
    </row>
    <row r="43" spans="1:21" x14ac:dyDescent="0.2">
      <c r="A43" t="str">
        <f>A7</f>
        <v>R1</v>
      </c>
      <c r="B43" s="5">
        <f>(B7-B$18)/B$19</f>
        <v>-3.6307869198835573E-2</v>
      </c>
      <c r="C43" s="5">
        <f>(C7-C$18)/C$19</f>
        <v>0.34999598262197062</v>
      </c>
      <c r="D43" s="5">
        <f>(D7-D$18)/D$19</f>
        <v>9.8506365495467846E-2</v>
      </c>
      <c r="H43" s="5">
        <f>(H7-H$18)/H$19</f>
        <v>-0.52401583416992126</v>
      </c>
      <c r="I43" s="5">
        <f>(I7-I$18)/I$19</f>
        <v>-0.29910507707205508</v>
      </c>
      <c r="J43" s="5">
        <f>(J7-J$18)/J$19</f>
        <v>0.46242682336000279</v>
      </c>
      <c r="K43" s="5">
        <f>(K7-K$18)/K$19</f>
        <v>-0.36716129694498373</v>
      </c>
      <c r="L43" s="5"/>
      <c r="M43" s="5"/>
      <c r="N43" s="5">
        <f>(N7-N$18)/N$19</f>
        <v>-0.43026795874003942</v>
      </c>
      <c r="O43" s="5"/>
      <c r="P43" s="5"/>
      <c r="Q43" s="5">
        <f>(Q7-Q$18)/Q$19</f>
        <v>0.47702088040922686</v>
      </c>
      <c r="R43" s="5">
        <f>(R7-R$18)/R$19</f>
        <v>0.47752047103922285</v>
      </c>
      <c r="S43" s="5"/>
      <c r="T43" s="5">
        <f>(T7-T$18)/T$19</f>
        <v>-0.1677284995682056</v>
      </c>
      <c r="U43" s="5"/>
    </row>
    <row r="44" spans="1:21" x14ac:dyDescent="0.2">
      <c r="A44" t="str">
        <f>A8</f>
        <v>R2</v>
      </c>
      <c r="B44" s="5">
        <f>(B8-B$18)/B$19</f>
        <v>-0.85659676591327238</v>
      </c>
      <c r="C44" s="5">
        <f>(C8-C$18)/C$19</f>
        <v>0.34999598262197062</v>
      </c>
      <c r="D44" s="5">
        <f>(D8-D$18)/D$19</f>
        <v>1.3298359341888148</v>
      </c>
      <c r="H44" s="5">
        <f>(H8-H$18)/H$19</f>
        <v>1.4027777828809929</v>
      </c>
      <c r="I44" s="5">
        <f>(I8-I$18)/I$19</f>
        <v>1.1472490646637006</v>
      </c>
      <c r="J44" s="5">
        <f>(J8-J$18)/J$19</f>
        <v>-0.67695014276281229</v>
      </c>
      <c r="K44" s="5">
        <f>(K8-K$18)/K$19</f>
        <v>1.113139805023682</v>
      </c>
      <c r="L44" s="5"/>
      <c r="M44" s="5"/>
      <c r="N44" s="5">
        <f>(N8-N$18)/N$19</f>
        <v>1.145961197040303</v>
      </c>
      <c r="O44" s="5"/>
      <c r="P44" s="5"/>
      <c r="Q44" s="5">
        <f>(Q8-Q$18)/Q$19</f>
        <v>0.47224111206845304</v>
      </c>
      <c r="R44" s="5">
        <f>(R8-R$18)/R$19</f>
        <v>0.46765434560452812</v>
      </c>
      <c r="S44" s="5"/>
      <c r="T44" s="5">
        <f>(T8-T$18)/T$19</f>
        <v>0.50618065048262184</v>
      </c>
      <c r="U44" s="5"/>
    </row>
    <row r="45" spans="1:21" x14ac:dyDescent="0.2">
      <c r="A45" t="str">
        <f>A9</f>
        <v>R3</v>
      </c>
      <c r="B45" s="5">
        <f>(B9-B$18)/B$19</f>
        <v>1.7252961548928238</v>
      </c>
      <c r="C45" s="5">
        <f>(C9-C$18)/C$19</f>
        <v>0.34999598262197062</v>
      </c>
      <c r="D45" s="5">
        <f>(D9-D$18)/D$19</f>
        <v>-1.1328232031978791</v>
      </c>
      <c r="H45" s="5">
        <f>(H9-H$18)/H$19</f>
        <v>-0.37995649831564715</v>
      </c>
      <c r="I45" s="5">
        <f>(I9-I$18)/I$19</f>
        <v>-0.52937041306978661</v>
      </c>
      <c r="J45" s="5">
        <f>(J9-J$18)/J$19</f>
        <v>1.2457484875694376</v>
      </c>
      <c r="K45" s="5">
        <f>(K9-K$18)/K$19</f>
        <v>-1.0432043198913035</v>
      </c>
      <c r="L45" s="5"/>
      <c r="M45" s="5"/>
      <c r="N45" s="5">
        <f>(N9-N$18)/N$19</f>
        <v>-1.026678990656926</v>
      </c>
      <c r="O45" s="5"/>
      <c r="P45" s="5"/>
      <c r="Q45" s="5">
        <f>(Q9-Q$18)/Q$19</f>
        <v>0.47702088040922686</v>
      </c>
      <c r="R45" s="5">
        <f>(R9-R$18)/R$19</f>
        <v>0.43147855234398091</v>
      </c>
      <c r="S45" s="5"/>
      <c r="T45" s="5">
        <f>(T9-T$18)/T$19</f>
        <v>-0.81168613183899618</v>
      </c>
      <c r="U45" s="5"/>
    </row>
    <row r="46" spans="1:21" x14ac:dyDescent="0.2">
      <c r="A46" t="str">
        <f>A10</f>
        <v>R4</v>
      </c>
      <c r="B46" s="5">
        <f>(B10-B$18)/B$19</f>
        <v>-0.66833374043782789</v>
      </c>
      <c r="C46" s="5">
        <f>(C10-C$18)/C$19</f>
        <v>0.34999598262197062</v>
      </c>
      <c r="D46" s="5">
        <f>(D10-D$18)/D$19</f>
        <v>1.0835700204501455</v>
      </c>
      <c r="H46" s="5">
        <f>(H10-H$18)/H$19</f>
        <v>-0.39796391529743208</v>
      </c>
      <c r="I46" s="5">
        <f>(I10-I$18)/I$19</f>
        <v>0.43486568142071691</v>
      </c>
      <c r="J46" s="5">
        <f>(J10-J$18)/J$19</f>
        <v>-2.1723824107990084</v>
      </c>
      <c r="K46" s="5">
        <f>(K10-K$18)/K$19</f>
        <v>0.90333334962654821</v>
      </c>
      <c r="L46" s="5"/>
      <c r="M46" s="5"/>
      <c r="N46" s="5">
        <f>(N10-N$18)/N$19</f>
        <v>0.90100666607443924</v>
      </c>
      <c r="O46" s="5"/>
      <c r="P46" s="5"/>
      <c r="Q46" s="5">
        <f>(Q10-Q$18)/Q$19</f>
        <v>0.46865628581287266</v>
      </c>
      <c r="R46" s="5">
        <f>(R10-R$18)/R$19</f>
        <v>0.22428991821539249</v>
      </c>
      <c r="S46" s="5"/>
      <c r="T46" s="5">
        <f>(T10-T$18)/T$19</f>
        <v>0.49120489159260339</v>
      </c>
      <c r="U46" s="5"/>
    </row>
    <row r="47" spans="1:21" x14ac:dyDescent="0.2">
      <c r="A47" t="str">
        <f>A11</f>
        <v>R5</v>
      </c>
      <c r="B47" s="5">
        <f>(B11-B$18)/B$19</f>
        <v>-0.85659676591327238</v>
      </c>
      <c r="C47" s="5">
        <f>(C11-C$18)/C$19</f>
        <v>0.34999598262197062</v>
      </c>
      <c r="D47" s="5">
        <f>(D11-D$18)/D$19</f>
        <v>-0.88655728945920975</v>
      </c>
      <c r="H47" s="5">
        <f>(H11-H$18)/H$19</f>
        <v>0.57443660171891797</v>
      </c>
      <c r="I47" s="5">
        <f>(I11-I$18)/I$19</f>
        <v>-0.53176901031976342</v>
      </c>
      <c r="J47" s="5">
        <f>(J11-J$18)/J$19</f>
        <v>6.1864608707449462E-2</v>
      </c>
      <c r="K47" s="5">
        <f>(K11-K$18)/K$19</f>
        <v>0.57696775234211761</v>
      </c>
      <c r="L47" s="5"/>
      <c r="M47" s="5"/>
      <c r="N47" s="5">
        <f>(N11-N$18)/N$19</f>
        <v>0.52824977112638494</v>
      </c>
      <c r="O47" s="5"/>
      <c r="P47" s="5"/>
      <c r="Q47" s="5">
        <f>(Q11-Q$18)/Q$19</f>
        <v>-1.9092784637221007</v>
      </c>
      <c r="R47" s="5">
        <f>(R11-R$18)/R$19</f>
        <v>-2.7700791512144449</v>
      </c>
      <c r="S47" s="5"/>
      <c r="T47" s="5">
        <f>(T11-T$18)/T$19</f>
        <v>1.4796049783338152</v>
      </c>
      <c r="U47" s="5"/>
    </row>
    <row r="48" spans="1:21" x14ac:dyDescent="0.2">
      <c r="A48" t="str">
        <f>A12</f>
        <v>R6</v>
      </c>
      <c r="B48" s="5">
        <f>(B12-B$18)/B$19</f>
        <v>-1.367596406489479</v>
      </c>
      <c r="C48" s="5">
        <f>(C12-C$18)/C$19</f>
        <v>-2.8317856775777579</v>
      </c>
      <c r="D48" s="5">
        <f>(D12-D$18)/D$19</f>
        <v>0.83730410671147604</v>
      </c>
      <c r="H48" s="5">
        <f>(H12-H$18)/H$19</f>
        <v>1.7629261225166788</v>
      </c>
      <c r="I48" s="5">
        <f>(I12-I$18)/I$19</f>
        <v>2.28658275840248</v>
      </c>
      <c r="J48" s="5">
        <f>(J12-J$18)/J$19</f>
        <v>-0.48557041798437073</v>
      </c>
      <c r="K48" s="5">
        <f>(K12-K$18)/K$19</f>
        <v>1.3928817455531941</v>
      </c>
      <c r="L48" s="5"/>
      <c r="M48" s="5"/>
      <c r="N48" s="5">
        <f>(N12-N$18)/N$19</f>
        <v>1.4654671069957781</v>
      </c>
      <c r="O48" s="5"/>
      <c r="P48" s="5"/>
      <c r="Q48" s="5">
        <f>(Q12-Q$18)/Q$19</f>
        <v>-1.8853796220182315</v>
      </c>
      <c r="R48" s="5">
        <f>(R12-R$18)/R$19</f>
        <v>-0.28710425014961538</v>
      </c>
      <c r="S48" s="5"/>
      <c r="T48" s="5">
        <f>(T12-T$18)/T$19</f>
        <v>0.59603520382273212</v>
      </c>
      <c r="U48" s="5"/>
    </row>
    <row r="49" spans="1:21" x14ac:dyDescent="0.2">
      <c r="A49" t="str">
        <f>A13</f>
        <v>R7</v>
      </c>
      <c r="B49" s="5">
        <f>(B13-B$18)/B$19</f>
        <v>1.2949806680918079</v>
      </c>
      <c r="C49" s="5">
        <f>(C13-C$18)/C$19</f>
        <v>0.34999598262197062</v>
      </c>
      <c r="D49" s="5">
        <f>(D13-D$18)/D$19</f>
        <v>-1.1328232031978791</v>
      </c>
      <c r="H49" s="5">
        <f>(H13-H$18)/H$19</f>
        <v>-1.5804509637679305</v>
      </c>
      <c r="I49" s="5">
        <f>(I13-I$18)/I$19</f>
        <v>-0.57014656631938543</v>
      </c>
      <c r="J49" s="5">
        <f>(J13-J$18)/J$19</f>
        <v>1.0009604675039903</v>
      </c>
      <c r="K49" s="5">
        <f>(K13-K$18)/K$19</f>
        <v>-1.4511613164968418</v>
      </c>
      <c r="L49" s="5"/>
      <c r="M49" s="5"/>
      <c r="N49" s="5">
        <f>(N13-N$18)/N$19</f>
        <v>-1.3568350976109169</v>
      </c>
      <c r="O49" s="5"/>
      <c r="P49" s="5"/>
      <c r="Q49" s="5">
        <f>(Q13-Q$18)/Q$19</f>
        <v>0.47702088040922686</v>
      </c>
      <c r="R49" s="5">
        <f>(R13-R$18)/R$19</f>
        <v>0.28184231658444486</v>
      </c>
      <c r="S49" s="5"/>
      <c r="T49" s="5">
        <f>(T13-T$18)/T$19</f>
        <v>-2.1894559497206862</v>
      </c>
      <c r="U49" s="5"/>
    </row>
    <row r="50" spans="1:21" x14ac:dyDescent="0.2">
      <c r="A50" t="str">
        <f>A14</f>
        <v>R8</v>
      </c>
      <c r="B50" s="5">
        <f>(B14-B$18)/B$19</f>
        <v>0.39400761760218045</v>
      </c>
      <c r="C50" s="5">
        <f>(C14-C$18)/C$19</f>
        <v>0.34999598262197062</v>
      </c>
      <c r="D50" s="5">
        <f>(D14-D$18)/D$19</f>
        <v>-1.1328232031978791</v>
      </c>
      <c r="H50" s="5">
        <f>(H14-H$18)/H$19</f>
        <v>0.13025364950157306</v>
      </c>
      <c r="I50" s="5">
        <f>(I14-I$18)/I$19</f>
        <v>-0.50058724607007066</v>
      </c>
      <c r="J50" s="5">
        <f>(J14-J$18)/J$19</f>
        <v>0.86298903801255455</v>
      </c>
      <c r="K50" s="5">
        <f>(K14-K$18)/K$19</f>
        <v>0.39047312532244305</v>
      </c>
      <c r="L50" s="5"/>
      <c r="M50" s="5"/>
      <c r="N50" s="5">
        <f>(N14-N$18)/N$19</f>
        <v>0.3365462251531004</v>
      </c>
      <c r="O50" s="5"/>
      <c r="P50" s="5"/>
      <c r="Q50" s="5">
        <f>(Q14-Q$18)/Q$19</f>
        <v>0.47224111206845304</v>
      </c>
      <c r="R50" s="5">
        <f>(R14-R$18)/R$19</f>
        <v>0.43641161506132825</v>
      </c>
      <c r="S50" s="5"/>
      <c r="T50" s="5">
        <f>(T14-T$18)/T$19</f>
        <v>0.13178667823216214</v>
      </c>
      <c r="U50" s="5"/>
    </row>
    <row r="51" spans="1:21" x14ac:dyDescent="0.2">
      <c r="A51" t="str">
        <f>A15</f>
        <v>R9</v>
      </c>
      <c r="B51" s="5">
        <f>(B15-B$18)/B$19</f>
        <v>-0.2245708946742801</v>
      </c>
      <c r="C51" s="5">
        <f>(C15-C$18)/C$19</f>
        <v>0.34999598262197062</v>
      </c>
      <c r="D51" s="5">
        <f>(D15-D$18)/D$19</f>
        <v>9.8506365495467846E-2</v>
      </c>
      <c r="H51" s="5">
        <f>(H15-H$18)/H$19</f>
        <v>-0.40996885995195465</v>
      </c>
      <c r="I51" s="5">
        <f>(I15-I$18)/I$19</f>
        <v>-0.67088765081839286</v>
      </c>
      <c r="J51" s="5">
        <f>(J15-J$18)/J$19</f>
        <v>-3.6050599318729497E-2</v>
      </c>
      <c r="K51" s="5">
        <f>(K15-K$18)/K$19</f>
        <v>-0.61193549490830668</v>
      </c>
      <c r="L51" s="5"/>
      <c r="M51" s="5"/>
      <c r="N51" s="5">
        <f>(N15-N$18)/N$19</f>
        <v>-0.65392209570887205</v>
      </c>
      <c r="O51" s="5"/>
      <c r="P51" s="5"/>
      <c r="Q51" s="5">
        <f>(Q15-Q$18)/Q$19</f>
        <v>0.47343605415364648</v>
      </c>
      <c r="R51" s="5">
        <f>(R15-R$18)/R$19</f>
        <v>0.46600999136541238</v>
      </c>
      <c r="S51" s="5"/>
      <c r="T51" s="5">
        <f>(T15-T$18)/T$19</f>
        <v>0.46125337381256665</v>
      </c>
      <c r="U51" s="5"/>
    </row>
    <row r="52" spans="1:21" x14ac:dyDescent="0.2">
      <c r="A52" t="str">
        <f>A16</f>
        <v>R10</v>
      </c>
      <c r="B52" s="5">
        <f>(B16-B$18)/B$19</f>
        <v>0.59571800204015668</v>
      </c>
      <c r="C52" s="5">
        <f>(C16-C$18)/C$19</f>
        <v>3.1817816601997742E-2</v>
      </c>
      <c r="D52" s="5">
        <f>(D16-D$18)/D$19</f>
        <v>0.83730410671147604</v>
      </c>
      <c r="H52" s="5">
        <f>(H16-H$18)/H$19</f>
        <v>-0.57803808511527388</v>
      </c>
      <c r="I52" s="5">
        <f>(I16-I$18)/I$19</f>
        <v>-0.76683154081744842</v>
      </c>
      <c r="J52" s="5">
        <f>(J16-J$18)/J$19</f>
        <v>-0.26303585428850829</v>
      </c>
      <c r="K52" s="5">
        <f>(K16-K$18)/K$19</f>
        <v>-0.90333334962654821</v>
      </c>
      <c r="L52" s="5"/>
      <c r="M52" s="5"/>
      <c r="N52" s="5">
        <f>(N16-N$18)/N$19</f>
        <v>-0.90952682367325188</v>
      </c>
      <c r="O52" s="5"/>
      <c r="P52" s="5"/>
      <c r="Q52" s="5">
        <f>(Q16-Q$18)/Q$19</f>
        <v>0.47702088040922686</v>
      </c>
      <c r="R52" s="5">
        <f>(R16-R$18)/R$19</f>
        <v>0.27197619114975019</v>
      </c>
      <c r="S52" s="5"/>
      <c r="T52" s="5">
        <f>(T16-T$18)/T$19</f>
        <v>-0.4971951951486101</v>
      </c>
      <c r="U52" s="5"/>
    </row>
    <row r="53" spans="1:21" x14ac:dyDescent="0.2">
      <c r="B53" s="5">
        <f>AVERAGE(B43:B52)</f>
        <v>1.3322676295501878E-16</v>
      </c>
      <c r="C53" s="5">
        <f t="shared" ref="C53:N53" si="19">AVERAGE(C43:C52)</f>
        <v>4.9543702473897615E-16</v>
      </c>
      <c r="D53" s="5">
        <f t="shared" si="19"/>
        <v>9.9920072216264091E-17</v>
      </c>
      <c r="H53" s="5">
        <f t="shared" si="19"/>
        <v>3.1086244689504381E-16</v>
      </c>
      <c r="I53" s="5">
        <f t="shared" si="19"/>
        <v>-4.9960036108132044E-16</v>
      </c>
      <c r="J53" s="5">
        <f t="shared" si="19"/>
        <v>5.3845816694320088E-16</v>
      </c>
      <c r="K53" s="5">
        <f t="shared" si="19"/>
        <v>1.2212453270876723E-16</v>
      </c>
      <c r="L53" s="5"/>
      <c r="M53" s="5"/>
      <c r="N53" s="5">
        <f t="shared" si="19"/>
        <v>-8.8817841970012528E-17</v>
      </c>
      <c r="O53" s="5"/>
      <c r="P53" s="5"/>
      <c r="Q53" s="5">
        <f t="shared" ref="Q53" si="20">AVERAGE(Q43:Q52)</f>
        <v>4.9960036108132046E-17</v>
      </c>
      <c r="R53" s="5">
        <f t="shared" ref="R53" si="21">AVERAGE(R43:R52)</f>
        <v>0</v>
      </c>
      <c r="S53" s="5"/>
      <c r="T53" s="5">
        <f t="shared" ref="T53" si="22">AVERAGE(T43:T52)</f>
        <v>3.2196467714129539E-16</v>
      </c>
      <c r="U53" s="5"/>
    </row>
    <row r="54" spans="1:21" x14ac:dyDescent="0.2">
      <c r="B54" s="5">
        <f>STDEV(B43:B52)</f>
        <v>1.0000000000000004</v>
      </c>
      <c r="C54" s="5">
        <f t="shared" ref="C54:N54" si="23">STDEV(C43:C52)</f>
        <v>0.99999999999999933</v>
      </c>
      <c r="D54" s="5">
        <f t="shared" si="23"/>
        <v>0.99999999999999989</v>
      </c>
      <c r="H54" s="5">
        <f t="shared" si="23"/>
        <v>1.0000000000000016</v>
      </c>
      <c r="I54" s="5">
        <f t="shared" si="23"/>
        <v>1.0000000000000022</v>
      </c>
      <c r="J54" s="5">
        <f t="shared" si="23"/>
        <v>1.0000000000000044</v>
      </c>
      <c r="K54" s="5">
        <f t="shared" si="23"/>
        <v>1.0000000000000013</v>
      </c>
      <c r="L54" s="5"/>
      <c r="M54" s="5"/>
      <c r="N54" s="5">
        <f t="shared" si="23"/>
        <v>0.99999999999999911</v>
      </c>
      <c r="O54" s="5"/>
      <c r="P54" s="5"/>
      <c r="Q54" s="5">
        <f t="shared" ref="Q54:T54" si="24">STDEV(Q43:Q52)</f>
        <v>1</v>
      </c>
      <c r="R54" s="5">
        <f t="shared" si="24"/>
        <v>0.99999999999999989</v>
      </c>
      <c r="S54" s="5"/>
      <c r="T54" s="5">
        <f t="shared" si="24"/>
        <v>1</v>
      </c>
      <c r="U54" s="5"/>
    </row>
  </sheetData>
  <mergeCells count="10">
    <mergeCell ref="K5:M5"/>
    <mergeCell ref="N5:P5"/>
    <mergeCell ref="Q5:S5"/>
    <mergeCell ref="T5:V5"/>
    <mergeCell ref="H5:J5"/>
    <mergeCell ref="B5:D5"/>
    <mergeCell ref="B42:D42"/>
    <mergeCell ref="H42:J42"/>
    <mergeCell ref="Q42:R42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keyword</vt:lpstr>
      <vt:lpstr>cosine</vt:lpstr>
      <vt:lpstr>pearson</vt:lpstr>
      <vt:lpstr>sentiment</vt:lpstr>
      <vt:lpstr>jaccard</vt:lpstr>
      <vt:lpstr>sentence count</vt:lpstr>
      <vt:lpstr>readability</vt:lpstr>
      <vt:lpstr>word count</vt:lpstr>
      <vt:lpstr>pos</vt:lpstr>
      <vt:lpstr>Sheet4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Jacob</dc:creator>
  <cp:lastModifiedBy>Shreya Jacob</cp:lastModifiedBy>
  <dcterms:created xsi:type="dcterms:W3CDTF">2021-07-11T16:30:05Z</dcterms:created>
  <dcterms:modified xsi:type="dcterms:W3CDTF">2021-08-29T22:57:17Z</dcterms:modified>
</cp:coreProperties>
</file>