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E:\01 MSBA UT\03 Fall\05 Marketing\Assignments\Homework 4\"/>
    </mc:Choice>
  </mc:AlternateContent>
  <xr:revisionPtr revIDLastSave="0" documentId="13_ncr:1_{14609D15-C39E-449F-9BA9-DDFC59909A3A}" xr6:coauthVersionLast="47" xr6:coauthVersionMax="47" xr10:uidLastSave="{00000000-0000-0000-0000-000000000000}"/>
  <bookViews>
    <workbookView xWindow="-120" yWindow="-120" windowWidth="29040" windowHeight="15720" activeTab="2" xr2:uid="{00000000-000D-0000-FFFF-FFFF00000000}"/>
  </bookViews>
  <sheets>
    <sheet name="Dictionary" sheetId="14" r:id="rId1"/>
    <sheet name="RM Data" sheetId="1" r:id="rId2"/>
    <sheet name="NE Data" sheetId="2" r:id="rId3"/>
    <sheet name="Combined Data" sheetId="20" r:id="rId4"/>
    <sheet name="Interaction Data" sheetId="22" r:id="rId5"/>
    <sheet name="Q1" sheetId="15" r:id="rId6"/>
    <sheet name="Q2" sheetId="19" r:id="rId7"/>
    <sheet name="Q3" sheetId="27" r:id="rId8"/>
    <sheet name="Q4" sheetId="28" r:id="rId9"/>
    <sheet name="Q5" sheetId="30" r:id="rId10"/>
    <sheet name="Q1 - RM Regression" sheetId="18" r:id="rId11"/>
    <sheet name="Q1 - NE Regression" sheetId="17" r:id="rId12"/>
    <sheet name="Q2 - Combined Regression" sheetId="21" r:id="rId13"/>
    <sheet name="Q3-1" sheetId="23" r:id="rId14"/>
    <sheet name="Q3-2" sheetId="24" r:id="rId15"/>
    <sheet name="Q3-3" sheetId="25" r:id="rId16"/>
    <sheet name="Q3-4" sheetId="26" r:id="rId17"/>
  </sheets>
  <definedNames>
    <definedName name="_xlnm._FilterDatabase" localSheetId="4" hidden="1">'Interaction Data'!$A$1:$K$221</definedName>
    <definedName name="xdata1" hidden="1">125.555884556961+(ROW(OFFSET(#REF!,0,0,70,1))-1)*5.32050700924782</definedName>
    <definedName name="xdata3" hidden="1">109.214036023177+(ROW(OFFSET(#REF!,0,0,70,1))-1)*5.55734539379541</definedName>
    <definedName name="ydata2" hidden="1">0+1*[0]!xdata1-185.966430905549*(1.00454545454545+([0]!xdata1-278.382191825989)^2/1922854.05308614)^0.5</definedName>
    <definedName name="ydata4" hidden="1">0+1*[0]!xdata3+185.966430905549*(1.00454545454545+([0]!xdata3-278.382191825989)^2/1922854.05308614)^0.5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30" l="1"/>
  <c r="C9" i="30" s="1"/>
  <c r="O89" i="30"/>
  <c r="N89" i="30"/>
  <c r="O88" i="30"/>
  <c r="N88" i="30"/>
  <c r="O87" i="30"/>
  <c r="N87" i="30"/>
  <c r="O86" i="30"/>
  <c r="N86" i="30"/>
  <c r="O85" i="30"/>
  <c r="N85" i="30"/>
  <c r="O84" i="30"/>
  <c r="N84" i="30"/>
  <c r="O83" i="30"/>
  <c r="N83" i="30"/>
  <c r="O82" i="30"/>
  <c r="N82" i="30"/>
  <c r="O81" i="30"/>
  <c r="N81" i="30"/>
  <c r="O80" i="30"/>
  <c r="N80" i="30"/>
  <c r="O79" i="30"/>
  <c r="P79" i="30" s="1"/>
  <c r="N79" i="30"/>
  <c r="O78" i="30"/>
  <c r="N78" i="30"/>
  <c r="O77" i="30"/>
  <c r="N77" i="30"/>
  <c r="O76" i="30"/>
  <c r="N76" i="30"/>
  <c r="O75" i="30"/>
  <c r="P75" i="30" s="1"/>
  <c r="N75" i="30"/>
  <c r="O74" i="30"/>
  <c r="N74" i="30"/>
  <c r="O73" i="30"/>
  <c r="N73" i="30"/>
  <c r="O72" i="30"/>
  <c r="N72" i="30"/>
  <c r="O71" i="30"/>
  <c r="N71" i="30"/>
  <c r="O70" i="30"/>
  <c r="N70" i="30"/>
  <c r="O69" i="30"/>
  <c r="N69" i="30"/>
  <c r="O68" i="30"/>
  <c r="N68" i="30"/>
  <c r="O67" i="30"/>
  <c r="N67" i="30"/>
  <c r="O66" i="30"/>
  <c r="N66" i="30"/>
  <c r="O65" i="30"/>
  <c r="N65" i="30"/>
  <c r="O64" i="30"/>
  <c r="N64" i="30"/>
  <c r="O63" i="30"/>
  <c r="N63" i="30"/>
  <c r="O62" i="30"/>
  <c r="N62" i="30"/>
  <c r="O61" i="30"/>
  <c r="N61" i="30"/>
  <c r="O60" i="30"/>
  <c r="N60" i="30"/>
  <c r="O59" i="30"/>
  <c r="N59" i="30"/>
  <c r="O58" i="30"/>
  <c r="N58" i="30"/>
  <c r="O57" i="30"/>
  <c r="N57" i="30"/>
  <c r="O56" i="30"/>
  <c r="N56" i="30"/>
  <c r="O55" i="30"/>
  <c r="N55" i="30"/>
  <c r="O54" i="30"/>
  <c r="N54" i="30"/>
  <c r="O53" i="30"/>
  <c r="N53" i="30"/>
  <c r="O52" i="30"/>
  <c r="P52" i="30" s="1"/>
  <c r="N52" i="30"/>
  <c r="O51" i="30"/>
  <c r="N51" i="30"/>
  <c r="O50" i="30"/>
  <c r="N50" i="30"/>
  <c r="O49" i="30"/>
  <c r="N49" i="30"/>
  <c r="O48" i="30"/>
  <c r="N48" i="30"/>
  <c r="O47" i="30"/>
  <c r="P47" i="30" s="1"/>
  <c r="N47" i="30"/>
  <c r="O46" i="30"/>
  <c r="N46" i="30"/>
  <c r="O45" i="30"/>
  <c r="N45" i="30"/>
  <c r="O44" i="30"/>
  <c r="P44" i="30" s="1"/>
  <c r="N44" i="30"/>
  <c r="O43" i="30"/>
  <c r="N43" i="30"/>
  <c r="O42" i="30"/>
  <c r="N42" i="30"/>
  <c r="O41" i="30"/>
  <c r="N41" i="30"/>
  <c r="O40" i="30"/>
  <c r="N40" i="30"/>
  <c r="O39" i="30"/>
  <c r="N39" i="30"/>
  <c r="O38" i="30"/>
  <c r="N38" i="30"/>
  <c r="P37" i="30"/>
  <c r="O37" i="30"/>
  <c r="N37" i="30"/>
  <c r="O36" i="30"/>
  <c r="N36" i="30"/>
  <c r="O35" i="30"/>
  <c r="N35" i="30"/>
  <c r="O34" i="30"/>
  <c r="N34" i="30"/>
  <c r="O33" i="30"/>
  <c r="N33" i="30"/>
  <c r="O32" i="30"/>
  <c r="P32" i="30" s="1"/>
  <c r="Q32" i="30" s="1"/>
  <c r="N32" i="30"/>
  <c r="O31" i="30"/>
  <c r="P31" i="30" s="1"/>
  <c r="N31" i="30"/>
  <c r="O30" i="30"/>
  <c r="P30" i="30" s="1"/>
  <c r="N30" i="30"/>
  <c r="P29" i="30"/>
  <c r="O29" i="30"/>
  <c r="N29" i="30"/>
  <c r="P28" i="30"/>
  <c r="O28" i="30"/>
  <c r="N28" i="30"/>
  <c r="O27" i="30"/>
  <c r="N27" i="30"/>
  <c r="O26" i="30"/>
  <c r="N26" i="30"/>
  <c r="O25" i="30"/>
  <c r="N25" i="30"/>
  <c r="P24" i="30"/>
  <c r="O24" i="30"/>
  <c r="N24" i="30"/>
  <c r="Q24" i="30" s="1"/>
  <c r="O23" i="30"/>
  <c r="P23" i="30" s="1"/>
  <c r="N23" i="30"/>
  <c r="O22" i="30"/>
  <c r="P22" i="30" s="1"/>
  <c r="N22" i="30"/>
  <c r="P21" i="30"/>
  <c r="O21" i="30"/>
  <c r="N21" i="30"/>
  <c r="O20" i="30"/>
  <c r="N20" i="30"/>
  <c r="O19" i="30"/>
  <c r="N19" i="30"/>
  <c r="B19" i="30" a="1"/>
  <c r="P18" i="30"/>
  <c r="O18" i="30"/>
  <c r="N18" i="30"/>
  <c r="Q18" i="30" s="1"/>
  <c r="O17" i="30"/>
  <c r="N17" i="30"/>
  <c r="O16" i="30"/>
  <c r="P16" i="30" s="1"/>
  <c r="N16" i="30"/>
  <c r="P15" i="30"/>
  <c r="O15" i="30"/>
  <c r="N15" i="30"/>
  <c r="O14" i="30"/>
  <c r="N14" i="30"/>
  <c r="O13" i="30"/>
  <c r="P13" i="30" s="1"/>
  <c r="N13" i="30"/>
  <c r="O12" i="30"/>
  <c r="N12" i="30"/>
  <c r="B12" i="30" a="1"/>
  <c r="O11" i="30"/>
  <c r="P11" i="30" s="1"/>
  <c r="N11" i="30"/>
  <c r="O10" i="30"/>
  <c r="N10" i="30"/>
  <c r="C38" i="28"/>
  <c r="C37" i="28"/>
  <c r="C36" i="28"/>
  <c r="C35" i="28"/>
  <c r="C34" i="28"/>
  <c r="C33" i="28"/>
  <c r="C32" i="28"/>
  <c r="C31" i="28"/>
  <c r="C30" i="28"/>
  <c r="C29" i="28"/>
  <c r="C28" i="28"/>
  <c r="C27" i="28"/>
  <c r="C26" i="28"/>
  <c r="C25" i="28"/>
  <c r="C24" i="28"/>
  <c r="C23" i="28"/>
  <c r="C22" i="28"/>
  <c r="C21" i="28"/>
  <c r="C20" i="28"/>
  <c r="C19" i="28"/>
  <c r="B19" i="28" a="1"/>
  <c r="B19" i="28" s="1"/>
  <c r="B12" i="28" a="1"/>
  <c r="B12" i="28" s="1"/>
  <c r="O89" i="28"/>
  <c r="P89" i="28" s="1"/>
  <c r="O88" i="28"/>
  <c r="P88" i="28" s="1"/>
  <c r="O87" i="28"/>
  <c r="O86" i="28"/>
  <c r="P86" i="28" s="1"/>
  <c r="O85" i="28"/>
  <c r="P85" i="28" s="1"/>
  <c r="O84" i="28"/>
  <c r="P84" i="28" s="1"/>
  <c r="O83" i="28"/>
  <c r="P83" i="28" s="1"/>
  <c r="O82" i="28"/>
  <c r="P82" i="28" s="1"/>
  <c r="O81" i="28"/>
  <c r="P81" i="28" s="1"/>
  <c r="O80" i="28"/>
  <c r="P80" i="28" s="1"/>
  <c r="O79" i="28"/>
  <c r="P79" i="28" s="1"/>
  <c r="O78" i="28"/>
  <c r="P78" i="28" s="1"/>
  <c r="O77" i="28"/>
  <c r="P77" i="28" s="1"/>
  <c r="O76" i="28"/>
  <c r="P76" i="28" s="1"/>
  <c r="O75" i="28"/>
  <c r="P75" i="28" s="1"/>
  <c r="O74" i="28"/>
  <c r="P74" i="28" s="1"/>
  <c r="O73" i="28"/>
  <c r="P73" i="28" s="1"/>
  <c r="O72" i="28"/>
  <c r="P72" i="28" s="1"/>
  <c r="O71" i="28"/>
  <c r="P71" i="28" s="1"/>
  <c r="O70" i="28"/>
  <c r="P70" i="28" s="1"/>
  <c r="O69" i="28"/>
  <c r="P69" i="28" s="1"/>
  <c r="O68" i="28"/>
  <c r="P68" i="28" s="1"/>
  <c r="O67" i="28"/>
  <c r="P67" i="28" s="1"/>
  <c r="O66" i="28"/>
  <c r="P66" i="28" s="1"/>
  <c r="O65" i="28"/>
  <c r="P65" i="28" s="1"/>
  <c r="O64" i="28"/>
  <c r="P64" i="28" s="1"/>
  <c r="O63" i="28"/>
  <c r="P63" i="28" s="1"/>
  <c r="O62" i="28"/>
  <c r="P62" i="28" s="1"/>
  <c r="O61" i="28"/>
  <c r="P61" i="28" s="1"/>
  <c r="O60" i="28"/>
  <c r="P60" i="28" s="1"/>
  <c r="O59" i="28"/>
  <c r="P59" i="28" s="1"/>
  <c r="O58" i="28"/>
  <c r="P58" i="28" s="1"/>
  <c r="O57" i="28"/>
  <c r="P57" i="28" s="1"/>
  <c r="O56" i="28"/>
  <c r="P56" i="28" s="1"/>
  <c r="O55" i="28"/>
  <c r="P55" i="28" s="1"/>
  <c r="O54" i="28"/>
  <c r="P54" i="28" s="1"/>
  <c r="O53" i="28"/>
  <c r="P53" i="28" s="1"/>
  <c r="O52" i="28"/>
  <c r="P52" i="28" s="1"/>
  <c r="O51" i="28"/>
  <c r="P51" i="28" s="1"/>
  <c r="O50" i="28"/>
  <c r="P50" i="28" s="1"/>
  <c r="O49" i="28"/>
  <c r="P49" i="28" s="1"/>
  <c r="O48" i="28"/>
  <c r="P48" i="28" s="1"/>
  <c r="O47" i="28"/>
  <c r="P47" i="28" s="1"/>
  <c r="O46" i="28"/>
  <c r="P46" i="28" s="1"/>
  <c r="O45" i="28"/>
  <c r="P45" i="28" s="1"/>
  <c r="O44" i="28"/>
  <c r="P44" i="28" s="1"/>
  <c r="O43" i="28"/>
  <c r="P43" i="28" s="1"/>
  <c r="O42" i="28"/>
  <c r="P42" i="28" s="1"/>
  <c r="O41" i="28"/>
  <c r="P41" i="28" s="1"/>
  <c r="O40" i="28"/>
  <c r="P40" i="28" s="1"/>
  <c r="O39" i="28"/>
  <c r="P39" i="28" s="1"/>
  <c r="O38" i="28"/>
  <c r="P38" i="28" s="1"/>
  <c r="O37" i="28"/>
  <c r="P37" i="28" s="1"/>
  <c r="O36" i="28"/>
  <c r="P36" i="28" s="1"/>
  <c r="O35" i="28"/>
  <c r="P35" i="28" s="1"/>
  <c r="O34" i="28"/>
  <c r="P34" i="28" s="1"/>
  <c r="O33" i="28"/>
  <c r="P33" i="28" s="1"/>
  <c r="O32" i="28"/>
  <c r="P32" i="28" s="1"/>
  <c r="O31" i="28"/>
  <c r="P31" i="28" s="1"/>
  <c r="O30" i="28"/>
  <c r="P30" i="28" s="1"/>
  <c r="O29" i="28"/>
  <c r="P29" i="28" s="1"/>
  <c r="O28" i="28"/>
  <c r="P28" i="28" s="1"/>
  <c r="O27" i="28"/>
  <c r="P27" i="28" s="1"/>
  <c r="O26" i="28"/>
  <c r="P26" i="28" s="1"/>
  <c r="O25" i="28"/>
  <c r="P25" i="28" s="1"/>
  <c r="O24" i="28"/>
  <c r="P24" i="28" s="1"/>
  <c r="O23" i="28"/>
  <c r="O22" i="28"/>
  <c r="P22" i="28" s="1"/>
  <c r="O21" i="28"/>
  <c r="P21" i="28" s="1"/>
  <c r="O20" i="28"/>
  <c r="P20" i="28" s="1"/>
  <c r="O19" i="28"/>
  <c r="P19" i="28" s="1"/>
  <c r="O18" i="28"/>
  <c r="P18" i="28" s="1"/>
  <c r="O17" i="28"/>
  <c r="P17" i="28" s="1"/>
  <c r="O16" i="28"/>
  <c r="P16" i="28" s="1"/>
  <c r="O15" i="28"/>
  <c r="P15" i="28" s="1"/>
  <c r="O14" i="28"/>
  <c r="P14" i="28" s="1"/>
  <c r="O13" i="28"/>
  <c r="P13" i="28" s="1"/>
  <c r="O12" i="28"/>
  <c r="P12" i="28" s="1"/>
  <c r="O11" i="28"/>
  <c r="P11" i="28" s="1"/>
  <c r="O10" i="28"/>
  <c r="N89" i="28"/>
  <c r="N88" i="28"/>
  <c r="N87" i="28"/>
  <c r="N86" i="28"/>
  <c r="N85" i="28"/>
  <c r="N84" i="28"/>
  <c r="N83" i="28"/>
  <c r="N82" i="28"/>
  <c r="N81" i="28"/>
  <c r="N80" i="28"/>
  <c r="N79" i="28"/>
  <c r="N78" i="28"/>
  <c r="N77" i="28"/>
  <c r="N76" i="28"/>
  <c r="N75" i="28"/>
  <c r="N74" i="28"/>
  <c r="N73" i="28"/>
  <c r="N72" i="28"/>
  <c r="N71" i="28"/>
  <c r="N70" i="28"/>
  <c r="N69" i="28"/>
  <c r="N68" i="28"/>
  <c r="N67" i="28"/>
  <c r="N66" i="28"/>
  <c r="N65" i="28"/>
  <c r="N64" i="28"/>
  <c r="N63" i="28"/>
  <c r="N62" i="28"/>
  <c r="N61" i="28"/>
  <c r="N60" i="28"/>
  <c r="N59" i="28"/>
  <c r="N58" i="28"/>
  <c r="N57" i="28"/>
  <c r="N56" i="28"/>
  <c r="N55" i="28"/>
  <c r="N54" i="28"/>
  <c r="N53" i="28"/>
  <c r="N52" i="28"/>
  <c r="N51" i="28"/>
  <c r="N50" i="28"/>
  <c r="N49" i="28"/>
  <c r="N48" i="28"/>
  <c r="N47" i="28"/>
  <c r="N46" i="28"/>
  <c r="N45" i="28"/>
  <c r="N44" i="28"/>
  <c r="N43" i="28"/>
  <c r="N42" i="28"/>
  <c r="N41"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Q11" i="28" s="1"/>
  <c r="N10" i="28"/>
  <c r="Q16" i="30" l="1"/>
  <c r="Q31" i="30"/>
  <c r="Q21" i="30"/>
  <c r="Q15" i="30"/>
  <c r="Q28" i="30"/>
  <c r="Q37" i="30"/>
  <c r="Q29" i="30"/>
  <c r="Q58" i="30"/>
  <c r="Q66" i="30"/>
  <c r="Q43" i="30"/>
  <c r="Q51" i="30"/>
  <c r="Q27" i="30"/>
  <c r="Q74" i="30"/>
  <c r="Q55" i="30"/>
  <c r="Q63" i="30"/>
  <c r="Q71" i="30"/>
  <c r="Q87" i="30"/>
  <c r="Q77" i="30"/>
  <c r="Q45" i="30"/>
  <c r="Q53" i="30"/>
  <c r="Q62" i="30"/>
  <c r="Q25" i="30"/>
  <c r="Q12" i="30"/>
  <c r="Q40" i="30"/>
  <c r="Q72" i="30"/>
  <c r="Q80" i="30"/>
  <c r="Q41" i="30"/>
  <c r="Q49" i="30"/>
  <c r="Q57" i="30"/>
  <c r="Q65" i="30"/>
  <c r="P38" i="30"/>
  <c r="Q38" i="30" s="1"/>
  <c r="C27" i="30" s="1"/>
  <c r="P42" i="30"/>
  <c r="Q42" i="30" s="1"/>
  <c r="P46" i="30"/>
  <c r="Q46" i="30" s="1"/>
  <c r="P50" i="30"/>
  <c r="Q50" i="30" s="1"/>
  <c r="P54" i="30"/>
  <c r="Q54" i="30" s="1"/>
  <c r="P58" i="30"/>
  <c r="P62" i="30"/>
  <c r="P66" i="30"/>
  <c r="P70" i="30"/>
  <c r="Q70" i="30" s="1"/>
  <c r="P74" i="30"/>
  <c r="P78" i="30"/>
  <c r="Q78" i="30" s="1"/>
  <c r="P82" i="30"/>
  <c r="Q82" i="30" s="1"/>
  <c r="P86" i="30"/>
  <c r="Q86" i="30" s="1"/>
  <c r="P19" i="30"/>
  <c r="Q19" i="30" s="1"/>
  <c r="Q22" i="30"/>
  <c r="P35" i="30"/>
  <c r="Q35" i="30" s="1"/>
  <c r="P20" i="30"/>
  <c r="Q20" i="30" s="1"/>
  <c r="Q23" i="30"/>
  <c r="P36" i="30"/>
  <c r="Q36" i="30" s="1"/>
  <c r="P33" i="30"/>
  <c r="Q33" i="30" s="1"/>
  <c r="P40" i="30"/>
  <c r="P48" i="30"/>
  <c r="Q48" i="30" s="1"/>
  <c r="P56" i="30"/>
  <c r="Q56" i="30" s="1"/>
  <c r="P60" i="30"/>
  <c r="Q60" i="30" s="1"/>
  <c r="P64" i="30"/>
  <c r="Q64" i="30" s="1"/>
  <c r="C33" i="30" s="1"/>
  <c r="P68" i="30"/>
  <c r="Q68" i="30" s="1"/>
  <c r="P72" i="30"/>
  <c r="P76" i="30"/>
  <c r="Q76" i="30" s="1"/>
  <c r="P80" i="30"/>
  <c r="P84" i="30"/>
  <c r="Q84" i="30" s="1"/>
  <c r="P88" i="30"/>
  <c r="Q88" i="30" s="1"/>
  <c r="Q11" i="30"/>
  <c r="P14" i="30"/>
  <c r="Q14" i="30" s="1"/>
  <c r="P27" i="30"/>
  <c r="Q30" i="30"/>
  <c r="Q44" i="30"/>
  <c r="Q52" i="30"/>
  <c r="P26" i="30"/>
  <c r="Q26" i="30" s="1"/>
  <c r="P39" i="30"/>
  <c r="Q39" i="30" s="1"/>
  <c r="P51" i="30"/>
  <c r="P63" i="30"/>
  <c r="P71" i="30"/>
  <c r="P83" i="30"/>
  <c r="Q83" i="30" s="1"/>
  <c r="Q75" i="30"/>
  <c r="P12" i="30"/>
  <c r="P25" i="30"/>
  <c r="P43" i="30"/>
  <c r="P55" i="30"/>
  <c r="P59" i="30"/>
  <c r="Q59" i="30" s="1"/>
  <c r="P67" i="30"/>
  <c r="Q67" i="30" s="1"/>
  <c r="P87" i="30"/>
  <c r="Q13" i="30"/>
  <c r="Q47" i="30"/>
  <c r="Q79" i="30"/>
  <c r="P17" i="30"/>
  <c r="Q17" i="30" s="1"/>
  <c r="B12" i="30"/>
  <c r="P34" i="30"/>
  <c r="Q34" i="30" s="1"/>
  <c r="P41" i="30"/>
  <c r="P45" i="30"/>
  <c r="P49" i="30"/>
  <c r="P53" i="30"/>
  <c r="P57" i="30"/>
  <c r="P61" i="30"/>
  <c r="Q61" i="30" s="1"/>
  <c r="P65" i="30"/>
  <c r="P69" i="30"/>
  <c r="Q69" i="30" s="1"/>
  <c r="P73" i="30"/>
  <c r="Q73" i="30" s="1"/>
  <c r="P77" i="30"/>
  <c r="P81" i="30"/>
  <c r="Q81" i="30" s="1"/>
  <c r="P85" i="30"/>
  <c r="Q85" i="30" s="1"/>
  <c r="P89" i="30"/>
  <c r="Q89" i="30" s="1"/>
  <c r="P10" i="30"/>
  <c r="Q10" i="30" s="1"/>
  <c r="B19" i="30"/>
  <c r="Q12" i="28"/>
  <c r="Q13" i="28"/>
  <c r="Q16" i="28"/>
  <c r="Q14" i="28"/>
  <c r="Q33" i="28"/>
  <c r="Q28" i="28"/>
  <c r="Q43" i="28"/>
  <c r="Q30" i="28"/>
  <c r="C13" i="28" s="1"/>
  <c r="Q44" i="28"/>
  <c r="Q29" i="28"/>
  <c r="Q32" i="28"/>
  <c r="Q45" i="28"/>
  <c r="Q27" i="28"/>
  <c r="Q46" i="28"/>
  <c r="Q59" i="28"/>
  <c r="Q60" i="28"/>
  <c r="Q61" i="28"/>
  <c r="Q15" i="28"/>
  <c r="Q31" i="28"/>
  <c r="Q47" i="28"/>
  <c r="Q17" i="28"/>
  <c r="Q62" i="28"/>
  <c r="Q18" i="28"/>
  <c r="Q75" i="28"/>
  <c r="Q19" i="28"/>
  <c r="Q76" i="28"/>
  <c r="Q78" i="28"/>
  <c r="P23" i="28"/>
  <c r="Q23" i="28" s="1"/>
  <c r="Q79" i="28"/>
  <c r="Q64" i="28"/>
  <c r="Q81" i="28"/>
  <c r="Q50" i="28"/>
  <c r="Q83" i="28"/>
  <c r="Q20" i="28"/>
  <c r="Q84" i="28"/>
  <c r="Q21" i="28"/>
  <c r="Q69" i="28"/>
  <c r="Q38" i="28"/>
  <c r="Q54" i="28"/>
  <c r="Q70" i="28"/>
  <c r="C15" i="28" s="1"/>
  <c r="P87" i="28"/>
  <c r="Q87" i="28" s="1"/>
  <c r="Q39" i="28"/>
  <c r="Q55" i="28"/>
  <c r="Q71" i="28"/>
  <c r="Q63" i="28"/>
  <c r="Q48" i="28"/>
  <c r="Q49" i="28"/>
  <c r="Q82" i="28"/>
  <c r="Q67" i="28"/>
  <c r="Q68" i="28"/>
  <c r="Q37" i="28"/>
  <c r="Q22" i="28"/>
  <c r="Q86" i="28"/>
  <c r="Q24" i="28"/>
  <c r="Q40" i="28"/>
  <c r="Q56" i="28"/>
  <c r="Q72" i="28"/>
  <c r="Q88" i="28"/>
  <c r="P10" i="28"/>
  <c r="Q10" i="28" s="1"/>
  <c r="C12" i="28" s="1"/>
  <c r="Q80" i="28"/>
  <c r="Q65" i="28"/>
  <c r="Q34" i="28"/>
  <c r="Q51" i="28"/>
  <c r="C14" i="28" s="1"/>
  <c r="Q36" i="28"/>
  <c r="Q85" i="28"/>
  <c r="Q25" i="28"/>
  <c r="Q41" i="28"/>
  <c r="Q57" i="28"/>
  <c r="Q73" i="28"/>
  <c r="Q89" i="28"/>
  <c r="Q77" i="28"/>
  <c r="Q66" i="28"/>
  <c r="Q35" i="28"/>
  <c r="Q52" i="28"/>
  <c r="Q53" i="28"/>
  <c r="Q26" i="28"/>
  <c r="Q42" i="28"/>
  <c r="Q58" i="28"/>
  <c r="Q74" i="28"/>
  <c r="C34" i="30" l="1"/>
  <c r="C24" i="30"/>
  <c r="C26" i="30"/>
  <c r="C15" i="30"/>
  <c r="C37" i="30"/>
  <c r="C35" i="30"/>
  <c r="C21" i="30"/>
  <c r="C22" i="30"/>
  <c r="C31" i="30"/>
  <c r="C29" i="30"/>
  <c r="C14" i="30"/>
  <c r="C25" i="30"/>
  <c r="C23" i="30"/>
  <c r="C30" i="30"/>
  <c r="C28" i="30"/>
  <c r="Q8" i="30"/>
  <c r="C8" i="30" s="1"/>
  <c r="C38" i="30"/>
  <c r="C12" i="30"/>
  <c r="C36" i="30"/>
  <c r="C13" i="30"/>
  <c r="C19" i="30"/>
  <c r="C20" i="30"/>
  <c r="C32" i="30"/>
  <c r="Q8" i="28"/>
  <c r="C9" i="28" s="1"/>
  <c r="I1" i="22" l="1"/>
  <c r="J1" i="22"/>
  <c r="K1" i="22"/>
  <c r="I125" i="22"/>
  <c r="J87" i="22"/>
  <c r="K119" i="22"/>
  <c r="K118" i="22"/>
  <c r="H221" i="22"/>
  <c r="K221" i="22" s="1"/>
  <c r="H220" i="22"/>
  <c r="J220" i="22" s="1"/>
  <c r="H219" i="22"/>
  <c r="J219" i="22" s="1"/>
  <c r="H218" i="22"/>
  <c r="J218" i="22" s="1"/>
  <c r="H217" i="22"/>
  <c r="J217" i="22" s="1"/>
  <c r="H216" i="22"/>
  <c r="J216" i="22" s="1"/>
  <c r="H215" i="22"/>
  <c r="I215" i="22" s="1"/>
  <c r="H214" i="22"/>
  <c r="J214" i="22" s="1"/>
  <c r="H213" i="22"/>
  <c r="K213" i="22" s="1"/>
  <c r="H212" i="22"/>
  <c r="I212" i="22" s="1"/>
  <c r="H211" i="22"/>
  <c r="J211" i="22" s="1"/>
  <c r="H210" i="22"/>
  <c r="H209" i="22"/>
  <c r="H208" i="22"/>
  <c r="H207" i="22"/>
  <c r="H206" i="22"/>
  <c r="J206" i="22" s="1"/>
  <c r="H205" i="22"/>
  <c r="K205" i="22" s="1"/>
  <c r="H204" i="22"/>
  <c r="K204" i="22" s="1"/>
  <c r="H203" i="22"/>
  <c r="I203" i="22" s="1"/>
  <c r="H202" i="22"/>
  <c r="J202" i="22" s="1"/>
  <c r="H201" i="22"/>
  <c r="J201" i="22" s="1"/>
  <c r="H200" i="22"/>
  <c r="J200" i="22" s="1"/>
  <c r="H199" i="22"/>
  <c r="J199" i="22" s="1"/>
  <c r="H198" i="22"/>
  <c r="J198" i="22" s="1"/>
  <c r="H197" i="22"/>
  <c r="J197" i="22" s="1"/>
  <c r="H196" i="22"/>
  <c r="I196" i="22" s="1"/>
  <c r="H195" i="22"/>
  <c r="J195" i="22" s="1"/>
  <c r="H194" i="22"/>
  <c r="H193" i="22"/>
  <c r="H192" i="22"/>
  <c r="H191" i="22"/>
  <c r="H190" i="22"/>
  <c r="H189" i="22"/>
  <c r="K189" i="22" s="1"/>
  <c r="H188" i="22"/>
  <c r="J188" i="22" s="1"/>
  <c r="H187" i="22"/>
  <c r="I187" i="22" s="1"/>
  <c r="H186" i="22"/>
  <c r="J186" i="22" s="1"/>
  <c r="H185" i="22"/>
  <c r="J185" i="22" s="1"/>
  <c r="H184" i="22"/>
  <c r="J184" i="22" s="1"/>
  <c r="H183" i="22"/>
  <c r="J183" i="22" s="1"/>
  <c r="H182" i="22"/>
  <c r="J182" i="22" s="1"/>
  <c r="H181" i="22"/>
  <c r="I181" i="22" s="1"/>
  <c r="H180" i="22"/>
  <c r="I180" i="22" s="1"/>
  <c r="H179" i="22"/>
  <c r="J179" i="22" s="1"/>
  <c r="H178" i="22"/>
  <c r="H177" i="22"/>
  <c r="H176" i="22"/>
  <c r="H175" i="22"/>
  <c r="H174" i="22"/>
  <c r="H173" i="22"/>
  <c r="K173" i="22" s="1"/>
  <c r="H172" i="22"/>
  <c r="K172" i="22" s="1"/>
  <c r="H171" i="22"/>
  <c r="I171" i="22" s="1"/>
  <c r="H170" i="22"/>
  <c r="J170" i="22" s="1"/>
  <c r="H169" i="22"/>
  <c r="J169" i="22" s="1"/>
  <c r="H168" i="22"/>
  <c r="J168" i="22" s="1"/>
  <c r="H167" i="22"/>
  <c r="J167" i="22" s="1"/>
  <c r="H166" i="22"/>
  <c r="J166" i="22" s="1"/>
  <c r="H165" i="22"/>
  <c r="J165" i="22" s="1"/>
  <c r="H164" i="22"/>
  <c r="I164" i="22" s="1"/>
  <c r="H163" i="22"/>
  <c r="J163" i="22" s="1"/>
  <c r="H162" i="22"/>
  <c r="H161" i="22"/>
  <c r="H160" i="22"/>
  <c r="H159" i="22"/>
  <c r="H158" i="22"/>
  <c r="H157" i="22"/>
  <c r="K157" i="22" s="1"/>
  <c r="H156" i="22"/>
  <c r="K156" i="22" s="1"/>
  <c r="H155" i="22"/>
  <c r="I155" i="22" s="1"/>
  <c r="H154" i="22"/>
  <c r="J154" i="22" s="1"/>
  <c r="H153" i="22"/>
  <c r="J153" i="22" s="1"/>
  <c r="H152" i="22"/>
  <c r="J152" i="22" s="1"/>
  <c r="H151" i="22"/>
  <c r="J151" i="22" s="1"/>
  <c r="H150" i="22"/>
  <c r="J150" i="22" s="1"/>
  <c r="H149" i="22"/>
  <c r="I149" i="22" s="1"/>
  <c r="H148" i="22"/>
  <c r="I148" i="22" s="1"/>
  <c r="H147" i="22"/>
  <c r="J147" i="22" s="1"/>
  <c r="H146" i="22"/>
  <c r="H145" i="22"/>
  <c r="H144" i="22"/>
  <c r="H143" i="22"/>
  <c r="H142" i="22"/>
  <c r="H141" i="22"/>
  <c r="K141" i="22" s="1"/>
  <c r="H140" i="22"/>
  <c r="I140" i="22" s="1"/>
  <c r="H139" i="22"/>
  <c r="I139" i="22" s="1"/>
  <c r="H138" i="22"/>
  <c r="J138" i="22" s="1"/>
  <c r="H137" i="22"/>
  <c r="J137" i="22" s="1"/>
  <c r="H136" i="22"/>
  <c r="J136" i="22" s="1"/>
  <c r="H135" i="22"/>
  <c r="I135" i="22" s="1"/>
  <c r="H134" i="22"/>
  <c r="J134" i="22" s="1"/>
  <c r="H133" i="22"/>
  <c r="J133" i="22" s="1"/>
  <c r="H132" i="22"/>
  <c r="I132" i="22" s="1"/>
  <c r="H131" i="22"/>
  <c r="J131" i="22" s="1"/>
  <c r="H130" i="22"/>
  <c r="H129" i="22"/>
  <c r="H128" i="22"/>
  <c r="H127" i="22"/>
  <c r="H126" i="22"/>
  <c r="H125" i="22"/>
  <c r="K125" i="22" s="1"/>
  <c r="H124" i="22"/>
  <c r="I124" i="22" s="1"/>
  <c r="H123" i="22"/>
  <c r="I123" i="22" s="1"/>
  <c r="H122" i="22"/>
  <c r="J122" i="22" s="1"/>
  <c r="H121" i="22"/>
  <c r="J121" i="22" s="1"/>
  <c r="H120" i="22"/>
  <c r="J120" i="22" s="1"/>
  <c r="H119" i="22"/>
  <c r="J119" i="22" s="1"/>
  <c r="H118" i="22"/>
  <c r="J118" i="22" s="1"/>
  <c r="H117" i="22"/>
  <c r="K117" i="22" s="1"/>
  <c r="H116" i="22"/>
  <c r="I116" i="22" s="1"/>
  <c r="H115" i="22"/>
  <c r="J115" i="22" s="1"/>
  <c r="H114" i="22"/>
  <c r="H113" i="22"/>
  <c r="H112" i="22"/>
  <c r="H111" i="22"/>
  <c r="H110" i="22"/>
  <c r="H109" i="22"/>
  <c r="K109" i="22" s="1"/>
  <c r="H108" i="22"/>
  <c r="K108" i="22" s="1"/>
  <c r="H107" i="22"/>
  <c r="I107" i="22" s="1"/>
  <c r="H106" i="22"/>
  <c r="J106" i="22" s="1"/>
  <c r="H105" i="22"/>
  <c r="J105" i="22" s="1"/>
  <c r="H104" i="22"/>
  <c r="J104" i="22" s="1"/>
  <c r="H103" i="22"/>
  <c r="K103" i="22" s="1"/>
  <c r="H102" i="22"/>
  <c r="J102" i="22" s="1"/>
  <c r="H101" i="22"/>
  <c r="K101" i="22" s="1"/>
  <c r="H100" i="22"/>
  <c r="I100" i="22" s="1"/>
  <c r="H99" i="22"/>
  <c r="J99" i="22" s="1"/>
  <c r="H98" i="22"/>
  <c r="H97" i="22"/>
  <c r="H96" i="22"/>
  <c r="H95" i="22"/>
  <c r="H94" i="22"/>
  <c r="H93" i="22"/>
  <c r="K93" i="22" s="1"/>
  <c r="H92" i="22"/>
  <c r="J92" i="22" s="1"/>
  <c r="H91" i="22"/>
  <c r="I91" i="22" s="1"/>
  <c r="H90" i="22"/>
  <c r="J90" i="22" s="1"/>
  <c r="H89" i="22"/>
  <c r="J89" i="22" s="1"/>
  <c r="H88" i="22"/>
  <c r="J88" i="22" s="1"/>
  <c r="H87" i="22"/>
  <c r="I87" i="22" s="1"/>
  <c r="H86" i="22"/>
  <c r="J86" i="22" s="1"/>
  <c r="H85" i="22"/>
  <c r="J85" i="22" s="1"/>
  <c r="H84" i="22"/>
  <c r="I84" i="22" s="1"/>
  <c r="H83" i="22"/>
  <c r="J83" i="22" s="1"/>
  <c r="H82" i="22"/>
  <c r="H81" i="22"/>
  <c r="H80" i="22"/>
  <c r="H79" i="22"/>
  <c r="H78" i="22"/>
  <c r="H77" i="22"/>
  <c r="K77" i="22" s="1"/>
  <c r="H76" i="22"/>
  <c r="K76" i="22" s="1"/>
  <c r="H75" i="22"/>
  <c r="I75" i="22" s="1"/>
  <c r="H74" i="22"/>
  <c r="J74" i="22" s="1"/>
  <c r="H73" i="22"/>
  <c r="J73" i="22" s="1"/>
  <c r="H72" i="22"/>
  <c r="J72" i="22" s="1"/>
  <c r="H71" i="22"/>
  <c r="K71" i="22" s="1"/>
  <c r="H70" i="22"/>
  <c r="J70" i="22" s="1"/>
  <c r="H69" i="22"/>
  <c r="I69" i="22" s="1"/>
  <c r="H68" i="22"/>
  <c r="I68" i="22" s="1"/>
  <c r="H67" i="22"/>
  <c r="K67" i="22" s="1"/>
  <c r="H66" i="22"/>
  <c r="H65" i="22"/>
  <c r="H64" i="22"/>
  <c r="H63" i="22"/>
  <c r="H62" i="22"/>
  <c r="H61" i="22"/>
  <c r="K61" i="22" s="1"/>
  <c r="H60" i="22"/>
  <c r="K60" i="22" s="1"/>
  <c r="H59" i="22"/>
  <c r="I59" i="22" s="1"/>
  <c r="H58" i="22"/>
  <c r="J58" i="22" s="1"/>
  <c r="H57" i="22"/>
  <c r="J57" i="22" s="1"/>
  <c r="H56" i="22"/>
  <c r="J56" i="22" s="1"/>
  <c r="H55" i="22"/>
  <c r="J55" i="22" s="1"/>
  <c r="H54" i="22"/>
  <c r="J54" i="22" s="1"/>
  <c r="H53" i="22"/>
  <c r="J53" i="22" s="1"/>
  <c r="H52" i="22"/>
  <c r="I52" i="22" s="1"/>
  <c r="H51" i="22"/>
  <c r="H50" i="22"/>
  <c r="H49" i="22"/>
  <c r="H48" i="22"/>
  <c r="H47" i="22"/>
  <c r="H46" i="22"/>
  <c r="H45" i="22"/>
  <c r="K45" i="22" s="1"/>
  <c r="H44" i="22"/>
  <c r="K44" i="22" s="1"/>
  <c r="H43" i="22"/>
  <c r="I43" i="22" s="1"/>
  <c r="H42" i="22"/>
  <c r="J42" i="22" s="1"/>
  <c r="H41" i="22"/>
  <c r="J41" i="22" s="1"/>
  <c r="H40" i="22"/>
  <c r="J40" i="22" s="1"/>
  <c r="H39" i="22"/>
  <c r="K39" i="22" s="1"/>
  <c r="H38" i="22"/>
  <c r="J38" i="22" s="1"/>
  <c r="H37" i="22"/>
  <c r="J37" i="22" s="1"/>
  <c r="H36" i="22"/>
  <c r="I36" i="22" s="1"/>
  <c r="H35" i="22"/>
  <c r="K35" i="22" s="1"/>
  <c r="H34" i="22"/>
  <c r="H33" i="22"/>
  <c r="H32" i="22"/>
  <c r="H31" i="22"/>
  <c r="H30" i="22"/>
  <c r="H29" i="22"/>
  <c r="K29" i="22" s="1"/>
  <c r="H28" i="22"/>
  <c r="K28" i="22" s="1"/>
  <c r="H27" i="22"/>
  <c r="I27" i="22" s="1"/>
  <c r="H26" i="22"/>
  <c r="J26" i="22" s="1"/>
  <c r="H25" i="22"/>
  <c r="J25" i="22" s="1"/>
  <c r="H24" i="22"/>
  <c r="J24" i="22" s="1"/>
  <c r="H23" i="22"/>
  <c r="K23" i="22" s="1"/>
  <c r="H22" i="22"/>
  <c r="J22" i="22" s="1"/>
  <c r="H21" i="22"/>
  <c r="K21" i="22" s="1"/>
  <c r="H20" i="22"/>
  <c r="I20" i="22" s="1"/>
  <c r="H19" i="22"/>
  <c r="H18" i="22"/>
  <c r="H17" i="22"/>
  <c r="H16" i="22"/>
  <c r="H15" i="22"/>
  <c r="H14" i="22"/>
  <c r="H13" i="22"/>
  <c r="K13" i="22" s="1"/>
  <c r="H12" i="22"/>
  <c r="J12" i="22" s="1"/>
  <c r="H11" i="22"/>
  <c r="I11" i="22" s="1"/>
  <c r="H10" i="22"/>
  <c r="J10" i="22" s="1"/>
  <c r="H9" i="22"/>
  <c r="J9" i="22" s="1"/>
  <c r="H8" i="22"/>
  <c r="J8" i="22" s="1"/>
  <c r="H7" i="22"/>
  <c r="I7" i="22" s="1"/>
  <c r="H6" i="22"/>
  <c r="J6" i="22" s="1"/>
  <c r="H5" i="22"/>
  <c r="K5" i="22" s="1"/>
  <c r="H4" i="22"/>
  <c r="I4" i="22" s="1"/>
  <c r="H3" i="22"/>
  <c r="K3" i="22" s="1"/>
  <c r="H2" i="22"/>
  <c r="I141" i="22" l="1"/>
  <c r="K124" i="22"/>
  <c r="J125" i="22"/>
  <c r="K135" i="22"/>
  <c r="J140" i="22"/>
  <c r="K186" i="22"/>
  <c r="J141" i="22"/>
  <c r="K185" i="22"/>
  <c r="K188" i="22"/>
  <c r="J149" i="22"/>
  <c r="K198" i="22"/>
  <c r="J173" i="22"/>
  <c r="K22" i="22"/>
  <c r="K199" i="22"/>
  <c r="J187" i="22"/>
  <c r="K52" i="22"/>
  <c r="K215" i="22"/>
  <c r="I188" i="22"/>
  <c r="K53" i="22"/>
  <c r="J7" i="22"/>
  <c r="K54" i="22"/>
  <c r="I28" i="22"/>
  <c r="K55" i="22"/>
  <c r="J28" i="22"/>
  <c r="K134" i="22"/>
  <c r="K69" i="22"/>
  <c r="J77" i="22"/>
  <c r="I117" i="22"/>
  <c r="K87" i="22"/>
  <c r="I92" i="22"/>
  <c r="K7" i="22"/>
  <c r="K70" i="22"/>
  <c r="K150" i="22"/>
  <c r="K216" i="22"/>
  <c r="I57" i="22"/>
  <c r="J93" i="22"/>
  <c r="I151" i="22"/>
  <c r="J203" i="22"/>
  <c r="K140" i="22"/>
  <c r="J44" i="22"/>
  <c r="I201" i="22"/>
  <c r="K8" i="22"/>
  <c r="K83" i="22"/>
  <c r="K151" i="22"/>
  <c r="K217" i="22"/>
  <c r="J59" i="22"/>
  <c r="I103" i="22"/>
  <c r="I204" i="22"/>
  <c r="K9" i="22"/>
  <c r="K84" i="22"/>
  <c r="K152" i="22"/>
  <c r="K218" i="22"/>
  <c r="I60" i="22"/>
  <c r="J103" i="22"/>
  <c r="I156" i="22"/>
  <c r="J204" i="22"/>
  <c r="J91" i="22"/>
  <c r="K10" i="22"/>
  <c r="K85" i="22"/>
  <c r="K153" i="22"/>
  <c r="K220" i="22"/>
  <c r="J60" i="22"/>
  <c r="J108" i="22"/>
  <c r="J156" i="22"/>
  <c r="I205" i="22"/>
  <c r="K12" i="22"/>
  <c r="K86" i="22"/>
  <c r="K154" i="22"/>
  <c r="I61" i="22"/>
  <c r="J109" i="22"/>
  <c r="I157" i="22"/>
  <c r="J205" i="22"/>
  <c r="I89" i="22"/>
  <c r="J61" i="22"/>
  <c r="J157" i="22"/>
  <c r="J221" i="22"/>
  <c r="I41" i="22"/>
  <c r="I44" i="22"/>
  <c r="K25" i="22"/>
  <c r="K92" i="22"/>
  <c r="K166" i="22"/>
  <c r="I23" i="22"/>
  <c r="J69" i="22"/>
  <c r="J117" i="22"/>
  <c r="J171" i="22"/>
  <c r="I185" i="22"/>
  <c r="J43" i="22"/>
  <c r="K26" i="22"/>
  <c r="K102" i="22"/>
  <c r="K167" i="22"/>
  <c r="J23" i="22"/>
  <c r="I71" i="22"/>
  <c r="I119" i="22"/>
  <c r="I172" i="22"/>
  <c r="K115" i="22"/>
  <c r="K183" i="22"/>
  <c r="I25" i="22"/>
  <c r="J71" i="22"/>
  <c r="J172" i="22"/>
  <c r="K184" i="22"/>
  <c r="J27" i="22"/>
  <c r="J76" i="22"/>
  <c r="J124" i="22"/>
  <c r="I173" i="22"/>
  <c r="K120" i="22"/>
  <c r="K88" i="22"/>
  <c r="I5" i="22"/>
  <c r="I121" i="22"/>
  <c r="K57" i="22"/>
  <c r="K89" i="22"/>
  <c r="K122" i="22"/>
  <c r="K163" i="22"/>
  <c r="K196" i="22"/>
  <c r="J5" i="22"/>
  <c r="I39" i="22"/>
  <c r="J68" i="22"/>
  <c r="J123" i="22"/>
  <c r="I153" i="22"/>
  <c r="I183" i="22"/>
  <c r="J215" i="22"/>
  <c r="K56" i="22"/>
  <c r="K121" i="22"/>
  <c r="K195" i="22"/>
  <c r="J181" i="22"/>
  <c r="K24" i="22"/>
  <c r="K58" i="22"/>
  <c r="K90" i="22"/>
  <c r="K165" i="22"/>
  <c r="K197" i="22"/>
  <c r="I6" i="22"/>
  <c r="J39" i="22"/>
  <c r="I93" i="22"/>
  <c r="J155" i="22"/>
  <c r="I217" i="22"/>
  <c r="I220" i="22"/>
  <c r="I221" i="22"/>
  <c r="K99" i="22"/>
  <c r="K168" i="22"/>
  <c r="K38" i="22"/>
  <c r="K136" i="22"/>
  <c r="K72" i="22"/>
  <c r="K104" i="22"/>
  <c r="K137" i="22"/>
  <c r="K170" i="22"/>
  <c r="K202" i="22"/>
  <c r="I12" i="22"/>
  <c r="I45" i="22"/>
  <c r="J75" i="22"/>
  <c r="J107" i="22"/>
  <c r="J135" i="22"/>
  <c r="J164" i="22"/>
  <c r="I189" i="22"/>
  <c r="K200" i="22"/>
  <c r="K169" i="22"/>
  <c r="K201" i="22"/>
  <c r="J11" i="22"/>
  <c r="I73" i="22"/>
  <c r="I105" i="22"/>
  <c r="K40" i="22"/>
  <c r="K73" i="22"/>
  <c r="K105" i="22"/>
  <c r="K138" i="22"/>
  <c r="J45" i="22"/>
  <c r="I76" i="22"/>
  <c r="I108" i="22"/>
  <c r="I137" i="22"/>
  <c r="I167" i="22"/>
  <c r="J189" i="22"/>
  <c r="I199" i="22"/>
  <c r="K131" i="22"/>
  <c r="I9" i="22"/>
  <c r="K41" i="22"/>
  <c r="K74" i="22"/>
  <c r="K106" i="22"/>
  <c r="K179" i="22"/>
  <c r="K211" i="22"/>
  <c r="I21" i="22"/>
  <c r="I55" i="22"/>
  <c r="J139" i="22"/>
  <c r="K6" i="22"/>
  <c r="K42" i="22"/>
  <c r="K147" i="22"/>
  <c r="K182" i="22"/>
  <c r="K214" i="22"/>
  <c r="J21" i="22"/>
  <c r="I77" i="22"/>
  <c r="I109" i="22"/>
  <c r="I169" i="22"/>
  <c r="J4" i="22"/>
  <c r="J116" i="22"/>
  <c r="J14" i="22"/>
  <c r="I14" i="22"/>
  <c r="K14" i="22"/>
  <c r="J62" i="22"/>
  <c r="I62" i="22"/>
  <c r="K62" i="22"/>
  <c r="J94" i="22"/>
  <c r="I94" i="22"/>
  <c r="K94" i="22"/>
  <c r="J110" i="22"/>
  <c r="I110" i="22"/>
  <c r="K110" i="22"/>
  <c r="J126" i="22"/>
  <c r="I126" i="22"/>
  <c r="K126" i="22"/>
  <c r="J142" i="22"/>
  <c r="I142" i="22"/>
  <c r="K142" i="22"/>
  <c r="J158" i="22"/>
  <c r="I158" i="22"/>
  <c r="K158" i="22"/>
  <c r="J174" i="22"/>
  <c r="I174" i="22"/>
  <c r="K174" i="22"/>
  <c r="J190" i="22"/>
  <c r="I190" i="22"/>
  <c r="K190" i="22"/>
  <c r="K116" i="22"/>
  <c r="I165" i="22"/>
  <c r="J212" i="22"/>
  <c r="I31" i="22"/>
  <c r="K31" i="22"/>
  <c r="I111" i="22"/>
  <c r="K111" i="22"/>
  <c r="J111" i="22"/>
  <c r="I175" i="22"/>
  <c r="K175" i="22"/>
  <c r="J175" i="22"/>
  <c r="I191" i="22"/>
  <c r="K191" i="22"/>
  <c r="J191" i="22"/>
  <c r="I207" i="22"/>
  <c r="K207" i="22"/>
  <c r="J207" i="22"/>
  <c r="K4" i="22"/>
  <c r="I213" i="22"/>
  <c r="I15" i="22"/>
  <c r="K15" i="22"/>
  <c r="I79" i="22"/>
  <c r="K79" i="22"/>
  <c r="J79" i="22"/>
  <c r="I159" i="22"/>
  <c r="K159" i="22"/>
  <c r="J159" i="22"/>
  <c r="K48" i="22"/>
  <c r="J48" i="22"/>
  <c r="I48" i="22"/>
  <c r="K96" i="22"/>
  <c r="J96" i="22"/>
  <c r="I96" i="22"/>
  <c r="K208" i="22"/>
  <c r="J208" i="22"/>
  <c r="I208" i="22"/>
  <c r="J52" i="22"/>
  <c r="J213" i="22"/>
  <c r="J30" i="22"/>
  <c r="I30" i="22"/>
  <c r="K30" i="22"/>
  <c r="I47" i="22"/>
  <c r="K47" i="22"/>
  <c r="J47" i="22"/>
  <c r="I95" i="22"/>
  <c r="K95" i="22"/>
  <c r="J95" i="22"/>
  <c r="I127" i="22"/>
  <c r="K127" i="22"/>
  <c r="J127" i="22"/>
  <c r="K32" i="22"/>
  <c r="J32" i="22"/>
  <c r="I32" i="22"/>
  <c r="K128" i="22"/>
  <c r="J128" i="22"/>
  <c r="I128" i="22"/>
  <c r="K144" i="22"/>
  <c r="J144" i="22"/>
  <c r="I144" i="22"/>
  <c r="K176" i="22"/>
  <c r="J176" i="22"/>
  <c r="I176" i="22"/>
  <c r="K192" i="22"/>
  <c r="J192" i="22"/>
  <c r="I192" i="22"/>
  <c r="K148" i="22"/>
  <c r="K17" i="22"/>
  <c r="I17" i="22"/>
  <c r="J17" i="22"/>
  <c r="K33" i="22"/>
  <c r="I33" i="22"/>
  <c r="J33" i="22"/>
  <c r="K49" i="22"/>
  <c r="I49" i="22"/>
  <c r="J49" i="22"/>
  <c r="K65" i="22"/>
  <c r="I65" i="22"/>
  <c r="J65" i="22"/>
  <c r="K81" i="22"/>
  <c r="J81" i="22"/>
  <c r="I81" i="22"/>
  <c r="K97" i="22"/>
  <c r="I97" i="22"/>
  <c r="J97" i="22"/>
  <c r="K113" i="22"/>
  <c r="J113" i="22"/>
  <c r="I113" i="22"/>
  <c r="K129" i="22"/>
  <c r="I129" i="22"/>
  <c r="J129" i="22"/>
  <c r="K145" i="22"/>
  <c r="I145" i="22"/>
  <c r="J145" i="22"/>
  <c r="K161" i="22"/>
  <c r="I161" i="22"/>
  <c r="J161" i="22"/>
  <c r="K177" i="22"/>
  <c r="I177" i="22"/>
  <c r="J177" i="22"/>
  <c r="K193" i="22"/>
  <c r="I193" i="22"/>
  <c r="J193" i="22"/>
  <c r="K209" i="22"/>
  <c r="I209" i="22"/>
  <c r="J209" i="22"/>
  <c r="K36" i="22"/>
  <c r="K149" i="22"/>
  <c r="I53" i="22"/>
  <c r="J100" i="22"/>
  <c r="J46" i="22"/>
  <c r="I46" i="22"/>
  <c r="K46" i="22"/>
  <c r="I63" i="22"/>
  <c r="K63" i="22"/>
  <c r="J63" i="22"/>
  <c r="I143" i="22"/>
  <c r="K143" i="22"/>
  <c r="J143" i="22"/>
  <c r="K16" i="22"/>
  <c r="J16" i="22"/>
  <c r="I16" i="22"/>
  <c r="K64" i="22"/>
  <c r="J64" i="22"/>
  <c r="I64" i="22"/>
  <c r="K80" i="22"/>
  <c r="J80" i="22"/>
  <c r="I80" i="22"/>
  <c r="K112" i="22"/>
  <c r="J112" i="22"/>
  <c r="I112" i="22"/>
  <c r="K160" i="22"/>
  <c r="J160" i="22"/>
  <c r="I160" i="22"/>
  <c r="K2" i="22"/>
  <c r="J2" i="22"/>
  <c r="I2" i="22"/>
  <c r="K18" i="22"/>
  <c r="J18" i="22"/>
  <c r="I18" i="22"/>
  <c r="K34" i="22"/>
  <c r="J34" i="22"/>
  <c r="I34" i="22"/>
  <c r="K50" i="22"/>
  <c r="J50" i="22"/>
  <c r="I50" i="22"/>
  <c r="K66" i="22"/>
  <c r="J66" i="22"/>
  <c r="I66" i="22"/>
  <c r="K82" i="22"/>
  <c r="J82" i="22"/>
  <c r="I82" i="22"/>
  <c r="K98" i="22"/>
  <c r="J98" i="22"/>
  <c r="I98" i="22"/>
  <c r="K114" i="22"/>
  <c r="J114" i="22"/>
  <c r="I114" i="22"/>
  <c r="K130" i="22"/>
  <c r="J130" i="22"/>
  <c r="I130" i="22"/>
  <c r="K146" i="22"/>
  <c r="J146" i="22"/>
  <c r="I146" i="22"/>
  <c r="K162" i="22"/>
  <c r="J162" i="22"/>
  <c r="I162" i="22"/>
  <c r="K178" i="22"/>
  <c r="J178" i="22"/>
  <c r="I178" i="22"/>
  <c r="K194" i="22"/>
  <c r="J194" i="22"/>
  <c r="I194" i="22"/>
  <c r="K210" i="22"/>
  <c r="J210" i="22"/>
  <c r="I210" i="22"/>
  <c r="K37" i="22"/>
  <c r="K180" i="22"/>
  <c r="I29" i="22"/>
  <c r="I101" i="22"/>
  <c r="J148" i="22"/>
  <c r="J19" i="22"/>
  <c r="I19" i="22"/>
  <c r="J51" i="22"/>
  <c r="I51" i="22"/>
  <c r="J67" i="22"/>
  <c r="I67" i="22"/>
  <c r="K68" i="22"/>
  <c r="K181" i="22"/>
  <c r="J29" i="22"/>
  <c r="J101" i="22"/>
  <c r="J196" i="22"/>
  <c r="J31" i="22"/>
  <c r="I197" i="22"/>
  <c r="J35" i="22"/>
  <c r="I35" i="22"/>
  <c r="K100" i="22"/>
  <c r="J36" i="22"/>
  <c r="K212" i="22"/>
  <c r="I37" i="22"/>
  <c r="J84" i="22"/>
  <c r="J3" i="22"/>
  <c r="I3" i="22"/>
  <c r="I13" i="22"/>
  <c r="K19" i="22"/>
  <c r="K132" i="22"/>
  <c r="J13" i="22"/>
  <c r="I85" i="22"/>
  <c r="J132" i="22"/>
  <c r="J78" i="22"/>
  <c r="I78" i="22"/>
  <c r="K78" i="22"/>
  <c r="K20" i="22"/>
  <c r="K133" i="22"/>
  <c r="J15" i="22"/>
  <c r="I133" i="22"/>
  <c r="J180" i="22"/>
  <c r="K51" i="22"/>
  <c r="K164" i="22"/>
  <c r="J20" i="22"/>
  <c r="I8" i="22"/>
  <c r="I24" i="22"/>
  <c r="I40" i="22"/>
  <c r="I56" i="22"/>
  <c r="I72" i="22"/>
  <c r="I88" i="22"/>
  <c r="I104" i="22"/>
  <c r="I120" i="22"/>
  <c r="I136" i="22"/>
  <c r="I152" i="22"/>
  <c r="I168" i="22"/>
  <c r="I184" i="22"/>
  <c r="I200" i="22"/>
  <c r="I216" i="22"/>
  <c r="K11" i="22"/>
  <c r="K27" i="22"/>
  <c r="K43" i="22"/>
  <c r="K59" i="22"/>
  <c r="K75" i="22"/>
  <c r="K91" i="22"/>
  <c r="K107" i="22"/>
  <c r="K123" i="22"/>
  <c r="K139" i="22"/>
  <c r="K155" i="22"/>
  <c r="K171" i="22"/>
  <c r="K187" i="22"/>
  <c r="K203" i="22"/>
  <c r="K219" i="22"/>
  <c r="K206" i="22"/>
  <c r="I10" i="22"/>
  <c r="I26" i="22"/>
  <c r="I42" i="22"/>
  <c r="I58" i="22"/>
  <c r="I74" i="22"/>
  <c r="I90" i="22"/>
  <c r="I106" i="22"/>
  <c r="I122" i="22"/>
  <c r="I138" i="22"/>
  <c r="I154" i="22"/>
  <c r="I170" i="22"/>
  <c r="I186" i="22"/>
  <c r="I202" i="22"/>
  <c r="I218" i="22"/>
  <c r="I83" i="22"/>
  <c r="I99" i="22"/>
  <c r="I115" i="22"/>
  <c r="I131" i="22"/>
  <c r="I147" i="22"/>
  <c r="I163" i="22"/>
  <c r="I179" i="22"/>
  <c r="I195" i="22"/>
  <c r="I211" i="22"/>
  <c r="I219" i="22"/>
  <c r="I22" i="22"/>
  <c r="I38" i="22"/>
  <c r="I54" i="22"/>
  <c r="I70" i="22"/>
  <c r="I86" i="22"/>
  <c r="I102" i="22"/>
  <c r="I118" i="22"/>
  <c r="I134" i="22"/>
  <c r="I150" i="22"/>
  <c r="I166" i="22"/>
  <c r="I182" i="22"/>
  <c r="I198" i="22"/>
  <c r="I206" i="22"/>
  <c r="I214"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<sst xmlns="http://schemas.openxmlformats.org/spreadsheetml/2006/main" count="2049" uniqueCount="116">
  <si>
    <t>Date</t>
  </si>
  <si>
    <t>Region</t>
  </si>
  <si>
    <t>Store</t>
  </si>
  <si>
    <t>Units Sold</t>
  </si>
  <si>
    <t>Average Retail Price</t>
  </si>
  <si>
    <t>Demo</t>
  </si>
  <si>
    <t>Demo1-3</t>
  </si>
  <si>
    <t>RM</t>
  </si>
  <si>
    <t>Academy</t>
  </si>
  <si>
    <t>Belmar</t>
  </si>
  <si>
    <t>Cerrillos (aka Santa Fe)</t>
  </si>
  <si>
    <t>Fort Collins</t>
  </si>
  <si>
    <t>Highlands Ranch</t>
  </si>
  <si>
    <t>Metcalf</t>
  </si>
  <si>
    <t>Pearl</t>
  </si>
  <si>
    <t>Pike's Peak</t>
  </si>
  <si>
    <t>Superior</t>
  </si>
  <si>
    <t>Tamarac</t>
  </si>
  <si>
    <t>NE</t>
  </si>
  <si>
    <t>Bowery</t>
  </si>
  <si>
    <t>Chelsea</t>
  </si>
  <si>
    <t>Columbus Circle</t>
  </si>
  <si>
    <t>Edgewater</t>
  </si>
  <si>
    <t>Jericho</t>
  </si>
  <si>
    <t>Middletown</t>
  </si>
  <si>
    <t>Rose City</t>
  </si>
  <si>
    <t>Union Square</t>
  </si>
  <si>
    <t>West Orange</t>
  </si>
  <si>
    <t>White Plains</t>
  </si>
  <si>
    <t>Variable Definitions</t>
  </si>
  <si>
    <r>
      <rPr>
        <i/>
        <sz val="11"/>
        <rFont val="Calibri"/>
        <family val="2"/>
        <scheme val="minor"/>
      </rPr>
      <t>Weekly Sales (Volume):</t>
    </r>
    <r>
      <rPr>
        <sz val="11"/>
        <rFont val="Calibri"/>
        <family val="2"/>
        <scheme val="minor"/>
      </rPr>
      <t xml:space="preserve"> The number of units sold per store per week.</t>
    </r>
  </si>
  <si>
    <r>
      <rPr>
        <i/>
        <sz val="11"/>
        <rFont val="Calibri"/>
        <family val="2"/>
        <scheme val="minor"/>
      </rPr>
      <t>Average Retail Price:</t>
    </r>
    <r>
      <rPr>
        <sz val="11"/>
        <rFont val="Calibri"/>
        <family val="2"/>
        <scheme val="minor"/>
      </rPr>
      <t xml:space="preserve">  The average retail price for GoodBelly products per store per week.</t>
    </r>
  </si>
  <si>
    <r>
      <rPr>
        <i/>
        <sz val="11"/>
        <rFont val="Calibri"/>
        <family val="2"/>
        <scheme val="minor"/>
      </rPr>
      <t xml:space="preserve">Demo: </t>
    </r>
    <r>
      <rPr>
        <sz val="11"/>
        <rFont val="Calibri"/>
        <family val="2"/>
        <scheme val="minor"/>
      </rPr>
      <t>Defined as 1 if the store had a demo on the corresponding week.</t>
    </r>
  </si>
  <si>
    <r>
      <rPr>
        <i/>
        <sz val="11"/>
        <rFont val="Calibri"/>
        <family val="2"/>
        <scheme val="minor"/>
      </rPr>
      <t>Demo1-3:</t>
    </r>
    <r>
      <rPr>
        <sz val="11"/>
        <rFont val="Calibri"/>
        <family val="2"/>
        <scheme val="minor"/>
      </rPr>
      <t xml:space="preserve"> Defined as 1 if the store had a demo 1-3 weeks ago. </t>
    </r>
  </si>
  <si>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</si>
  <si>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</si>
  <si>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</si>
  <si>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</si>
  <si>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</si>
  <si>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</si>
  <si>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</si>
  <si>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</si>
  <si>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</si>
  <si>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</si>
  <si>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</si>
  <si>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</si>
  <si>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</si>
  <si>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</si>
  <si>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</si>
  <si>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</si>
  <si>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</si>
  <si>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</si>
  <si>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</si>
  <si>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</si>
  <si>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</si>
  <si>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</si>
  <si>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</si>
  <si>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</si>
  <si>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</si>
  <si>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</si>
  <si>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Units Sold</t>
  </si>
  <si>
    <t>Residuals</t>
  </si>
  <si>
    <t>Q1</t>
  </si>
  <si>
    <t>Sales response models for the RM region</t>
  </si>
  <si>
    <t>Sales response models for the NE region</t>
  </si>
  <si>
    <t>Sales response models</t>
  </si>
  <si>
    <t>What are your conclusions about the effect of price on sales?</t>
  </si>
  <si>
    <t>For RM Region</t>
  </si>
  <si>
    <t>We get a statistically significant coefficient value (at 5% significance level) for the price, value of coefficient = -76.98, which is roughly -77</t>
  </si>
  <si>
    <t>From this we can infer that increase in price has a negative impact on the sales. Also, given all the other parameters are same, if we increase the price by one unit, the sales on an average would decrease by 77 units</t>
  </si>
  <si>
    <t>For NE Region</t>
  </si>
  <si>
    <t>We get a statistically significant coefficient value (at 5% significance level) for the price, value of coefficient = -36.194, which is roughly -36</t>
  </si>
  <si>
    <t>From this we can infer that increase in price has a negative impact on the sales. Also, given all the other parameters are same, if we increase the price by one unit, the sales on an average would decrease by 36 units</t>
  </si>
  <si>
    <t>If we compare both the regions, we can see that RM is more sensitive to price change.</t>
  </si>
  <si>
    <t>What are your conclusions about the effect of the demos on sales?</t>
  </si>
  <si>
    <t>We get a statistically significant coefficient value (at 5% significance level) for Demo, value of coefficient = 130.66, which is roughly 131</t>
  </si>
  <si>
    <t>From this we can infer that increase in demo has a positive impact on the sales. Also, given all the other parameters are same, if there's a demo done this week, the sales on an average would increase by 131 units</t>
  </si>
  <si>
    <t>Demo1-3 also has a statistically significant positive coefficient. Value of coefficient is 89.44, roughly 89. So, given all the other parameters are same, if there's a demo done in the prior 3 weeks, the sales on an average would increase by 89 units</t>
  </si>
  <si>
    <t>We get a statistically significant coefficient value (at 5% significance level) for Demo, value of coefficient = 107.78, which is roughly 108</t>
  </si>
  <si>
    <t>From this we can infer that increase in demo has a positive impact on the sales. Also, given all the other parameters are same, if there's a demo done this week, the sales on an average would increase by 108 units</t>
  </si>
  <si>
    <t>Demo1-3 also has a statistically significant positive coefficient. Value of coefficient is 63.79, roughly 64. So, given all the other parameters are same, if there's a demo done in the prior 3 weeks, the sales on an average would increase by 64 units</t>
  </si>
  <si>
    <t>Overall we see that RM region is more sensitive to demo variables (both Demo and Demo1-3)</t>
  </si>
  <si>
    <t>Q2</t>
  </si>
  <si>
    <t>Sales response model</t>
  </si>
  <si>
    <t>We get a statistically significant coefficient value (at 5% significance level) for the price, value of coefficient = -48.7, which is roughly -49</t>
  </si>
  <si>
    <t>From this we can infer that increase in price has a negative impact on the sales. Also, given all the other parameters are same, if we increase the price by one unit, the sales on an average would decrease by 49 units</t>
  </si>
  <si>
    <t>We get a statistically significant coefficient value (at 5% significance level) for Demo, value of coefficient = 136.27, which is roughly 136</t>
  </si>
  <si>
    <t>From this we can infer that increase in demo has a positive impact on the sales. Also, given all the other parameters are same, if there's a demo done this week, the sales on an average would increase by 136 units</t>
  </si>
  <si>
    <t>Demo1-3 also has a statistically significant positive coefficient. Value of coefficient is 87.92, roughly 88. So, given all the other parameters are same, if there's a demo done in the prior 3 weeks, the sales on an average would increase by 88 units</t>
  </si>
  <si>
    <t>Region_RM</t>
  </si>
  <si>
    <t>Region_RM_Average Retail Price</t>
  </si>
  <si>
    <t>Region_RM_Demo</t>
  </si>
  <si>
    <t>Region_RM_Demo1-3</t>
  </si>
  <si>
    <t>Q3</t>
  </si>
  <si>
    <t>1) different intercepts only</t>
  </si>
  <si>
    <t>2) different intercepts and price coefficients</t>
  </si>
  <si>
    <t>3) different intercepts and demo/demo1-3 coefficients</t>
  </si>
  <si>
    <t>4) different intercept, price and demo/demo1-3 coefficients.</t>
  </si>
  <si>
    <t>Regression outputs for all 4 scenarios</t>
  </si>
  <si>
    <t>Provide statistical guidance on whether or not the price coefficient and demo/demo1-3 coefficients are statistically different across regions</t>
  </si>
  <si>
    <t>Q4</t>
  </si>
  <si>
    <t>I am going with the model with different intercepts and price coefficients as all the features are statistically significant and it has the highest adjusted R Squared</t>
  </si>
  <si>
    <t>Region(RM)</t>
  </si>
  <si>
    <t>Region &amp; Price</t>
  </si>
  <si>
    <t>Predicted Sales</t>
  </si>
  <si>
    <t>Retailer Cost</t>
  </si>
  <si>
    <t>Manufacturer Cost</t>
  </si>
  <si>
    <t>Profit</t>
  </si>
  <si>
    <t>Total Profit</t>
  </si>
  <si>
    <t>Week</t>
  </si>
  <si>
    <t>Q5</t>
  </si>
  <si>
    <t>Profit with dynamic effect</t>
  </si>
  <si>
    <t>Difference (Loss)</t>
  </si>
  <si>
    <t>From the 2nd model we can see that there is an interaction effect of region and price coefficient, i.e. with one unit increase in price, there would be additional 43.5 loss in sale as compared to NE given all the features are constant</t>
  </si>
  <si>
    <t>From model 3 and 4, I do not see demo/ demo1-3 statistically different across regions at a significance level of 5%</t>
  </si>
  <si>
    <t>So if a demo is done in the corresponding week, then it has a higher impact on sales as compared to demo done in previous 1-3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</si>
</sst>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
  </numFmts>
  <fonts count="9"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color theme="0"/>
      <name val="Calibri"/>
      <family val="2"/>
      <scheme val="minor"/>
    </font>
    <font>
      <i/>
      <sz val="11"/>
      <color theme="1"/>
      <name val="Calibri"/>
      <family val="2"/>
      <scheme val="minor"/>
    </font>
    <font>
      <b/>
      <i/>
      <sz val="14"/>
      <color theme="0"/>
      <name val="Calibri"/>
      <family val="2"/>
      <scheme val="minor"/>
    </font>
    <font>
      <u/>
      <sz val="11"/>
      <color theme="10"/>
      <name val="Calibri"/>
      <family val="2"/>
      <scheme val="minor"/>
    </font>
    <font>
      <b/>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
      <patternFill patternType="solid">
        <fgColor theme="3" tint="-0.249977111117893"/>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7" tint="0.79998168889431442"/>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right"/>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right"/>
    </xf>
    <xf numFmtId="0" fontId="0" fillId="0" borderId="1" xfId="0" applyFill="1" applyBorder="1"/>
    <xf numFmtId="0" fontId="1" fillId="0" borderId="1" xfId="0" applyFont="1" applyFill="1" applyBorder="1"/>
    <xf numFmtId="0" fontId="1" fillId="4" borderId="0" xfId="0" applyFont="1" applyFill="1" applyAlignment="1">
      <alignment horizontal="center" vertical="center"/>
    </xf>
    <xf numFmtId="0" fontId="2" fillId="4" borderId="0" xfId="0" applyFont="1" applyFill="1" applyAlignment="1">
      <alignment horizontal="left" vertical="center" wrapText="1"/>
    </xf>
    <xf numFmtId="0" fontId="1" fillId="4" borderId="0" xfId="0" applyFont="1" applyFill="1" applyAlignment="1">
      <alignment horizontal="center"/>
    </xf>
    <xf numFmtId="0" fontId="1" fillId="3" borderId="1" xfId="0" applyFont="1" applyFill="1" applyBorder="1" applyAlignment="1">
      <alignment horizontal="center"/>
    </xf>
    <xf numFmtId="2" fontId="0" fillId="0" borderId="0" xfId="0" applyNumberFormat="1" applyAlignment="1">
      <alignment horizontal="center"/>
    </xf>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
    </xf>
    <xf numFmtId="0" fontId="5" fillId="0" borderId="3" xfId="0" applyFont="1" applyFill="1" applyBorder="1" applyAlignment="1">
      <alignment horizontal="centerContinuous"/>
    </xf>
    <xf numFmtId="0" fontId="0" fillId="5" borderId="0" xfId="0" applyFill="1"/>
    <xf numFmtId="0" fontId="6" fillId="5" borderId="0" xfId="0" applyFont="1" applyFill="1" applyAlignment="1">
      <alignment vertical="center"/>
    </xf>
    <xf numFmtId="0" fontId="7" fillId="0" borderId="0" xfId="1"/>
    <xf numFmtId="0" fontId="1" fillId="0" borderId="0" xfId="0" applyFont="1" applyAlignment="1">
      <alignment horizontal="center"/>
    </xf>
    <xf numFmtId="0" fontId="4" fillId="6" borderId="0" xfId="0" applyFont="1" applyFill="1" applyAlignment="1">
      <alignment horizontal="left" indent="1"/>
    </xf>
    <xf numFmtId="0" fontId="0" fillId="6" borderId="0" xfId="0" applyFill="1"/>
    <xf numFmtId="0" fontId="0" fillId="0" borderId="0" xfId="0" applyAlignment="1">
      <alignment horizontal="left" indent="1"/>
    </xf>
    <xf numFmtId="0" fontId="1" fillId="0" borderId="0" xfId="0" applyFont="1"/>
    <xf numFmtId="0" fontId="0" fillId="0" borderId="4" xfId="0" applyFill="1" applyBorder="1" applyAlignment="1"/>
    <xf numFmtId="2" fontId="0" fillId="0" borderId="4" xfId="0" applyNumberFormat="1" applyFill="1" applyBorder="1" applyAlignment="1">
      <alignment horizontal="center"/>
    </xf>
    <xf numFmtId="0" fontId="0" fillId="0" borderId="0" xfId="0" applyFill="1" applyBorder="1" applyAlignment="1">
      <alignment horizontal="left" indent="1"/>
    </xf>
    <xf numFmtId="0" fontId="0" fillId="0" borderId="0" xfId="0" applyAlignment="1">
      <alignment horizontal="left"/>
    </xf>
    <xf numFmtId="0" fontId="0" fillId="0" borderId="0" xfId="0" applyFill="1" applyBorder="1" applyAlignment="1">
      <alignment horizontal="left"/>
    </xf>
    <xf numFmtId="0" fontId="8" fillId="0" borderId="0" xfId="1" applyFont="1"/>
    <xf numFmtId="0" fontId="1" fillId="7" borderId="0" xfId="0" applyFont="1" applyFill="1" applyBorder="1" applyAlignment="1">
      <alignment horizontal="center"/>
    </xf>
    <xf numFmtId="0" fontId="1" fillId="7" borderId="0" xfId="0" applyFont="1" applyFill="1" applyAlignment="1">
      <alignment horizontal="center"/>
    </xf>
    <xf numFmtId="1" fontId="0" fillId="0" borderId="0" xfId="0" applyNumberFormat="1" applyAlignment="1">
      <alignment horizontal="center"/>
    </xf>
    <xf numFmtId="2" fontId="5" fillId="0" borderId="3" xfId="0" applyNumberFormat="1" applyFont="1" applyFill="1" applyBorder="1" applyAlignment="1">
      <alignment horizontal="center"/>
    </xf>
    <xf numFmtId="2" fontId="0" fillId="0" borderId="0" xfId="0" applyNumberFormat="1" applyFill="1" applyBorder="1" applyAlignment="1">
      <alignment horizontal="center"/>
    </xf>
    <xf numFmtId="2" fontId="0" fillId="0" borderId="2" xfId="0" applyNumberFormat="1" applyFill="1" applyBorder="1" applyAlignment="1">
      <alignment horizontal="center"/>
    </xf>
    <xf numFmtId="166" fontId="0" fillId="0" borderId="0" xfId="0" applyNumberFormat="1" applyFill="1" applyBorder="1" applyAlignment="1">
      <alignment horizontal="center"/>
    </xf>
    <xf numFmtId="166" fontId="0" fillId="0" borderId="2" xfId="0" applyNumberFormat="1" applyFill="1" applyBorder="1" applyAlignment="1">
      <alignment horizontal="center"/>
    </xf>
    <xf numFmtId="166" fontId="0" fillId="0" borderId="0" xfId="0" applyNumberFormat="1" applyAlignment="1">
      <alignment horizontal="center"/>
    </xf>
    <xf numFmtId="166" fontId="5" fillId="0" borderId="3" xfId="0" applyNumberFormat="1" applyFont="1" applyFill="1" applyBorder="1" applyAlignment="1">
      <alignment horizontal="center"/>
    </xf>
    <xf numFmtId="14" fontId="0" fillId="0" borderId="0" xfId="0" applyNumberFormat="1"/>
    <xf numFmtId="0" fontId="1" fillId="3" borderId="0" xfId="0" applyFont="1" applyFill="1" applyAlignment="1">
      <alignment horizontal="center"/>
    </xf>
    <xf numFmtId="0" fontId="1" fillId="7" borderId="0" xfId="0" applyFont="1" applyFill="1" applyAlignment="1">
      <alignment horizontal="center" vertical="center" wrapText="1"/>
    </xf>
    <xf numFmtId="0" fontId="4" fillId="8" borderId="0" xfId="0" applyFont="1" applyFill="1" applyAlignment="1">
      <alignment horizontal="center"/>
    </xf>
    <xf numFmtId="9" fontId="0" fillId="9" borderId="0" xfId="0" applyNumberFormat="1" applyFill="1" applyAlignment="1">
      <alignment horizontal="center"/>
    </xf>
    <xf numFmtId="2" fontId="1" fillId="0" borderId="0" xfId="0" applyNumberFormat="1" applyFont="1" applyAlignment="1">
      <alignment horizontal="center"/>
    </xf>
    <xf numFmtId="3" fontId="0" fillId="0" borderId="0" xfId="0" applyNumberFormat="1" applyAlignment="1">
      <alignment horizontal="center"/>
    </xf>
    <xf numFmtId="3" fontId="4" fillId="8" borderId="0" xfId="0" applyNumberFormat="1" applyFont="1" applyFill="1" applyAlignment="1">
      <alignment horizontal="center"/>
    </xf>
    <xf numFmtId="0" fontId="5" fillId="0" borderId="0" xfId="0" applyFont="1" applyAlignment="1">
      <alignment wrapText="1"/>
    </xf>
    <xf numFmtId="3" fontId="5" fillId="0" borderId="0" xfId="0" applyNumberFormat="1" applyFont="1" applyAlignment="1">
      <alignment horizontal="center" vertical="center"/>
    </xf>
    <xf numFmtId="0" fontId="5" fillId="0" borderId="0" xfId="0" applyFont="1"/>
    <xf numFmtId="3" fontId="5" fillId="0" borderId="0" xfId="0" applyNumberFormat="1" applyFont="1" applyAlignment="1">
      <alignment horizontal="center"/>
    </xf>
    <xf numFmtId="0" fontId="4" fillId="8" borderId="0" xfId="0" applyFont="1" applyFill="1" applyAlignment="1">
      <alignment horizontal="left"/>
    </xf>
  </cellXfs>
  <cellStyles count="2">
    <cellStyle name="Hyperlink" xfId="1" builtinId="8"/>
    <cellStyle name="Normal" xfId="0" builtinId="0"/>
  </cellStyles>
  <dxfs count="7">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
      <font>
        <color rgb="FFC00000"/>
      </font>
      <fill>
        <patternFill>
          <bgColor rgb="FFFFD5D5"/>
        </patternFill>
      </fill>
    </dxf>
  </dxfs>
  <tableStyles count="0" defaultTableStyle="TableStyleMedium2" defaultPivotStyle="PivotStyleLight16"/>
  <colors>
    <mruColors>
      <color rgb="FFFF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11"/>
  <sheetViews>
    <sheetView showGridLines="0" showRowColHeaders="0" workbookViewId="0">
      <selection activeCell="B29" sqref="B29"/>
    </sheetView>
  </sheetViews>
  <sheetFormatPr defaultRowHeight="15" x14ac:dyDescent="0.25"/>
  <cols>
    <col min="3" max="3" width="60.5703125" customWidth="1"/>
  </cols>
  <sheetData>
    <row r="2" spans="2:4" x14ac:dyDescent="0.25">
      <c r="B2" s="11" t="s">
        <v>29</v>
      </c>
      <c r="C2" s="11"/>
      <c r="D2" s="11"/>
    </row>
    <row r="3" spans="2:4" x14ac:dyDescent="0.25">
      <c r="B3" s="9">
        <v>1</v>
      </c>
      <c r="C3" s="10" t="s">
        <v>30</v>
      </c>
      <c r="D3" s="10"/>
    </row>
    <row r="4" spans="2:4" x14ac:dyDescent="0.25">
      <c r="B4" s="9">
        <v>2</v>
      </c>
      <c r="C4" s="10" t="s">
        <v>31</v>
      </c>
      <c r="D4" s="10"/>
    </row>
    <row r="5" spans="2:4" ht="14.45" customHeight="1" x14ac:dyDescent="0.25">
      <c r="B5" s="9">
        <v>3</v>
      </c>
      <c r="C5" s="10" t="s">
        <v>32</v>
      </c>
      <c r="D5" s="10"/>
    </row>
    <row r="6" spans="2:4" x14ac:dyDescent="0.25">
      <c r="B6" s="9">
        <v>4</v>
      </c>
      <c r="C6" s="10" t="s">
        <v>33</v>
      </c>
      <c r="D6" s="10"/>
    </row>
    <row r="10" spans="2:4" ht="14.45" customHeight="1" x14ac:dyDescent="0.25"/>
    <row r="11" spans="2:4" ht="14.45" customHeight="1" x14ac:dyDescent="0.25"/>
  </sheetData>
  <mergeCells count="5">
    <mergeCell ref="C6:D6"/>
    <mergeCell ref="B2:D2"/>
    <mergeCell ref="C3:D3"/>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7474X765"/>
  <dimension ref="A1:T111"/>
  <sheetViews>
    <sheetView showGridLines="0" showRowColHeaders="0" workbookViewId="0"/>
  </sheetViews>
  <sheetFormatPr defaultRowHeight="15" x14ac:dyDescent="0.25"/>
  <cols>
    <col min="1" max="4" width="12.7109375" customWidth="1"/>
    <col min="5" max="5" width="19" bestFit="1" customWidth="1"/>
    <col min="6" max="7" width="12.7109375" customWidth="1"/>
  </cols>
  <sheetData>
    <row r="1" spans="1:20" s="7" customFormat="1" x14ac:dyDescent="0.25">
      <c r="A1" s="1" t="s">
        <v>0</v>
      </c>
      <c r="B1" s="2" t="s">
        <v>1</v>
      </c>
      <c r="C1" s="2" t="s">
        <v>2</v>
      </c>
      <c r="D1" s="12" t="s">
        <v>3</v>
      </c>
      <c r="E1" s="12" t="s">
        <v>4</v>
      </c>
      <c r="F1" s="12" t="s">
        <v>5</v>
      </c>
      <c r="G1" s="12" t="s">
        <v>6</v>
      </c>
      <c r="H1" s="8"/>
      <c r="I1" s="8"/>
      <c r="J1" s="8"/>
      <c r="K1" s="8"/>
      <c r="L1" s="8"/>
      <c r="M1" s="8"/>
      <c r="N1" s="8"/>
      <c r="O1" s="8"/>
      <c r="P1" s="8"/>
      <c r="Q1" s="8"/>
      <c r="R1" s="8"/>
      <c r="S1" s="8"/>
      <c r="T1" s="8"/>
    </row>
    <row r="2" spans="1:20" x14ac:dyDescent="0.25">
      <c r="A2" s="4">
        <v>40302</v>
      </c>
      <c r="B2" s="5" t="s">
        <v>7</v>
      </c>
      <c r="C2" s="5" t="s">
        <v>8</v>
      </c>
      <c r="D2" s="13">
        <v>270.7488999921228</v>
      </c>
      <c r="E2" s="13">
        <v>4.29</v>
      </c>
      <c r="F2" s="5">
        <v>0</v>
      </c>
      <c r="G2" s="5">
        <v>0</v>
      </c>
    </row>
    <row r="3" spans="1:20" x14ac:dyDescent="0.25">
      <c r="A3" s="4">
        <v>40309</v>
      </c>
      <c r="B3" s="5" t="s">
        <v>7</v>
      </c>
      <c r="C3" s="5" t="s">
        <v>8</v>
      </c>
      <c r="D3" s="13">
        <v>314.50582438280878</v>
      </c>
      <c r="E3" s="13">
        <v>4.29</v>
      </c>
      <c r="F3" s="5">
        <v>1</v>
      </c>
      <c r="G3" s="5">
        <v>0</v>
      </c>
    </row>
    <row r="4" spans="1:20" x14ac:dyDescent="0.25">
      <c r="A4" s="4">
        <v>40316</v>
      </c>
      <c r="B4" s="5" t="s">
        <v>7</v>
      </c>
      <c r="C4" s="5" t="s">
        <v>8</v>
      </c>
      <c r="D4" s="13">
        <v>390.60697916261392</v>
      </c>
      <c r="E4" s="13">
        <v>4.0858333330000001</v>
      </c>
      <c r="F4" s="5">
        <v>0</v>
      </c>
      <c r="G4" s="5">
        <v>1</v>
      </c>
    </row>
    <row r="5" spans="1:20" x14ac:dyDescent="0.25">
      <c r="A5" s="4">
        <v>40323</v>
      </c>
      <c r="B5" s="5" t="s">
        <v>7</v>
      </c>
      <c r="C5" s="5" t="s">
        <v>8</v>
      </c>
      <c r="D5" s="13">
        <v>249.86237982712225</v>
      </c>
      <c r="E5" s="13">
        <v>4.0858333330000001</v>
      </c>
      <c r="F5" s="5">
        <v>0</v>
      </c>
      <c r="G5" s="5">
        <v>1</v>
      </c>
    </row>
    <row r="6" spans="1:20" x14ac:dyDescent="0.25">
      <c r="A6" s="4">
        <v>40330</v>
      </c>
      <c r="B6" s="5" t="s">
        <v>7</v>
      </c>
      <c r="C6" s="5" t="s">
        <v>8</v>
      </c>
      <c r="D6" s="13">
        <v>222.03389430781561</v>
      </c>
      <c r="E6" s="13">
        <v>4.7931249999999999</v>
      </c>
      <c r="F6" s="5">
        <v>0</v>
      </c>
      <c r="G6" s="5">
        <v>1</v>
      </c>
    </row>
    <row r="7" spans="1:20" x14ac:dyDescent="0.25">
      <c r="A7" s="4">
        <v>40337</v>
      </c>
      <c r="B7" s="5" t="s">
        <v>7</v>
      </c>
      <c r="C7" s="5" t="s">
        <v>8</v>
      </c>
      <c r="D7" s="13">
        <v>276.35819705736077</v>
      </c>
      <c r="E7" s="13">
        <v>4.1471428570000004</v>
      </c>
      <c r="F7" s="5">
        <v>0</v>
      </c>
      <c r="G7" s="5">
        <v>0</v>
      </c>
    </row>
    <row r="8" spans="1:20" x14ac:dyDescent="0.25">
      <c r="A8" s="4">
        <v>40344</v>
      </c>
      <c r="B8" s="5" t="s">
        <v>7</v>
      </c>
      <c r="C8" s="5" t="s">
        <v>8</v>
      </c>
      <c r="D8" s="13">
        <v>294.86318135451683</v>
      </c>
      <c r="E8" s="13">
        <v>4.1471428570000004</v>
      </c>
      <c r="F8" s="5">
        <v>0</v>
      </c>
      <c r="G8" s="5">
        <v>0</v>
      </c>
    </row>
    <row r="9" spans="1:20" x14ac:dyDescent="0.25">
      <c r="A9" s="4">
        <v>40351</v>
      </c>
      <c r="B9" s="5" t="s">
        <v>7</v>
      </c>
      <c r="C9" s="5" t="s">
        <v>8</v>
      </c>
      <c r="D9" s="13">
        <v>383.45580710381228</v>
      </c>
      <c r="E9" s="13">
        <v>4.05</v>
      </c>
      <c r="F9" s="5">
        <v>1</v>
      </c>
      <c r="G9" s="5">
        <v>0</v>
      </c>
    </row>
    <row r="10" spans="1:20" x14ac:dyDescent="0.25">
      <c r="A10" s="4">
        <v>40358</v>
      </c>
      <c r="B10" s="5" t="s">
        <v>7</v>
      </c>
      <c r="C10" s="5" t="s">
        <v>8</v>
      </c>
      <c r="D10" s="13">
        <v>300.2942445751741</v>
      </c>
      <c r="E10" s="13">
        <v>4.05</v>
      </c>
      <c r="F10" s="5">
        <v>0</v>
      </c>
      <c r="G10" s="5">
        <v>1</v>
      </c>
    </row>
    <row r="11" spans="1:20" x14ac:dyDescent="0.25">
      <c r="A11" s="4">
        <v>40365</v>
      </c>
      <c r="B11" s="5" t="s">
        <v>7</v>
      </c>
      <c r="C11" s="5" t="s">
        <v>8</v>
      </c>
      <c r="D11" s="13">
        <v>296.74312209515341</v>
      </c>
      <c r="E11" s="13">
        <v>4.5813333329999999</v>
      </c>
      <c r="F11" s="5">
        <v>0</v>
      </c>
      <c r="G11" s="5">
        <v>1</v>
      </c>
    </row>
    <row r="12" spans="1:20" x14ac:dyDescent="0.25">
      <c r="A12" s="4">
        <v>40372</v>
      </c>
      <c r="B12" s="5" t="s">
        <v>7</v>
      </c>
      <c r="C12" s="5" t="s">
        <v>8</v>
      </c>
      <c r="D12" s="13">
        <v>429.79776568141511</v>
      </c>
      <c r="E12" s="13">
        <v>3.556923077</v>
      </c>
      <c r="F12" s="5">
        <v>0</v>
      </c>
      <c r="G12" s="5">
        <v>1</v>
      </c>
    </row>
    <row r="13" spans="1:20" x14ac:dyDescent="0.25">
      <c r="A13" s="4">
        <v>40302</v>
      </c>
      <c r="B13" s="5" t="s">
        <v>7</v>
      </c>
      <c r="C13" s="5" t="s">
        <v>9</v>
      </c>
      <c r="D13" s="13">
        <v>297.21708504560701</v>
      </c>
      <c r="E13" s="13">
        <v>4.29</v>
      </c>
      <c r="F13" s="5">
        <v>0</v>
      </c>
      <c r="G13" s="5">
        <v>0</v>
      </c>
    </row>
    <row r="14" spans="1:20" x14ac:dyDescent="0.25">
      <c r="A14" s="4">
        <v>40309</v>
      </c>
      <c r="B14" s="5" t="s">
        <v>7</v>
      </c>
      <c r="C14" s="5" t="s">
        <v>9</v>
      </c>
      <c r="D14" s="13">
        <v>268.40556671680145</v>
      </c>
      <c r="E14" s="13">
        <v>4.29</v>
      </c>
      <c r="F14" s="5">
        <v>0</v>
      </c>
      <c r="G14" s="5">
        <v>0</v>
      </c>
    </row>
    <row r="15" spans="1:20" x14ac:dyDescent="0.25">
      <c r="A15" s="4">
        <v>40316</v>
      </c>
      <c r="B15" s="5" t="s">
        <v>7</v>
      </c>
      <c r="C15" s="5" t="s">
        <v>9</v>
      </c>
      <c r="D15" s="13">
        <v>206.02798850125583</v>
      </c>
      <c r="E15" s="13">
        <v>4.0858333330000001</v>
      </c>
      <c r="F15" s="5">
        <v>0</v>
      </c>
      <c r="G15" s="5">
        <v>0</v>
      </c>
    </row>
    <row r="16" spans="1:20" x14ac:dyDescent="0.25">
      <c r="A16" s="4">
        <v>40323</v>
      </c>
      <c r="B16" s="5" t="s">
        <v>7</v>
      </c>
      <c r="C16" s="5" t="s">
        <v>9</v>
      </c>
      <c r="D16" s="13">
        <v>201.96734153603134</v>
      </c>
      <c r="E16" s="13">
        <v>4.0858333330000001</v>
      </c>
      <c r="F16" s="5">
        <v>0</v>
      </c>
      <c r="G16" s="5">
        <v>0</v>
      </c>
    </row>
    <row r="17" spans="1:7" x14ac:dyDescent="0.25">
      <c r="A17" s="4">
        <v>40330</v>
      </c>
      <c r="B17" s="5" t="s">
        <v>7</v>
      </c>
      <c r="C17" s="5" t="s">
        <v>9</v>
      </c>
      <c r="D17" s="13">
        <v>239.72697458725526</v>
      </c>
      <c r="E17" s="13">
        <v>3.84</v>
      </c>
      <c r="F17" s="5">
        <v>0</v>
      </c>
      <c r="G17" s="5">
        <v>0</v>
      </c>
    </row>
    <row r="18" spans="1:7" x14ac:dyDescent="0.25">
      <c r="A18" s="4">
        <v>40337</v>
      </c>
      <c r="B18" s="5" t="s">
        <v>7</v>
      </c>
      <c r="C18" s="5" t="s">
        <v>9</v>
      </c>
      <c r="D18" s="13">
        <v>171.39281859155261</v>
      </c>
      <c r="E18" s="13">
        <v>4.2592307690000002</v>
      </c>
      <c r="F18" s="5">
        <v>0</v>
      </c>
      <c r="G18" s="5">
        <v>0</v>
      </c>
    </row>
    <row r="19" spans="1:7" x14ac:dyDescent="0.25">
      <c r="A19" s="4">
        <v>40344</v>
      </c>
      <c r="B19" s="5" t="s">
        <v>7</v>
      </c>
      <c r="C19" s="5" t="s">
        <v>9</v>
      </c>
      <c r="D19" s="13">
        <v>172.74559451311936</v>
      </c>
      <c r="E19" s="13">
        <v>4.99</v>
      </c>
      <c r="F19" s="5">
        <v>0</v>
      </c>
      <c r="G19" s="5">
        <v>0</v>
      </c>
    </row>
    <row r="20" spans="1:7" x14ac:dyDescent="0.25">
      <c r="A20" s="4">
        <v>40351</v>
      </c>
      <c r="B20" s="5" t="s">
        <v>7</v>
      </c>
      <c r="C20" s="5" t="s">
        <v>9</v>
      </c>
      <c r="D20" s="13">
        <v>379.20412736310453</v>
      </c>
      <c r="E20" s="13">
        <v>3.7685714290000001</v>
      </c>
      <c r="F20" s="5">
        <v>1</v>
      </c>
      <c r="G20" s="5">
        <v>0</v>
      </c>
    </row>
    <row r="21" spans="1:7" x14ac:dyDescent="0.25">
      <c r="A21" s="4">
        <v>40358</v>
      </c>
      <c r="B21" s="5" t="s">
        <v>7</v>
      </c>
      <c r="C21" s="5" t="s">
        <v>9</v>
      </c>
      <c r="D21" s="13">
        <v>346.14938028154523</v>
      </c>
      <c r="E21" s="13">
        <v>4.7024999999999997</v>
      </c>
      <c r="F21" s="5">
        <v>0</v>
      </c>
      <c r="G21" s="5">
        <v>1</v>
      </c>
    </row>
    <row r="22" spans="1:7" x14ac:dyDescent="0.25">
      <c r="A22" s="4">
        <v>40365</v>
      </c>
      <c r="B22" s="5" t="s">
        <v>7</v>
      </c>
      <c r="C22" s="5" t="s">
        <v>9</v>
      </c>
      <c r="D22" s="13">
        <v>371.4853015379951</v>
      </c>
      <c r="E22" s="13">
        <v>3.5878571429999999</v>
      </c>
      <c r="F22" s="5">
        <v>0</v>
      </c>
      <c r="G22" s="5">
        <v>1</v>
      </c>
    </row>
    <row r="23" spans="1:7" x14ac:dyDescent="0.25">
      <c r="A23" s="4">
        <v>40372</v>
      </c>
      <c r="B23" s="5" t="s">
        <v>7</v>
      </c>
      <c r="C23" s="5" t="s">
        <v>9</v>
      </c>
      <c r="D23" s="13">
        <v>302.60708516818738</v>
      </c>
      <c r="E23" s="13">
        <v>3.8450000000000002</v>
      </c>
      <c r="F23" s="5">
        <v>0</v>
      </c>
      <c r="G23" s="5">
        <v>1</v>
      </c>
    </row>
    <row r="24" spans="1:7" x14ac:dyDescent="0.25">
      <c r="A24" s="4">
        <v>40302</v>
      </c>
      <c r="B24" s="5" t="s">
        <v>7</v>
      </c>
      <c r="C24" s="5" t="s">
        <v>10</v>
      </c>
      <c r="D24" s="13">
        <v>145.78336079215677</v>
      </c>
      <c r="E24" s="13">
        <v>5.39</v>
      </c>
      <c r="F24" s="5">
        <v>0</v>
      </c>
      <c r="G24" s="5">
        <v>0</v>
      </c>
    </row>
    <row r="25" spans="1:7" x14ac:dyDescent="0.25">
      <c r="A25" s="4">
        <v>40309</v>
      </c>
      <c r="B25" s="5" t="s">
        <v>7</v>
      </c>
      <c r="C25" s="5" t="s">
        <v>10</v>
      </c>
      <c r="D25" s="13">
        <v>309.05276246954139</v>
      </c>
      <c r="E25" s="13">
        <v>5.0185714289999996</v>
      </c>
      <c r="F25" s="5">
        <v>0</v>
      </c>
      <c r="G25" s="5">
        <v>0</v>
      </c>
    </row>
    <row r="26" spans="1:7" x14ac:dyDescent="0.25">
      <c r="A26" s="4">
        <v>40316</v>
      </c>
      <c r="B26" s="5" t="s">
        <v>7</v>
      </c>
      <c r="C26" s="5" t="s">
        <v>10</v>
      </c>
      <c r="D26" s="13">
        <v>154.59788084785293</v>
      </c>
      <c r="E26" s="13">
        <v>5.2149999999999999</v>
      </c>
      <c r="F26" s="5">
        <v>0</v>
      </c>
      <c r="G26" s="5">
        <v>0</v>
      </c>
    </row>
    <row r="27" spans="1:7" x14ac:dyDescent="0.25">
      <c r="A27" s="4">
        <v>40323</v>
      </c>
      <c r="B27" s="5" t="s">
        <v>7</v>
      </c>
      <c r="C27" s="5" t="s">
        <v>10</v>
      </c>
      <c r="D27" s="13">
        <v>247.72564561350089</v>
      </c>
      <c r="E27" s="13">
        <v>4.8816666670000002</v>
      </c>
      <c r="F27" s="5">
        <v>0</v>
      </c>
      <c r="G27" s="5">
        <v>0</v>
      </c>
    </row>
    <row r="28" spans="1:7" x14ac:dyDescent="0.25">
      <c r="A28" s="4">
        <v>40330</v>
      </c>
      <c r="B28" s="5" t="s">
        <v>7</v>
      </c>
      <c r="C28" s="5" t="s">
        <v>10</v>
      </c>
      <c r="D28" s="13">
        <v>227.99236329472669</v>
      </c>
      <c r="E28" s="13">
        <v>3.9666666670000001</v>
      </c>
      <c r="F28" s="5">
        <v>0</v>
      </c>
      <c r="G28" s="5">
        <v>0</v>
      </c>
    </row>
    <row r="29" spans="1:7" x14ac:dyDescent="0.25">
      <c r="A29" s="4">
        <v>40337</v>
      </c>
      <c r="B29" s="5" t="s">
        <v>7</v>
      </c>
      <c r="C29" s="5" t="s">
        <v>10</v>
      </c>
      <c r="D29" s="13">
        <v>226.5964968466343</v>
      </c>
      <c r="E29" s="13">
        <v>3.997692308</v>
      </c>
      <c r="F29" s="5">
        <v>0</v>
      </c>
      <c r="G29" s="5">
        <v>0</v>
      </c>
    </row>
    <row r="30" spans="1:7" x14ac:dyDescent="0.25">
      <c r="A30" s="4">
        <v>40344</v>
      </c>
      <c r="B30" s="5" t="s">
        <v>7</v>
      </c>
      <c r="C30" s="5" t="s">
        <v>10</v>
      </c>
      <c r="D30" s="13">
        <v>233.31521082097063</v>
      </c>
      <c r="E30" s="13">
        <v>4.8958823530000002</v>
      </c>
      <c r="F30" s="5">
        <v>0</v>
      </c>
      <c r="G30" s="5">
        <v>0</v>
      </c>
    </row>
    <row r="31" spans="1:7" x14ac:dyDescent="0.25">
      <c r="A31" s="4">
        <v>40351</v>
      </c>
      <c r="B31" s="5" t="s">
        <v>7</v>
      </c>
      <c r="C31" s="5" t="s">
        <v>10</v>
      </c>
      <c r="D31" s="13">
        <v>215.20722620508221</v>
      </c>
      <c r="E31" s="13">
        <v>4.9275000000000002</v>
      </c>
      <c r="F31" s="5">
        <v>0</v>
      </c>
      <c r="G31" s="5">
        <v>0</v>
      </c>
    </row>
    <row r="32" spans="1:7" x14ac:dyDescent="0.25">
      <c r="A32" s="4">
        <v>40358</v>
      </c>
      <c r="B32" s="5" t="s">
        <v>7</v>
      </c>
      <c r="C32" s="5" t="s">
        <v>10</v>
      </c>
      <c r="D32" s="13">
        <v>233.41454117517861</v>
      </c>
      <c r="E32" s="13">
        <v>4.3166666669999998</v>
      </c>
      <c r="F32" s="5">
        <v>0</v>
      </c>
      <c r="G32" s="5">
        <v>0</v>
      </c>
    </row>
    <row r="33" spans="1:7" x14ac:dyDescent="0.25">
      <c r="A33" s="4">
        <v>40365</v>
      </c>
      <c r="B33" s="5" t="s">
        <v>7</v>
      </c>
      <c r="C33" s="5" t="s">
        <v>10</v>
      </c>
      <c r="D33" s="13">
        <v>297.11769231578774</v>
      </c>
      <c r="E33" s="13">
        <v>4.1213333329999999</v>
      </c>
      <c r="F33" s="5">
        <v>0</v>
      </c>
      <c r="G33" s="5">
        <v>0</v>
      </c>
    </row>
    <row r="34" spans="1:7" x14ac:dyDescent="0.25">
      <c r="A34" s="4">
        <v>40372</v>
      </c>
      <c r="B34" s="5" t="s">
        <v>7</v>
      </c>
      <c r="C34" s="5" t="s">
        <v>10</v>
      </c>
      <c r="D34" s="13">
        <v>258.46230884332823</v>
      </c>
      <c r="E34" s="13">
        <v>4.6806666669999997</v>
      </c>
      <c r="F34" s="5">
        <v>0</v>
      </c>
      <c r="G34" s="5">
        <v>0</v>
      </c>
    </row>
    <row r="35" spans="1:7" x14ac:dyDescent="0.25">
      <c r="A35" s="4">
        <v>40302</v>
      </c>
      <c r="B35" s="5" t="s">
        <v>7</v>
      </c>
      <c r="C35" s="5" t="s">
        <v>11</v>
      </c>
      <c r="D35" s="13">
        <v>336.22133222738205</v>
      </c>
      <c r="E35" s="13">
        <v>4.3172727269999998</v>
      </c>
      <c r="F35" s="5">
        <v>0</v>
      </c>
      <c r="G35" s="5">
        <v>0</v>
      </c>
    </row>
    <row r="36" spans="1:7" x14ac:dyDescent="0.25">
      <c r="A36" s="4">
        <v>40309</v>
      </c>
      <c r="B36" s="5" t="s">
        <v>7</v>
      </c>
      <c r="C36" s="5" t="s">
        <v>11</v>
      </c>
      <c r="D36" s="13">
        <v>364.17453904151307</v>
      </c>
      <c r="E36" s="13">
        <v>4.5233333330000001</v>
      </c>
      <c r="F36" s="5">
        <v>0</v>
      </c>
      <c r="G36" s="5">
        <v>0</v>
      </c>
    </row>
    <row r="37" spans="1:7" x14ac:dyDescent="0.25">
      <c r="A37" s="4">
        <v>40316</v>
      </c>
      <c r="B37" s="5" t="s">
        <v>7</v>
      </c>
      <c r="C37" s="5" t="s">
        <v>11</v>
      </c>
      <c r="D37" s="13">
        <v>291.1947988284852</v>
      </c>
      <c r="E37" s="13">
        <v>4.9469230770000001</v>
      </c>
      <c r="F37" s="5">
        <v>1</v>
      </c>
      <c r="G37" s="5">
        <v>0</v>
      </c>
    </row>
    <row r="38" spans="1:7" x14ac:dyDescent="0.25">
      <c r="A38" s="4">
        <v>40323</v>
      </c>
      <c r="B38" s="5" t="s">
        <v>7</v>
      </c>
      <c r="C38" s="5" t="s">
        <v>11</v>
      </c>
      <c r="D38" s="13">
        <v>279.62964251219836</v>
      </c>
      <c r="E38" s="13">
        <v>4.693846154</v>
      </c>
      <c r="F38" s="5">
        <v>0</v>
      </c>
      <c r="G38" s="5">
        <v>1</v>
      </c>
    </row>
    <row r="39" spans="1:7" x14ac:dyDescent="0.25">
      <c r="A39" s="4">
        <v>40330</v>
      </c>
      <c r="B39" s="5" t="s">
        <v>7</v>
      </c>
      <c r="C39" s="5" t="s">
        <v>11</v>
      </c>
      <c r="D39" s="13">
        <v>328.56464507221398</v>
      </c>
      <c r="E39" s="13">
        <v>4.8435714289999998</v>
      </c>
      <c r="F39" s="5">
        <v>0</v>
      </c>
      <c r="G39" s="5">
        <v>1</v>
      </c>
    </row>
    <row r="40" spans="1:7" x14ac:dyDescent="0.25">
      <c r="A40" s="4">
        <v>40337</v>
      </c>
      <c r="B40" s="5" t="s">
        <v>7</v>
      </c>
      <c r="C40" s="5" t="s">
        <v>11</v>
      </c>
      <c r="D40" s="13">
        <v>329.40232818821283</v>
      </c>
      <c r="E40" s="13">
        <v>4.7024999999999997</v>
      </c>
      <c r="F40" s="5">
        <v>0</v>
      </c>
      <c r="G40" s="5">
        <v>1</v>
      </c>
    </row>
    <row r="41" spans="1:7" x14ac:dyDescent="0.25">
      <c r="A41" s="4">
        <v>40344</v>
      </c>
      <c r="B41" s="5" t="s">
        <v>7</v>
      </c>
      <c r="C41" s="5" t="s">
        <v>11</v>
      </c>
      <c r="D41" s="13">
        <v>211.37293465463586</v>
      </c>
      <c r="E41" s="13">
        <v>4.8958823530000002</v>
      </c>
      <c r="F41" s="5">
        <v>0</v>
      </c>
      <c r="G41" s="5">
        <v>0</v>
      </c>
    </row>
    <row r="42" spans="1:7" x14ac:dyDescent="0.25">
      <c r="A42" s="4">
        <v>40351</v>
      </c>
      <c r="B42" s="5" t="s">
        <v>7</v>
      </c>
      <c r="C42" s="5" t="s">
        <v>11</v>
      </c>
      <c r="D42" s="13">
        <v>428.35016052755583</v>
      </c>
      <c r="E42" s="13">
        <v>4.0257142860000004</v>
      </c>
      <c r="F42" s="5">
        <v>1</v>
      </c>
      <c r="G42" s="5">
        <v>0</v>
      </c>
    </row>
    <row r="43" spans="1:7" x14ac:dyDescent="0.25">
      <c r="A43" s="4">
        <v>40358</v>
      </c>
      <c r="B43" s="5" t="s">
        <v>7</v>
      </c>
      <c r="C43" s="5" t="s">
        <v>11</v>
      </c>
      <c r="D43" s="13">
        <v>412.79178442906306</v>
      </c>
      <c r="E43" s="13">
        <v>4.8366666670000003</v>
      </c>
      <c r="F43" s="5">
        <v>1</v>
      </c>
      <c r="G43" s="5">
        <v>1</v>
      </c>
    </row>
    <row r="44" spans="1:7" x14ac:dyDescent="0.25">
      <c r="A44" s="4">
        <v>40365</v>
      </c>
      <c r="B44" s="5" t="s">
        <v>7</v>
      </c>
      <c r="C44" s="5" t="s">
        <v>11</v>
      </c>
      <c r="D44" s="13">
        <v>328.22108302748148</v>
      </c>
      <c r="E44" s="13">
        <v>4.2473333330000003</v>
      </c>
      <c r="F44" s="5">
        <v>0</v>
      </c>
      <c r="G44" s="5">
        <v>1</v>
      </c>
    </row>
    <row r="45" spans="1:7" x14ac:dyDescent="0.25">
      <c r="A45" s="4">
        <v>40372</v>
      </c>
      <c r="B45" s="5" t="s">
        <v>7</v>
      </c>
      <c r="C45" s="5" t="s">
        <v>11</v>
      </c>
      <c r="D45" s="13">
        <v>269.83398933575558</v>
      </c>
      <c r="E45" s="13">
        <v>4.5443749999999996</v>
      </c>
      <c r="F45" s="5">
        <v>0</v>
      </c>
      <c r="G45" s="5">
        <v>1</v>
      </c>
    </row>
    <row r="46" spans="1:7" x14ac:dyDescent="0.25">
      <c r="A46" s="4">
        <v>40302</v>
      </c>
      <c r="B46" s="5" t="s">
        <v>7</v>
      </c>
      <c r="C46" s="5" t="s">
        <v>12</v>
      </c>
      <c r="D46" s="13">
        <v>286.13829190952799</v>
      </c>
      <c r="E46" s="13">
        <v>4.0627272730000001</v>
      </c>
      <c r="F46" s="5">
        <v>0</v>
      </c>
      <c r="G46" s="5">
        <v>0</v>
      </c>
    </row>
    <row r="47" spans="1:7" x14ac:dyDescent="0.25">
      <c r="A47" s="4">
        <v>40309</v>
      </c>
      <c r="B47" s="5" t="s">
        <v>7</v>
      </c>
      <c r="C47" s="5" t="s">
        <v>12</v>
      </c>
      <c r="D47" s="13">
        <v>100.09976082913568</v>
      </c>
      <c r="E47" s="13">
        <v>4.7233333330000002</v>
      </c>
      <c r="F47" s="5">
        <v>0</v>
      </c>
      <c r="G47" s="5">
        <v>0</v>
      </c>
    </row>
    <row r="48" spans="1:7" x14ac:dyDescent="0.25">
      <c r="A48" s="4">
        <v>40316</v>
      </c>
      <c r="B48" s="5" t="s">
        <v>7</v>
      </c>
      <c r="C48" s="5" t="s">
        <v>12</v>
      </c>
      <c r="D48" s="13">
        <v>202.21177781488618</v>
      </c>
      <c r="E48" s="13">
        <v>4.0945454549999996</v>
      </c>
      <c r="F48" s="5">
        <v>0</v>
      </c>
      <c r="G48" s="5">
        <v>0</v>
      </c>
    </row>
    <row r="49" spans="1:7" x14ac:dyDescent="0.25">
      <c r="A49" s="4">
        <v>40323</v>
      </c>
      <c r="B49" s="5" t="s">
        <v>7</v>
      </c>
      <c r="C49" s="5" t="s">
        <v>12</v>
      </c>
      <c r="D49" s="13">
        <v>277.05184352904394</v>
      </c>
      <c r="E49" s="13">
        <v>4.0581818180000004</v>
      </c>
      <c r="F49" s="5">
        <v>1</v>
      </c>
      <c r="G49" s="5">
        <v>0</v>
      </c>
    </row>
    <row r="50" spans="1:7" x14ac:dyDescent="0.25">
      <c r="A50" s="4">
        <v>40330</v>
      </c>
      <c r="B50" s="5" t="s">
        <v>7</v>
      </c>
      <c r="C50" s="5" t="s">
        <v>12</v>
      </c>
      <c r="D50" s="13">
        <v>432.8902525837712</v>
      </c>
      <c r="E50" s="13">
        <v>3.84</v>
      </c>
      <c r="F50" s="5">
        <v>1</v>
      </c>
      <c r="G50" s="5">
        <v>1</v>
      </c>
    </row>
    <row r="51" spans="1:7" x14ac:dyDescent="0.25">
      <c r="A51" s="4">
        <v>40337</v>
      </c>
      <c r="B51" s="5" t="s">
        <v>7</v>
      </c>
      <c r="C51" s="5" t="s">
        <v>12</v>
      </c>
      <c r="D51" s="13">
        <v>427.7926261350546</v>
      </c>
      <c r="E51" s="13">
        <v>5.1669230769999999</v>
      </c>
      <c r="F51" s="5">
        <v>1</v>
      </c>
      <c r="G51" s="5">
        <v>1</v>
      </c>
    </row>
    <row r="52" spans="1:7" x14ac:dyDescent="0.25">
      <c r="A52" s="4">
        <v>40344</v>
      </c>
      <c r="B52" s="5" t="s">
        <v>7</v>
      </c>
      <c r="C52" s="5" t="s">
        <v>12</v>
      </c>
      <c r="D52" s="13">
        <v>241.04674393023117</v>
      </c>
      <c r="E52" s="13">
        <v>4.05</v>
      </c>
      <c r="F52" s="5">
        <v>0</v>
      </c>
      <c r="G52" s="5">
        <v>1</v>
      </c>
    </row>
    <row r="53" spans="1:7" x14ac:dyDescent="0.25">
      <c r="A53" s="4">
        <v>40351</v>
      </c>
      <c r="B53" s="5" t="s">
        <v>7</v>
      </c>
      <c r="C53" s="5" t="s">
        <v>12</v>
      </c>
      <c r="D53" s="13">
        <v>556.55004166698996</v>
      </c>
      <c r="E53" s="13">
        <v>3.8515384620000002</v>
      </c>
      <c r="F53" s="5">
        <v>1</v>
      </c>
      <c r="G53" s="5">
        <v>1</v>
      </c>
    </row>
    <row r="54" spans="1:7" x14ac:dyDescent="0.25">
      <c r="A54" s="4">
        <v>40358</v>
      </c>
      <c r="B54" s="5" t="s">
        <v>7</v>
      </c>
      <c r="C54" s="5" t="s">
        <v>12</v>
      </c>
      <c r="D54" s="13">
        <v>309.99966629109912</v>
      </c>
      <c r="E54" s="13">
        <v>3.8515384620000002</v>
      </c>
      <c r="F54" s="5">
        <v>0</v>
      </c>
      <c r="G54" s="5">
        <v>1</v>
      </c>
    </row>
    <row r="55" spans="1:7" x14ac:dyDescent="0.25">
      <c r="A55" s="4">
        <v>40365</v>
      </c>
      <c r="B55" s="5" t="s">
        <v>7</v>
      </c>
      <c r="C55" s="5" t="s">
        <v>12</v>
      </c>
      <c r="D55" s="13">
        <v>409.73567792980032</v>
      </c>
      <c r="E55" s="13">
        <v>4.4442857140000003</v>
      </c>
      <c r="F55" s="5">
        <v>0</v>
      </c>
      <c r="G55" s="5">
        <v>1</v>
      </c>
    </row>
    <row r="56" spans="1:7" x14ac:dyDescent="0.25">
      <c r="A56" s="4">
        <v>40372</v>
      </c>
      <c r="B56" s="5" t="s">
        <v>7</v>
      </c>
      <c r="C56" s="5" t="s">
        <v>12</v>
      </c>
      <c r="D56" s="13">
        <v>347.35825789398893</v>
      </c>
      <c r="E56" s="13">
        <v>4.314666667</v>
      </c>
      <c r="F56" s="5">
        <v>0</v>
      </c>
      <c r="G56" s="5">
        <v>1</v>
      </c>
    </row>
    <row r="57" spans="1:7" x14ac:dyDescent="0.25">
      <c r="A57" s="4">
        <v>40302</v>
      </c>
      <c r="B57" s="5" t="s">
        <v>7</v>
      </c>
      <c r="C57" s="5" t="s">
        <v>13</v>
      </c>
      <c r="D57" s="13">
        <v>305.04944445264965</v>
      </c>
      <c r="E57" s="13">
        <v>4.3899999999999997</v>
      </c>
      <c r="F57" s="5">
        <v>0</v>
      </c>
      <c r="G57" s="5">
        <v>0</v>
      </c>
    </row>
    <row r="58" spans="1:7" x14ac:dyDescent="0.25">
      <c r="A58" s="4">
        <v>40309</v>
      </c>
      <c r="B58" s="5" t="s">
        <v>7</v>
      </c>
      <c r="C58" s="5" t="s">
        <v>13</v>
      </c>
      <c r="D58" s="13">
        <v>219.65535217099114</v>
      </c>
      <c r="E58" s="13">
        <v>4.34</v>
      </c>
      <c r="F58" s="5">
        <v>0</v>
      </c>
      <c r="G58" s="5">
        <v>0</v>
      </c>
    </row>
    <row r="59" spans="1:7" x14ac:dyDescent="0.25">
      <c r="A59" s="4">
        <v>40316</v>
      </c>
      <c r="B59" s="5" t="s">
        <v>7</v>
      </c>
      <c r="C59" s="5" t="s">
        <v>13</v>
      </c>
      <c r="D59" s="13">
        <v>239.05316731393944</v>
      </c>
      <c r="E59" s="13">
        <v>4.0949999999999998</v>
      </c>
      <c r="F59" s="5">
        <v>0</v>
      </c>
      <c r="G59" s="5">
        <v>0</v>
      </c>
    </row>
    <row r="60" spans="1:7" x14ac:dyDescent="0.25">
      <c r="A60" s="4">
        <v>40323</v>
      </c>
      <c r="B60" s="5" t="s">
        <v>7</v>
      </c>
      <c r="C60" s="5" t="s">
        <v>13</v>
      </c>
      <c r="D60" s="13">
        <v>249.14047552741056</v>
      </c>
      <c r="E60" s="13">
        <v>3.8140000000000001</v>
      </c>
      <c r="F60" s="5">
        <v>0</v>
      </c>
      <c r="G60" s="5">
        <v>0</v>
      </c>
    </row>
    <row r="61" spans="1:7" x14ac:dyDescent="0.25">
      <c r="A61" s="4">
        <v>40330</v>
      </c>
      <c r="B61" s="5" t="s">
        <v>7</v>
      </c>
      <c r="C61" s="5" t="s">
        <v>13</v>
      </c>
      <c r="D61" s="13">
        <v>263.47531165786268</v>
      </c>
      <c r="E61" s="13">
        <v>3.8140000000000001</v>
      </c>
      <c r="F61" s="5">
        <v>0</v>
      </c>
      <c r="G61" s="5">
        <v>0</v>
      </c>
    </row>
    <row r="62" spans="1:7" x14ac:dyDescent="0.25">
      <c r="A62" s="4">
        <v>40337</v>
      </c>
      <c r="B62" s="5" t="s">
        <v>7</v>
      </c>
      <c r="C62" s="5" t="s">
        <v>13</v>
      </c>
      <c r="D62" s="13">
        <v>666.72935151489276</v>
      </c>
      <c r="E62" s="13">
        <v>3.3260000000000001</v>
      </c>
      <c r="F62" s="5">
        <v>0</v>
      </c>
      <c r="G62" s="5">
        <v>0</v>
      </c>
    </row>
    <row r="63" spans="1:7" x14ac:dyDescent="0.25">
      <c r="A63" s="4">
        <v>40344</v>
      </c>
      <c r="B63" s="5" t="s">
        <v>7</v>
      </c>
      <c r="C63" s="5" t="s">
        <v>13</v>
      </c>
      <c r="D63" s="13">
        <v>711.8649399072799</v>
      </c>
      <c r="E63" s="13">
        <v>3.1986666669999999</v>
      </c>
      <c r="F63" s="5">
        <v>0</v>
      </c>
      <c r="G63" s="5">
        <v>0</v>
      </c>
    </row>
    <row r="64" spans="1:7" x14ac:dyDescent="0.25">
      <c r="A64" s="4">
        <v>40351</v>
      </c>
      <c r="B64" s="5" t="s">
        <v>7</v>
      </c>
      <c r="C64" s="5" t="s">
        <v>13</v>
      </c>
      <c r="D64" s="13">
        <v>328.15780403353938</v>
      </c>
      <c r="E64" s="13">
        <v>4.3666666669999996</v>
      </c>
      <c r="F64" s="5">
        <v>0</v>
      </c>
      <c r="G64" s="5">
        <v>0</v>
      </c>
    </row>
    <row r="65" spans="1:7" x14ac:dyDescent="0.25">
      <c r="A65" s="4">
        <v>40358</v>
      </c>
      <c r="B65" s="5" t="s">
        <v>7</v>
      </c>
      <c r="C65" s="5" t="s">
        <v>13</v>
      </c>
      <c r="D65" s="13">
        <v>144.59522043429578</v>
      </c>
      <c r="E65" s="13">
        <v>3.979090909</v>
      </c>
      <c r="F65" s="5">
        <v>0</v>
      </c>
      <c r="G65" s="5">
        <v>0</v>
      </c>
    </row>
    <row r="66" spans="1:7" x14ac:dyDescent="0.25">
      <c r="A66" s="4">
        <v>40365</v>
      </c>
      <c r="B66" s="5" t="s">
        <v>7</v>
      </c>
      <c r="C66" s="5" t="s">
        <v>13</v>
      </c>
      <c r="D66" s="13">
        <v>266.12956722271895</v>
      </c>
      <c r="E66" s="13">
        <v>4.9561538460000003</v>
      </c>
      <c r="F66" s="5">
        <v>0</v>
      </c>
      <c r="G66" s="5">
        <v>0</v>
      </c>
    </row>
    <row r="67" spans="1:7" x14ac:dyDescent="0.25">
      <c r="A67" s="4">
        <v>40372</v>
      </c>
      <c r="B67" s="5" t="s">
        <v>7</v>
      </c>
      <c r="C67" s="5" t="s">
        <v>13</v>
      </c>
      <c r="D67" s="13">
        <v>277.18746772270498</v>
      </c>
      <c r="E67" s="13">
        <v>3.8136363640000002</v>
      </c>
      <c r="F67" s="5">
        <v>0</v>
      </c>
      <c r="G67" s="5">
        <v>0</v>
      </c>
    </row>
    <row r="68" spans="1:7" x14ac:dyDescent="0.25">
      <c r="A68" s="4">
        <v>40302</v>
      </c>
      <c r="B68" s="5" t="s">
        <v>7</v>
      </c>
      <c r="C68" s="5" t="s">
        <v>14</v>
      </c>
      <c r="D68" s="13">
        <v>153.97779967160201</v>
      </c>
      <c r="E68" s="13">
        <v>5.0185714289999996</v>
      </c>
      <c r="F68" s="5">
        <v>0</v>
      </c>
      <c r="G68" s="5">
        <v>0</v>
      </c>
    </row>
    <row r="69" spans="1:7" x14ac:dyDescent="0.25">
      <c r="A69" s="4">
        <v>40309</v>
      </c>
      <c r="B69" s="5" t="s">
        <v>7</v>
      </c>
      <c r="C69" s="5" t="s">
        <v>14</v>
      </c>
      <c r="D69" s="13">
        <v>232.91486209197791</v>
      </c>
      <c r="E69" s="13">
        <v>5.0185714289999996</v>
      </c>
      <c r="F69" s="5">
        <v>0</v>
      </c>
      <c r="G69" s="5">
        <v>0</v>
      </c>
    </row>
    <row r="70" spans="1:7" x14ac:dyDescent="0.25">
      <c r="A70" s="4">
        <v>40316</v>
      </c>
      <c r="B70" s="5" t="s">
        <v>7</v>
      </c>
      <c r="C70" s="5" t="s">
        <v>14</v>
      </c>
      <c r="D70" s="13">
        <v>308.27675199977176</v>
      </c>
      <c r="E70" s="13">
        <v>4.4635294119999998</v>
      </c>
      <c r="F70" s="5">
        <v>1</v>
      </c>
      <c r="G70" s="5">
        <v>0</v>
      </c>
    </row>
    <row r="71" spans="1:7" x14ac:dyDescent="0.25">
      <c r="A71" s="4">
        <v>40323</v>
      </c>
      <c r="B71" s="5" t="s">
        <v>7</v>
      </c>
      <c r="C71" s="5" t="s">
        <v>14</v>
      </c>
      <c r="D71" s="13">
        <v>272.20570082094849</v>
      </c>
      <c r="E71" s="13">
        <v>5.0105882350000002</v>
      </c>
      <c r="F71" s="5">
        <v>0</v>
      </c>
      <c r="G71" s="5">
        <v>1</v>
      </c>
    </row>
    <row r="72" spans="1:7" x14ac:dyDescent="0.25">
      <c r="A72" s="4">
        <v>40330</v>
      </c>
      <c r="B72" s="5" t="s">
        <v>7</v>
      </c>
      <c r="C72" s="5" t="s">
        <v>14</v>
      </c>
      <c r="D72" s="13">
        <v>355.87124573559618</v>
      </c>
      <c r="E72" s="13">
        <v>4.8816666670000002</v>
      </c>
      <c r="F72" s="5">
        <v>0</v>
      </c>
      <c r="G72" s="5">
        <v>1</v>
      </c>
    </row>
    <row r="73" spans="1:7" x14ac:dyDescent="0.25">
      <c r="A73" s="4">
        <v>40337</v>
      </c>
      <c r="B73" s="5" t="s">
        <v>7</v>
      </c>
      <c r="C73" s="5" t="s">
        <v>14</v>
      </c>
      <c r="D73" s="13">
        <v>337.17576313998126</v>
      </c>
      <c r="E73" s="13">
        <v>4.8329411760000003</v>
      </c>
      <c r="F73" s="5">
        <v>0</v>
      </c>
      <c r="G73" s="5">
        <v>1</v>
      </c>
    </row>
    <row r="74" spans="1:7" x14ac:dyDescent="0.25">
      <c r="A74" s="4">
        <v>40344</v>
      </c>
      <c r="B74" s="5" t="s">
        <v>7</v>
      </c>
      <c r="C74" s="5" t="s">
        <v>14</v>
      </c>
      <c r="D74" s="13">
        <v>361.36155202758158</v>
      </c>
      <c r="E74" s="13">
        <v>5.2305555559999997</v>
      </c>
      <c r="F74" s="5">
        <v>1</v>
      </c>
      <c r="G74" s="5">
        <v>0</v>
      </c>
    </row>
    <row r="75" spans="1:7" x14ac:dyDescent="0.25">
      <c r="A75" s="4">
        <v>40351</v>
      </c>
      <c r="B75" s="5" t="s">
        <v>7</v>
      </c>
      <c r="C75" s="5" t="s">
        <v>14</v>
      </c>
      <c r="D75" s="13">
        <v>1041.2002563709802</v>
      </c>
      <c r="E75" s="13">
        <v>4.0835294119999999</v>
      </c>
      <c r="F75" s="5">
        <v>1</v>
      </c>
      <c r="G75" s="5">
        <v>1</v>
      </c>
    </row>
    <row r="76" spans="1:7" x14ac:dyDescent="0.25">
      <c r="A76" s="4">
        <v>40358</v>
      </c>
      <c r="B76" s="5" t="s">
        <v>7</v>
      </c>
      <c r="C76" s="5" t="s">
        <v>14</v>
      </c>
      <c r="D76" s="13">
        <v>753.38798724890694</v>
      </c>
      <c r="E76" s="13">
        <v>4.0835294119999999</v>
      </c>
      <c r="F76" s="5">
        <v>0</v>
      </c>
      <c r="G76" s="5">
        <v>1</v>
      </c>
    </row>
    <row r="77" spans="1:7" x14ac:dyDescent="0.25">
      <c r="A77" s="4">
        <v>40365</v>
      </c>
      <c r="B77" s="5" t="s">
        <v>7</v>
      </c>
      <c r="C77" s="5" t="s">
        <v>14</v>
      </c>
      <c r="D77" s="13">
        <v>192.07759771029299</v>
      </c>
      <c r="E77" s="13">
        <v>4.7470588239999998</v>
      </c>
      <c r="F77" s="5">
        <v>0</v>
      </c>
      <c r="G77" s="5">
        <v>1</v>
      </c>
    </row>
    <row r="78" spans="1:7" x14ac:dyDescent="0.25">
      <c r="A78" s="4">
        <v>40372</v>
      </c>
      <c r="B78" s="5" t="s">
        <v>7</v>
      </c>
      <c r="C78" s="5" t="s">
        <v>14</v>
      </c>
      <c r="D78" s="13">
        <v>390.64287641209955</v>
      </c>
      <c r="E78" s="13">
        <v>4.1479999999999997</v>
      </c>
      <c r="F78" s="5">
        <v>0</v>
      </c>
      <c r="G78" s="5">
        <v>1</v>
      </c>
    </row>
    <row r="79" spans="1:7" x14ac:dyDescent="0.25">
      <c r="A79" s="4">
        <v>40302</v>
      </c>
      <c r="B79" s="5" t="s">
        <v>7</v>
      </c>
      <c r="C79" s="5" t="s">
        <v>15</v>
      </c>
      <c r="D79" s="13">
        <v>256.29154906337163</v>
      </c>
      <c r="E79" s="13">
        <v>4.4990909090000004</v>
      </c>
      <c r="F79" s="5">
        <v>0</v>
      </c>
      <c r="G79" s="5">
        <v>0</v>
      </c>
    </row>
    <row r="80" spans="1:7" x14ac:dyDescent="0.25">
      <c r="A80" s="4">
        <v>40309</v>
      </c>
      <c r="B80" s="5" t="s">
        <v>7</v>
      </c>
      <c r="C80" s="5" t="s">
        <v>15</v>
      </c>
      <c r="D80" s="13">
        <v>184.67931669463792</v>
      </c>
      <c r="E80" s="13">
        <v>5.483333333</v>
      </c>
      <c r="F80" s="5">
        <v>0</v>
      </c>
      <c r="G80" s="5">
        <v>0</v>
      </c>
    </row>
    <row r="81" spans="1:7" x14ac:dyDescent="0.25">
      <c r="A81" s="4">
        <v>40316</v>
      </c>
      <c r="B81" s="5" t="s">
        <v>7</v>
      </c>
      <c r="C81" s="5" t="s">
        <v>15</v>
      </c>
      <c r="D81" s="13">
        <v>259.95286757158794</v>
      </c>
      <c r="E81" s="13">
        <v>4.2938461539999997</v>
      </c>
      <c r="F81" s="5">
        <v>0</v>
      </c>
      <c r="G81" s="5">
        <v>0</v>
      </c>
    </row>
    <row r="82" spans="1:7" x14ac:dyDescent="0.25">
      <c r="A82" s="4">
        <v>40323</v>
      </c>
      <c r="B82" s="5" t="s">
        <v>7</v>
      </c>
      <c r="C82" s="5" t="s">
        <v>15</v>
      </c>
      <c r="D82" s="13">
        <v>325.84191908072341</v>
      </c>
      <c r="E82" s="13">
        <v>4.0581818180000004</v>
      </c>
      <c r="F82" s="5">
        <v>0</v>
      </c>
      <c r="G82" s="5">
        <v>0</v>
      </c>
    </row>
    <row r="83" spans="1:7" x14ac:dyDescent="0.25">
      <c r="A83" s="4">
        <v>40330</v>
      </c>
      <c r="B83" s="5" t="s">
        <v>7</v>
      </c>
      <c r="C83" s="5" t="s">
        <v>15</v>
      </c>
      <c r="D83" s="13">
        <v>291.77268941607758</v>
      </c>
      <c r="E83" s="13">
        <v>4.0250000000000004</v>
      </c>
      <c r="F83" s="5">
        <v>0</v>
      </c>
      <c r="G83" s="5">
        <v>0</v>
      </c>
    </row>
    <row r="84" spans="1:7" x14ac:dyDescent="0.25">
      <c r="A84" s="4">
        <v>40337</v>
      </c>
      <c r="B84" s="5" t="s">
        <v>7</v>
      </c>
      <c r="C84" s="5" t="s">
        <v>15</v>
      </c>
      <c r="D84" s="13">
        <v>126.71894491627157</v>
      </c>
      <c r="E84" s="13">
        <v>6.2515384620000001</v>
      </c>
      <c r="F84" s="5">
        <v>0</v>
      </c>
      <c r="G84" s="5">
        <v>0</v>
      </c>
    </row>
    <row r="85" spans="1:7" x14ac:dyDescent="0.25">
      <c r="A85" s="4">
        <v>40344</v>
      </c>
      <c r="B85" s="5" t="s">
        <v>7</v>
      </c>
      <c r="C85" s="5" t="s">
        <v>15</v>
      </c>
      <c r="D85" s="13">
        <v>206.70153351002702</v>
      </c>
      <c r="E85" s="13">
        <v>5.671818182</v>
      </c>
      <c r="F85" s="5">
        <v>0</v>
      </c>
      <c r="G85" s="5">
        <v>0</v>
      </c>
    </row>
    <row r="86" spans="1:7" x14ac:dyDescent="0.25">
      <c r="A86" s="4">
        <v>40351</v>
      </c>
      <c r="B86" s="5" t="s">
        <v>7</v>
      </c>
      <c r="C86" s="5" t="s">
        <v>15</v>
      </c>
      <c r="D86" s="13">
        <v>201.98489226665259</v>
      </c>
      <c r="E86" s="13">
        <v>5.6669230769999999</v>
      </c>
      <c r="F86" s="5">
        <v>0</v>
      </c>
      <c r="G86" s="5">
        <v>0</v>
      </c>
    </row>
    <row r="87" spans="1:7" x14ac:dyDescent="0.25">
      <c r="A87" s="4">
        <v>40358</v>
      </c>
      <c r="B87" s="5" t="s">
        <v>7</v>
      </c>
      <c r="C87" s="5" t="s">
        <v>15</v>
      </c>
      <c r="D87" s="13">
        <v>303.19777569926305</v>
      </c>
      <c r="E87" s="13">
        <v>3.8515384620000002</v>
      </c>
      <c r="F87" s="5">
        <v>0</v>
      </c>
      <c r="G87" s="5">
        <v>0</v>
      </c>
    </row>
    <row r="88" spans="1:7" x14ac:dyDescent="0.25">
      <c r="A88" s="4">
        <v>40365</v>
      </c>
      <c r="B88" s="5" t="s">
        <v>7</v>
      </c>
      <c r="C88" s="5" t="s">
        <v>15</v>
      </c>
      <c r="D88" s="13">
        <v>342.45802828352049</v>
      </c>
      <c r="E88" s="13">
        <v>4.1381249999999996</v>
      </c>
      <c r="F88" s="5">
        <v>0</v>
      </c>
      <c r="G88" s="5">
        <v>0</v>
      </c>
    </row>
    <row r="89" spans="1:7" x14ac:dyDescent="0.25">
      <c r="A89" s="4">
        <v>40372</v>
      </c>
      <c r="B89" s="5" t="s">
        <v>7</v>
      </c>
      <c r="C89" s="5" t="s">
        <v>15</v>
      </c>
      <c r="D89" s="13">
        <v>189.92428664396911</v>
      </c>
      <c r="E89" s="13">
        <v>4.1381249999999996</v>
      </c>
      <c r="F89" s="5">
        <v>0</v>
      </c>
      <c r="G89" s="5">
        <v>0</v>
      </c>
    </row>
    <row r="90" spans="1:7" x14ac:dyDescent="0.25">
      <c r="A90" s="4">
        <v>40302</v>
      </c>
      <c r="B90" s="5" t="s">
        <v>7</v>
      </c>
      <c r="C90" s="5" t="s">
        <v>16</v>
      </c>
      <c r="D90" s="13">
        <v>192.14693620199762</v>
      </c>
      <c r="E90" s="13">
        <v>4.49</v>
      </c>
      <c r="F90" s="5">
        <v>0</v>
      </c>
      <c r="G90" s="5">
        <v>0</v>
      </c>
    </row>
    <row r="91" spans="1:7" x14ac:dyDescent="0.25">
      <c r="A91" s="4">
        <v>40309</v>
      </c>
      <c r="B91" s="5" t="s">
        <v>7</v>
      </c>
      <c r="C91" s="5" t="s">
        <v>16</v>
      </c>
      <c r="D91" s="13">
        <v>166.4431242436884</v>
      </c>
      <c r="E91" s="13">
        <v>4.49</v>
      </c>
      <c r="F91" s="5">
        <v>0</v>
      </c>
      <c r="G91" s="5">
        <v>0</v>
      </c>
    </row>
    <row r="92" spans="1:7" x14ac:dyDescent="0.25">
      <c r="A92" s="4">
        <v>40316</v>
      </c>
      <c r="B92" s="5" t="s">
        <v>7</v>
      </c>
      <c r="C92" s="5" t="s">
        <v>16</v>
      </c>
      <c r="D92" s="13">
        <v>235.78191117171292</v>
      </c>
      <c r="E92" s="13">
        <v>4.1630769230000002</v>
      </c>
      <c r="F92" s="5">
        <v>0</v>
      </c>
      <c r="G92" s="5">
        <v>0</v>
      </c>
    </row>
    <row r="93" spans="1:7" x14ac:dyDescent="0.25">
      <c r="A93" s="4">
        <v>40323</v>
      </c>
      <c r="B93" s="5" t="s">
        <v>7</v>
      </c>
      <c r="C93" s="5" t="s">
        <v>16</v>
      </c>
      <c r="D93" s="13">
        <v>284.67501459199542</v>
      </c>
      <c r="E93" s="13">
        <v>4.0578571429999997</v>
      </c>
      <c r="F93" s="5">
        <v>0</v>
      </c>
      <c r="G93" s="5">
        <v>0</v>
      </c>
    </row>
    <row r="94" spans="1:7" x14ac:dyDescent="0.25">
      <c r="A94" s="4">
        <v>40330</v>
      </c>
      <c r="B94" s="5" t="s">
        <v>7</v>
      </c>
      <c r="C94" s="5" t="s">
        <v>16</v>
      </c>
      <c r="D94" s="13">
        <v>214.07504868302217</v>
      </c>
      <c r="E94" s="13">
        <v>3.9666666670000001</v>
      </c>
      <c r="F94" s="5">
        <v>0</v>
      </c>
      <c r="G94" s="5">
        <v>0</v>
      </c>
    </row>
    <row r="95" spans="1:7" x14ac:dyDescent="0.25">
      <c r="A95" s="4">
        <v>40337</v>
      </c>
      <c r="B95" s="5" t="s">
        <v>7</v>
      </c>
      <c r="C95" s="5" t="s">
        <v>16</v>
      </c>
      <c r="D95" s="13">
        <v>183.77263114909792</v>
      </c>
      <c r="E95" s="13">
        <v>5.443846154</v>
      </c>
      <c r="F95" s="5">
        <v>0</v>
      </c>
      <c r="G95" s="5">
        <v>0</v>
      </c>
    </row>
    <row r="96" spans="1:7" x14ac:dyDescent="0.25">
      <c r="A96" s="4">
        <v>40344</v>
      </c>
      <c r="B96" s="5" t="s">
        <v>7</v>
      </c>
      <c r="C96" s="5" t="s">
        <v>16</v>
      </c>
      <c r="D96" s="13">
        <v>289.28642125223553</v>
      </c>
      <c r="E96" s="13">
        <v>4.29</v>
      </c>
      <c r="F96" s="5">
        <v>0</v>
      </c>
      <c r="G96" s="5">
        <v>0</v>
      </c>
    </row>
    <row r="97" spans="1:7" x14ac:dyDescent="0.25">
      <c r="A97" s="4">
        <v>40351</v>
      </c>
      <c r="B97" s="5" t="s">
        <v>7</v>
      </c>
      <c r="C97" s="5" t="s">
        <v>16</v>
      </c>
      <c r="D97" s="13">
        <v>397.14858141361776</v>
      </c>
      <c r="E97" s="13">
        <v>4.2962499999999997</v>
      </c>
      <c r="F97" s="5">
        <v>1</v>
      </c>
      <c r="G97" s="5">
        <v>0</v>
      </c>
    </row>
    <row r="98" spans="1:7" x14ac:dyDescent="0.25">
      <c r="A98" s="4">
        <v>40358</v>
      </c>
      <c r="B98" s="5" t="s">
        <v>7</v>
      </c>
      <c r="C98" s="5" t="s">
        <v>16</v>
      </c>
      <c r="D98" s="13">
        <v>300.04673067328798</v>
      </c>
      <c r="E98" s="13">
        <v>4.403333333</v>
      </c>
      <c r="F98" s="5">
        <v>0</v>
      </c>
      <c r="G98" s="5">
        <v>1</v>
      </c>
    </row>
    <row r="99" spans="1:7" x14ac:dyDescent="0.25">
      <c r="A99" s="4">
        <v>40365</v>
      </c>
      <c r="B99" s="5" t="s">
        <v>7</v>
      </c>
      <c r="C99" s="5" t="s">
        <v>16</v>
      </c>
      <c r="D99" s="13">
        <v>256.18438620920188</v>
      </c>
      <c r="E99" s="13">
        <v>3.8813333330000002</v>
      </c>
      <c r="F99" s="5">
        <v>0</v>
      </c>
      <c r="G99" s="5">
        <v>1</v>
      </c>
    </row>
    <row r="100" spans="1:7" x14ac:dyDescent="0.25">
      <c r="A100" s="4">
        <v>40372</v>
      </c>
      <c r="B100" s="5" t="s">
        <v>7</v>
      </c>
      <c r="C100" s="5" t="s">
        <v>16</v>
      </c>
      <c r="D100" s="13">
        <v>318.5782889727414</v>
      </c>
      <c r="E100" s="13">
        <v>4.1381249999999996</v>
      </c>
      <c r="F100" s="5">
        <v>0</v>
      </c>
      <c r="G100" s="5">
        <v>1</v>
      </c>
    </row>
    <row r="101" spans="1:7" x14ac:dyDescent="0.25">
      <c r="A101" s="4">
        <v>40302</v>
      </c>
      <c r="B101" s="5" t="s">
        <v>7</v>
      </c>
      <c r="C101" s="5" t="s">
        <v>17</v>
      </c>
      <c r="D101" s="13">
        <v>281.76515409737482</v>
      </c>
      <c r="E101" s="13">
        <v>4.0627272730000001</v>
      </c>
      <c r="F101" s="5">
        <v>0</v>
      </c>
      <c r="G101" s="5">
        <v>0</v>
      </c>
    </row>
    <row r="102" spans="1:7" x14ac:dyDescent="0.25">
      <c r="A102" s="4">
        <v>40309</v>
      </c>
      <c r="B102" s="5" t="s">
        <v>7</v>
      </c>
      <c r="C102" s="5" t="s">
        <v>17</v>
      </c>
      <c r="D102" s="13">
        <v>348.46674668822629</v>
      </c>
      <c r="E102" s="13">
        <v>3.8515384620000002</v>
      </c>
      <c r="F102" s="5">
        <v>1</v>
      </c>
      <c r="G102" s="5">
        <v>0</v>
      </c>
    </row>
    <row r="103" spans="1:7" x14ac:dyDescent="0.25">
      <c r="A103" s="4">
        <v>40316</v>
      </c>
      <c r="B103" s="5" t="s">
        <v>7</v>
      </c>
      <c r="C103" s="5" t="s">
        <v>17</v>
      </c>
      <c r="D103" s="13">
        <v>378.71914793843308</v>
      </c>
      <c r="E103" s="13">
        <v>3.5935714289999998</v>
      </c>
      <c r="F103" s="5">
        <v>0</v>
      </c>
      <c r="G103" s="5">
        <v>1</v>
      </c>
    </row>
    <row r="104" spans="1:7" x14ac:dyDescent="0.25">
      <c r="A104" s="4">
        <v>40323</v>
      </c>
      <c r="B104" s="5" t="s">
        <v>7</v>
      </c>
      <c r="C104" s="5" t="s">
        <v>17</v>
      </c>
      <c r="D104" s="13">
        <v>360.30415645289946</v>
      </c>
      <c r="E104" s="13">
        <v>4.6431250000000004</v>
      </c>
      <c r="F104" s="5">
        <v>0</v>
      </c>
      <c r="G104" s="5">
        <v>1</v>
      </c>
    </row>
    <row r="105" spans="1:7" x14ac:dyDescent="0.25">
      <c r="A105" s="4">
        <v>40330</v>
      </c>
      <c r="B105" s="5" t="s">
        <v>7</v>
      </c>
      <c r="C105" s="5" t="s">
        <v>17</v>
      </c>
      <c r="D105" s="13">
        <v>342.76335527262108</v>
      </c>
      <c r="E105" s="13">
        <v>4.7733333330000001</v>
      </c>
      <c r="F105" s="5">
        <v>0</v>
      </c>
      <c r="G105" s="5">
        <v>1</v>
      </c>
    </row>
    <row r="106" spans="1:7" x14ac:dyDescent="0.25">
      <c r="A106" s="4">
        <v>40337</v>
      </c>
      <c r="B106" s="5" t="s">
        <v>7</v>
      </c>
      <c r="C106" s="5" t="s">
        <v>17</v>
      </c>
      <c r="D106" s="13">
        <v>360.59464988979607</v>
      </c>
      <c r="E106" s="13">
        <v>5.4542857140000001</v>
      </c>
      <c r="F106" s="5">
        <v>0</v>
      </c>
      <c r="G106" s="5">
        <v>0</v>
      </c>
    </row>
    <row r="107" spans="1:7" x14ac:dyDescent="0.25">
      <c r="A107" s="4">
        <v>40344</v>
      </c>
      <c r="B107" s="5" t="s">
        <v>7</v>
      </c>
      <c r="C107" s="5" t="s">
        <v>17</v>
      </c>
      <c r="D107" s="13">
        <v>283.6937634993709</v>
      </c>
      <c r="E107" s="13">
        <v>4.483333333</v>
      </c>
      <c r="F107" s="5">
        <v>0</v>
      </c>
      <c r="G107" s="5">
        <v>0</v>
      </c>
    </row>
    <row r="108" spans="1:7" x14ac:dyDescent="0.25">
      <c r="A108" s="4">
        <v>40351</v>
      </c>
      <c r="B108" s="5" t="s">
        <v>7</v>
      </c>
      <c r="C108" s="5" t="s">
        <v>17</v>
      </c>
      <c r="D108" s="13">
        <v>248.0364410567509</v>
      </c>
      <c r="E108" s="13">
        <v>4.7592307690000002</v>
      </c>
      <c r="F108" s="5">
        <v>0</v>
      </c>
      <c r="G108" s="5">
        <v>0</v>
      </c>
    </row>
    <row r="109" spans="1:7" x14ac:dyDescent="0.25">
      <c r="A109" s="4">
        <v>40358</v>
      </c>
      <c r="B109" s="5" t="s">
        <v>7</v>
      </c>
      <c r="C109" s="5" t="s">
        <v>17</v>
      </c>
      <c r="D109" s="13">
        <v>378.96757551248282</v>
      </c>
      <c r="E109" s="13">
        <v>3.7685714290000001</v>
      </c>
      <c r="F109" s="5">
        <v>1</v>
      </c>
      <c r="G109" s="5">
        <v>0</v>
      </c>
    </row>
    <row r="110" spans="1:7" x14ac:dyDescent="0.25">
      <c r="A110" s="4">
        <v>40365</v>
      </c>
      <c r="B110" s="5" t="s">
        <v>7</v>
      </c>
      <c r="C110" s="5" t="s">
        <v>17</v>
      </c>
      <c r="D110" s="13">
        <v>270.20687266746779</v>
      </c>
      <c r="E110" s="13">
        <v>4.9506249999999996</v>
      </c>
      <c r="F110" s="5">
        <v>0</v>
      </c>
      <c r="G110" s="5">
        <v>1</v>
      </c>
    </row>
    <row r="111" spans="1:7" x14ac:dyDescent="0.25">
      <c r="A111" s="4">
        <v>40372</v>
      </c>
      <c r="B111" s="5" t="s">
        <v>7</v>
      </c>
      <c r="C111" s="5" t="s">
        <v>17</v>
      </c>
      <c r="D111" s="13">
        <v>305.50056886598702</v>
      </c>
      <c r="E111" s="13">
        <v>4.4866666669999997</v>
      </c>
      <c r="F111" s="5">
        <v>0</v>
      </c>
      <c r="G111"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111"/>
  <sheetViews>
    <sheetView showGridLines="0" showRowColHeaders="0" tabSelected="1" workbookViewId="0"/>
  </sheetViews>
  <sheetFormatPr defaultRowHeight="15" x14ac:dyDescent="0.25"/>
  <cols>
    <col min="1" max="4" width="12.7109375" customWidth="1"/>
    <col min="5" max="5" width="19" bestFit="1" customWidth="1"/>
    <col min="6" max="7" width="12.7109375" customWidth="1"/>
  </cols>
  <sheetData>
    <row r="1" spans="1:7" x14ac:dyDescent="0.25">
      <c r="A1" s="1" t="s">
        <v>0</v>
      </c>
      <c r="B1" s="2" t="s">
        <v>1</v>
      </c>
      <c r="C1" s="2" t="s">
        <v>2</v>
      </c>
      <c r="D1" s="12" t="s">
        <v>3</v>
      </c>
      <c r="E1" s="3" t="s">
        <v>4</v>
      </c>
      <c r="F1" s="3" t="s">
        <v>5</v>
      </c>
      <c r="G1" s="3" t="s">
        <v>6</v>
      </c>
    </row>
    <row r="2" spans="1:7" x14ac:dyDescent="0.25">
      <c r="A2" s="4">
        <v>40302</v>
      </c>
      <c r="B2" s="5" t="s">
        <v>18</v>
      </c>
      <c r="C2" s="5" t="s">
        <v>19</v>
      </c>
      <c r="D2" s="13">
        <v>127.97854653078643</v>
      </c>
      <c r="E2" s="13">
        <v>4.6328571429999998</v>
      </c>
      <c r="F2" s="6">
        <v>0</v>
      </c>
      <c r="G2" s="6">
        <v>0</v>
      </c>
    </row>
    <row r="3" spans="1:7" x14ac:dyDescent="0.25">
      <c r="A3" s="4">
        <v>40309</v>
      </c>
      <c r="B3" s="5" t="s">
        <v>18</v>
      </c>
      <c r="C3" s="5" t="s">
        <v>19</v>
      </c>
      <c r="D3" s="13">
        <v>152.5346601739578</v>
      </c>
      <c r="E3" s="13">
        <v>4.9275000000000002</v>
      </c>
      <c r="F3" s="6">
        <v>0</v>
      </c>
      <c r="G3" s="6">
        <v>0</v>
      </c>
    </row>
    <row r="4" spans="1:7" x14ac:dyDescent="0.25">
      <c r="A4" s="4">
        <v>40316</v>
      </c>
      <c r="B4" s="5" t="s">
        <v>18</v>
      </c>
      <c r="C4" s="5" t="s">
        <v>19</v>
      </c>
      <c r="D4" s="13">
        <v>250.59645711523632</v>
      </c>
      <c r="E4" s="13">
        <v>4.3687500000000004</v>
      </c>
      <c r="F4" s="6">
        <v>0</v>
      </c>
      <c r="G4" s="6">
        <v>0</v>
      </c>
    </row>
    <row r="5" spans="1:7" x14ac:dyDescent="0.25">
      <c r="A5" s="4">
        <v>40323</v>
      </c>
      <c r="B5" s="5" t="s">
        <v>18</v>
      </c>
      <c r="C5" s="5" t="s">
        <v>19</v>
      </c>
      <c r="D5" s="13">
        <v>230.18775321635798</v>
      </c>
      <c r="E5" s="13">
        <v>4.208571429</v>
      </c>
      <c r="F5" s="6">
        <v>0</v>
      </c>
      <c r="G5" s="6">
        <v>0</v>
      </c>
    </row>
    <row r="6" spans="1:7" x14ac:dyDescent="0.25">
      <c r="A6" s="4">
        <v>40330</v>
      </c>
      <c r="B6" s="5" t="s">
        <v>18</v>
      </c>
      <c r="C6" s="5" t="s">
        <v>19</v>
      </c>
      <c r="D6" s="13">
        <v>258.26648249879088</v>
      </c>
      <c r="E6" s="13">
        <v>4.208571429</v>
      </c>
      <c r="F6" s="6">
        <v>0</v>
      </c>
      <c r="G6" s="6">
        <v>0</v>
      </c>
    </row>
    <row r="7" spans="1:7" x14ac:dyDescent="0.25">
      <c r="A7" s="4">
        <v>40337</v>
      </c>
      <c r="B7" s="5" t="s">
        <v>18</v>
      </c>
      <c r="C7" s="5" t="s">
        <v>19</v>
      </c>
      <c r="D7" s="13">
        <v>120.9717472247146</v>
      </c>
      <c r="E7" s="13">
        <v>4.6328571429999998</v>
      </c>
      <c r="F7" s="6">
        <v>0</v>
      </c>
      <c r="G7" s="6">
        <v>0</v>
      </c>
    </row>
    <row r="8" spans="1:7" x14ac:dyDescent="0.25">
      <c r="A8" s="4">
        <v>40344</v>
      </c>
      <c r="B8" s="5" t="s">
        <v>18</v>
      </c>
      <c r="C8" s="5" t="s">
        <v>19</v>
      </c>
      <c r="D8" s="13">
        <v>323.95524257777464</v>
      </c>
      <c r="E8" s="13">
        <v>4.6455555559999997</v>
      </c>
      <c r="F8" s="6">
        <v>1</v>
      </c>
      <c r="G8" s="6">
        <v>0</v>
      </c>
    </row>
    <row r="9" spans="1:7" x14ac:dyDescent="0.25">
      <c r="A9" s="4">
        <v>40351</v>
      </c>
      <c r="B9" s="5" t="s">
        <v>18</v>
      </c>
      <c r="C9" s="5" t="s">
        <v>19</v>
      </c>
      <c r="D9" s="13">
        <v>332.53958284465392</v>
      </c>
      <c r="E9" s="13">
        <v>4.12</v>
      </c>
      <c r="F9" s="6">
        <v>0</v>
      </c>
      <c r="G9" s="6">
        <v>1</v>
      </c>
    </row>
    <row r="10" spans="1:7" x14ac:dyDescent="0.25">
      <c r="A10" s="4">
        <v>40358</v>
      </c>
      <c r="B10" s="5" t="s">
        <v>18</v>
      </c>
      <c r="C10" s="5" t="s">
        <v>19</v>
      </c>
      <c r="D10" s="13">
        <v>318.75480206331304</v>
      </c>
      <c r="E10" s="13">
        <v>4.12</v>
      </c>
      <c r="F10" s="6">
        <v>0</v>
      </c>
      <c r="G10" s="6">
        <v>1</v>
      </c>
    </row>
    <row r="11" spans="1:7" x14ac:dyDescent="0.25">
      <c r="A11" s="4">
        <v>40365</v>
      </c>
      <c r="B11" s="5" t="s">
        <v>18</v>
      </c>
      <c r="C11" s="5" t="s">
        <v>19</v>
      </c>
      <c r="D11" s="13">
        <v>333.84805201146571</v>
      </c>
      <c r="E11" s="13">
        <v>3.3111111110000002</v>
      </c>
      <c r="F11" s="6">
        <v>0</v>
      </c>
      <c r="G11" s="6">
        <v>1</v>
      </c>
    </row>
    <row r="12" spans="1:7" x14ac:dyDescent="0.25">
      <c r="A12" s="4">
        <v>40372</v>
      </c>
      <c r="B12" s="5" t="s">
        <v>18</v>
      </c>
      <c r="C12" s="5" t="s">
        <v>19</v>
      </c>
      <c r="D12" s="13">
        <v>335.28131464737612</v>
      </c>
      <c r="E12" s="13">
        <v>3.1469999999999998</v>
      </c>
      <c r="F12" s="6">
        <v>0</v>
      </c>
      <c r="G12" s="6">
        <v>0</v>
      </c>
    </row>
    <row r="13" spans="1:7" x14ac:dyDescent="0.25">
      <c r="A13" s="4">
        <v>40302</v>
      </c>
      <c r="B13" s="5" t="s">
        <v>18</v>
      </c>
      <c r="C13" s="5" t="s">
        <v>20</v>
      </c>
      <c r="D13" s="13">
        <v>169.60160845688188</v>
      </c>
      <c r="E13" s="13">
        <v>4.24</v>
      </c>
      <c r="F13" s="6">
        <v>0</v>
      </c>
      <c r="G13" s="6">
        <v>0</v>
      </c>
    </row>
    <row r="14" spans="1:7" x14ac:dyDescent="0.25">
      <c r="A14" s="4">
        <v>40309</v>
      </c>
      <c r="B14" s="5" t="s">
        <v>18</v>
      </c>
      <c r="C14" s="5" t="s">
        <v>20</v>
      </c>
      <c r="D14" s="13">
        <v>209.3971488106277</v>
      </c>
      <c r="E14" s="13">
        <v>4.2283333330000001</v>
      </c>
      <c r="F14" s="6">
        <v>0</v>
      </c>
      <c r="G14" s="6">
        <v>0</v>
      </c>
    </row>
    <row r="15" spans="1:7" x14ac:dyDescent="0.25">
      <c r="A15" s="4">
        <v>40316</v>
      </c>
      <c r="B15" s="5" t="s">
        <v>18</v>
      </c>
      <c r="C15" s="5" t="s">
        <v>20</v>
      </c>
      <c r="D15" s="13">
        <v>196.34960394675636</v>
      </c>
      <c r="E15" s="13">
        <v>3.9950000000000001</v>
      </c>
      <c r="F15" s="6">
        <v>0</v>
      </c>
      <c r="G15" s="6">
        <v>0</v>
      </c>
    </row>
    <row r="16" spans="1:7" x14ac:dyDescent="0.25">
      <c r="A16" s="4">
        <v>40323</v>
      </c>
      <c r="B16" s="5" t="s">
        <v>18</v>
      </c>
      <c r="C16" s="5" t="s">
        <v>20</v>
      </c>
      <c r="D16" s="13">
        <v>358.38055216776797</v>
      </c>
      <c r="E16" s="13">
        <v>3.9950000000000001</v>
      </c>
      <c r="F16" s="6">
        <v>0</v>
      </c>
      <c r="G16" s="6">
        <v>0</v>
      </c>
    </row>
    <row r="17" spans="1:7" x14ac:dyDescent="0.25">
      <c r="A17" s="4">
        <v>40330</v>
      </c>
      <c r="B17" s="5" t="s">
        <v>18</v>
      </c>
      <c r="C17" s="5" t="s">
        <v>20</v>
      </c>
      <c r="D17" s="13">
        <v>198.00953936017774</v>
      </c>
      <c r="E17" s="13">
        <v>3.9950000000000001</v>
      </c>
      <c r="F17" s="6">
        <v>0</v>
      </c>
      <c r="G17" s="6">
        <v>0</v>
      </c>
    </row>
    <row r="18" spans="1:7" x14ac:dyDescent="0.25">
      <c r="A18" s="4">
        <v>40337</v>
      </c>
      <c r="B18" s="5" t="s">
        <v>18</v>
      </c>
      <c r="C18" s="5" t="s">
        <v>20</v>
      </c>
      <c r="D18" s="13">
        <v>166.40779961215463</v>
      </c>
      <c r="E18" s="13">
        <v>4.24</v>
      </c>
      <c r="F18" s="6">
        <v>0</v>
      </c>
      <c r="G18" s="6">
        <v>0</v>
      </c>
    </row>
    <row r="19" spans="1:7" x14ac:dyDescent="0.25">
      <c r="A19" s="4">
        <v>40344</v>
      </c>
      <c r="B19" s="5" t="s">
        <v>18</v>
      </c>
      <c r="C19" s="5" t="s">
        <v>20</v>
      </c>
      <c r="D19" s="13">
        <v>299.87320850245294</v>
      </c>
      <c r="E19" s="13">
        <v>4.24</v>
      </c>
      <c r="F19" s="6">
        <v>1</v>
      </c>
      <c r="G19" s="6">
        <v>0</v>
      </c>
    </row>
    <row r="20" spans="1:7" x14ac:dyDescent="0.25">
      <c r="A20" s="4">
        <v>40351</v>
      </c>
      <c r="B20" s="5" t="s">
        <v>18</v>
      </c>
      <c r="C20" s="5" t="s">
        <v>20</v>
      </c>
      <c r="D20" s="13">
        <v>344.85569958245247</v>
      </c>
      <c r="E20" s="13">
        <v>4.24</v>
      </c>
      <c r="F20" s="6">
        <v>0</v>
      </c>
      <c r="G20" s="6">
        <v>1</v>
      </c>
    </row>
    <row r="21" spans="1:7" x14ac:dyDescent="0.25">
      <c r="A21" s="4">
        <v>40358</v>
      </c>
      <c r="B21" s="5" t="s">
        <v>18</v>
      </c>
      <c r="C21" s="5" t="s">
        <v>20</v>
      </c>
      <c r="D21" s="13">
        <v>340.26696321400709</v>
      </c>
      <c r="E21" s="13">
        <v>4.24</v>
      </c>
      <c r="F21" s="6">
        <v>0</v>
      </c>
      <c r="G21" s="6">
        <v>1</v>
      </c>
    </row>
    <row r="22" spans="1:7" x14ac:dyDescent="0.25">
      <c r="A22" s="4">
        <v>40365</v>
      </c>
      <c r="B22" s="5" t="s">
        <v>18</v>
      </c>
      <c r="C22" s="5" t="s">
        <v>20</v>
      </c>
      <c r="D22" s="13">
        <v>262.28117718093938</v>
      </c>
      <c r="E22" s="13">
        <v>3.7450000000000001</v>
      </c>
      <c r="F22" s="6">
        <v>0</v>
      </c>
      <c r="G22" s="6">
        <v>1</v>
      </c>
    </row>
    <row r="23" spans="1:7" x14ac:dyDescent="0.25">
      <c r="A23" s="4">
        <v>40372</v>
      </c>
      <c r="B23" s="5" t="s">
        <v>18</v>
      </c>
      <c r="C23" s="5" t="s">
        <v>20</v>
      </c>
      <c r="D23" s="13">
        <v>235.86848608428613</v>
      </c>
      <c r="E23" s="13">
        <v>3.7450000000000001</v>
      </c>
      <c r="F23" s="6">
        <v>0</v>
      </c>
      <c r="G23" s="6">
        <v>0</v>
      </c>
    </row>
    <row r="24" spans="1:7" x14ac:dyDescent="0.25">
      <c r="A24" s="4">
        <v>40302</v>
      </c>
      <c r="B24" s="5" t="s">
        <v>18</v>
      </c>
      <c r="C24" s="5" t="s">
        <v>21</v>
      </c>
      <c r="D24" s="13">
        <v>203.79754865341786</v>
      </c>
      <c r="E24" s="13">
        <v>4.2042857140000001</v>
      </c>
      <c r="F24" s="6">
        <v>0</v>
      </c>
      <c r="G24" s="6">
        <v>0</v>
      </c>
    </row>
    <row r="25" spans="1:7" x14ac:dyDescent="0.25">
      <c r="A25" s="4">
        <v>40309</v>
      </c>
      <c r="B25" s="5" t="s">
        <v>18</v>
      </c>
      <c r="C25" s="5" t="s">
        <v>21</v>
      </c>
      <c r="D25" s="13">
        <v>219.29149989342258</v>
      </c>
      <c r="E25" s="13">
        <v>4.8233333329999999</v>
      </c>
      <c r="F25" s="6">
        <v>0</v>
      </c>
      <c r="G25" s="6">
        <v>0</v>
      </c>
    </row>
    <row r="26" spans="1:7" x14ac:dyDescent="0.25">
      <c r="A26" s="4">
        <v>40316</v>
      </c>
      <c r="B26" s="5" t="s">
        <v>18</v>
      </c>
      <c r="C26" s="5" t="s">
        <v>21</v>
      </c>
      <c r="D26" s="13">
        <v>294.08243374242301</v>
      </c>
      <c r="E26" s="13">
        <v>4.12</v>
      </c>
      <c r="F26" s="6">
        <v>0</v>
      </c>
      <c r="G26" s="6">
        <v>0</v>
      </c>
    </row>
    <row r="27" spans="1:7" x14ac:dyDescent="0.25">
      <c r="A27" s="4">
        <v>40323</v>
      </c>
      <c r="B27" s="5" t="s">
        <v>18</v>
      </c>
      <c r="C27" s="5" t="s">
        <v>21</v>
      </c>
      <c r="D27" s="13">
        <v>337.72974904051551</v>
      </c>
      <c r="E27" s="13">
        <v>3.9242857139999998</v>
      </c>
      <c r="F27" s="6">
        <v>0</v>
      </c>
      <c r="G27" s="6">
        <v>0</v>
      </c>
    </row>
    <row r="28" spans="1:7" x14ac:dyDescent="0.25">
      <c r="A28" s="4">
        <v>40330</v>
      </c>
      <c r="B28" s="5" t="s">
        <v>18</v>
      </c>
      <c r="C28" s="5" t="s">
        <v>21</v>
      </c>
      <c r="D28" s="13">
        <v>198.84945852895032</v>
      </c>
      <c r="E28" s="13">
        <v>3.9242857139999998</v>
      </c>
      <c r="F28" s="6">
        <v>0</v>
      </c>
      <c r="G28" s="6">
        <v>0</v>
      </c>
    </row>
    <row r="29" spans="1:7" x14ac:dyDescent="0.25">
      <c r="A29" s="4">
        <v>40337</v>
      </c>
      <c r="B29" s="5" t="s">
        <v>18</v>
      </c>
      <c r="C29" s="5" t="s">
        <v>21</v>
      </c>
      <c r="D29" s="13">
        <v>224.22524285785963</v>
      </c>
      <c r="E29" s="13">
        <v>4.2042857140000001</v>
      </c>
      <c r="F29" s="6">
        <v>0</v>
      </c>
      <c r="G29" s="6">
        <v>0</v>
      </c>
    </row>
    <row r="30" spans="1:7" x14ac:dyDescent="0.25">
      <c r="A30" s="4">
        <v>40344</v>
      </c>
      <c r="B30" s="5" t="s">
        <v>18</v>
      </c>
      <c r="C30" s="5" t="s">
        <v>21</v>
      </c>
      <c r="D30" s="13">
        <v>258.85789097402039</v>
      </c>
      <c r="E30" s="13">
        <v>4.2042857140000001</v>
      </c>
      <c r="F30" s="6">
        <v>0</v>
      </c>
      <c r="G30" s="6">
        <v>0</v>
      </c>
    </row>
    <row r="31" spans="1:7" x14ac:dyDescent="0.25">
      <c r="A31" s="4">
        <v>40351</v>
      </c>
      <c r="B31" s="5" t="s">
        <v>18</v>
      </c>
      <c r="C31" s="5" t="s">
        <v>21</v>
      </c>
      <c r="D31" s="13">
        <v>259.40173476767922</v>
      </c>
      <c r="E31" s="13">
        <v>3.801111111</v>
      </c>
      <c r="F31" s="6">
        <v>0</v>
      </c>
      <c r="G31" s="6">
        <v>0</v>
      </c>
    </row>
    <row r="32" spans="1:7" x14ac:dyDescent="0.25">
      <c r="A32" s="4">
        <v>40358</v>
      </c>
      <c r="B32" s="5" t="s">
        <v>18</v>
      </c>
      <c r="C32" s="5" t="s">
        <v>21</v>
      </c>
      <c r="D32" s="13">
        <v>206.1745931678478</v>
      </c>
      <c r="E32" s="13">
        <v>3.9337499999999999</v>
      </c>
      <c r="F32" s="6">
        <v>0</v>
      </c>
      <c r="G32" s="6">
        <v>0</v>
      </c>
    </row>
    <row r="33" spans="1:7" x14ac:dyDescent="0.25">
      <c r="A33" s="4">
        <v>40365</v>
      </c>
      <c r="B33" s="5" t="s">
        <v>18</v>
      </c>
      <c r="C33" s="5" t="s">
        <v>21</v>
      </c>
      <c r="D33" s="13">
        <v>304.46835954757643</v>
      </c>
      <c r="E33" s="13">
        <v>3.3111111110000002</v>
      </c>
      <c r="F33" s="6">
        <v>0</v>
      </c>
      <c r="G33" s="6">
        <v>0</v>
      </c>
    </row>
    <row r="34" spans="1:7" x14ac:dyDescent="0.25">
      <c r="A34" s="4">
        <v>40372</v>
      </c>
      <c r="B34" s="5" t="s">
        <v>18</v>
      </c>
      <c r="C34" s="5" t="s">
        <v>21</v>
      </c>
      <c r="D34" s="13">
        <v>331.18181179812558</v>
      </c>
      <c r="E34" s="13">
        <v>3.1469999999999998</v>
      </c>
      <c r="F34" s="6">
        <v>0</v>
      </c>
      <c r="G34" s="6">
        <v>0</v>
      </c>
    </row>
    <row r="35" spans="1:7" x14ac:dyDescent="0.25">
      <c r="A35" s="4">
        <v>40302</v>
      </c>
      <c r="B35" s="5" t="s">
        <v>18</v>
      </c>
      <c r="C35" s="5" t="s">
        <v>22</v>
      </c>
      <c r="D35" s="13">
        <v>280.66506151742271</v>
      </c>
      <c r="E35" s="13">
        <v>4.1614285710000001</v>
      </c>
      <c r="F35" s="6">
        <v>0</v>
      </c>
      <c r="G35" s="6">
        <v>1</v>
      </c>
    </row>
    <row r="36" spans="1:7" x14ac:dyDescent="0.25">
      <c r="A36" s="4">
        <v>40309</v>
      </c>
      <c r="B36" s="5" t="s">
        <v>18</v>
      </c>
      <c r="C36" s="5" t="s">
        <v>22</v>
      </c>
      <c r="D36" s="13">
        <v>340.35566181391414</v>
      </c>
      <c r="E36" s="13">
        <v>4.1614285710000001</v>
      </c>
      <c r="F36" s="6">
        <v>0</v>
      </c>
      <c r="G36" s="6">
        <v>0</v>
      </c>
    </row>
    <row r="37" spans="1:7" x14ac:dyDescent="0.25">
      <c r="A37" s="4">
        <v>40316</v>
      </c>
      <c r="B37" s="5" t="s">
        <v>18</v>
      </c>
      <c r="C37" s="5" t="s">
        <v>22</v>
      </c>
      <c r="D37" s="13">
        <v>293.192482907672</v>
      </c>
      <c r="E37" s="13">
        <v>3.9449999999999998</v>
      </c>
      <c r="F37" s="6">
        <v>0</v>
      </c>
      <c r="G37" s="6">
        <v>0</v>
      </c>
    </row>
    <row r="38" spans="1:7" x14ac:dyDescent="0.25">
      <c r="A38" s="4">
        <v>40323</v>
      </c>
      <c r="B38" s="5" t="s">
        <v>18</v>
      </c>
      <c r="C38" s="5" t="s">
        <v>22</v>
      </c>
      <c r="D38" s="13">
        <v>247.64821289163172</v>
      </c>
      <c r="E38" s="13">
        <v>4.2371428570000003</v>
      </c>
      <c r="F38" s="6">
        <v>0</v>
      </c>
      <c r="G38" s="6">
        <v>0</v>
      </c>
    </row>
    <row r="39" spans="1:7" x14ac:dyDescent="0.25">
      <c r="A39" s="4">
        <v>40330</v>
      </c>
      <c r="B39" s="5" t="s">
        <v>18</v>
      </c>
      <c r="C39" s="5" t="s">
        <v>22</v>
      </c>
      <c r="D39" s="13">
        <v>236.22983595974381</v>
      </c>
      <c r="E39" s="13">
        <v>4.4562499999999998</v>
      </c>
      <c r="F39" s="6">
        <v>0</v>
      </c>
      <c r="G39" s="6">
        <v>0</v>
      </c>
    </row>
    <row r="40" spans="1:7" x14ac:dyDescent="0.25">
      <c r="A40" s="4">
        <v>40337</v>
      </c>
      <c r="B40" s="5" t="s">
        <v>18</v>
      </c>
      <c r="C40" s="5" t="s">
        <v>22</v>
      </c>
      <c r="D40" s="13">
        <v>272.23564345348746</v>
      </c>
      <c r="E40" s="13">
        <v>4.7328571430000004</v>
      </c>
      <c r="F40" s="6">
        <v>0</v>
      </c>
      <c r="G40" s="6">
        <v>0</v>
      </c>
    </row>
    <row r="41" spans="1:7" x14ac:dyDescent="0.25">
      <c r="A41" s="4">
        <v>40344</v>
      </c>
      <c r="B41" s="5" t="s">
        <v>18</v>
      </c>
      <c r="C41" s="5" t="s">
        <v>22</v>
      </c>
      <c r="D41" s="13">
        <v>183.67520776248719</v>
      </c>
      <c r="E41" s="13">
        <v>4.1614285710000001</v>
      </c>
      <c r="F41" s="6">
        <v>0</v>
      </c>
      <c r="G41" s="6">
        <v>0</v>
      </c>
    </row>
    <row r="42" spans="1:7" x14ac:dyDescent="0.25">
      <c r="A42" s="4">
        <v>40351</v>
      </c>
      <c r="B42" s="5" t="s">
        <v>18</v>
      </c>
      <c r="C42" s="5" t="s">
        <v>22</v>
      </c>
      <c r="D42" s="13">
        <v>252.50665912191596</v>
      </c>
      <c r="E42" s="13">
        <v>4.1900000000000004</v>
      </c>
      <c r="F42" s="6">
        <v>0</v>
      </c>
      <c r="G42" s="6">
        <v>0</v>
      </c>
    </row>
    <row r="43" spans="1:7" x14ac:dyDescent="0.25">
      <c r="A43" s="4">
        <v>40358</v>
      </c>
      <c r="B43" s="5" t="s">
        <v>18</v>
      </c>
      <c r="C43" s="5" t="s">
        <v>22</v>
      </c>
      <c r="D43" s="13">
        <v>289.86053137541177</v>
      </c>
      <c r="E43" s="13">
        <v>4.1614285710000001</v>
      </c>
      <c r="F43" s="6">
        <v>0</v>
      </c>
      <c r="G43" s="6">
        <v>0</v>
      </c>
    </row>
    <row r="44" spans="1:7" x14ac:dyDescent="0.25">
      <c r="A44" s="4">
        <v>40365</v>
      </c>
      <c r="B44" s="5" t="s">
        <v>18</v>
      </c>
      <c r="C44" s="5" t="s">
        <v>22</v>
      </c>
      <c r="D44" s="13">
        <v>200.91386435089427</v>
      </c>
      <c r="E44" s="13">
        <v>3.78</v>
      </c>
      <c r="F44" s="6">
        <v>0</v>
      </c>
      <c r="G44" s="6">
        <v>0</v>
      </c>
    </row>
    <row r="45" spans="1:7" x14ac:dyDescent="0.25">
      <c r="A45" s="4">
        <v>40372</v>
      </c>
      <c r="B45" s="5" t="s">
        <v>18</v>
      </c>
      <c r="C45" s="5" t="s">
        <v>22</v>
      </c>
      <c r="D45" s="13">
        <v>135.1673761865116</v>
      </c>
      <c r="E45" s="13">
        <v>3.78</v>
      </c>
      <c r="F45" s="6">
        <v>0</v>
      </c>
      <c r="G45" s="6">
        <v>0</v>
      </c>
    </row>
    <row r="46" spans="1:7" x14ac:dyDescent="0.25">
      <c r="A46" s="4">
        <v>40302</v>
      </c>
      <c r="B46" s="5" t="s">
        <v>18</v>
      </c>
      <c r="C46" s="5" t="s">
        <v>23</v>
      </c>
      <c r="D46" s="13">
        <v>89.823337547925831</v>
      </c>
      <c r="E46" s="13">
        <v>4.8566666669999998</v>
      </c>
      <c r="F46" s="6">
        <v>0</v>
      </c>
      <c r="G46" s="6">
        <v>0</v>
      </c>
    </row>
    <row r="47" spans="1:7" x14ac:dyDescent="0.25">
      <c r="A47" s="4">
        <v>40309</v>
      </c>
      <c r="B47" s="5" t="s">
        <v>18</v>
      </c>
      <c r="C47" s="5" t="s">
        <v>23</v>
      </c>
      <c r="D47" s="13">
        <v>171.57186238849636</v>
      </c>
      <c r="E47" s="13">
        <v>4.8566666669999998</v>
      </c>
      <c r="F47" s="6">
        <v>0</v>
      </c>
      <c r="G47" s="6">
        <v>0</v>
      </c>
    </row>
    <row r="48" spans="1:7" x14ac:dyDescent="0.25">
      <c r="A48" s="4">
        <v>40316</v>
      </c>
      <c r="B48" s="5" t="s">
        <v>18</v>
      </c>
      <c r="C48" s="5" t="s">
        <v>23</v>
      </c>
      <c r="D48" s="13">
        <v>197.55094390304976</v>
      </c>
      <c r="E48" s="13">
        <v>4.3499999999999996</v>
      </c>
      <c r="F48" s="6">
        <v>0</v>
      </c>
      <c r="G48" s="6">
        <v>0</v>
      </c>
    </row>
    <row r="49" spans="1:7" x14ac:dyDescent="0.25">
      <c r="A49" s="4">
        <v>40323</v>
      </c>
      <c r="B49" s="5" t="s">
        <v>18</v>
      </c>
      <c r="C49" s="5" t="s">
        <v>23</v>
      </c>
      <c r="D49" s="13">
        <v>268.89447791817884</v>
      </c>
      <c r="E49" s="13">
        <v>4.3499999999999996</v>
      </c>
      <c r="F49" s="6">
        <v>0</v>
      </c>
      <c r="G49" s="6">
        <v>0</v>
      </c>
    </row>
    <row r="50" spans="1:7" x14ac:dyDescent="0.25">
      <c r="A50" s="4">
        <v>40330</v>
      </c>
      <c r="B50" s="5" t="s">
        <v>18</v>
      </c>
      <c r="C50" s="5" t="s">
        <v>23</v>
      </c>
      <c r="D50" s="13">
        <v>173.2082566698104</v>
      </c>
      <c r="E50" s="13">
        <v>4.1449999999999996</v>
      </c>
      <c r="F50" s="6">
        <v>0</v>
      </c>
      <c r="G50" s="6">
        <v>0</v>
      </c>
    </row>
    <row r="51" spans="1:7" x14ac:dyDescent="0.25">
      <c r="A51" s="4">
        <v>40337</v>
      </c>
      <c r="B51" s="5" t="s">
        <v>18</v>
      </c>
      <c r="C51" s="5" t="s">
        <v>23</v>
      </c>
      <c r="D51" s="13">
        <v>299.9339069101668</v>
      </c>
      <c r="E51" s="13">
        <v>4.6399999999999997</v>
      </c>
      <c r="F51" s="6">
        <v>0</v>
      </c>
      <c r="G51" s="6">
        <v>0</v>
      </c>
    </row>
    <row r="52" spans="1:7" x14ac:dyDescent="0.25">
      <c r="A52" s="4">
        <v>40344</v>
      </c>
      <c r="B52" s="5" t="s">
        <v>18</v>
      </c>
      <c r="C52" s="5" t="s">
        <v>23</v>
      </c>
      <c r="D52" s="13">
        <v>244.48261981110159</v>
      </c>
      <c r="E52" s="13">
        <v>4.1900000000000004</v>
      </c>
      <c r="F52" s="6">
        <v>0</v>
      </c>
      <c r="G52" s="6">
        <v>0</v>
      </c>
    </row>
    <row r="53" spans="1:7" x14ac:dyDescent="0.25">
      <c r="A53" s="4">
        <v>40351</v>
      </c>
      <c r="B53" s="5" t="s">
        <v>18</v>
      </c>
      <c r="C53" s="5" t="s">
        <v>23</v>
      </c>
      <c r="D53" s="13">
        <v>440.97002195203333</v>
      </c>
      <c r="E53" s="13">
        <v>4.1900000000000004</v>
      </c>
      <c r="F53" s="6">
        <v>1</v>
      </c>
      <c r="G53" s="6">
        <v>0</v>
      </c>
    </row>
    <row r="54" spans="1:7" x14ac:dyDescent="0.25">
      <c r="A54" s="4">
        <v>40358</v>
      </c>
      <c r="B54" s="5" t="s">
        <v>18</v>
      </c>
      <c r="C54" s="5" t="s">
        <v>23</v>
      </c>
      <c r="D54" s="13">
        <v>269.93480159233297</v>
      </c>
      <c r="E54" s="13">
        <v>3.94</v>
      </c>
      <c r="F54" s="6">
        <v>0</v>
      </c>
      <c r="G54" s="6">
        <v>1</v>
      </c>
    </row>
    <row r="55" spans="1:7" x14ac:dyDescent="0.25">
      <c r="A55" s="4">
        <v>40365</v>
      </c>
      <c r="B55" s="5" t="s">
        <v>18</v>
      </c>
      <c r="C55" s="5" t="s">
        <v>23</v>
      </c>
      <c r="D55" s="13">
        <v>334.96321778716339</v>
      </c>
      <c r="E55" s="13">
        <v>4.1790000000000003</v>
      </c>
      <c r="F55" s="6">
        <v>0</v>
      </c>
      <c r="G55" s="6">
        <v>1</v>
      </c>
    </row>
    <row r="56" spans="1:7" x14ac:dyDescent="0.25">
      <c r="A56" s="4">
        <v>40372</v>
      </c>
      <c r="B56" s="5" t="s">
        <v>18</v>
      </c>
      <c r="C56" s="5" t="s">
        <v>23</v>
      </c>
      <c r="D56" s="13">
        <v>357.7484603303962</v>
      </c>
      <c r="E56" s="13">
        <v>4.1790000000000003</v>
      </c>
      <c r="F56" s="6">
        <v>0</v>
      </c>
      <c r="G56" s="6">
        <v>1</v>
      </c>
    </row>
    <row r="57" spans="1:7" x14ac:dyDescent="0.25">
      <c r="A57" s="4">
        <v>40302</v>
      </c>
      <c r="B57" s="5" t="s">
        <v>18</v>
      </c>
      <c r="C57" s="5" t="s">
        <v>24</v>
      </c>
      <c r="D57" s="13">
        <v>230.50294470959292</v>
      </c>
      <c r="E57" s="13">
        <v>5.29</v>
      </c>
      <c r="F57" s="6">
        <v>0</v>
      </c>
      <c r="G57" s="6">
        <v>1</v>
      </c>
    </row>
    <row r="58" spans="1:7" x14ac:dyDescent="0.25">
      <c r="A58" s="4">
        <v>40309</v>
      </c>
      <c r="B58" s="5" t="s">
        <v>18</v>
      </c>
      <c r="C58" s="5" t="s">
        <v>24</v>
      </c>
      <c r="D58" s="13">
        <v>363.78535420602554</v>
      </c>
      <c r="E58" s="13">
        <v>4.3899999999999997</v>
      </c>
      <c r="F58" s="6">
        <v>0</v>
      </c>
      <c r="G58" s="6">
        <v>0</v>
      </c>
    </row>
    <row r="59" spans="1:7" x14ac:dyDescent="0.25">
      <c r="A59" s="4">
        <v>40316</v>
      </c>
      <c r="B59" s="5" t="s">
        <v>18</v>
      </c>
      <c r="C59" s="5" t="s">
        <v>24</v>
      </c>
      <c r="D59" s="13">
        <v>268.40864887242094</v>
      </c>
      <c r="E59" s="13">
        <v>4.79</v>
      </c>
      <c r="F59" s="6">
        <v>0</v>
      </c>
      <c r="G59" s="6">
        <v>0</v>
      </c>
    </row>
    <row r="60" spans="1:7" x14ac:dyDescent="0.25">
      <c r="A60" s="4">
        <v>40323</v>
      </c>
      <c r="B60" s="5" t="s">
        <v>18</v>
      </c>
      <c r="C60" s="5" t="s">
        <v>24</v>
      </c>
      <c r="D60" s="13">
        <v>211.23872621363978</v>
      </c>
      <c r="E60" s="13">
        <v>4.3899999999999997</v>
      </c>
      <c r="F60" s="6">
        <v>0</v>
      </c>
      <c r="G60" s="6">
        <v>0</v>
      </c>
    </row>
    <row r="61" spans="1:7" x14ac:dyDescent="0.25">
      <c r="A61" s="4">
        <v>40330</v>
      </c>
      <c r="B61" s="5" t="s">
        <v>18</v>
      </c>
      <c r="C61" s="5" t="s">
        <v>24</v>
      </c>
      <c r="D61" s="13">
        <v>223.0831529572697</v>
      </c>
      <c r="E61" s="13">
        <v>4.79</v>
      </c>
      <c r="F61" s="6">
        <v>0</v>
      </c>
      <c r="G61" s="6">
        <v>0</v>
      </c>
    </row>
    <row r="62" spans="1:7" x14ac:dyDescent="0.25">
      <c r="A62" s="4">
        <v>40337</v>
      </c>
      <c r="B62" s="5" t="s">
        <v>18</v>
      </c>
      <c r="C62" s="5" t="s">
        <v>24</v>
      </c>
      <c r="D62" s="13">
        <v>351.97074735656679</v>
      </c>
      <c r="E62" s="13">
        <v>5.29</v>
      </c>
      <c r="F62" s="6">
        <v>0</v>
      </c>
      <c r="G62" s="6">
        <v>0</v>
      </c>
    </row>
    <row r="63" spans="1:7" x14ac:dyDescent="0.25">
      <c r="A63" s="4">
        <v>40344</v>
      </c>
      <c r="B63" s="5" t="s">
        <v>18</v>
      </c>
      <c r="C63" s="5" t="s">
        <v>24</v>
      </c>
      <c r="D63" s="13">
        <v>168.5650474293837</v>
      </c>
      <c r="E63" s="13">
        <v>5.83</v>
      </c>
      <c r="F63" s="6">
        <v>0</v>
      </c>
      <c r="G63" s="6">
        <v>0</v>
      </c>
    </row>
    <row r="64" spans="1:7" x14ac:dyDescent="0.25">
      <c r="A64" s="4">
        <v>40351</v>
      </c>
      <c r="B64" s="5" t="s">
        <v>18</v>
      </c>
      <c r="C64" s="5" t="s">
        <v>24</v>
      </c>
      <c r="D64" s="13">
        <v>241.95493277686541</v>
      </c>
      <c r="E64" s="13">
        <v>6.19</v>
      </c>
      <c r="F64" s="6">
        <v>0</v>
      </c>
      <c r="G64" s="6">
        <v>0</v>
      </c>
    </row>
    <row r="65" spans="1:7" x14ac:dyDescent="0.25">
      <c r="A65" s="4">
        <v>40358</v>
      </c>
      <c r="B65" s="5" t="s">
        <v>18</v>
      </c>
      <c r="C65" s="5" t="s">
        <v>24</v>
      </c>
      <c r="D65" s="13">
        <v>184.85808826771864</v>
      </c>
      <c r="E65" s="13">
        <v>5.59</v>
      </c>
      <c r="F65" s="6">
        <v>0</v>
      </c>
      <c r="G65" s="6">
        <v>0</v>
      </c>
    </row>
    <row r="66" spans="1:7" x14ac:dyDescent="0.25">
      <c r="A66" s="4">
        <v>40365</v>
      </c>
      <c r="B66" s="5" t="s">
        <v>18</v>
      </c>
      <c r="C66" s="5" t="s">
        <v>24</v>
      </c>
      <c r="D66" s="13">
        <v>200.07702230282163</v>
      </c>
      <c r="E66" s="13">
        <v>4.6224999999999996</v>
      </c>
      <c r="F66" s="6">
        <v>0</v>
      </c>
      <c r="G66" s="6">
        <v>0</v>
      </c>
    </row>
    <row r="67" spans="1:7" x14ac:dyDescent="0.25">
      <c r="A67" s="4">
        <v>40372</v>
      </c>
      <c r="B67" s="5" t="s">
        <v>18</v>
      </c>
      <c r="C67" s="5" t="s">
        <v>24</v>
      </c>
      <c r="D67" s="13">
        <v>181.75129023351653</v>
      </c>
      <c r="E67" s="13">
        <v>4.6224999999999996</v>
      </c>
      <c r="F67" s="6">
        <v>0</v>
      </c>
      <c r="G67" s="6">
        <v>0</v>
      </c>
    </row>
    <row r="68" spans="1:7" x14ac:dyDescent="0.25">
      <c r="A68" s="4">
        <v>40302</v>
      </c>
      <c r="B68" s="5" t="s">
        <v>18</v>
      </c>
      <c r="C68" s="5" t="s">
        <v>25</v>
      </c>
      <c r="D68" s="13">
        <v>154.70125058617577</v>
      </c>
      <c r="E68" s="13">
        <v>4.7328571430000004</v>
      </c>
      <c r="F68" s="6">
        <v>0</v>
      </c>
      <c r="G68" s="6">
        <v>0</v>
      </c>
    </row>
    <row r="69" spans="1:7" x14ac:dyDescent="0.25">
      <c r="A69" s="4">
        <v>40309</v>
      </c>
      <c r="B69" s="5" t="s">
        <v>18</v>
      </c>
      <c r="C69" s="5" t="s">
        <v>25</v>
      </c>
      <c r="D69" s="13">
        <v>120.08165652683778</v>
      </c>
      <c r="E69" s="13">
        <v>4.03</v>
      </c>
      <c r="F69" s="6">
        <v>0</v>
      </c>
      <c r="G69" s="6">
        <v>0</v>
      </c>
    </row>
    <row r="70" spans="1:7" x14ac:dyDescent="0.25">
      <c r="A70" s="4">
        <v>40316</v>
      </c>
      <c r="B70" s="5" t="s">
        <v>18</v>
      </c>
      <c r="C70" s="5" t="s">
        <v>25</v>
      </c>
      <c r="D70" s="13">
        <v>284.8292030196755</v>
      </c>
      <c r="E70" s="13">
        <v>3.6663636359999998</v>
      </c>
      <c r="F70" s="6">
        <v>0</v>
      </c>
      <c r="G70" s="6">
        <v>0</v>
      </c>
    </row>
    <row r="71" spans="1:7" x14ac:dyDescent="0.25">
      <c r="A71" s="4">
        <v>40323</v>
      </c>
      <c r="B71" s="5" t="s">
        <v>18</v>
      </c>
      <c r="C71" s="5" t="s">
        <v>25</v>
      </c>
      <c r="D71" s="13">
        <v>248.17471444662888</v>
      </c>
      <c r="E71" s="13">
        <v>3.6663636359999998</v>
      </c>
      <c r="F71" s="6">
        <v>0</v>
      </c>
      <c r="G71" s="6">
        <v>0</v>
      </c>
    </row>
    <row r="72" spans="1:7" x14ac:dyDescent="0.25">
      <c r="A72" s="4">
        <v>40330</v>
      </c>
      <c r="B72" s="5" t="s">
        <v>18</v>
      </c>
      <c r="C72" s="5" t="s">
        <v>25</v>
      </c>
      <c r="D72" s="13">
        <v>278.14696766500168</v>
      </c>
      <c r="E72" s="13">
        <v>3.794</v>
      </c>
      <c r="F72" s="6">
        <v>0</v>
      </c>
      <c r="G72" s="6">
        <v>0</v>
      </c>
    </row>
    <row r="73" spans="1:7" x14ac:dyDescent="0.25">
      <c r="A73" s="4">
        <v>40337</v>
      </c>
      <c r="B73" s="5" t="s">
        <v>18</v>
      </c>
      <c r="C73" s="5" t="s">
        <v>25</v>
      </c>
      <c r="D73" s="13">
        <v>275.66126852782827</v>
      </c>
      <c r="E73" s="13">
        <v>4.03</v>
      </c>
      <c r="F73" s="6">
        <v>0</v>
      </c>
      <c r="G73" s="6">
        <v>0</v>
      </c>
    </row>
    <row r="74" spans="1:7" x14ac:dyDescent="0.25">
      <c r="A74" s="4">
        <v>40344</v>
      </c>
      <c r="B74" s="5" t="s">
        <v>18</v>
      </c>
      <c r="C74" s="5" t="s">
        <v>25</v>
      </c>
      <c r="D74" s="13">
        <v>325.03973275525487</v>
      </c>
      <c r="E74" s="13">
        <v>3.63</v>
      </c>
      <c r="F74" s="6">
        <v>1</v>
      </c>
      <c r="G74" s="6">
        <v>0</v>
      </c>
    </row>
    <row r="75" spans="1:7" x14ac:dyDescent="0.25">
      <c r="A75" s="4">
        <v>40351</v>
      </c>
      <c r="B75" s="5" t="s">
        <v>18</v>
      </c>
      <c r="C75" s="5" t="s">
        <v>25</v>
      </c>
      <c r="D75" s="13">
        <v>336.94447229060336</v>
      </c>
      <c r="E75" s="13">
        <v>4.03</v>
      </c>
      <c r="F75" s="6">
        <v>0</v>
      </c>
      <c r="G75" s="6">
        <v>1</v>
      </c>
    </row>
    <row r="76" spans="1:7" x14ac:dyDescent="0.25">
      <c r="A76" s="4">
        <v>40358</v>
      </c>
      <c r="B76" s="5" t="s">
        <v>18</v>
      </c>
      <c r="C76" s="5" t="s">
        <v>25</v>
      </c>
      <c r="D76" s="13">
        <v>304.84372440863598</v>
      </c>
      <c r="E76" s="13">
        <v>4.2122222220000003</v>
      </c>
      <c r="F76" s="6">
        <v>0</v>
      </c>
      <c r="G76" s="6">
        <v>1</v>
      </c>
    </row>
    <row r="77" spans="1:7" x14ac:dyDescent="0.25">
      <c r="A77" s="4">
        <v>40365</v>
      </c>
      <c r="B77" s="5" t="s">
        <v>18</v>
      </c>
      <c r="C77" s="5" t="s">
        <v>25</v>
      </c>
      <c r="D77" s="13">
        <v>257.52693757002027</v>
      </c>
      <c r="E77" s="13">
        <v>4.0199999999999996</v>
      </c>
      <c r="F77" s="6">
        <v>0</v>
      </c>
      <c r="G77" s="6">
        <v>1</v>
      </c>
    </row>
    <row r="78" spans="1:7" x14ac:dyDescent="0.25">
      <c r="A78" s="4">
        <v>40372</v>
      </c>
      <c r="B78" s="5" t="s">
        <v>18</v>
      </c>
      <c r="C78" s="5" t="s">
        <v>25</v>
      </c>
      <c r="D78" s="13">
        <v>280.49607322898152</v>
      </c>
      <c r="E78" s="13">
        <v>4.0162500000000003</v>
      </c>
      <c r="F78" s="6">
        <v>0</v>
      </c>
      <c r="G78" s="6">
        <v>0</v>
      </c>
    </row>
    <row r="79" spans="1:7" x14ac:dyDescent="0.25">
      <c r="A79" s="4">
        <v>40302</v>
      </c>
      <c r="B79" s="5" t="s">
        <v>18</v>
      </c>
      <c r="C79" s="5" t="s">
        <v>26</v>
      </c>
      <c r="D79" s="13">
        <v>234.36817392164625</v>
      </c>
      <c r="E79" s="13">
        <v>4.2042857140000001</v>
      </c>
      <c r="F79" s="6">
        <v>0</v>
      </c>
      <c r="G79" s="6">
        <v>0</v>
      </c>
    </row>
    <row r="80" spans="1:7" x14ac:dyDescent="0.25">
      <c r="A80" s="4">
        <v>40309</v>
      </c>
      <c r="B80" s="5" t="s">
        <v>18</v>
      </c>
      <c r="C80" s="5" t="s">
        <v>26</v>
      </c>
      <c r="D80" s="13">
        <v>240.35825174778387</v>
      </c>
      <c r="E80" s="13">
        <v>4.181666667</v>
      </c>
      <c r="F80" s="6">
        <v>0</v>
      </c>
      <c r="G80" s="6">
        <v>0</v>
      </c>
    </row>
    <row r="81" spans="1:7" x14ac:dyDescent="0.25">
      <c r="A81" s="4">
        <v>40316</v>
      </c>
      <c r="B81" s="5" t="s">
        <v>18</v>
      </c>
      <c r="C81" s="5" t="s">
        <v>26</v>
      </c>
      <c r="D81" s="13">
        <v>212.82588288712984</v>
      </c>
      <c r="E81" s="13">
        <v>3.9242857139999998</v>
      </c>
      <c r="F81" s="6">
        <v>0</v>
      </c>
      <c r="G81" s="6">
        <v>0</v>
      </c>
    </row>
    <row r="82" spans="1:7" x14ac:dyDescent="0.25">
      <c r="A82" s="4">
        <v>40323</v>
      </c>
      <c r="B82" s="5" t="s">
        <v>18</v>
      </c>
      <c r="C82" s="5" t="s">
        <v>26</v>
      </c>
      <c r="D82" s="13">
        <v>213.59333551683733</v>
      </c>
      <c r="E82" s="13">
        <v>3.8842857139999998</v>
      </c>
      <c r="F82" s="6">
        <v>0</v>
      </c>
      <c r="G82" s="6">
        <v>0</v>
      </c>
    </row>
    <row r="83" spans="1:7" x14ac:dyDescent="0.25">
      <c r="A83" s="4">
        <v>40330</v>
      </c>
      <c r="B83" s="5" t="s">
        <v>18</v>
      </c>
      <c r="C83" s="5" t="s">
        <v>26</v>
      </c>
      <c r="D83" s="13">
        <v>202.78247809055952</v>
      </c>
      <c r="E83" s="13">
        <v>3.464</v>
      </c>
      <c r="F83" s="6">
        <v>0</v>
      </c>
      <c r="G83" s="6">
        <v>0</v>
      </c>
    </row>
    <row r="84" spans="1:7" x14ac:dyDescent="0.25">
      <c r="A84" s="4">
        <v>40337</v>
      </c>
      <c r="B84" s="5" t="s">
        <v>18</v>
      </c>
      <c r="C84" s="5" t="s">
        <v>26</v>
      </c>
      <c r="D84" s="13">
        <v>172.89299098579787</v>
      </c>
      <c r="E84" s="13">
        <v>3.66</v>
      </c>
      <c r="F84" s="6">
        <v>0</v>
      </c>
      <c r="G84" s="6">
        <v>0</v>
      </c>
    </row>
    <row r="85" spans="1:7" x14ac:dyDescent="0.25">
      <c r="A85" s="4">
        <v>40344</v>
      </c>
      <c r="B85" s="5" t="s">
        <v>18</v>
      </c>
      <c r="C85" s="5" t="s">
        <v>26</v>
      </c>
      <c r="D85" s="13">
        <v>270.36572840572046</v>
      </c>
      <c r="E85" s="13">
        <v>3.6233333330000002</v>
      </c>
      <c r="F85" s="6">
        <v>0</v>
      </c>
      <c r="G85" s="6">
        <v>0</v>
      </c>
    </row>
    <row r="86" spans="1:7" x14ac:dyDescent="0.25">
      <c r="A86" s="4">
        <v>40351</v>
      </c>
      <c r="B86" s="5" t="s">
        <v>18</v>
      </c>
      <c r="C86" s="5" t="s">
        <v>26</v>
      </c>
      <c r="D86" s="13">
        <v>280.23676981467042</v>
      </c>
      <c r="E86" s="13">
        <v>3.96</v>
      </c>
      <c r="F86" s="6">
        <v>0</v>
      </c>
      <c r="G86" s="6">
        <v>0</v>
      </c>
    </row>
    <row r="87" spans="1:7" x14ac:dyDescent="0.25">
      <c r="A87" s="4">
        <v>40358</v>
      </c>
      <c r="B87" s="5" t="s">
        <v>18</v>
      </c>
      <c r="C87" s="5" t="s">
        <v>26</v>
      </c>
      <c r="D87" s="13">
        <v>350.55099080856598</v>
      </c>
      <c r="E87" s="13">
        <v>3.629</v>
      </c>
      <c r="F87" s="6">
        <v>1</v>
      </c>
      <c r="G87" s="6">
        <v>0</v>
      </c>
    </row>
    <row r="88" spans="1:7" x14ac:dyDescent="0.25">
      <c r="A88" s="4">
        <v>40365</v>
      </c>
      <c r="B88" s="5" t="s">
        <v>18</v>
      </c>
      <c r="C88" s="5" t="s">
        <v>26</v>
      </c>
      <c r="D88" s="13">
        <v>351.30307609863956</v>
      </c>
      <c r="E88" s="13">
        <v>3.0049999999999999</v>
      </c>
      <c r="F88" s="6">
        <v>0</v>
      </c>
      <c r="G88" s="6">
        <v>1</v>
      </c>
    </row>
    <row r="89" spans="1:7" x14ac:dyDescent="0.25">
      <c r="A89" s="4">
        <v>40372</v>
      </c>
      <c r="B89" s="5" t="s">
        <v>18</v>
      </c>
      <c r="C89" s="5" t="s">
        <v>26</v>
      </c>
      <c r="D89" s="13">
        <v>313.2871856579099</v>
      </c>
      <c r="E89" s="13">
        <v>3.1419999999999999</v>
      </c>
      <c r="F89" s="6">
        <v>0</v>
      </c>
      <c r="G89" s="6">
        <v>1</v>
      </c>
    </row>
    <row r="90" spans="1:7" x14ac:dyDescent="0.25">
      <c r="A90" s="4">
        <v>40302</v>
      </c>
      <c r="B90" s="5" t="s">
        <v>18</v>
      </c>
      <c r="C90" s="5" t="s">
        <v>27</v>
      </c>
      <c r="D90" s="13">
        <v>206.85485160026474</v>
      </c>
      <c r="E90" s="13">
        <v>4.7328571430000004</v>
      </c>
      <c r="F90" s="6">
        <v>0</v>
      </c>
      <c r="G90" s="6">
        <v>0</v>
      </c>
    </row>
    <row r="91" spans="1:7" x14ac:dyDescent="0.25">
      <c r="A91" s="4">
        <v>40309</v>
      </c>
      <c r="B91" s="5" t="s">
        <v>18</v>
      </c>
      <c r="C91" s="5" t="s">
        <v>27</v>
      </c>
      <c r="D91" s="13">
        <v>142.74466259605006</v>
      </c>
      <c r="E91" s="13">
        <v>4.1614285710000001</v>
      </c>
      <c r="F91" s="6">
        <v>0</v>
      </c>
      <c r="G91" s="6">
        <v>0</v>
      </c>
    </row>
    <row r="92" spans="1:7" x14ac:dyDescent="0.25">
      <c r="A92" s="4">
        <v>40316</v>
      </c>
      <c r="B92" s="5" t="s">
        <v>18</v>
      </c>
      <c r="C92" s="5" t="s">
        <v>27</v>
      </c>
      <c r="D92" s="13">
        <v>227.90986270015858</v>
      </c>
      <c r="E92" s="13">
        <v>3.8814285709999998</v>
      </c>
      <c r="F92" s="6">
        <v>0</v>
      </c>
      <c r="G92" s="6">
        <v>0</v>
      </c>
    </row>
    <row r="93" spans="1:7" x14ac:dyDescent="0.25">
      <c r="A93" s="4">
        <v>40323</v>
      </c>
      <c r="B93" s="5" t="s">
        <v>18</v>
      </c>
      <c r="C93" s="5" t="s">
        <v>27</v>
      </c>
      <c r="D93" s="13">
        <v>223.9126389906113</v>
      </c>
      <c r="E93" s="13">
        <v>4.1449999999999996</v>
      </c>
      <c r="F93" s="6">
        <v>0</v>
      </c>
      <c r="G93" s="6">
        <v>0</v>
      </c>
    </row>
    <row r="94" spans="1:7" x14ac:dyDescent="0.25">
      <c r="A94" s="4">
        <v>40330</v>
      </c>
      <c r="B94" s="5" t="s">
        <v>18</v>
      </c>
      <c r="C94" s="5" t="s">
        <v>27</v>
      </c>
      <c r="D94" s="13">
        <v>220.86505026355866</v>
      </c>
      <c r="E94" s="13">
        <v>3.8814285709999998</v>
      </c>
      <c r="F94" s="6">
        <v>0</v>
      </c>
      <c r="G94" s="6">
        <v>0</v>
      </c>
    </row>
    <row r="95" spans="1:7" x14ac:dyDescent="0.25">
      <c r="A95" s="4">
        <v>40337</v>
      </c>
      <c r="B95" s="5" t="s">
        <v>18</v>
      </c>
      <c r="C95" s="5" t="s">
        <v>27</v>
      </c>
      <c r="D95" s="13">
        <v>229.21950133471654</v>
      </c>
      <c r="E95" s="13">
        <v>4.1900000000000004</v>
      </c>
      <c r="F95" s="6">
        <v>0</v>
      </c>
      <c r="G95" s="6">
        <v>0</v>
      </c>
    </row>
    <row r="96" spans="1:7" x14ac:dyDescent="0.25">
      <c r="A96" s="4">
        <v>40344</v>
      </c>
      <c r="B96" s="5" t="s">
        <v>18</v>
      </c>
      <c r="C96" s="5" t="s">
        <v>27</v>
      </c>
      <c r="D96" s="13">
        <v>224.88853710671569</v>
      </c>
      <c r="E96" s="13">
        <v>4.1614285710000001</v>
      </c>
      <c r="F96" s="6">
        <v>0</v>
      </c>
      <c r="G96" s="6">
        <v>0</v>
      </c>
    </row>
    <row r="97" spans="1:7" x14ac:dyDescent="0.25">
      <c r="A97" s="4">
        <v>40351</v>
      </c>
      <c r="B97" s="5" t="s">
        <v>18</v>
      </c>
      <c r="C97" s="5" t="s">
        <v>27</v>
      </c>
      <c r="D97" s="13">
        <v>241.56974188162042</v>
      </c>
      <c r="E97" s="13">
        <v>4.1614285710000001</v>
      </c>
      <c r="F97" s="6">
        <v>0</v>
      </c>
      <c r="G97" s="6">
        <v>0</v>
      </c>
    </row>
    <row r="98" spans="1:7" x14ac:dyDescent="0.25">
      <c r="A98" s="4">
        <v>40358</v>
      </c>
      <c r="B98" s="5" t="s">
        <v>18</v>
      </c>
      <c r="C98" s="5" t="s">
        <v>27</v>
      </c>
      <c r="D98" s="13">
        <v>230.10048123327263</v>
      </c>
      <c r="E98" s="13">
        <v>4.1614285710000001</v>
      </c>
      <c r="F98" s="6">
        <v>0</v>
      </c>
      <c r="G98" s="6">
        <v>0</v>
      </c>
    </row>
    <row r="99" spans="1:7" x14ac:dyDescent="0.25">
      <c r="A99" s="4">
        <v>40365</v>
      </c>
      <c r="B99" s="5" t="s">
        <v>18</v>
      </c>
      <c r="C99" s="5" t="s">
        <v>27</v>
      </c>
      <c r="D99" s="13">
        <v>308.24658556892086</v>
      </c>
      <c r="E99" s="13">
        <v>3.7450000000000001</v>
      </c>
      <c r="F99" s="6">
        <v>0</v>
      </c>
      <c r="G99" s="6">
        <v>0</v>
      </c>
    </row>
    <row r="100" spans="1:7" x14ac:dyDescent="0.25">
      <c r="A100" s="4">
        <v>40372</v>
      </c>
      <c r="B100" s="5" t="s">
        <v>18</v>
      </c>
      <c r="C100" s="5" t="s">
        <v>27</v>
      </c>
      <c r="D100" s="13">
        <v>326.65294605776489</v>
      </c>
      <c r="E100" s="13">
        <v>3.7450000000000001</v>
      </c>
      <c r="F100" s="6">
        <v>0</v>
      </c>
      <c r="G100" s="6">
        <v>0</v>
      </c>
    </row>
    <row r="101" spans="1:7" x14ac:dyDescent="0.25">
      <c r="A101" s="4">
        <v>40302</v>
      </c>
      <c r="B101" s="5" t="s">
        <v>18</v>
      </c>
      <c r="C101" s="5" t="s">
        <v>28</v>
      </c>
      <c r="D101" s="13">
        <v>120.51899294525484</v>
      </c>
      <c r="E101" s="13">
        <v>4.1614285710000001</v>
      </c>
      <c r="F101" s="6">
        <v>0</v>
      </c>
      <c r="G101" s="6">
        <v>0</v>
      </c>
    </row>
    <row r="102" spans="1:7" x14ac:dyDescent="0.25">
      <c r="A102" s="4">
        <v>40309</v>
      </c>
      <c r="B102" s="5" t="s">
        <v>18</v>
      </c>
      <c r="C102" s="5" t="s">
        <v>28</v>
      </c>
      <c r="D102" s="13">
        <v>199.31599103370235</v>
      </c>
      <c r="E102" s="13">
        <v>4.128571429</v>
      </c>
      <c r="F102" s="6">
        <v>0</v>
      </c>
      <c r="G102" s="6">
        <v>0</v>
      </c>
    </row>
    <row r="103" spans="1:7" x14ac:dyDescent="0.25">
      <c r="A103" s="4">
        <v>40316</v>
      </c>
      <c r="B103" s="5" t="s">
        <v>18</v>
      </c>
      <c r="C103" s="5" t="s">
        <v>28</v>
      </c>
      <c r="D103" s="13">
        <v>265.2078074172141</v>
      </c>
      <c r="E103" s="13">
        <v>3.8814285709999998</v>
      </c>
      <c r="F103" s="6">
        <v>0</v>
      </c>
      <c r="G103" s="6">
        <v>0</v>
      </c>
    </row>
    <row r="104" spans="1:7" x14ac:dyDescent="0.25">
      <c r="A104" s="4">
        <v>40323</v>
      </c>
      <c r="B104" s="5" t="s">
        <v>18</v>
      </c>
      <c r="C104" s="5" t="s">
        <v>28</v>
      </c>
      <c r="D104" s="13">
        <v>292.62008799438132</v>
      </c>
      <c r="E104" s="13">
        <v>3.8814285709999998</v>
      </c>
      <c r="F104" s="6">
        <v>0</v>
      </c>
      <c r="G104" s="6">
        <v>0</v>
      </c>
    </row>
    <row r="105" spans="1:7" x14ac:dyDescent="0.25">
      <c r="A105" s="4">
        <v>40330</v>
      </c>
      <c r="B105" s="5" t="s">
        <v>18</v>
      </c>
      <c r="C105" s="5" t="s">
        <v>28</v>
      </c>
      <c r="D105" s="13">
        <v>296.42927521325447</v>
      </c>
      <c r="E105" s="13">
        <v>3.8814285709999998</v>
      </c>
      <c r="F105" s="6">
        <v>0</v>
      </c>
      <c r="G105" s="6">
        <v>0</v>
      </c>
    </row>
    <row r="106" spans="1:7" x14ac:dyDescent="0.25">
      <c r="A106" s="4">
        <v>40337</v>
      </c>
      <c r="B106" s="5" t="s">
        <v>18</v>
      </c>
      <c r="C106" s="5" t="s">
        <v>28</v>
      </c>
      <c r="D106" s="13">
        <v>349.29649762786892</v>
      </c>
      <c r="E106" s="13">
        <v>4.125714286</v>
      </c>
      <c r="F106" s="6">
        <v>1</v>
      </c>
      <c r="G106" s="6">
        <v>0</v>
      </c>
    </row>
    <row r="107" spans="1:7" x14ac:dyDescent="0.25">
      <c r="A107" s="4">
        <v>40344</v>
      </c>
      <c r="B107" s="5" t="s">
        <v>18</v>
      </c>
      <c r="C107" s="5" t="s">
        <v>28</v>
      </c>
      <c r="D107" s="13">
        <v>284.12361474754738</v>
      </c>
      <c r="E107" s="13">
        <v>4.1614285710000001</v>
      </c>
      <c r="F107" s="6">
        <v>0</v>
      </c>
      <c r="G107" s="6">
        <v>1</v>
      </c>
    </row>
    <row r="108" spans="1:7" x14ac:dyDescent="0.25">
      <c r="A108" s="4">
        <v>40351</v>
      </c>
      <c r="B108" s="5" t="s">
        <v>18</v>
      </c>
      <c r="C108" s="5" t="s">
        <v>28</v>
      </c>
      <c r="D108" s="13">
        <v>302.02682443031557</v>
      </c>
      <c r="E108" s="13">
        <v>4.1614285710000001</v>
      </c>
      <c r="F108" s="6">
        <v>0</v>
      </c>
      <c r="G108" s="6">
        <v>1</v>
      </c>
    </row>
    <row r="109" spans="1:7" x14ac:dyDescent="0.25">
      <c r="A109" s="4">
        <v>40358</v>
      </c>
      <c r="B109" s="5" t="s">
        <v>18</v>
      </c>
      <c r="C109" s="5" t="s">
        <v>28</v>
      </c>
      <c r="D109" s="13">
        <v>262.65703595214245</v>
      </c>
      <c r="E109" s="13">
        <v>4.1614285710000001</v>
      </c>
      <c r="F109" s="6">
        <v>0</v>
      </c>
      <c r="G109" s="6">
        <v>1</v>
      </c>
    </row>
    <row r="110" spans="1:7" x14ac:dyDescent="0.25">
      <c r="A110" s="4">
        <v>40365</v>
      </c>
      <c r="B110" s="5" t="s">
        <v>18</v>
      </c>
      <c r="C110" s="5" t="s">
        <v>28</v>
      </c>
      <c r="D110" s="13">
        <v>377.139476472588</v>
      </c>
      <c r="E110" s="13">
        <v>3.826666667</v>
      </c>
      <c r="F110" s="6">
        <v>0</v>
      </c>
      <c r="G110" s="6">
        <v>0</v>
      </c>
    </row>
    <row r="111" spans="1:7" x14ac:dyDescent="0.25">
      <c r="A111" s="4">
        <v>40372</v>
      </c>
      <c r="B111" s="5" t="s">
        <v>18</v>
      </c>
      <c r="C111" s="5" t="s">
        <v>28</v>
      </c>
      <c r="D111" s="13">
        <v>327.86669151320319</v>
      </c>
      <c r="E111" s="13">
        <v>3.5185714290000001</v>
      </c>
      <c r="F111" s="6">
        <v>0</v>
      </c>
      <c r="G111"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303D-4DBB-4FEE-8A85-C533F39A6A95}">
  <sheetPr>
    <tabColor theme="7" tint="0.79998168889431442"/>
  </sheetPr>
  <dimension ref="A1:G221"/>
  <sheetViews>
    <sheetView showGridLines="0" showRowColHeaders="0" workbookViewId="0"/>
  </sheetViews>
  <sheetFormatPr defaultRowHeight="15" x14ac:dyDescent="0.25"/>
  <cols>
    <col min="1" max="4" width="15.7109375" customWidth="1"/>
    <col min="5" max="5" width="19" bestFit="1" customWidth="1"/>
    <col min="6" max="7" width="15.7109375" customWidth="1"/>
  </cols>
  <sheetData>
    <row r="1" spans="1:7" x14ac:dyDescent="0.25">
      <c r="A1" s="1" t="s">
        <v>0</v>
      </c>
      <c r="B1" s="2" t="s">
        <v>1</v>
      </c>
      <c r="C1" s="2" t="s">
        <v>2</v>
      </c>
      <c r="D1" s="12" t="s">
        <v>3</v>
      </c>
      <c r="E1" s="12" t="s">
        <v>4</v>
      </c>
      <c r="F1" s="12" t="s">
        <v>5</v>
      </c>
      <c r="G1" s="12" t="s">
        <v>6</v>
      </c>
    </row>
    <row r="2" spans="1:7" x14ac:dyDescent="0.25">
      <c r="A2" s="4">
        <v>40302</v>
      </c>
      <c r="B2" s="5" t="s">
        <v>7</v>
      </c>
      <c r="C2" s="5" t="s">
        <v>8</v>
      </c>
      <c r="D2" s="13">
        <v>270.7488999921228</v>
      </c>
      <c r="E2" s="13">
        <v>4.29</v>
      </c>
      <c r="F2" s="5">
        <v>0</v>
      </c>
      <c r="G2" s="5">
        <v>0</v>
      </c>
    </row>
    <row r="3" spans="1:7" x14ac:dyDescent="0.25">
      <c r="A3" s="4">
        <v>40309</v>
      </c>
      <c r="B3" s="5" t="s">
        <v>7</v>
      </c>
      <c r="C3" s="5" t="s">
        <v>8</v>
      </c>
      <c r="D3" s="13">
        <v>314.50582438280878</v>
      </c>
      <c r="E3" s="13">
        <v>4.29</v>
      </c>
      <c r="F3" s="5">
        <v>1</v>
      </c>
      <c r="G3" s="5">
        <v>0</v>
      </c>
    </row>
    <row r="4" spans="1:7" x14ac:dyDescent="0.25">
      <c r="A4" s="4">
        <v>40316</v>
      </c>
      <c r="B4" s="5" t="s">
        <v>7</v>
      </c>
      <c r="C4" s="5" t="s">
        <v>8</v>
      </c>
      <c r="D4" s="13">
        <v>390.60697916261392</v>
      </c>
      <c r="E4" s="13">
        <v>4.0858333330000001</v>
      </c>
      <c r="F4" s="5">
        <v>0</v>
      </c>
      <c r="G4" s="5">
        <v>1</v>
      </c>
    </row>
    <row r="5" spans="1:7" x14ac:dyDescent="0.25">
      <c r="A5" s="4">
        <v>40323</v>
      </c>
      <c r="B5" s="5" t="s">
        <v>7</v>
      </c>
      <c r="C5" s="5" t="s">
        <v>8</v>
      </c>
      <c r="D5" s="13">
        <v>249.86237982712225</v>
      </c>
      <c r="E5" s="13">
        <v>4.0858333330000001</v>
      </c>
      <c r="F5" s="5">
        <v>0</v>
      </c>
      <c r="G5" s="5">
        <v>1</v>
      </c>
    </row>
    <row r="6" spans="1:7" x14ac:dyDescent="0.25">
      <c r="A6" s="4">
        <v>40330</v>
      </c>
      <c r="B6" s="5" t="s">
        <v>7</v>
      </c>
      <c r="C6" s="5" t="s">
        <v>8</v>
      </c>
      <c r="D6" s="13">
        <v>222.03389430781561</v>
      </c>
      <c r="E6" s="13">
        <v>4.7931249999999999</v>
      </c>
      <c r="F6" s="5">
        <v>0</v>
      </c>
      <c r="G6" s="5">
        <v>1</v>
      </c>
    </row>
    <row r="7" spans="1:7" x14ac:dyDescent="0.25">
      <c r="A7" s="4">
        <v>40337</v>
      </c>
      <c r="B7" s="5" t="s">
        <v>7</v>
      </c>
      <c r="C7" s="5" t="s">
        <v>8</v>
      </c>
      <c r="D7" s="13">
        <v>276.35819705736077</v>
      </c>
      <c r="E7" s="13">
        <v>4.1471428570000004</v>
      </c>
      <c r="F7" s="5">
        <v>0</v>
      </c>
      <c r="G7" s="5">
        <v>0</v>
      </c>
    </row>
    <row r="8" spans="1:7" x14ac:dyDescent="0.25">
      <c r="A8" s="4">
        <v>40344</v>
      </c>
      <c r="B8" s="5" t="s">
        <v>7</v>
      </c>
      <c r="C8" s="5" t="s">
        <v>8</v>
      </c>
      <c r="D8" s="13">
        <v>294.86318135451683</v>
      </c>
      <c r="E8" s="13">
        <v>4.1471428570000004</v>
      </c>
      <c r="F8" s="5">
        <v>0</v>
      </c>
      <c r="G8" s="5">
        <v>0</v>
      </c>
    </row>
    <row r="9" spans="1:7" x14ac:dyDescent="0.25">
      <c r="A9" s="4">
        <v>40351</v>
      </c>
      <c r="B9" s="5" t="s">
        <v>7</v>
      </c>
      <c r="C9" s="5" t="s">
        <v>8</v>
      </c>
      <c r="D9" s="13">
        <v>383.45580710381228</v>
      </c>
      <c r="E9" s="13">
        <v>4.05</v>
      </c>
      <c r="F9" s="5">
        <v>1</v>
      </c>
      <c r="G9" s="5">
        <v>0</v>
      </c>
    </row>
    <row r="10" spans="1:7" x14ac:dyDescent="0.25">
      <c r="A10" s="4">
        <v>40358</v>
      </c>
      <c r="B10" s="5" t="s">
        <v>7</v>
      </c>
      <c r="C10" s="5" t="s">
        <v>8</v>
      </c>
      <c r="D10" s="13">
        <v>300.2942445751741</v>
      </c>
      <c r="E10" s="13">
        <v>4.05</v>
      </c>
      <c r="F10" s="5">
        <v>0</v>
      </c>
      <c r="G10" s="5">
        <v>1</v>
      </c>
    </row>
    <row r="11" spans="1:7" x14ac:dyDescent="0.25">
      <c r="A11" s="4">
        <v>40365</v>
      </c>
      <c r="B11" s="5" t="s">
        <v>7</v>
      </c>
      <c r="C11" s="5" t="s">
        <v>8</v>
      </c>
      <c r="D11" s="13">
        <v>296.74312209515341</v>
      </c>
      <c r="E11" s="13">
        <v>4.5813333329999999</v>
      </c>
      <c r="F11" s="5">
        <v>0</v>
      </c>
      <c r="G11" s="5">
        <v>1</v>
      </c>
    </row>
    <row r="12" spans="1:7" x14ac:dyDescent="0.25">
      <c r="A12" s="4">
        <v>40372</v>
      </c>
      <c r="B12" s="5" t="s">
        <v>7</v>
      </c>
      <c r="C12" s="5" t="s">
        <v>8</v>
      </c>
      <c r="D12" s="13">
        <v>429.79776568141511</v>
      </c>
      <c r="E12" s="13">
        <v>3.556923077</v>
      </c>
      <c r="F12" s="5">
        <v>0</v>
      </c>
      <c r="G12" s="5">
        <v>1</v>
      </c>
    </row>
    <row r="13" spans="1:7" x14ac:dyDescent="0.25">
      <c r="A13" s="4">
        <v>40302</v>
      </c>
      <c r="B13" s="5" t="s">
        <v>7</v>
      </c>
      <c r="C13" s="5" t="s">
        <v>9</v>
      </c>
      <c r="D13" s="13">
        <v>297.21708504560701</v>
      </c>
      <c r="E13" s="13">
        <v>4.29</v>
      </c>
      <c r="F13" s="5">
        <v>0</v>
      </c>
      <c r="G13" s="5">
        <v>0</v>
      </c>
    </row>
    <row r="14" spans="1:7" x14ac:dyDescent="0.25">
      <c r="A14" s="4">
        <v>40309</v>
      </c>
      <c r="B14" s="5" t="s">
        <v>7</v>
      </c>
      <c r="C14" s="5" t="s">
        <v>9</v>
      </c>
      <c r="D14" s="13">
        <v>268.40556671680145</v>
      </c>
      <c r="E14" s="13">
        <v>4.29</v>
      </c>
      <c r="F14" s="5">
        <v>0</v>
      </c>
      <c r="G14" s="5">
        <v>0</v>
      </c>
    </row>
    <row r="15" spans="1:7" x14ac:dyDescent="0.25">
      <c r="A15" s="4">
        <v>40316</v>
      </c>
      <c r="B15" s="5" t="s">
        <v>7</v>
      </c>
      <c r="C15" s="5" t="s">
        <v>9</v>
      </c>
      <c r="D15" s="13">
        <v>206.02798850125583</v>
      </c>
      <c r="E15" s="13">
        <v>4.0858333330000001</v>
      </c>
      <c r="F15" s="5">
        <v>0</v>
      </c>
      <c r="G15" s="5">
        <v>0</v>
      </c>
    </row>
    <row r="16" spans="1:7" x14ac:dyDescent="0.25">
      <c r="A16" s="4">
        <v>40323</v>
      </c>
      <c r="B16" s="5" t="s">
        <v>7</v>
      </c>
      <c r="C16" s="5" t="s">
        <v>9</v>
      </c>
      <c r="D16" s="13">
        <v>201.96734153603134</v>
      </c>
      <c r="E16" s="13">
        <v>4.0858333330000001</v>
      </c>
      <c r="F16" s="5">
        <v>0</v>
      </c>
      <c r="G16" s="5">
        <v>0</v>
      </c>
    </row>
    <row r="17" spans="1:7" x14ac:dyDescent="0.25">
      <c r="A17" s="4">
        <v>40330</v>
      </c>
      <c r="B17" s="5" t="s">
        <v>7</v>
      </c>
      <c r="C17" s="5" t="s">
        <v>9</v>
      </c>
      <c r="D17" s="13">
        <v>239.72697458725526</v>
      </c>
      <c r="E17" s="13">
        <v>3.84</v>
      </c>
      <c r="F17" s="5">
        <v>0</v>
      </c>
      <c r="G17" s="5">
        <v>0</v>
      </c>
    </row>
    <row r="18" spans="1:7" x14ac:dyDescent="0.25">
      <c r="A18" s="4">
        <v>40337</v>
      </c>
      <c r="B18" s="5" t="s">
        <v>7</v>
      </c>
      <c r="C18" s="5" t="s">
        <v>9</v>
      </c>
      <c r="D18" s="13">
        <v>171.39281859155261</v>
      </c>
      <c r="E18" s="13">
        <v>4.2592307690000002</v>
      </c>
      <c r="F18" s="5">
        <v>0</v>
      </c>
      <c r="G18" s="5">
        <v>0</v>
      </c>
    </row>
    <row r="19" spans="1:7" x14ac:dyDescent="0.25">
      <c r="A19" s="4">
        <v>40344</v>
      </c>
      <c r="B19" s="5" t="s">
        <v>7</v>
      </c>
      <c r="C19" s="5" t="s">
        <v>9</v>
      </c>
      <c r="D19" s="13">
        <v>172.74559451311936</v>
      </c>
      <c r="E19" s="13">
        <v>4.99</v>
      </c>
      <c r="F19" s="5">
        <v>0</v>
      </c>
      <c r="G19" s="5">
        <v>0</v>
      </c>
    </row>
    <row r="20" spans="1:7" x14ac:dyDescent="0.25">
      <c r="A20" s="4">
        <v>40351</v>
      </c>
      <c r="B20" s="5" t="s">
        <v>7</v>
      </c>
      <c r="C20" s="5" t="s">
        <v>9</v>
      </c>
      <c r="D20" s="13">
        <v>379.20412736310453</v>
      </c>
      <c r="E20" s="13">
        <v>3.7685714290000001</v>
      </c>
      <c r="F20" s="5">
        <v>1</v>
      </c>
      <c r="G20" s="5">
        <v>0</v>
      </c>
    </row>
    <row r="21" spans="1:7" x14ac:dyDescent="0.25">
      <c r="A21" s="4">
        <v>40358</v>
      </c>
      <c r="B21" s="5" t="s">
        <v>7</v>
      </c>
      <c r="C21" s="5" t="s">
        <v>9</v>
      </c>
      <c r="D21" s="13">
        <v>346.14938028154523</v>
      </c>
      <c r="E21" s="13">
        <v>4.7024999999999997</v>
      </c>
      <c r="F21" s="5">
        <v>0</v>
      </c>
      <c r="G21" s="5">
        <v>1</v>
      </c>
    </row>
    <row r="22" spans="1:7" x14ac:dyDescent="0.25">
      <c r="A22" s="4">
        <v>40365</v>
      </c>
      <c r="B22" s="5" t="s">
        <v>7</v>
      </c>
      <c r="C22" s="5" t="s">
        <v>9</v>
      </c>
      <c r="D22" s="13">
        <v>371.4853015379951</v>
      </c>
      <c r="E22" s="13">
        <v>3.5878571429999999</v>
      </c>
      <c r="F22" s="5">
        <v>0</v>
      </c>
      <c r="G22" s="5">
        <v>1</v>
      </c>
    </row>
    <row r="23" spans="1:7" x14ac:dyDescent="0.25">
      <c r="A23" s="4">
        <v>40372</v>
      </c>
      <c r="B23" s="5" t="s">
        <v>7</v>
      </c>
      <c r="C23" s="5" t="s">
        <v>9</v>
      </c>
      <c r="D23" s="13">
        <v>302.60708516818738</v>
      </c>
      <c r="E23" s="13">
        <v>3.8450000000000002</v>
      </c>
      <c r="F23" s="5">
        <v>0</v>
      </c>
      <c r="G23" s="5">
        <v>1</v>
      </c>
    </row>
    <row r="24" spans="1:7" x14ac:dyDescent="0.25">
      <c r="A24" s="4">
        <v>40302</v>
      </c>
      <c r="B24" s="5" t="s">
        <v>7</v>
      </c>
      <c r="C24" s="5" t="s">
        <v>10</v>
      </c>
      <c r="D24" s="13">
        <v>145.78336079215677</v>
      </c>
      <c r="E24" s="13">
        <v>5.39</v>
      </c>
      <c r="F24" s="5">
        <v>0</v>
      </c>
      <c r="G24" s="5">
        <v>0</v>
      </c>
    </row>
    <row r="25" spans="1:7" x14ac:dyDescent="0.25">
      <c r="A25" s="4">
        <v>40309</v>
      </c>
      <c r="B25" s="5" t="s">
        <v>7</v>
      </c>
      <c r="C25" s="5" t="s">
        <v>10</v>
      </c>
      <c r="D25" s="13">
        <v>309.05276246954139</v>
      </c>
      <c r="E25" s="13">
        <v>5.0185714289999996</v>
      </c>
      <c r="F25" s="5">
        <v>0</v>
      </c>
      <c r="G25" s="5">
        <v>0</v>
      </c>
    </row>
    <row r="26" spans="1:7" x14ac:dyDescent="0.25">
      <c r="A26" s="4">
        <v>40316</v>
      </c>
      <c r="B26" s="5" t="s">
        <v>7</v>
      </c>
      <c r="C26" s="5" t="s">
        <v>10</v>
      </c>
      <c r="D26" s="13">
        <v>154.59788084785293</v>
      </c>
      <c r="E26" s="13">
        <v>5.2149999999999999</v>
      </c>
      <c r="F26" s="5">
        <v>0</v>
      </c>
      <c r="G26" s="5">
        <v>0</v>
      </c>
    </row>
    <row r="27" spans="1:7" x14ac:dyDescent="0.25">
      <c r="A27" s="4">
        <v>40323</v>
      </c>
      <c r="B27" s="5" t="s">
        <v>7</v>
      </c>
      <c r="C27" s="5" t="s">
        <v>10</v>
      </c>
      <c r="D27" s="13">
        <v>247.72564561350089</v>
      </c>
      <c r="E27" s="13">
        <v>4.8816666670000002</v>
      </c>
      <c r="F27" s="5">
        <v>0</v>
      </c>
      <c r="G27" s="5">
        <v>0</v>
      </c>
    </row>
    <row r="28" spans="1:7" x14ac:dyDescent="0.25">
      <c r="A28" s="4">
        <v>40330</v>
      </c>
      <c r="B28" s="5" t="s">
        <v>7</v>
      </c>
      <c r="C28" s="5" t="s">
        <v>10</v>
      </c>
      <c r="D28" s="13">
        <v>227.99236329472669</v>
      </c>
      <c r="E28" s="13">
        <v>3.9666666670000001</v>
      </c>
      <c r="F28" s="5">
        <v>0</v>
      </c>
      <c r="G28" s="5">
        <v>0</v>
      </c>
    </row>
    <row r="29" spans="1:7" x14ac:dyDescent="0.25">
      <c r="A29" s="4">
        <v>40337</v>
      </c>
      <c r="B29" s="5" t="s">
        <v>7</v>
      </c>
      <c r="C29" s="5" t="s">
        <v>10</v>
      </c>
      <c r="D29" s="13">
        <v>226.5964968466343</v>
      </c>
      <c r="E29" s="13">
        <v>3.997692308</v>
      </c>
      <c r="F29" s="5">
        <v>0</v>
      </c>
      <c r="G29" s="5">
        <v>0</v>
      </c>
    </row>
    <row r="30" spans="1:7" x14ac:dyDescent="0.25">
      <c r="A30" s="4">
        <v>40344</v>
      </c>
      <c r="B30" s="5" t="s">
        <v>7</v>
      </c>
      <c r="C30" s="5" t="s">
        <v>10</v>
      </c>
      <c r="D30" s="13">
        <v>233.31521082097063</v>
      </c>
      <c r="E30" s="13">
        <v>4.8958823530000002</v>
      </c>
      <c r="F30" s="5">
        <v>0</v>
      </c>
      <c r="G30" s="5">
        <v>0</v>
      </c>
    </row>
    <row r="31" spans="1:7" x14ac:dyDescent="0.25">
      <c r="A31" s="4">
        <v>40351</v>
      </c>
      <c r="B31" s="5" t="s">
        <v>7</v>
      </c>
      <c r="C31" s="5" t="s">
        <v>10</v>
      </c>
      <c r="D31" s="13">
        <v>215.20722620508221</v>
      </c>
      <c r="E31" s="13">
        <v>4.9275000000000002</v>
      </c>
      <c r="F31" s="5">
        <v>0</v>
      </c>
      <c r="G31" s="5">
        <v>0</v>
      </c>
    </row>
    <row r="32" spans="1:7" x14ac:dyDescent="0.25">
      <c r="A32" s="4">
        <v>40358</v>
      </c>
      <c r="B32" s="5" t="s">
        <v>7</v>
      </c>
      <c r="C32" s="5" t="s">
        <v>10</v>
      </c>
      <c r="D32" s="13">
        <v>233.41454117517861</v>
      </c>
      <c r="E32" s="13">
        <v>4.3166666669999998</v>
      </c>
      <c r="F32" s="5">
        <v>0</v>
      </c>
      <c r="G32" s="5">
        <v>0</v>
      </c>
    </row>
    <row r="33" spans="1:7" x14ac:dyDescent="0.25">
      <c r="A33" s="4">
        <v>40365</v>
      </c>
      <c r="B33" s="5" t="s">
        <v>7</v>
      </c>
      <c r="C33" s="5" t="s">
        <v>10</v>
      </c>
      <c r="D33" s="13">
        <v>297.11769231578774</v>
      </c>
      <c r="E33" s="13">
        <v>4.1213333329999999</v>
      </c>
      <c r="F33" s="5">
        <v>0</v>
      </c>
      <c r="G33" s="5">
        <v>0</v>
      </c>
    </row>
    <row r="34" spans="1:7" x14ac:dyDescent="0.25">
      <c r="A34" s="4">
        <v>40372</v>
      </c>
      <c r="B34" s="5" t="s">
        <v>7</v>
      </c>
      <c r="C34" s="5" t="s">
        <v>10</v>
      </c>
      <c r="D34" s="13">
        <v>258.46230884332823</v>
      </c>
      <c r="E34" s="13">
        <v>4.6806666669999997</v>
      </c>
      <c r="F34" s="5">
        <v>0</v>
      </c>
      <c r="G34" s="5">
        <v>0</v>
      </c>
    </row>
    <row r="35" spans="1:7" x14ac:dyDescent="0.25">
      <c r="A35" s="4">
        <v>40302</v>
      </c>
      <c r="B35" s="5" t="s">
        <v>7</v>
      </c>
      <c r="C35" s="5" t="s">
        <v>11</v>
      </c>
      <c r="D35" s="13">
        <v>336.22133222738205</v>
      </c>
      <c r="E35" s="13">
        <v>4.3172727269999998</v>
      </c>
      <c r="F35" s="5">
        <v>0</v>
      </c>
      <c r="G35" s="5">
        <v>0</v>
      </c>
    </row>
    <row r="36" spans="1:7" x14ac:dyDescent="0.25">
      <c r="A36" s="4">
        <v>40309</v>
      </c>
      <c r="B36" s="5" t="s">
        <v>7</v>
      </c>
      <c r="C36" s="5" t="s">
        <v>11</v>
      </c>
      <c r="D36" s="13">
        <v>364.17453904151307</v>
      </c>
      <c r="E36" s="13">
        <v>4.5233333330000001</v>
      </c>
      <c r="F36" s="5">
        <v>0</v>
      </c>
      <c r="G36" s="5">
        <v>0</v>
      </c>
    </row>
    <row r="37" spans="1:7" x14ac:dyDescent="0.25">
      <c r="A37" s="4">
        <v>40316</v>
      </c>
      <c r="B37" s="5" t="s">
        <v>7</v>
      </c>
      <c r="C37" s="5" t="s">
        <v>11</v>
      </c>
      <c r="D37" s="13">
        <v>291.1947988284852</v>
      </c>
      <c r="E37" s="13">
        <v>4.9469230770000001</v>
      </c>
      <c r="F37" s="5">
        <v>1</v>
      </c>
      <c r="G37" s="5">
        <v>0</v>
      </c>
    </row>
    <row r="38" spans="1:7" x14ac:dyDescent="0.25">
      <c r="A38" s="4">
        <v>40323</v>
      </c>
      <c r="B38" s="5" t="s">
        <v>7</v>
      </c>
      <c r="C38" s="5" t="s">
        <v>11</v>
      </c>
      <c r="D38" s="13">
        <v>279.62964251219836</v>
      </c>
      <c r="E38" s="13">
        <v>4.693846154</v>
      </c>
      <c r="F38" s="5">
        <v>0</v>
      </c>
      <c r="G38" s="5">
        <v>1</v>
      </c>
    </row>
    <row r="39" spans="1:7" x14ac:dyDescent="0.25">
      <c r="A39" s="4">
        <v>40330</v>
      </c>
      <c r="B39" s="5" t="s">
        <v>7</v>
      </c>
      <c r="C39" s="5" t="s">
        <v>11</v>
      </c>
      <c r="D39" s="13">
        <v>328.56464507221398</v>
      </c>
      <c r="E39" s="13">
        <v>4.8435714289999998</v>
      </c>
      <c r="F39" s="5">
        <v>0</v>
      </c>
      <c r="G39" s="5">
        <v>1</v>
      </c>
    </row>
    <row r="40" spans="1:7" x14ac:dyDescent="0.25">
      <c r="A40" s="4">
        <v>40337</v>
      </c>
      <c r="B40" s="5" t="s">
        <v>7</v>
      </c>
      <c r="C40" s="5" t="s">
        <v>11</v>
      </c>
      <c r="D40" s="13">
        <v>329.40232818821283</v>
      </c>
      <c r="E40" s="13">
        <v>4.7024999999999997</v>
      </c>
      <c r="F40" s="5">
        <v>0</v>
      </c>
      <c r="G40" s="5">
        <v>1</v>
      </c>
    </row>
    <row r="41" spans="1:7" x14ac:dyDescent="0.25">
      <c r="A41" s="4">
        <v>40344</v>
      </c>
      <c r="B41" s="5" t="s">
        <v>7</v>
      </c>
      <c r="C41" s="5" t="s">
        <v>11</v>
      </c>
      <c r="D41" s="13">
        <v>211.37293465463586</v>
      </c>
      <c r="E41" s="13">
        <v>4.8958823530000002</v>
      </c>
      <c r="F41" s="5">
        <v>0</v>
      </c>
      <c r="G41" s="5">
        <v>0</v>
      </c>
    </row>
    <row r="42" spans="1:7" x14ac:dyDescent="0.25">
      <c r="A42" s="4">
        <v>40351</v>
      </c>
      <c r="B42" s="5" t="s">
        <v>7</v>
      </c>
      <c r="C42" s="5" t="s">
        <v>11</v>
      </c>
      <c r="D42" s="13">
        <v>428.35016052755583</v>
      </c>
      <c r="E42" s="13">
        <v>4.0257142860000004</v>
      </c>
      <c r="F42" s="5">
        <v>1</v>
      </c>
      <c r="G42" s="5">
        <v>0</v>
      </c>
    </row>
    <row r="43" spans="1:7" x14ac:dyDescent="0.25">
      <c r="A43" s="4">
        <v>40358</v>
      </c>
      <c r="B43" s="5" t="s">
        <v>7</v>
      </c>
      <c r="C43" s="5" t="s">
        <v>11</v>
      </c>
      <c r="D43" s="13">
        <v>412.79178442906306</v>
      </c>
      <c r="E43" s="13">
        <v>4.8366666670000003</v>
      </c>
      <c r="F43" s="5">
        <v>1</v>
      </c>
      <c r="G43" s="5">
        <v>1</v>
      </c>
    </row>
    <row r="44" spans="1:7" x14ac:dyDescent="0.25">
      <c r="A44" s="4">
        <v>40365</v>
      </c>
      <c r="B44" s="5" t="s">
        <v>7</v>
      </c>
      <c r="C44" s="5" t="s">
        <v>11</v>
      </c>
      <c r="D44" s="13">
        <v>328.22108302748148</v>
      </c>
      <c r="E44" s="13">
        <v>4.2473333330000003</v>
      </c>
      <c r="F44" s="5">
        <v>0</v>
      </c>
      <c r="G44" s="5">
        <v>1</v>
      </c>
    </row>
    <row r="45" spans="1:7" x14ac:dyDescent="0.25">
      <c r="A45" s="4">
        <v>40372</v>
      </c>
      <c r="B45" s="5" t="s">
        <v>7</v>
      </c>
      <c r="C45" s="5" t="s">
        <v>11</v>
      </c>
      <c r="D45" s="13">
        <v>269.83398933575558</v>
      </c>
      <c r="E45" s="13">
        <v>4.5443749999999996</v>
      </c>
      <c r="F45" s="5">
        <v>0</v>
      </c>
      <c r="G45" s="5">
        <v>1</v>
      </c>
    </row>
    <row r="46" spans="1:7" x14ac:dyDescent="0.25">
      <c r="A46" s="4">
        <v>40302</v>
      </c>
      <c r="B46" s="5" t="s">
        <v>7</v>
      </c>
      <c r="C46" s="5" t="s">
        <v>12</v>
      </c>
      <c r="D46" s="13">
        <v>286.13829190952799</v>
      </c>
      <c r="E46" s="13">
        <v>4.0627272730000001</v>
      </c>
      <c r="F46" s="5">
        <v>0</v>
      </c>
      <c r="G46" s="5">
        <v>0</v>
      </c>
    </row>
    <row r="47" spans="1:7" x14ac:dyDescent="0.25">
      <c r="A47" s="4">
        <v>40309</v>
      </c>
      <c r="B47" s="5" t="s">
        <v>7</v>
      </c>
      <c r="C47" s="5" t="s">
        <v>12</v>
      </c>
      <c r="D47" s="13">
        <v>100.09976082913568</v>
      </c>
      <c r="E47" s="13">
        <v>4.7233333330000002</v>
      </c>
      <c r="F47" s="5">
        <v>0</v>
      </c>
      <c r="G47" s="5">
        <v>0</v>
      </c>
    </row>
    <row r="48" spans="1:7" x14ac:dyDescent="0.25">
      <c r="A48" s="4">
        <v>40316</v>
      </c>
      <c r="B48" s="5" t="s">
        <v>7</v>
      </c>
      <c r="C48" s="5" t="s">
        <v>12</v>
      </c>
      <c r="D48" s="13">
        <v>202.21177781488618</v>
      </c>
      <c r="E48" s="13">
        <v>4.0945454549999996</v>
      </c>
      <c r="F48" s="5">
        <v>0</v>
      </c>
      <c r="G48" s="5">
        <v>0</v>
      </c>
    </row>
    <row r="49" spans="1:7" x14ac:dyDescent="0.25">
      <c r="A49" s="4">
        <v>40323</v>
      </c>
      <c r="B49" s="5" t="s">
        <v>7</v>
      </c>
      <c r="C49" s="5" t="s">
        <v>12</v>
      </c>
      <c r="D49" s="13">
        <v>277.05184352904394</v>
      </c>
      <c r="E49" s="13">
        <v>4.0581818180000004</v>
      </c>
      <c r="F49" s="5">
        <v>1</v>
      </c>
      <c r="G49" s="5">
        <v>0</v>
      </c>
    </row>
    <row r="50" spans="1:7" x14ac:dyDescent="0.25">
      <c r="A50" s="4">
        <v>40330</v>
      </c>
      <c r="B50" s="5" t="s">
        <v>7</v>
      </c>
      <c r="C50" s="5" t="s">
        <v>12</v>
      </c>
      <c r="D50" s="13">
        <v>432.8902525837712</v>
      </c>
      <c r="E50" s="13">
        <v>3.84</v>
      </c>
      <c r="F50" s="5">
        <v>1</v>
      </c>
      <c r="G50" s="5">
        <v>1</v>
      </c>
    </row>
    <row r="51" spans="1:7" x14ac:dyDescent="0.25">
      <c r="A51" s="4">
        <v>40337</v>
      </c>
      <c r="B51" s="5" t="s">
        <v>7</v>
      </c>
      <c r="C51" s="5" t="s">
        <v>12</v>
      </c>
      <c r="D51" s="13">
        <v>427.7926261350546</v>
      </c>
      <c r="E51" s="13">
        <v>5.1669230769999999</v>
      </c>
      <c r="F51" s="5">
        <v>1</v>
      </c>
      <c r="G51" s="5">
        <v>1</v>
      </c>
    </row>
    <row r="52" spans="1:7" x14ac:dyDescent="0.25">
      <c r="A52" s="4">
        <v>40344</v>
      </c>
      <c r="B52" s="5" t="s">
        <v>7</v>
      </c>
      <c r="C52" s="5" t="s">
        <v>12</v>
      </c>
      <c r="D52" s="13">
        <v>241.04674393023117</v>
      </c>
      <c r="E52" s="13">
        <v>4.05</v>
      </c>
      <c r="F52" s="5">
        <v>0</v>
      </c>
      <c r="G52" s="5">
        <v>1</v>
      </c>
    </row>
    <row r="53" spans="1:7" x14ac:dyDescent="0.25">
      <c r="A53" s="4">
        <v>40351</v>
      </c>
      <c r="B53" s="5" t="s">
        <v>7</v>
      </c>
      <c r="C53" s="5" t="s">
        <v>12</v>
      </c>
      <c r="D53" s="13">
        <v>556.55004166698996</v>
      </c>
      <c r="E53" s="13">
        <v>3.8515384620000002</v>
      </c>
      <c r="F53" s="5">
        <v>1</v>
      </c>
      <c r="G53" s="5">
        <v>1</v>
      </c>
    </row>
    <row r="54" spans="1:7" x14ac:dyDescent="0.25">
      <c r="A54" s="4">
        <v>40358</v>
      </c>
      <c r="B54" s="5" t="s">
        <v>7</v>
      </c>
      <c r="C54" s="5" t="s">
        <v>12</v>
      </c>
      <c r="D54" s="13">
        <v>309.99966629109912</v>
      </c>
      <c r="E54" s="13">
        <v>3.8515384620000002</v>
      </c>
      <c r="F54" s="5">
        <v>0</v>
      </c>
      <c r="G54" s="5">
        <v>1</v>
      </c>
    </row>
    <row r="55" spans="1:7" x14ac:dyDescent="0.25">
      <c r="A55" s="4">
        <v>40365</v>
      </c>
      <c r="B55" s="5" t="s">
        <v>7</v>
      </c>
      <c r="C55" s="5" t="s">
        <v>12</v>
      </c>
      <c r="D55" s="13">
        <v>409.73567792980032</v>
      </c>
      <c r="E55" s="13">
        <v>4.4442857140000003</v>
      </c>
      <c r="F55" s="5">
        <v>0</v>
      </c>
      <c r="G55" s="5">
        <v>1</v>
      </c>
    </row>
    <row r="56" spans="1:7" x14ac:dyDescent="0.25">
      <c r="A56" s="4">
        <v>40372</v>
      </c>
      <c r="B56" s="5" t="s">
        <v>7</v>
      </c>
      <c r="C56" s="5" t="s">
        <v>12</v>
      </c>
      <c r="D56" s="13">
        <v>347.35825789398893</v>
      </c>
      <c r="E56" s="13">
        <v>4.314666667</v>
      </c>
      <c r="F56" s="5">
        <v>0</v>
      </c>
      <c r="G56" s="5">
        <v>1</v>
      </c>
    </row>
    <row r="57" spans="1:7" x14ac:dyDescent="0.25">
      <c r="A57" s="4">
        <v>40302</v>
      </c>
      <c r="B57" s="5" t="s">
        <v>7</v>
      </c>
      <c r="C57" s="5" t="s">
        <v>13</v>
      </c>
      <c r="D57" s="13">
        <v>305.04944445264965</v>
      </c>
      <c r="E57" s="13">
        <v>4.3899999999999997</v>
      </c>
      <c r="F57" s="5">
        <v>0</v>
      </c>
      <c r="G57" s="5">
        <v>0</v>
      </c>
    </row>
    <row r="58" spans="1:7" x14ac:dyDescent="0.25">
      <c r="A58" s="4">
        <v>40309</v>
      </c>
      <c r="B58" s="5" t="s">
        <v>7</v>
      </c>
      <c r="C58" s="5" t="s">
        <v>13</v>
      </c>
      <c r="D58" s="13">
        <v>219.65535217099114</v>
      </c>
      <c r="E58" s="13">
        <v>4.34</v>
      </c>
      <c r="F58" s="5">
        <v>0</v>
      </c>
      <c r="G58" s="5">
        <v>0</v>
      </c>
    </row>
    <row r="59" spans="1:7" x14ac:dyDescent="0.25">
      <c r="A59" s="4">
        <v>40316</v>
      </c>
      <c r="B59" s="5" t="s">
        <v>7</v>
      </c>
      <c r="C59" s="5" t="s">
        <v>13</v>
      </c>
      <c r="D59" s="13">
        <v>239.05316731393944</v>
      </c>
      <c r="E59" s="13">
        <v>4.0949999999999998</v>
      </c>
      <c r="F59" s="5">
        <v>0</v>
      </c>
      <c r="G59" s="5">
        <v>0</v>
      </c>
    </row>
    <row r="60" spans="1:7" x14ac:dyDescent="0.25">
      <c r="A60" s="4">
        <v>40323</v>
      </c>
      <c r="B60" s="5" t="s">
        <v>7</v>
      </c>
      <c r="C60" s="5" t="s">
        <v>13</v>
      </c>
      <c r="D60" s="13">
        <v>249.14047552741056</v>
      </c>
      <c r="E60" s="13">
        <v>3.8140000000000001</v>
      </c>
      <c r="F60" s="5">
        <v>0</v>
      </c>
      <c r="G60" s="5">
        <v>0</v>
      </c>
    </row>
    <row r="61" spans="1:7" x14ac:dyDescent="0.25">
      <c r="A61" s="4">
        <v>40330</v>
      </c>
      <c r="B61" s="5" t="s">
        <v>7</v>
      </c>
      <c r="C61" s="5" t="s">
        <v>13</v>
      </c>
      <c r="D61" s="13">
        <v>263.47531165786268</v>
      </c>
      <c r="E61" s="13">
        <v>3.8140000000000001</v>
      </c>
      <c r="F61" s="5">
        <v>0</v>
      </c>
      <c r="G61" s="5">
        <v>0</v>
      </c>
    </row>
    <row r="62" spans="1:7" x14ac:dyDescent="0.25">
      <c r="A62" s="4">
        <v>40337</v>
      </c>
      <c r="B62" s="5" t="s">
        <v>7</v>
      </c>
      <c r="C62" s="5" t="s">
        <v>13</v>
      </c>
      <c r="D62" s="13">
        <v>666.72935151489276</v>
      </c>
      <c r="E62" s="13">
        <v>3.3260000000000001</v>
      </c>
      <c r="F62" s="5">
        <v>0</v>
      </c>
      <c r="G62" s="5">
        <v>0</v>
      </c>
    </row>
    <row r="63" spans="1:7" x14ac:dyDescent="0.25">
      <c r="A63" s="4">
        <v>40344</v>
      </c>
      <c r="B63" s="5" t="s">
        <v>7</v>
      </c>
      <c r="C63" s="5" t="s">
        <v>13</v>
      </c>
      <c r="D63" s="13">
        <v>711.8649399072799</v>
      </c>
      <c r="E63" s="13">
        <v>3.1986666669999999</v>
      </c>
      <c r="F63" s="5">
        <v>0</v>
      </c>
      <c r="G63" s="5">
        <v>0</v>
      </c>
    </row>
    <row r="64" spans="1:7" x14ac:dyDescent="0.25">
      <c r="A64" s="4">
        <v>40351</v>
      </c>
      <c r="B64" s="5" t="s">
        <v>7</v>
      </c>
      <c r="C64" s="5" t="s">
        <v>13</v>
      </c>
      <c r="D64" s="13">
        <v>328.15780403353938</v>
      </c>
      <c r="E64" s="13">
        <v>4.3666666669999996</v>
      </c>
      <c r="F64" s="5">
        <v>0</v>
      </c>
      <c r="G64" s="5">
        <v>0</v>
      </c>
    </row>
    <row r="65" spans="1:7" x14ac:dyDescent="0.25">
      <c r="A65" s="4">
        <v>40358</v>
      </c>
      <c r="B65" s="5" t="s">
        <v>7</v>
      </c>
      <c r="C65" s="5" t="s">
        <v>13</v>
      </c>
      <c r="D65" s="13">
        <v>144.59522043429578</v>
      </c>
      <c r="E65" s="13">
        <v>3.979090909</v>
      </c>
      <c r="F65" s="5">
        <v>0</v>
      </c>
      <c r="G65" s="5">
        <v>0</v>
      </c>
    </row>
    <row r="66" spans="1:7" x14ac:dyDescent="0.25">
      <c r="A66" s="4">
        <v>40365</v>
      </c>
      <c r="B66" s="5" t="s">
        <v>7</v>
      </c>
      <c r="C66" s="5" t="s">
        <v>13</v>
      </c>
      <c r="D66" s="13">
        <v>266.12956722271895</v>
      </c>
      <c r="E66" s="13">
        <v>4.9561538460000003</v>
      </c>
      <c r="F66" s="5">
        <v>0</v>
      </c>
      <c r="G66" s="5">
        <v>0</v>
      </c>
    </row>
    <row r="67" spans="1:7" x14ac:dyDescent="0.25">
      <c r="A67" s="4">
        <v>40372</v>
      </c>
      <c r="B67" s="5" t="s">
        <v>7</v>
      </c>
      <c r="C67" s="5" t="s">
        <v>13</v>
      </c>
      <c r="D67" s="13">
        <v>277.18746772270498</v>
      </c>
      <c r="E67" s="13">
        <v>3.8136363640000002</v>
      </c>
      <c r="F67" s="5">
        <v>0</v>
      </c>
      <c r="G67" s="5">
        <v>0</v>
      </c>
    </row>
    <row r="68" spans="1:7" x14ac:dyDescent="0.25">
      <c r="A68" s="4">
        <v>40302</v>
      </c>
      <c r="B68" s="5" t="s">
        <v>7</v>
      </c>
      <c r="C68" s="5" t="s">
        <v>14</v>
      </c>
      <c r="D68" s="13">
        <v>153.97779967160201</v>
      </c>
      <c r="E68" s="13">
        <v>5.0185714289999996</v>
      </c>
      <c r="F68" s="5">
        <v>0</v>
      </c>
      <c r="G68" s="5">
        <v>0</v>
      </c>
    </row>
    <row r="69" spans="1:7" x14ac:dyDescent="0.25">
      <c r="A69" s="4">
        <v>40309</v>
      </c>
      <c r="B69" s="5" t="s">
        <v>7</v>
      </c>
      <c r="C69" s="5" t="s">
        <v>14</v>
      </c>
      <c r="D69" s="13">
        <v>232.91486209197791</v>
      </c>
      <c r="E69" s="13">
        <v>5.0185714289999996</v>
      </c>
      <c r="F69" s="5">
        <v>0</v>
      </c>
      <c r="G69" s="5">
        <v>0</v>
      </c>
    </row>
    <row r="70" spans="1:7" x14ac:dyDescent="0.25">
      <c r="A70" s="4">
        <v>40316</v>
      </c>
      <c r="B70" s="5" t="s">
        <v>7</v>
      </c>
      <c r="C70" s="5" t="s">
        <v>14</v>
      </c>
      <c r="D70" s="13">
        <v>308.27675199977176</v>
      </c>
      <c r="E70" s="13">
        <v>4.4635294119999998</v>
      </c>
      <c r="F70" s="5">
        <v>1</v>
      </c>
      <c r="G70" s="5">
        <v>0</v>
      </c>
    </row>
    <row r="71" spans="1:7" x14ac:dyDescent="0.25">
      <c r="A71" s="4">
        <v>40323</v>
      </c>
      <c r="B71" s="5" t="s">
        <v>7</v>
      </c>
      <c r="C71" s="5" t="s">
        <v>14</v>
      </c>
      <c r="D71" s="13">
        <v>272.20570082094849</v>
      </c>
      <c r="E71" s="13">
        <v>5.0105882350000002</v>
      </c>
      <c r="F71" s="5">
        <v>0</v>
      </c>
      <c r="G71" s="5">
        <v>1</v>
      </c>
    </row>
    <row r="72" spans="1:7" x14ac:dyDescent="0.25">
      <c r="A72" s="4">
        <v>40330</v>
      </c>
      <c r="B72" s="5" t="s">
        <v>7</v>
      </c>
      <c r="C72" s="5" t="s">
        <v>14</v>
      </c>
      <c r="D72" s="13">
        <v>355.87124573559618</v>
      </c>
      <c r="E72" s="13">
        <v>4.8816666670000002</v>
      </c>
      <c r="F72" s="5">
        <v>0</v>
      </c>
      <c r="G72" s="5">
        <v>1</v>
      </c>
    </row>
    <row r="73" spans="1:7" x14ac:dyDescent="0.25">
      <c r="A73" s="4">
        <v>40337</v>
      </c>
      <c r="B73" s="5" t="s">
        <v>7</v>
      </c>
      <c r="C73" s="5" t="s">
        <v>14</v>
      </c>
      <c r="D73" s="13">
        <v>337.17576313998126</v>
      </c>
      <c r="E73" s="13">
        <v>4.8329411760000003</v>
      </c>
      <c r="F73" s="5">
        <v>0</v>
      </c>
      <c r="G73" s="5">
        <v>1</v>
      </c>
    </row>
    <row r="74" spans="1:7" x14ac:dyDescent="0.25">
      <c r="A74" s="4">
        <v>40344</v>
      </c>
      <c r="B74" s="5" t="s">
        <v>7</v>
      </c>
      <c r="C74" s="5" t="s">
        <v>14</v>
      </c>
      <c r="D74" s="13">
        <v>361.36155202758158</v>
      </c>
      <c r="E74" s="13">
        <v>5.2305555559999997</v>
      </c>
      <c r="F74" s="5">
        <v>1</v>
      </c>
      <c r="G74" s="5">
        <v>0</v>
      </c>
    </row>
    <row r="75" spans="1:7" x14ac:dyDescent="0.25">
      <c r="A75" s="4">
        <v>40351</v>
      </c>
      <c r="B75" s="5" t="s">
        <v>7</v>
      </c>
      <c r="C75" s="5" t="s">
        <v>14</v>
      </c>
      <c r="D75" s="13">
        <v>1041.2002563709802</v>
      </c>
      <c r="E75" s="13">
        <v>4.0835294119999999</v>
      </c>
      <c r="F75" s="5">
        <v>1</v>
      </c>
      <c r="G75" s="5">
        <v>1</v>
      </c>
    </row>
    <row r="76" spans="1:7" x14ac:dyDescent="0.25">
      <c r="A76" s="4">
        <v>40358</v>
      </c>
      <c r="B76" s="5" t="s">
        <v>7</v>
      </c>
      <c r="C76" s="5" t="s">
        <v>14</v>
      </c>
      <c r="D76" s="13">
        <v>753.38798724890694</v>
      </c>
      <c r="E76" s="13">
        <v>4.0835294119999999</v>
      </c>
      <c r="F76" s="5">
        <v>0</v>
      </c>
      <c r="G76" s="5">
        <v>1</v>
      </c>
    </row>
    <row r="77" spans="1:7" x14ac:dyDescent="0.25">
      <c r="A77" s="4">
        <v>40365</v>
      </c>
      <c r="B77" s="5" t="s">
        <v>7</v>
      </c>
      <c r="C77" s="5" t="s">
        <v>14</v>
      </c>
      <c r="D77" s="13">
        <v>192.07759771029299</v>
      </c>
      <c r="E77" s="13">
        <v>4.7470588239999998</v>
      </c>
      <c r="F77" s="5">
        <v>0</v>
      </c>
      <c r="G77" s="5">
        <v>1</v>
      </c>
    </row>
    <row r="78" spans="1:7" x14ac:dyDescent="0.25">
      <c r="A78" s="4">
        <v>40372</v>
      </c>
      <c r="B78" s="5" t="s">
        <v>7</v>
      </c>
      <c r="C78" s="5" t="s">
        <v>14</v>
      </c>
      <c r="D78" s="13">
        <v>390.64287641209955</v>
      </c>
      <c r="E78" s="13">
        <v>4.1479999999999997</v>
      </c>
      <c r="F78" s="5">
        <v>0</v>
      </c>
      <c r="G78" s="5">
        <v>1</v>
      </c>
    </row>
    <row r="79" spans="1:7" x14ac:dyDescent="0.25">
      <c r="A79" s="4">
        <v>40302</v>
      </c>
      <c r="B79" s="5" t="s">
        <v>7</v>
      </c>
      <c r="C79" s="5" t="s">
        <v>15</v>
      </c>
      <c r="D79" s="13">
        <v>256.29154906337163</v>
      </c>
      <c r="E79" s="13">
        <v>4.4990909090000004</v>
      </c>
      <c r="F79" s="5">
        <v>0</v>
      </c>
      <c r="G79" s="5">
        <v>0</v>
      </c>
    </row>
    <row r="80" spans="1:7" x14ac:dyDescent="0.25">
      <c r="A80" s="4">
        <v>40309</v>
      </c>
      <c r="B80" s="5" t="s">
        <v>7</v>
      </c>
      <c r="C80" s="5" t="s">
        <v>15</v>
      </c>
      <c r="D80" s="13">
        <v>184.67931669463792</v>
      </c>
      <c r="E80" s="13">
        <v>5.483333333</v>
      </c>
      <c r="F80" s="5">
        <v>0</v>
      </c>
      <c r="G80" s="5">
        <v>0</v>
      </c>
    </row>
    <row r="81" spans="1:7" x14ac:dyDescent="0.25">
      <c r="A81" s="4">
        <v>40316</v>
      </c>
      <c r="B81" s="5" t="s">
        <v>7</v>
      </c>
      <c r="C81" s="5" t="s">
        <v>15</v>
      </c>
      <c r="D81" s="13">
        <v>259.95286757158794</v>
      </c>
      <c r="E81" s="13">
        <v>4.2938461539999997</v>
      </c>
      <c r="F81" s="5">
        <v>0</v>
      </c>
      <c r="G81" s="5">
        <v>0</v>
      </c>
    </row>
    <row r="82" spans="1:7" x14ac:dyDescent="0.25">
      <c r="A82" s="4">
        <v>40323</v>
      </c>
      <c r="B82" s="5" t="s">
        <v>7</v>
      </c>
      <c r="C82" s="5" t="s">
        <v>15</v>
      </c>
      <c r="D82" s="13">
        <v>325.84191908072341</v>
      </c>
      <c r="E82" s="13">
        <v>4.0581818180000004</v>
      </c>
      <c r="F82" s="5">
        <v>0</v>
      </c>
      <c r="G82" s="5">
        <v>0</v>
      </c>
    </row>
    <row r="83" spans="1:7" x14ac:dyDescent="0.25">
      <c r="A83" s="4">
        <v>40330</v>
      </c>
      <c r="B83" s="5" t="s">
        <v>7</v>
      </c>
      <c r="C83" s="5" t="s">
        <v>15</v>
      </c>
      <c r="D83" s="13">
        <v>291.77268941607758</v>
      </c>
      <c r="E83" s="13">
        <v>4.0250000000000004</v>
      </c>
      <c r="F83" s="5">
        <v>0</v>
      </c>
      <c r="G83" s="5">
        <v>0</v>
      </c>
    </row>
    <row r="84" spans="1:7" x14ac:dyDescent="0.25">
      <c r="A84" s="4">
        <v>40337</v>
      </c>
      <c r="B84" s="5" t="s">
        <v>7</v>
      </c>
      <c r="C84" s="5" t="s">
        <v>15</v>
      </c>
      <c r="D84" s="13">
        <v>126.71894491627157</v>
      </c>
      <c r="E84" s="13">
        <v>6.2515384620000001</v>
      </c>
      <c r="F84" s="5">
        <v>0</v>
      </c>
      <c r="G84" s="5">
        <v>0</v>
      </c>
    </row>
    <row r="85" spans="1:7" x14ac:dyDescent="0.25">
      <c r="A85" s="4">
        <v>40344</v>
      </c>
      <c r="B85" s="5" t="s">
        <v>7</v>
      </c>
      <c r="C85" s="5" t="s">
        <v>15</v>
      </c>
      <c r="D85" s="13">
        <v>206.70153351002702</v>
      </c>
      <c r="E85" s="13">
        <v>5.671818182</v>
      </c>
      <c r="F85" s="5">
        <v>0</v>
      </c>
      <c r="G85" s="5">
        <v>0</v>
      </c>
    </row>
    <row r="86" spans="1:7" x14ac:dyDescent="0.25">
      <c r="A86" s="4">
        <v>40351</v>
      </c>
      <c r="B86" s="5" t="s">
        <v>7</v>
      </c>
      <c r="C86" s="5" t="s">
        <v>15</v>
      </c>
      <c r="D86" s="13">
        <v>201.98489226665259</v>
      </c>
      <c r="E86" s="13">
        <v>5.6669230769999999</v>
      </c>
      <c r="F86" s="5">
        <v>0</v>
      </c>
      <c r="G86" s="5">
        <v>0</v>
      </c>
    </row>
    <row r="87" spans="1:7" x14ac:dyDescent="0.25">
      <c r="A87" s="4">
        <v>40358</v>
      </c>
      <c r="B87" s="5" t="s">
        <v>7</v>
      </c>
      <c r="C87" s="5" t="s">
        <v>15</v>
      </c>
      <c r="D87" s="13">
        <v>303.19777569926305</v>
      </c>
      <c r="E87" s="13">
        <v>3.8515384620000002</v>
      </c>
      <c r="F87" s="5">
        <v>0</v>
      </c>
      <c r="G87" s="5">
        <v>0</v>
      </c>
    </row>
    <row r="88" spans="1:7" x14ac:dyDescent="0.25">
      <c r="A88" s="4">
        <v>40365</v>
      </c>
      <c r="B88" s="5" t="s">
        <v>7</v>
      </c>
      <c r="C88" s="5" t="s">
        <v>15</v>
      </c>
      <c r="D88" s="13">
        <v>342.45802828352049</v>
      </c>
      <c r="E88" s="13">
        <v>4.1381249999999996</v>
      </c>
      <c r="F88" s="5">
        <v>0</v>
      </c>
      <c r="G88" s="5">
        <v>0</v>
      </c>
    </row>
    <row r="89" spans="1:7" x14ac:dyDescent="0.25">
      <c r="A89" s="4">
        <v>40372</v>
      </c>
      <c r="B89" s="5" t="s">
        <v>7</v>
      </c>
      <c r="C89" s="5" t="s">
        <v>15</v>
      </c>
      <c r="D89" s="13">
        <v>189.92428664396911</v>
      </c>
      <c r="E89" s="13">
        <v>4.1381249999999996</v>
      </c>
      <c r="F89" s="5">
        <v>0</v>
      </c>
      <c r="G89" s="5">
        <v>0</v>
      </c>
    </row>
    <row r="90" spans="1:7" x14ac:dyDescent="0.25">
      <c r="A90" s="4">
        <v>40302</v>
      </c>
      <c r="B90" s="5" t="s">
        <v>7</v>
      </c>
      <c r="C90" s="5" t="s">
        <v>16</v>
      </c>
      <c r="D90" s="13">
        <v>192.14693620199762</v>
      </c>
      <c r="E90" s="13">
        <v>4.49</v>
      </c>
      <c r="F90" s="5">
        <v>0</v>
      </c>
      <c r="G90" s="5">
        <v>0</v>
      </c>
    </row>
    <row r="91" spans="1:7" x14ac:dyDescent="0.25">
      <c r="A91" s="4">
        <v>40309</v>
      </c>
      <c r="B91" s="5" t="s">
        <v>7</v>
      </c>
      <c r="C91" s="5" t="s">
        <v>16</v>
      </c>
      <c r="D91" s="13">
        <v>166.4431242436884</v>
      </c>
      <c r="E91" s="13">
        <v>4.49</v>
      </c>
      <c r="F91" s="5">
        <v>0</v>
      </c>
      <c r="G91" s="5">
        <v>0</v>
      </c>
    </row>
    <row r="92" spans="1:7" x14ac:dyDescent="0.25">
      <c r="A92" s="4">
        <v>40316</v>
      </c>
      <c r="B92" s="5" t="s">
        <v>7</v>
      </c>
      <c r="C92" s="5" t="s">
        <v>16</v>
      </c>
      <c r="D92" s="13">
        <v>235.78191117171292</v>
      </c>
      <c r="E92" s="13">
        <v>4.1630769230000002</v>
      </c>
      <c r="F92" s="5">
        <v>0</v>
      </c>
      <c r="G92" s="5">
        <v>0</v>
      </c>
    </row>
    <row r="93" spans="1:7" x14ac:dyDescent="0.25">
      <c r="A93" s="4">
        <v>40323</v>
      </c>
      <c r="B93" s="5" t="s">
        <v>7</v>
      </c>
      <c r="C93" s="5" t="s">
        <v>16</v>
      </c>
      <c r="D93" s="13">
        <v>284.67501459199542</v>
      </c>
      <c r="E93" s="13">
        <v>4.0578571429999997</v>
      </c>
      <c r="F93" s="5">
        <v>0</v>
      </c>
      <c r="G93" s="5">
        <v>0</v>
      </c>
    </row>
    <row r="94" spans="1:7" x14ac:dyDescent="0.25">
      <c r="A94" s="4">
        <v>40330</v>
      </c>
      <c r="B94" s="5" t="s">
        <v>7</v>
      </c>
      <c r="C94" s="5" t="s">
        <v>16</v>
      </c>
      <c r="D94" s="13">
        <v>214.07504868302217</v>
      </c>
      <c r="E94" s="13">
        <v>3.9666666670000001</v>
      </c>
      <c r="F94" s="5">
        <v>0</v>
      </c>
      <c r="G94" s="5">
        <v>0</v>
      </c>
    </row>
    <row r="95" spans="1:7" x14ac:dyDescent="0.25">
      <c r="A95" s="4">
        <v>40337</v>
      </c>
      <c r="B95" s="5" t="s">
        <v>7</v>
      </c>
      <c r="C95" s="5" t="s">
        <v>16</v>
      </c>
      <c r="D95" s="13">
        <v>183.77263114909792</v>
      </c>
      <c r="E95" s="13">
        <v>5.443846154</v>
      </c>
      <c r="F95" s="5">
        <v>0</v>
      </c>
      <c r="G95" s="5">
        <v>0</v>
      </c>
    </row>
    <row r="96" spans="1:7" x14ac:dyDescent="0.25">
      <c r="A96" s="4">
        <v>40344</v>
      </c>
      <c r="B96" s="5" t="s">
        <v>7</v>
      </c>
      <c r="C96" s="5" t="s">
        <v>16</v>
      </c>
      <c r="D96" s="13">
        <v>289.28642125223553</v>
      </c>
      <c r="E96" s="13">
        <v>4.29</v>
      </c>
      <c r="F96" s="5">
        <v>0</v>
      </c>
      <c r="G96" s="5">
        <v>0</v>
      </c>
    </row>
    <row r="97" spans="1:7" x14ac:dyDescent="0.25">
      <c r="A97" s="4">
        <v>40351</v>
      </c>
      <c r="B97" s="5" t="s">
        <v>7</v>
      </c>
      <c r="C97" s="5" t="s">
        <v>16</v>
      </c>
      <c r="D97" s="13">
        <v>397.14858141361776</v>
      </c>
      <c r="E97" s="13">
        <v>4.2962499999999997</v>
      </c>
      <c r="F97" s="5">
        <v>1</v>
      </c>
      <c r="G97" s="5">
        <v>0</v>
      </c>
    </row>
    <row r="98" spans="1:7" x14ac:dyDescent="0.25">
      <c r="A98" s="4">
        <v>40358</v>
      </c>
      <c r="B98" s="5" t="s">
        <v>7</v>
      </c>
      <c r="C98" s="5" t="s">
        <v>16</v>
      </c>
      <c r="D98" s="13">
        <v>300.04673067328798</v>
      </c>
      <c r="E98" s="13">
        <v>4.403333333</v>
      </c>
      <c r="F98" s="5">
        <v>0</v>
      </c>
      <c r="G98" s="5">
        <v>1</v>
      </c>
    </row>
    <row r="99" spans="1:7" x14ac:dyDescent="0.25">
      <c r="A99" s="4">
        <v>40365</v>
      </c>
      <c r="B99" s="5" t="s">
        <v>7</v>
      </c>
      <c r="C99" s="5" t="s">
        <v>16</v>
      </c>
      <c r="D99" s="13">
        <v>256.18438620920188</v>
      </c>
      <c r="E99" s="13">
        <v>3.8813333330000002</v>
      </c>
      <c r="F99" s="5">
        <v>0</v>
      </c>
      <c r="G99" s="5">
        <v>1</v>
      </c>
    </row>
    <row r="100" spans="1:7" x14ac:dyDescent="0.25">
      <c r="A100" s="4">
        <v>40372</v>
      </c>
      <c r="B100" s="5" t="s">
        <v>7</v>
      </c>
      <c r="C100" s="5" t="s">
        <v>16</v>
      </c>
      <c r="D100" s="13">
        <v>318.5782889727414</v>
      </c>
      <c r="E100" s="13">
        <v>4.1381249999999996</v>
      </c>
      <c r="F100" s="5">
        <v>0</v>
      </c>
      <c r="G100" s="5">
        <v>1</v>
      </c>
    </row>
    <row r="101" spans="1:7" x14ac:dyDescent="0.25">
      <c r="A101" s="4">
        <v>40302</v>
      </c>
      <c r="B101" s="5" t="s">
        <v>7</v>
      </c>
      <c r="C101" s="5" t="s">
        <v>17</v>
      </c>
      <c r="D101" s="13">
        <v>281.76515409737482</v>
      </c>
      <c r="E101" s="13">
        <v>4.0627272730000001</v>
      </c>
      <c r="F101" s="5">
        <v>0</v>
      </c>
      <c r="G101" s="5">
        <v>0</v>
      </c>
    </row>
    <row r="102" spans="1:7" x14ac:dyDescent="0.25">
      <c r="A102" s="4">
        <v>40309</v>
      </c>
      <c r="B102" s="5" t="s">
        <v>7</v>
      </c>
      <c r="C102" s="5" t="s">
        <v>17</v>
      </c>
      <c r="D102" s="13">
        <v>348.46674668822629</v>
      </c>
      <c r="E102" s="13">
        <v>3.8515384620000002</v>
      </c>
      <c r="F102" s="5">
        <v>1</v>
      </c>
      <c r="G102" s="5">
        <v>0</v>
      </c>
    </row>
    <row r="103" spans="1:7" x14ac:dyDescent="0.25">
      <c r="A103" s="4">
        <v>40316</v>
      </c>
      <c r="B103" s="5" t="s">
        <v>7</v>
      </c>
      <c r="C103" s="5" t="s">
        <v>17</v>
      </c>
      <c r="D103" s="13">
        <v>378.71914793843308</v>
      </c>
      <c r="E103" s="13">
        <v>3.5935714289999998</v>
      </c>
      <c r="F103" s="5">
        <v>0</v>
      </c>
      <c r="G103" s="5">
        <v>1</v>
      </c>
    </row>
    <row r="104" spans="1:7" x14ac:dyDescent="0.25">
      <c r="A104" s="4">
        <v>40323</v>
      </c>
      <c r="B104" s="5" t="s">
        <v>7</v>
      </c>
      <c r="C104" s="5" t="s">
        <v>17</v>
      </c>
      <c r="D104" s="13">
        <v>360.30415645289946</v>
      </c>
      <c r="E104" s="13">
        <v>4.6431250000000004</v>
      </c>
      <c r="F104" s="5">
        <v>0</v>
      </c>
      <c r="G104" s="5">
        <v>1</v>
      </c>
    </row>
    <row r="105" spans="1:7" x14ac:dyDescent="0.25">
      <c r="A105" s="4">
        <v>40330</v>
      </c>
      <c r="B105" s="5" t="s">
        <v>7</v>
      </c>
      <c r="C105" s="5" t="s">
        <v>17</v>
      </c>
      <c r="D105" s="13">
        <v>342.76335527262108</v>
      </c>
      <c r="E105" s="13">
        <v>4.7733333330000001</v>
      </c>
      <c r="F105" s="5">
        <v>0</v>
      </c>
      <c r="G105" s="5">
        <v>1</v>
      </c>
    </row>
    <row r="106" spans="1:7" x14ac:dyDescent="0.25">
      <c r="A106" s="4">
        <v>40337</v>
      </c>
      <c r="B106" s="5" t="s">
        <v>7</v>
      </c>
      <c r="C106" s="5" t="s">
        <v>17</v>
      </c>
      <c r="D106" s="13">
        <v>360.59464988979607</v>
      </c>
      <c r="E106" s="13">
        <v>5.4542857140000001</v>
      </c>
      <c r="F106" s="5">
        <v>0</v>
      </c>
      <c r="G106" s="5">
        <v>0</v>
      </c>
    </row>
    <row r="107" spans="1:7" x14ac:dyDescent="0.25">
      <c r="A107" s="4">
        <v>40344</v>
      </c>
      <c r="B107" s="5" t="s">
        <v>7</v>
      </c>
      <c r="C107" s="5" t="s">
        <v>17</v>
      </c>
      <c r="D107" s="13">
        <v>283.6937634993709</v>
      </c>
      <c r="E107" s="13">
        <v>4.483333333</v>
      </c>
      <c r="F107" s="5">
        <v>0</v>
      </c>
      <c r="G107" s="5">
        <v>0</v>
      </c>
    </row>
    <row r="108" spans="1:7" x14ac:dyDescent="0.25">
      <c r="A108" s="4">
        <v>40351</v>
      </c>
      <c r="B108" s="5" t="s">
        <v>7</v>
      </c>
      <c r="C108" s="5" t="s">
        <v>17</v>
      </c>
      <c r="D108" s="13">
        <v>248.0364410567509</v>
      </c>
      <c r="E108" s="13">
        <v>4.7592307690000002</v>
      </c>
      <c r="F108" s="5">
        <v>0</v>
      </c>
      <c r="G108" s="5">
        <v>0</v>
      </c>
    </row>
    <row r="109" spans="1:7" x14ac:dyDescent="0.25">
      <c r="A109" s="4">
        <v>40358</v>
      </c>
      <c r="B109" s="5" t="s">
        <v>7</v>
      </c>
      <c r="C109" s="5" t="s">
        <v>17</v>
      </c>
      <c r="D109" s="13">
        <v>378.96757551248282</v>
      </c>
      <c r="E109" s="13">
        <v>3.7685714290000001</v>
      </c>
      <c r="F109" s="5">
        <v>1</v>
      </c>
      <c r="G109" s="5">
        <v>0</v>
      </c>
    </row>
    <row r="110" spans="1:7" x14ac:dyDescent="0.25">
      <c r="A110" s="4">
        <v>40365</v>
      </c>
      <c r="B110" s="5" t="s">
        <v>7</v>
      </c>
      <c r="C110" s="5" t="s">
        <v>17</v>
      </c>
      <c r="D110" s="13">
        <v>270.20687266746779</v>
      </c>
      <c r="E110" s="13">
        <v>4.9506249999999996</v>
      </c>
      <c r="F110" s="5">
        <v>0</v>
      </c>
      <c r="G110" s="5">
        <v>1</v>
      </c>
    </row>
    <row r="111" spans="1:7" x14ac:dyDescent="0.25">
      <c r="A111" s="4">
        <v>40372</v>
      </c>
      <c r="B111" s="5" t="s">
        <v>7</v>
      </c>
      <c r="C111" s="5" t="s">
        <v>17</v>
      </c>
      <c r="D111" s="13">
        <v>305.50056886598702</v>
      </c>
      <c r="E111" s="13">
        <v>4.4866666669999997</v>
      </c>
      <c r="F111" s="5">
        <v>0</v>
      </c>
      <c r="G111" s="5">
        <v>1</v>
      </c>
    </row>
    <row r="112" spans="1:7" x14ac:dyDescent="0.25">
      <c r="A112" s="4">
        <v>40302</v>
      </c>
      <c r="B112" s="5" t="s">
        <v>18</v>
      </c>
      <c r="C112" s="5" t="s">
        <v>19</v>
      </c>
      <c r="D112" s="13">
        <v>127.97854653078643</v>
      </c>
      <c r="E112" s="13">
        <v>4.6328571429999998</v>
      </c>
      <c r="F112" s="5">
        <v>0</v>
      </c>
      <c r="G112" s="5">
        <v>0</v>
      </c>
    </row>
    <row r="113" spans="1:7" x14ac:dyDescent="0.25">
      <c r="A113" s="4">
        <v>40309</v>
      </c>
      <c r="B113" s="5" t="s">
        <v>18</v>
      </c>
      <c r="C113" s="5" t="s">
        <v>19</v>
      </c>
      <c r="D113" s="13">
        <v>152.5346601739578</v>
      </c>
      <c r="E113" s="13">
        <v>4.9275000000000002</v>
      </c>
      <c r="F113" s="5">
        <v>0</v>
      </c>
      <c r="G113" s="5">
        <v>0</v>
      </c>
    </row>
    <row r="114" spans="1:7" x14ac:dyDescent="0.25">
      <c r="A114" s="4">
        <v>40316</v>
      </c>
      <c r="B114" s="5" t="s">
        <v>18</v>
      </c>
      <c r="C114" s="5" t="s">
        <v>19</v>
      </c>
      <c r="D114" s="13">
        <v>250.59645711523632</v>
      </c>
      <c r="E114" s="13">
        <v>4.3687500000000004</v>
      </c>
      <c r="F114" s="5">
        <v>0</v>
      </c>
      <c r="G114" s="5">
        <v>0</v>
      </c>
    </row>
    <row r="115" spans="1:7" x14ac:dyDescent="0.25">
      <c r="A115" s="4">
        <v>40323</v>
      </c>
      <c r="B115" s="5" t="s">
        <v>18</v>
      </c>
      <c r="C115" s="5" t="s">
        <v>19</v>
      </c>
      <c r="D115" s="13">
        <v>230.18775321635798</v>
      </c>
      <c r="E115" s="13">
        <v>4.208571429</v>
      </c>
      <c r="F115" s="5">
        <v>0</v>
      </c>
      <c r="G115" s="5">
        <v>0</v>
      </c>
    </row>
    <row r="116" spans="1:7" x14ac:dyDescent="0.25">
      <c r="A116" s="4">
        <v>40330</v>
      </c>
      <c r="B116" s="5" t="s">
        <v>18</v>
      </c>
      <c r="C116" s="5" t="s">
        <v>19</v>
      </c>
      <c r="D116" s="13">
        <v>258.26648249879088</v>
      </c>
      <c r="E116" s="13">
        <v>4.208571429</v>
      </c>
      <c r="F116" s="5">
        <v>0</v>
      </c>
      <c r="G116" s="5">
        <v>0</v>
      </c>
    </row>
    <row r="117" spans="1:7" x14ac:dyDescent="0.25">
      <c r="A117" s="4">
        <v>40337</v>
      </c>
      <c r="B117" s="5" t="s">
        <v>18</v>
      </c>
      <c r="C117" s="5" t="s">
        <v>19</v>
      </c>
      <c r="D117" s="13">
        <v>120.9717472247146</v>
      </c>
      <c r="E117" s="13">
        <v>4.6328571429999998</v>
      </c>
      <c r="F117" s="5">
        <v>0</v>
      </c>
      <c r="G117" s="5">
        <v>0</v>
      </c>
    </row>
    <row r="118" spans="1:7" x14ac:dyDescent="0.25">
      <c r="A118" s="4">
        <v>40344</v>
      </c>
      <c r="B118" s="5" t="s">
        <v>18</v>
      </c>
      <c r="C118" s="5" t="s">
        <v>19</v>
      </c>
      <c r="D118" s="13">
        <v>323.95524257777464</v>
      </c>
      <c r="E118" s="13">
        <v>4.6455555559999997</v>
      </c>
      <c r="F118" s="5">
        <v>1</v>
      </c>
      <c r="G118" s="5">
        <v>0</v>
      </c>
    </row>
    <row r="119" spans="1:7" x14ac:dyDescent="0.25">
      <c r="A119" s="4">
        <v>40351</v>
      </c>
      <c r="B119" s="5" t="s">
        <v>18</v>
      </c>
      <c r="C119" s="5" t="s">
        <v>19</v>
      </c>
      <c r="D119" s="13">
        <v>332.53958284465392</v>
      </c>
      <c r="E119" s="13">
        <v>4.12</v>
      </c>
      <c r="F119" s="5">
        <v>0</v>
      </c>
      <c r="G119" s="5">
        <v>1</v>
      </c>
    </row>
    <row r="120" spans="1:7" x14ac:dyDescent="0.25">
      <c r="A120" s="4">
        <v>40358</v>
      </c>
      <c r="B120" s="5" t="s">
        <v>18</v>
      </c>
      <c r="C120" s="5" t="s">
        <v>19</v>
      </c>
      <c r="D120" s="13">
        <v>318.75480206331304</v>
      </c>
      <c r="E120" s="13">
        <v>4.12</v>
      </c>
      <c r="F120" s="5">
        <v>0</v>
      </c>
      <c r="G120" s="5">
        <v>1</v>
      </c>
    </row>
    <row r="121" spans="1:7" x14ac:dyDescent="0.25">
      <c r="A121" s="4">
        <v>40365</v>
      </c>
      <c r="B121" s="5" t="s">
        <v>18</v>
      </c>
      <c r="C121" s="5" t="s">
        <v>19</v>
      </c>
      <c r="D121" s="13">
        <v>333.84805201146571</v>
      </c>
      <c r="E121" s="13">
        <v>3.3111111110000002</v>
      </c>
      <c r="F121" s="5">
        <v>0</v>
      </c>
      <c r="G121" s="5">
        <v>1</v>
      </c>
    </row>
    <row r="122" spans="1:7" x14ac:dyDescent="0.25">
      <c r="A122" s="4">
        <v>40372</v>
      </c>
      <c r="B122" s="5" t="s">
        <v>18</v>
      </c>
      <c r="C122" s="5" t="s">
        <v>19</v>
      </c>
      <c r="D122" s="13">
        <v>335.28131464737612</v>
      </c>
      <c r="E122" s="13">
        <v>3.1469999999999998</v>
      </c>
      <c r="F122" s="5">
        <v>0</v>
      </c>
      <c r="G122" s="5">
        <v>0</v>
      </c>
    </row>
    <row r="123" spans="1:7" x14ac:dyDescent="0.25">
      <c r="A123" s="4">
        <v>40302</v>
      </c>
      <c r="B123" s="5" t="s">
        <v>18</v>
      </c>
      <c r="C123" s="5" t="s">
        <v>20</v>
      </c>
      <c r="D123" s="13">
        <v>169.60160845688188</v>
      </c>
      <c r="E123" s="13">
        <v>4.24</v>
      </c>
      <c r="F123" s="5">
        <v>0</v>
      </c>
      <c r="G123" s="5">
        <v>0</v>
      </c>
    </row>
    <row r="124" spans="1:7" x14ac:dyDescent="0.25">
      <c r="A124" s="4">
        <v>40309</v>
      </c>
      <c r="B124" s="5" t="s">
        <v>18</v>
      </c>
      <c r="C124" s="5" t="s">
        <v>20</v>
      </c>
      <c r="D124" s="13">
        <v>209.3971488106277</v>
      </c>
      <c r="E124" s="13">
        <v>4.2283333330000001</v>
      </c>
      <c r="F124" s="5">
        <v>0</v>
      </c>
      <c r="G124" s="5">
        <v>0</v>
      </c>
    </row>
    <row r="125" spans="1:7" x14ac:dyDescent="0.25">
      <c r="A125" s="4">
        <v>40316</v>
      </c>
      <c r="B125" s="5" t="s">
        <v>18</v>
      </c>
      <c r="C125" s="5" t="s">
        <v>20</v>
      </c>
      <c r="D125" s="13">
        <v>196.34960394675636</v>
      </c>
      <c r="E125" s="13">
        <v>3.9950000000000001</v>
      </c>
      <c r="F125" s="5">
        <v>0</v>
      </c>
      <c r="G125" s="5">
        <v>0</v>
      </c>
    </row>
    <row r="126" spans="1:7" x14ac:dyDescent="0.25">
      <c r="A126" s="4">
        <v>40323</v>
      </c>
      <c r="B126" s="5" t="s">
        <v>18</v>
      </c>
      <c r="C126" s="5" t="s">
        <v>20</v>
      </c>
      <c r="D126" s="13">
        <v>358.38055216776797</v>
      </c>
      <c r="E126" s="13">
        <v>3.9950000000000001</v>
      </c>
      <c r="F126" s="5">
        <v>0</v>
      </c>
      <c r="G126" s="5">
        <v>0</v>
      </c>
    </row>
    <row r="127" spans="1:7" x14ac:dyDescent="0.25">
      <c r="A127" s="4">
        <v>40330</v>
      </c>
      <c r="B127" s="5" t="s">
        <v>18</v>
      </c>
      <c r="C127" s="5" t="s">
        <v>20</v>
      </c>
      <c r="D127" s="13">
        <v>198.00953936017774</v>
      </c>
      <c r="E127" s="13">
        <v>3.9950000000000001</v>
      </c>
      <c r="F127" s="5">
        <v>0</v>
      </c>
      <c r="G127" s="5">
        <v>0</v>
      </c>
    </row>
    <row r="128" spans="1:7" x14ac:dyDescent="0.25">
      <c r="A128" s="4">
        <v>40337</v>
      </c>
      <c r="B128" s="5" t="s">
        <v>18</v>
      </c>
      <c r="C128" s="5" t="s">
        <v>20</v>
      </c>
      <c r="D128" s="13">
        <v>166.40779961215463</v>
      </c>
      <c r="E128" s="13">
        <v>4.24</v>
      </c>
      <c r="F128" s="5">
        <v>0</v>
      </c>
      <c r="G128" s="5">
        <v>0</v>
      </c>
    </row>
    <row r="129" spans="1:7" x14ac:dyDescent="0.25">
      <c r="A129" s="4">
        <v>40344</v>
      </c>
      <c r="B129" s="5" t="s">
        <v>18</v>
      </c>
      <c r="C129" s="5" t="s">
        <v>20</v>
      </c>
      <c r="D129" s="13">
        <v>299.87320850245294</v>
      </c>
      <c r="E129" s="13">
        <v>4.24</v>
      </c>
      <c r="F129" s="5">
        <v>1</v>
      </c>
      <c r="G129" s="5">
        <v>0</v>
      </c>
    </row>
    <row r="130" spans="1:7" x14ac:dyDescent="0.25">
      <c r="A130" s="4">
        <v>40351</v>
      </c>
      <c r="B130" s="5" t="s">
        <v>18</v>
      </c>
      <c r="C130" s="5" t="s">
        <v>20</v>
      </c>
      <c r="D130" s="13">
        <v>344.85569958245247</v>
      </c>
      <c r="E130" s="13">
        <v>4.24</v>
      </c>
      <c r="F130" s="5">
        <v>0</v>
      </c>
      <c r="G130" s="5">
        <v>1</v>
      </c>
    </row>
    <row r="131" spans="1:7" x14ac:dyDescent="0.25">
      <c r="A131" s="4">
        <v>40358</v>
      </c>
      <c r="B131" s="5" t="s">
        <v>18</v>
      </c>
      <c r="C131" s="5" t="s">
        <v>20</v>
      </c>
      <c r="D131" s="13">
        <v>340.26696321400709</v>
      </c>
      <c r="E131" s="13">
        <v>4.24</v>
      </c>
      <c r="F131" s="5">
        <v>0</v>
      </c>
      <c r="G131" s="5">
        <v>1</v>
      </c>
    </row>
    <row r="132" spans="1:7" x14ac:dyDescent="0.25">
      <c r="A132" s="4">
        <v>40365</v>
      </c>
      <c r="B132" s="5" t="s">
        <v>18</v>
      </c>
      <c r="C132" s="5" t="s">
        <v>20</v>
      </c>
      <c r="D132" s="13">
        <v>262.28117718093938</v>
      </c>
      <c r="E132" s="13">
        <v>3.7450000000000001</v>
      </c>
      <c r="F132" s="5">
        <v>0</v>
      </c>
      <c r="G132" s="5">
        <v>1</v>
      </c>
    </row>
    <row r="133" spans="1:7" x14ac:dyDescent="0.25">
      <c r="A133" s="4">
        <v>40372</v>
      </c>
      <c r="B133" s="5" t="s">
        <v>18</v>
      </c>
      <c r="C133" s="5" t="s">
        <v>20</v>
      </c>
      <c r="D133" s="13">
        <v>235.86848608428613</v>
      </c>
      <c r="E133" s="13">
        <v>3.7450000000000001</v>
      </c>
      <c r="F133" s="5">
        <v>0</v>
      </c>
      <c r="G133" s="5">
        <v>0</v>
      </c>
    </row>
    <row r="134" spans="1:7" x14ac:dyDescent="0.25">
      <c r="A134" s="4">
        <v>40302</v>
      </c>
      <c r="B134" s="5" t="s">
        <v>18</v>
      </c>
      <c r="C134" s="5" t="s">
        <v>21</v>
      </c>
      <c r="D134" s="13">
        <v>203.79754865341786</v>
      </c>
      <c r="E134" s="13">
        <v>4.2042857140000001</v>
      </c>
      <c r="F134" s="5">
        <v>0</v>
      </c>
      <c r="G134" s="5">
        <v>0</v>
      </c>
    </row>
    <row r="135" spans="1:7" x14ac:dyDescent="0.25">
      <c r="A135" s="4">
        <v>40309</v>
      </c>
      <c r="B135" s="5" t="s">
        <v>18</v>
      </c>
      <c r="C135" s="5" t="s">
        <v>21</v>
      </c>
      <c r="D135" s="13">
        <v>219.29149989342258</v>
      </c>
      <c r="E135" s="13">
        <v>4.8233333329999999</v>
      </c>
      <c r="F135" s="5">
        <v>0</v>
      </c>
      <c r="G135" s="5">
        <v>0</v>
      </c>
    </row>
    <row r="136" spans="1:7" x14ac:dyDescent="0.25">
      <c r="A136" s="4">
        <v>40316</v>
      </c>
      <c r="B136" s="5" t="s">
        <v>18</v>
      </c>
      <c r="C136" s="5" t="s">
        <v>21</v>
      </c>
      <c r="D136" s="13">
        <v>294.08243374242301</v>
      </c>
      <c r="E136" s="13">
        <v>4.12</v>
      </c>
      <c r="F136" s="5">
        <v>0</v>
      </c>
      <c r="G136" s="5">
        <v>0</v>
      </c>
    </row>
    <row r="137" spans="1:7" x14ac:dyDescent="0.25">
      <c r="A137" s="4">
        <v>40323</v>
      </c>
      <c r="B137" s="5" t="s">
        <v>18</v>
      </c>
      <c r="C137" s="5" t="s">
        <v>21</v>
      </c>
      <c r="D137" s="13">
        <v>337.72974904051551</v>
      </c>
      <c r="E137" s="13">
        <v>3.9242857139999998</v>
      </c>
      <c r="F137" s="5">
        <v>0</v>
      </c>
      <c r="G137" s="5">
        <v>0</v>
      </c>
    </row>
    <row r="138" spans="1:7" x14ac:dyDescent="0.25">
      <c r="A138" s="4">
        <v>40330</v>
      </c>
      <c r="B138" s="5" t="s">
        <v>18</v>
      </c>
      <c r="C138" s="5" t="s">
        <v>21</v>
      </c>
      <c r="D138" s="13">
        <v>198.84945852895032</v>
      </c>
      <c r="E138" s="13">
        <v>3.9242857139999998</v>
      </c>
      <c r="F138" s="5">
        <v>0</v>
      </c>
      <c r="G138" s="5">
        <v>0</v>
      </c>
    </row>
    <row r="139" spans="1:7" x14ac:dyDescent="0.25">
      <c r="A139" s="4">
        <v>40337</v>
      </c>
      <c r="B139" s="5" t="s">
        <v>18</v>
      </c>
      <c r="C139" s="5" t="s">
        <v>21</v>
      </c>
      <c r="D139" s="13">
        <v>224.22524285785963</v>
      </c>
      <c r="E139" s="13">
        <v>4.2042857140000001</v>
      </c>
      <c r="F139" s="5">
        <v>0</v>
      </c>
      <c r="G139" s="5">
        <v>0</v>
      </c>
    </row>
    <row r="140" spans="1:7" x14ac:dyDescent="0.25">
      <c r="A140" s="4">
        <v>40344</v>
      </c>
      <c r="B140" s="5" t="s">
        <v>18</v>
      </c>
      <c r="C140" s="5" t="s">
        <v>21</v>
      </c>
      <c r="D140" s="13">
        <v>258.85789097402039</v>
      </c>
      <c r="E140" s="13">
        <v>4.2042857140000001</v>
      </c>
      <c r="F140" s="5">
        <v>0</v>
      </c>
      <c r="G140" s="5">
        <v>0</v>
      </c>
    </row>
    <row r="141" spans="1:7" x14ac:dyDescent="0.25">
      <c r="A141" s="4">
        <v>40351</v>
      </c>
      <c r="B141" s="5" t="s">
        <v>18</v>
      </c>
      <c r="C141" s="5" t="s">
        <v>21</v>
      </c>
      <c r="D141" s="13">
        <v>259.40173476767922</v>
      </c>
      <c r="E141" s="13">
        <v>3.801111111</v>
      </c>
      <c r="F141" s="5">
        <v>0</v>
      </c>
      <c r="G141" s="5">
        <v>0</v>
      </c>
    </row>
    <row r="142" spans="1:7" x14ac:dyDescent="0.25">
      <c r="A142" s="4">
        <v>40358</v>
      </c>
      <c r="B142" s="5" t="s">
        <v>18</v>
      </c>
      <c r="C142" s="5" t="s">
        <v>21</v>
      </c>
      <c r="D142" s="13">
        <v>206.1745931678478</v>
      </c>
      <c r="E142" s="13">
        <v>3.9337499999999999</v>
      </c>
      <c r="F142" s="5">
        <v>0</v>
      </c>
      <c r="G142" s="5">
        <v>0</v>
      </c>
    </row>
    <row r="143" spans="1:7" x14ac:dyDescent="0.25">
      <c r="A143" s="4">
        <v>40365</v>
      </c>
      <c r="B143" s="5" t="s">
        <v>18</v>
      </c>
      <c r="C143" s="5" t="s">
        <v>21</v>
      </c>
      <c r="D143" s="13">
        <v>304.46835954757643</v>
      </c>
      <c r="E143" s="13">
        <v>3.3111111110000002</v>
      </c>
      <c r="F143" s="5">
        <v>0</v>
      </c>
      <c r="G143" s="5">
        <v>0</v>
      </c>
    </row>
    <row r="144" spans="1:7" x14ac:dyDescent="0.25">
      <c r="A144" s="4">
        <v>40372</v>
      </c>
      <c r="B144" s="5" t="s">
        <v>18</v>
      </c>
      <c r="C144" s="5" t="s">
        <v>21</v>
      </c>
      <c r="D144" s="13">
        <v>331.18181179812558</v>
      </c>
      <c r="E144" s="13">
        <v>3.1469999999999998</v>
      </c>
      <c r="F144" s="5">
        <v>0</v>
      </c>
      <c r="G144" s="5">
        <v>0</v>
      </c>
    </row>
    <row r="145" spans="1:7" x14ac:dyDescent="0.25">
      <c r="A145" s="4">
        <v>40302</v>
      </c>
      <c r="B145" s="5" t="s">
        <v>18</v>
      </c>
      <c r="C145" s="5" t="s">
        <v>22</v>
      </c>
      <c r="D145" s="13">
        <v>280.66506151742271</v>
      </c>
      <c r="E145" s="13">
        <v>4.1614285710000001</v>
      </c>
      <c r="F145" s="5">
        <v>0</v>
      </c>
      <c r="G145" s="5">
        <v>1</v>
      </c>
    </row>
    <row r="146" spans="1:7" x14ac:dyDescent="0.25">
      <c r="A146" s="4">
        <v>40309</v>
      </c>
      <c r="B146" s="5" t="s">
        <v>18</v>
      </c>
      <c r="C146" s="5" t="s">
        <v>22</v>
      </c>
      <c r="D146" s="13">
        <v>340.35566181391414</v>
      </c>
      <c r="E146" s="13">
        <v>4.1614285710000001</v>
      </c>
      <c r="F146" s="5">
        <v>0</v>
      </c>
      <c r="G146" s="5">
        <v>0</v>
      </c>
    </row>
    <row r="147" spans="1:7" x14ac:dyDescent="0.25">
      <c r="A147" s="4">
        <v>40316</v>
      </c>
      <c r="B147" s="5" t="s">
        <v>18</v>
      </c>
      <c r="C147" s="5" t="s">
        <v>22</v>
      </c>
      <c r="D147" s="13">
        <v>293.192482907672</v>
      </c>
      <c r="E147" s="13">
        <v>3.9449999999999998</v>
      </c>
      <c r="F147" s="5">
        <v>0</v>
      </c>
      <c r="G147" s="5">
        <v>0</v>
      </c>
    </row>
    <row r="148" spans="1:7" x14ac:dyDescent="0.25">
      <c r="A148" s="4">
        <v>40323</v>
      </c>
      <c r="B148" s="5" t="s">
        <v>18</v>
      </c>
      <c r="C148" s="5" t="s">
        <v>22</v>
      </c>
      <c r="D148" s="13">
        <v>247.64821289163172</v>
      </c>
      <c r="E148" s="13">
        <v>4.2371428570000003</v>
      </c>
      <c r="F148" s="5">
        <v>0</v>
      </c>
      <c r="G148" s="5">
        <v>0</v>
      </c>
    </row>
    <row r="149" spans="1:7" x14ac:dyDescent="0.25">
      <c r="A149" s="4">
        <v>40330</v>
      </c>
      <c r="B149" s="5" t="s">
        <v>18</v>
      </c>
      <c r="C149" s="5" t="s">
        <v>22</v>
      </c>
      <c r="D149" s="13">
        <v>236.22983595974381</v>
      </c>
      <c r="E149" s="13">
        <v>4.4562499999999998</v>
      </c>
      <c r="F149" s="5">
        <v>0</v>
      </c>
      <c r="G149" s="5">
        <v>0</v>
      </c>
    </row>
    <row r="150" spans="1:7" x14ac:dyDescent="0.25">
      <c r="A150" s="4">
        <v>40337</v>
      </c>
      <c r="B150" s="5" t="s">
        <v>18</v>
      </c>
      <c r="C150" s="5" t="s">
        <v>22</v>
      </c>
      <c r="D150" s="13">
        <v>272.23564345348746</v>
      </c>
      <c r="E150" s="13">
        <v>4.7328571430000004</v>
      </c>
      <c r="F150" s="5">
        <v>0</v>
      </c>
      <c r="G150" s="5">
        <v>0</v>
      </c>
    </row>
    <row r="151" spans="1:7" x14ac:dyDescent="0.25">
      <c r="A151" s="4">
        <v>40344</v>
      </c>
      <c r="B151" s="5" t="s">
        <v>18</v>
      </c>
      <c r="C151" s="5" t="s">
        <v>22</v>
      </c>
      <c r="D151" s="13">
        <v>183.67520776248719</v>
      </c>
      <c r="E151" s="13">
        <v>4.1614285710000001</v>
      </c>
      <c r="F151" s="5">
        <v>0</v>
      </c>
      <c r="G151" s="5">
        <v>0</v>
      </c>
    </row>
    <row r="152" spans="1:7" x14ac:dyDescent="0.25">
      <c r="A152" s="4">
        <v>40351</v>
      </c>
      <c r="B152" s="5" t="s">
        <v>18</v>
      </c>
      <c r="C152" s="5" t="s">
        <v>22</v>
      </c>
      <c r="D152" s="13">
        <v>252.50665912191596</v>
      </c>
      <c r="E152" s="13">
        <v>4.1900000000000004</v>
      </c>
      <c r="F152" s="5">
        <v>0</v>
      </c>
      <c r="G152" s="5">
        <v>0</v>
      </c>
    </row>
    <row r="153" spans="1:7" x14ac:dyDescent="0.25">
      <c r="A153" s="4">
        <v>40358</v>
      </c>
      <c r="B153" s="5" t="s">
        <v>18</v>
      </c>
      <c r="C153" s="5" t="s">
        <v>22</v>
      </c>
      <c r="D153" s="13">
        <v>289.86053137541177</v>
      </c>
      <c r="E153" s="13">
        <v>4.1614285710000001</v>
      </c>
      <c r="F153" s="5">
        <v>0</v>
      </c>
      <c r="G153" s="5">
        <v>0</v>
      </c>
    </row>
    <row r="154" spans="1:7" x14ac:dyDescent="0.25">
      <c r="A154" s="4">
        <v>40365</v>
      </c>
      <c r="B154" s="5" t="s">
        <v>18</v>
      </c>
      <c r="C154" s="5" t="s">
        <v>22</v>
      </c>
      <c r="D154" s="13">
        <v>200.91386435089427</v>
      </c>
      <c r="E154" s="13">
        <v>3.78</v>
      </c>
      <c r="F154" s="5">
        <v>0</v>
      </c>
      <c r="G154" s="5">
        <v>0</v>
      </c>
    </row>
    <row r="155" spans="1:7" x14ac:dyDescent="0.25">
      <c r="A155" s="4">
        <v>40372</v>
      </c>
      <c r="B155" s="5" t="s">
        <v>18</v>
      </c>
      <c r="C155" s="5" t="s">
        <v>22</v>
      </c>
      <c r="D155" s="13">
        <v>135.1673761865116</v>
      </c>
      <c r="E155" s="13">
        <v>3.78</v>
      </c>
      <c r="F155" s="5">
        <v>0</v>
      </c>
      <c r="G155" s="5">
        <v>0</v>
      </c>
    </row>
    <row r="156" spans="1:7" x14ac:dyDescent="0.25">
      <c r="A156" s="4">
        <v>40302</v>
      </c>
      <c r="B156" s="5" t="s">
        <v>18</v>
      </c>
      <c r="C156" s="5" t="s">
        <v>23</v>
      </c>
      <c r="D156" s="13">
        <v>89.823337547925831</v>
      </c>
      <c r="E156" s="13">
        <v>4.8566666669999998</v>
      </c>
      <c r="F156" s="5">
        <v>0</v>
      </c>
      <c r="G156" s="5">
        <v>0</v>
      </c>
    </row>
    <row r="157" spans="1:7" x14ac:dyDescent="0.25">
      <c r="A157" s="4">
        <v>40309</v>
      </c>
      <c r="B157" s="5" t="s">
        <v>18</v>
      </c>
      <c r="C157" s="5" t="s">
        <v>23</v>
      </c>
      <c r="D157" s="13">
        <v>171.57186238849636</v>
      </c>
      <c r="E157" s="13">
        <v>4.8566666669999998</v>
      </c>
      <c r="F157" s="5">
        <v>0</v>
      </c>
      <c r="G157" s="5">
        <v>0</v>
      </c>
    </row>
    <row r="158" spans="1:7" x14ac:dyDescent="0.25">
      <c r="A158" s="4">
        <v>40316</v>
      </c>
      <c r="B158" s="5" t="s">
        <v>18</v>
      </c>
      <c r="C158" s="5" t="s">
        <v>23</v>
      </c>
      <c r="D158" s="13">
        <v>197.55094390304976</v>
      </c>
      <c r="E158" s="13">
        <v>4.3499999999999996</v>
      </c>
      <c r="F158" s="5">
        <v>0</v>
      </c>
      <c r="G158" s="5">
        <v>0</v>
      </c>
    </row>
    <row r="159" spans="1:7" x14ac:dyDescent="0.25">
      <c r="A159" s="4">
        <v>40323</v>
      </c>
      <c r="B159" s="5" t="s">
        <v>18</v>
      </c>
      <c r="C159" s="5" t="s">
        <v>23</v>
      </c>
      <c r="D159" s="13">
        <v>268.89447791817884</v>
      </c>
      <c r="E159" s="13">
        <v>4.3499999999999996</v>
      </c>
      <c r="F159" s="5">
        <v>0</v>
      </c>
      <c r="G159" s="5">
        <v>0</v>
      </c>
    </row>
    <row r="160" spans="1:7" x14ac:dyDescent="0.25">
      <c r="A160" s="4">
        <v>40330</v>
      </c>
      <c r="B160" s="5" t="s">
        <v>18</v>
      </c>
      <c r="C160" s="5" t="s">
        <v>23</v>
      </c>
      <c r="D160" s="13">
        <v>173.2082566698104</v>
      </c>
      <c r="E160" s="13">
        <v>4.1449999999999996</v>
      </c>
      <c r="F160" s="5">
        <v>0</v>
      </c>
      <c r="G160" s="5">
        <v>0</v>
      </c>
    </row>
    <row r="161" spans="1:7" x14ac:dyDescent="0.25">
      <c r="A161" s="4">
        <v>40337</v>
      </c>
      <c r="B161" s="5" t="s">
        <v>18</v>
      </c>
      <c r="C161" s="5" t="s">
        <v>23</v>
      </c>
      <c r="D161" s="13">
        <v>299.9339069101668</v>
      </c>
      <c r="E161" s="13">
        <v>4.6399999999999997</v>
      </c>
      <c r="F161" s="5">
        <v>0</v>
      </c>
      <c r="G161" s="5">
        <v>0</v>
      </c>
    </row>
    <row r="162" spans="1:7" x14ac:dyDescent="0.25">
      <c r="A162" s="4">
        <v>40344</v>
      </c>
      <c r="B162" s="5" t="s">
        <v>18</v>
      </c>
      <c r="C162" s="5" t="s">
        <v>23</v>
      </c>
      <c r="D162" s="13">
        <v>244.48261981110159</v>
      </c>
      <c r="E162" s="13">
        <v>4.1900000000000004</v>
      </c>
      <c r="F162" s="5">
        <v>0</v>
      </c>
      <c r="G162" s="5">
        <v>0</v>
      </c>
    </row>
    <row r="163" spans="1:7" x14ac:dyDescent="0.25">
      <c r="A163" s="4">
        <v>40351</v>
      </c>
      <c r="B163" s="5" t="s">
        <v>18</v>
      </c>
      <c r="C163" s="5" t="s">
        <v>23</v>
      </c>
      <c r="D163" s="13">
        <v>440.97002195203333</v>
      </c>
      <c r="E163" s="13">
        <v>4.1900000000000004</v>
      </c>
      <c r="F163" s="5">
        <v>1</v>
      </c>
      <c r="G163" s="5">
        <v>0</v>
      </c>
    </row>
    <row r="164" spans="1:7" x14ac:dyDescent="0.25">
      <c r="A164" s="4">
        <v>40358</v>
      </c>
      <c r="B164" s="5" t="s">
        <v>18</v>
      </c>
      <c r="C164" s="5" t="s">
        <v>23</v>
      </c>
      <c r="D164" s="13">
        <v>269.93480159233297</v>
      </c>
      <c r="E164" s="13">
        <v>3.94</v>
      </c>
      <c r="F164" s="5">
        <v>0</v>
      </c>
      <c r="G164" s="5">
        <v>1</v>
      </c>
    </row>
    <row r="165" spans="1:7" x14ac:dyDescent="0.25">
      <c r="A165" s="4">
        <v>40365</v>
      </c>
      <c r="B165" s="5" t="s">
        <v>18</v>
      </c>
      <c r="C165" s="5" t="s">
        <v>23</v>
      </c>
      <c r="D165" s="13">
        <v>334.96321778716339</v>
      </c>
      <c r="E165" s="13">
        <v>4.1790000000000003</v>
      </c>
      <c r="F165" s="5">
        <v>0</v>
      </c>
      <c r="G165" s="5">
        <v>1</v>
      </c>
    </row>
    <row r="166" spans="1:7" x14ac:dyDescent="0.25">
      <c r="A166" s="4">
        <v>40372</v>
      </c>
      <c r="B166" s="5" t="s">
        <v>18</v>
      </c>
      <c r="C166" s="5" t="s">
        <v>23</v>
      </c>
      <c r="D166" s="13">
        <v>357.7484603303962</v>
      </c>
      <c r="E166" s="13">
        <v>4.1790000000000003</v>
      </c>
      <c r="F166" s="5">
        <v>0</v>
      </c>
      <c r="G166" s="5">
        <v>1</v>
      </c>
    </row>
    <row r="167" spans="1:7" x14ac:dyDescent="0.25">
      <c r="A167" s="4">
        <v>40302</v>
      </c>
      <c r="B167" s="5" t="s">
        <v>18</v>
      </c>
      <c r="C167" s="5" t="s">
        <v>24</v>
      </c>
      <c r="D167" s="13">
        <v>230.50294470959292</v>
      </c>
      <c r="E167" s="13">
        <v>5.29</v>
      </c>
      <c r="F167" s="5">
        <v>0</v>
      </c>
      <c r="G167" s="5">
        <v>1</v>
      </c>
    </row>
    <row r="168" spans="1:7" x14ac:dyDescent="0.25">
      <c r="A168" s="4">
        <v>40309</v>
      </c>
      <c r="B168" s="5" t="s">
        <v>18</v>
      </c>
      <c r="C168" s="5" t="s">
        <v>24</v>
      </c>
      <c r="D168" s="13">
        <v>363.78535420602554</v>
      </c>
      <c r="E168" s="13">
        <v>4.3899999999999997</v>
      </c>
      <c r="F168" s="5">
        <v>0</v>
      </c>
      <c r="G168" s="5">
        <v>0</v>
      </c>
    </row>
    <row r="169" spans="1:7" x14ac:dyDescent="0.25">
      <c r="A169" s="4">
        <v>40316</v>
      </c>
      <c r="B169" s="5" t="s">
        <v>18</v>
      </c>
      <c r="C169" s="5" t="s">
        <v>24</v>
      </c>
      <c r="D169" s="13">
        <v>268.40864887242094</v>
      </c>
      <c r="E169" s="13">
        <v>4.79</v>
      </c>
      <c r="F169" s="5">
        <v>0</v>
      </c>
      <c r="G169" s="5">
        <v>0</v>
      </c>
    </row>
    <row r="170" spans="1:7" x14ac:dyDescent="0.25">
      <c r="A170" s="4">
        <v>40323</v>
      </c>
      <c r="B170" s="5" t="s">
        <v>18</v>
      </c>
      <c r="C170" s="5" t="s">
        <v>24</v>
      </c>
      <c r="D170" s="13">
        <v>211.23872621363978</v>
      </c>
      <c r="E170" s="13">
        <v>4.3899999999999997</v>
      </c>
      <c r="F170" s="5">
        <v>0</v>
      </c>
      <c r="G170" s="5">
        <v>0</v>
      </c>
    </row>
    <row r="171" spans="1:7" x14ac:dyDescent="0.25">
      <c r="A171" s="4">
        <v>40330</v>
      </c>
      <c r="B171" s="5" t="s">
        <v>18</v>
      </c>
      <c r="C171" s="5" t="s">
        <v>24</v>
      </c>
      <c r="D171" s="13">
        <v>223.0831529572697</v>
      </c>
      <c r="E171" s="13">
        <v>4.79</v>
      </c>
      <c r="F171" s="5">
        <v>0</v>
      </c>
      <c r="G171" s="5">
        <v>0</v>
      </c>
    </row>
    <row r="172" spans="1:7" x14ac:dyDescent="0.25">
      <c r="A172" s="4">
        <v>40337</v>
      </c>
      <c r="B172" s="5" t="s">
        <v>18</v>
      </c>
      <c r="C172" s="5" t="s">
        <v>24</v>
      </c>
      <c r="D172" s="13">
        <v>351.97074735656679</v>
      </c>
      <c r="E172" s="13">
        <v>5.29</v>
      </c>
      <c r="F172" s="5">
        <v>0</v>
      </c>
      <c r="G172" s="5">
        <v>0</v>
      </c>
    </row>
    <row r="173" spans="1:7" x14ac:dyDescent="0.25">
      <c r="A173" s="4">
        <v>40344</v>
      </c>
      <c r="B173" s="5" t="s">
        <v>18</v>
      </c>
      <c r="C173" s="5" t="s">
        <v>24</v>
      </c>
      <c r="D173" s="13">
        <v>168.5650474293837</v>
      </c>
      <c r="E173" s="13">
        <v>5.83</v>
      </c>
      <c r="F173" s="5">
        <v>0</v>
      </c>
      <c r="G173" s="5">
        <v>0</v>
      </c>
    </row>
    <row r="174" spans="1:7" x14ac:dyDescent="0.25">
      <c r="A174" s="4">
        <v>40351</v>
      </c>
      <c r="B174" s="5" t="s">
        <v>18</v>
      </c>
      <c r="C174" s="5" t="s">
        <v>24</v>
      </c>
      <c r="D174" s="13">
        <v>241.95493277686541</v>
      </c>
      <c r="E174" s="13">
        <v>6.19</v>
      </c>
      <c r="F174" s="5">
        <v>0</v>
      </c>
      <c r="G174" s="5">
        <v>0</v>
      </c>
    </row>
    <row r="175" spans="1:7" x14ac:dyDescent="0.25">
      <c r="A175" s="4">
        <v>40358</v>
      </c>
      <c r="B175" s="5" t="s">
        <v>18</v>
      </c>
      <c r="C175" s="5" t="s">
        <v>24</v>
      </c>
      <c r="D175" s="13">
        <v>184.85808826771864</v>
      </c>
      <c r="E175" s="13">
        <v>5.59</v>
      </c>
      <c r="F175" s="5">
        <v>0</v>
      </c>
      <c r="G175" s="5">
        <v>0</v>
      </c>
    </row>
    <row r="176" spans="1:7" x14ac:dyDescent="0.25">
      <c r="A176" s="4">
        <v>40365</v>
      </c>
      <c r="B176" s="5" t="s">
        <v>18</v>
      </c>
      <c r="C176" s="5" t="s">
        <v>24</v>
      </c>
      <c r="D176" s="13">
        <v>200.07702230282163</v>
      </c>
      <c r="E176" s="13">
        <v>4.6224999999999996</v>
      </c>
      <c r="F176" s="5">
        <v>0</v>
      </c>
      <c r="G176" s="5">
        <v>0</v>
      </c>
    </row>
    <row r="177" spans="1:7" x14ac:dyDescent="0.25">
      <c r="A177" s="4">
        <v>40372</v>
      </c>
      <c r="B177" s="5" t="s">
        <v>18</v>
      </c>
      <c r="C177" s="5" t="s">
        <v>24</v>
      </c>
      <c r="D177" s="13">
        <v>181.75129023351653</v>
      </c>
      <c r="E177" s="13">
        <v>4.6224999999999996</v>
      </c>
      <c r="F177" s="5">
        <v>0</v>
      </c>
      <c r="G177" s="5">
        <v>0</v>
      </c>
    </row>
    <row r="178" spans="1:7" x14ac:dyDescent="0.25">
      <c r="A178" s="4">
        <v>40302</v>
      </c>
      <c r="B178" s="5" t="s">
        <v>18</v>
      </c>
      <c r="C178" s="5" t="s">
        <v>25</v>
      </c>
      <c r="D178" s="13">
        <v>154.70125058617577</v>
      </c>
      <c r="E178" s="13">
        <v>4.7328571430000004</v>
      </c>
      <c r="F178" s="5">
        <v>0</v>
      </c>
      <c r="G178" s="5">
        <v>0</v>
      </c>
    </row>
    <row r="179" spans="1:7" x14ac:dyDescent="0.25">
      <c r="A179" s="4">
        <v>40309</v>
      </c>
      <c r="B179" s="5" t="s">
        <v>18</v>
      </c>
      <c r="C179" s="5" t="s">
        <v>25</v>
      </c>
      <c r="D179" s="13">
        <v>120.08165652683778</v>
      </c>
      <c r="E179" s="13">
        <v>4.03</v>
      </c>
      <c r="F179" s="5">
        <v>0</v>
      </c>
      <c r="G179" s="5">
        <v>0</v>
      </c>
    </row>
    <row r="180" spans="1:7" x14ac:dyDescent="0.25">
      <c r="A180" s="4">
        <v>40316</v>
      </c>
      <c r="B180" s="5" t="s">
        <v>18</v>
      </c>
      <c r="C180" s="5" t="s">
        <v>25</v>
      </c>
      <c r="D180" s="13">
        <v>284.8292030196755</v>
      </c>
      <c r="E180" s="13">
        <v>3.6663636359999998</v>
      </c>
      <c r="F180" s="5">
        <v>0</v>
      </c>
      <c r="G180" s="5">
        <v>0</v>
      </c>
    </row>
    <row r="181" spans="1:7" x14ac:dyDescent="0.25">
      <c r="A181" s="4">
        <v>40323</v>
      </c>
      <c r="B181" s="5" t="s">
        <v>18</v>
      </c>
      <c r="C181" s="5" t="s">
        <v>25</v>
      </c>
      <c r="D181" s="13">
        <v>248.17471444662888</v>
      </c>
      <c r="E181" s="13">
        <v>3.6663636359999998</v>
      </c>
      <c r="F181" s="5">
        <v>0</v>
      </c>
      <c r="G181" s="5">
        <v>0</v>
      </c>
    </row>
    <row r="182" spans="1:7" x14ac:dyDescent="0.25">
      <c r="A182" s="4">
        <v>40330</v>
      </c>
      <c r="B182" s="5" t="s">
        <v>18</v>
      </c>
      <c r="C182" s="5" t="s">
        <v>25</v>
      </c>
      <c r="D182" s="13">
        <v>278.14696766500168</v>
      </c>
      <c r="E182" s="13">
        <v>3.794</v>
      </c>
      <c r="F182" s="5">
        <v>0</v>
      </c>
      <c r="G182" s="5">
        <v>0</v>
      </c>
    </row>
    <row r="183" spans="1:7" x14ac:dyDescent="0.25">
      <c r="A183" s="4">
        <v>40337</v>
      </c>
      <c r="B183" s="5" t="s">
        <v>18</v>
      </c>
      <c r="C183" s="5" t="s">
        <v>25</v>
      </c>
      <c r="D183" s="13">
        <v>275.66126852782827</v>
      </c>
      <c r="E183" s="13">
        <v>4.03</v>
      </c>
      <c r="F183" s="5">
        <v>0</v>
      </c>
      <c r="G183" s="5">
        <v>0</v>
      </c>
    </row>
    <row r="184" spans="1:7" x14ac:dyDescent="0.25">
      <c r="A184" s="4">
        <v>40344</v>
      </c>
      <c r="B184" s="5" t="s">
        <v>18</v>
      </c>
      <c r="C184" s="5" t="s">
        <v>25</v>
      </c>
      <c r="D184" s="13">
        <v>325.03973275525487</v>
      </c>
      <c r="E184" s="13">
        <v>3.63</v>
      </c>
      <c r="F184" s="5">
        <v>1</v>
      </c>
      <c r="G184" s="5">
        <v>0</v>
      </c>
    </row>
    <row r="185" spans="1:7" x14ac:dyDescent="0.25">
      <c r="A185" s="4">
        <v>40351</v>
      </c>
      <c r="B185" s="5" t="s">
        <v>18</v>
      </c>
      <c r="C185" s="5" t="s">
        <v>25</v>
      </c>
      <c r="D185" s="13">
        <v>336.94447229060336</v>
      </c>
      <c r="E185" s="13">
        <v>4.03</v>
      </c>
      <c r="F185" s="5">
        <v>0</v>
      </c>
      <c r="G185" s="5">
        <v>1</v>
      </c>
    </row>
    <row r="186" spans="1:7" x14ac:dyDescent="0.25">
      <c r="A186" s="4">
        <v>40358</v>
      </c>
      <c r="B186" s="5" t="s">
        <v>18</v>
      </c>
      <c r="C186" s="5" t="s">
        <v>25</v>
      </c>
      <c r="D186" s="13">
        <v>304.84372440863598</v>
      </c>
      <c r="E186" s="13">
        <v>4.2122222220000003</v>
      </c>
      <c r="F186" s="5">
        <v>0</v>
      </c>
      <c r="G186" s="5">
        <v>1</v>
      </c>
    </row>
    <row r="187" spans="1:7" x14ac:dyDescent="0.25">
      <c r="A187" s="4">
        <v>40365</v>
      </c>
      <c r="B187" s="5" t="s">
        <v>18</v>
      </c>
      <c r="C187" s="5" t="s">
        <v>25</v>
      </c>
      <c r="D187" s="13">
        <v>257.52693757002027</v>
      </c>
      <c r="E187" s="13">
        <v>4.0199999999999996</v>
      </c>
      <c r="F187" s="5">
        <v>0</v>
      </c>
      <c r="G187" s="5">
        <v>1</v>
      </c>
    </row>
    <row r="188" spans="1:7" x14ac:dyDescent="0.25">
      <c r="A188" s="4">
        <v>40372</v>
      </c>
      <c r="B188" s="5" t="s">
        <v>18</v>
      </c>
      <c r="C188" s="5" t="s">
        <v>25</v>
      </c>
      <c r="D188" s="13">
        <v>280.49607322898152</v>
      </c>
      <c r="E188" s="13">
        <v>4.0162500000000003</v>
      </c>
      <c r="F188" s="5">
        <v>0</v>
      </c>
      <c r="G188" s="5">
        <v>0</v>
      </c>
    </row>
    <row r="189" spans="1:7" x14ac:dyDescent="0.25">
      <c r="A189" s="4">
        <v>40302</v>
      </c>
      <c r="B189" s="5" t="s">
        <v>18</v>
      </c>
      <c r="C189" s="5" t="s">
        <v>26</v>
      </c>
      <c r="D189" s="13">
        <v>234.36817392164625</v>
      </c>
      <c r="E189" s="13">
        <v>4.2042857140000001</v>
      </c>
      <c r="F189" s="5">
        <v>0</v>
      </c>
      <c r="G189" s="5">
        <v>0</v>
      </c>
    </row>
    <row r="190" spans="1:7" x14ac:dyDescent="0.25">
      <c r="A190" s="4">
        <v>40309</v>
      </c>
      <c r="B190" s="5" t="s">
        <v>18</v>
      </c>
      <c r="C190" s="5" t="s">
        <v>26</v>
      </c>
      <c r="D190" s="13">
        <v>240.35825174778387</v>
      </c>
      <c r="E190" s="13">
        <v>4.181666667</v>
      </c>
      <c r="F190" s="5">
        <v>0</v>
      </c>
      <c r="G190" s="5">
        <v>0</v>
      </c>
    </row>
    <row r="191" spans="1:7" x14ac:dyDescent="0.25">
      <c r="A191" s="4">
        <v>40316</v>
      </c>
      <c r="B191" s="5" t="s">
        <v>18</v>
      </c>
      <c r="C191" s="5" t="s">
        <v>26</v>
      </c>
      <c r="D191" s="13">
        <v>212.82588288712984</v>
      </c>
      <c r="E191" s="13">
        <v>3.9242857139999998</v>
      </c>
      <c r="F191" s="5">
        <v>0</v>
      </c>
      <c r="G191" s="5">
        <v>0</v>
      </c>
    </row>
    <row r="192" spans="1:7" x14ac:dyDescent="0.25">
      <c r="A192" s="4">
        <v>40323</v>
      </c>
      <c r="B192" s="5" t="s">
        <v>18</v>
      </c>
      <c r="C192" s="5" t="s">
        <v>26</v>
      </c>
      <c r="D192" s="13">
        <v>213.59333551683733</v>
      </c>
      <c r="E192" s="13">
        <v>3.8842857139999998</v>
      </c>
      <c r="F192" s="5">
        <v>0</v>
      </c>
      <c r="G192" s="5">
        <v>0</v>
      </c>
    </row>
    <row r="193" spans="1:7" x14ac:dyDescent="0.25">
      <c r="A193" s="4">
        <v>40330</v>
      </c>
      <c r="B193" s="5" t="s">
        <v>18</v>
      </c>
      <c r="C193" s="5" t="s">
        <v>26</v>
      </c>
      <c r="D193" s="13">
        <v>202.78247809055952</v>
      </c>
      <c r="E193" s="13">
        <v>3.464</v>
      </c>
      <c r="F193" s="5">
        <v>0</v>
      </c>
      <c r="G193" s="5">
        <v>0</v>
      </c>
    </row>
    <row r="194" spans="1:7" x14ac:dyDescent="0.25">
      <c r="A194" s="4">
        <v>40337</v>
      </c>
      <c r="B194" s="5" t="s">
        <v>18</v>
      </c>
      <c r="C194" s="5" t="s">
        <v>26</v>
      </c>
      <c r="D194" s="13">
        <v>172.89299098579787</v>
      </c>
      <c r="E194" s="13">
        <v>3.66</v>
      </c>
      <c r="F194" s="5">
        <v>0</v>
      </c>
      <c r="G194" s="5">
        <v>0</v>
      </c>
    </row>
    <row r="195" spans="1:7" x14ac:dyDescent="0.25">
      <c r="A195" s="4">
        <v>40344</v>
      </c>
      <c r="B195" s="5" t="s">
        <v>18</v>
      </c>
      <c r="C195" s="5" t="s">
        <v>26</v>
      </c>
      <c r="D195" s="13">
        <v>270.36572840572046</v>
      </c>
      <c r="E195" s="13">
        <v>3.6233333330000002</v>
      </c>
      <c r="F195" s="5">
        <v>0</v>
      </c>
      <c r="G195" s="5">
        <v>0</v>
      </c>
    </row>
    <row r="196" spans="1:7" x14ac:dyDescent="0.25">
      <c r="A196" s="4">
        <v>40351</v>
      </c>
      <c r="B196" s="5" t="s">
        <v>18</v>
      </c>
      <c r="C196" s="5" t="s">
        <v>26</v>
      </c>
      <c r="D196" s="13">
        <v>280.23676981467042</v>
      </c>
      <c r="E196" s="13">
        <v>3.96</v>
      </c>
      <c r="F196" s="5">
        <v>0</v>
      </c>
      <c r="G196" s="5">
        <v>0</v>
      </c>
    </row>
    <row r="197" spans="1:7" x14ac:dyDescent="0.25">
      <c r="A197" s="4">
        <v>40358</v>
      </c>
      <c r="B197" s="5" t="s">
        <v>18</v>
      </c>
      <c r="C197" s="5" t="s">
        <v>26</v>
      </c>
      <c r="D197" s="13">
        <v>350.55099080856598</v>
      </c>
      <c r="E197" s="13">
        <v>3.629</v>
      </c>
      <c r="F197" s="5">
        <v>1</v>
      </c>
      <c r="G197" s="5">
        <v>0</v>
      </c>
    </row>
    <row r="198" spans="1:7" x14ac:dyDescent="0.25">
      <c r="A198" s="4">
        <v>40365</v>
      </c>
      <c r="B198" s="5" t="s">
        <v>18</v>
      </c>
      <c r="C198" s="5" t="s">
        <v>26</v>
      </c>
      <c r="D198" s="13">
        <v>351.30307609863956</v>
      </c>
      <c r="E198" s="13">
        <v>3.0049999999999999</v>
      </c>
      <c r="F198" s="5">
        <v>0</v>
      </c>
      <c r="G198" s="5">
        <v>1</v>
      </c>
    </row>
    <row r="199" spans="1:7" x14ac:dyDescent="0.25">
      <c r="A199" s="4">
        <v>40372</v>
      </c>
      <c r="B199" s="5" t="s">
        <v>18</v>
      </c>
      <c r="C199" s="5" t="s">
        <v>26</v>
      </c>
      <c r="D199" s="13">
        <v>313.2871856579099</v>
      </c>
      <c r="E199" s="13">
        <v>3.1419999999999999</v>
      </c>
      <c r="F199" s="5">
        <v>0</v>
      </c>
      <c r="G199" s="5">
        <v>1</v>
      </c>
    </row>
    <row r="200" spans="1:7" x14ac:dyDescent="0.25">
      <c r="A200" s="4">
        <v>40302</v>
      </c>
      <c r="B200" s="5" t="s">
        <v>18</v>
      </c>
      <c r="C200" s="5" t="s">
        <v>27</v>
      </c>
      <c r="D200" s="13">
        <v>206.85485160026474</v>
      </c>
      <c r="E200" s="13">
        <v>4.7328571430000004</v>
      </c>
      <c r="F200" s="5">
        <v>0</v>
      </c>
      <c r="G200" s="5">
        <v>0</v>
      </c>
    </row>
    <row r="201" spans="1:7" x14ac:dyDescent="0.25">
      <c r="A201" s="4">
        <v>40309</v>
      </c>
      <c r="B201" s="5" t="s">
        <v>18</v>
      </c>
      <c r="C201" s="5" t="s">
        <v>27</v>
      </c>
      <c r="D201" s="13">
        <v>142.74466259605006</v>
      </c>
      <c r="E201" s="13">
        <v>4.1614285710000001</v>
      </c>
      <c r="F201" s="5">
        <v>0</v>
      </c>
      <c r="G201" s="5">
        <v>0</v>
      </c>
    </row>
    <row r="202" spans="1:7" x14ac:dyDescent="0.25">
      <c r="A202" s="4">
        <v>40316</v>
      </c>
      <c r="B202" s="5" t="s">
        <v>18</v>
      </c>
      <c r="C202" s="5" t="s">
        <v>27</v>
      </c>
      <c r="D202" s="13">
        <v>227.90986270015858</v>
      </c>
      <c r="E202" s="13">
        <v>3.8814285709999998</v>
      </c>
      <c r="F202" s="5">
        <v>0</v>
      </c>
      <c r="G202" s="5">
        <v>0</v>
      </c>
    </row>
    <row r="203" spans="1:7" x14ac:dyDescent="0.25">
      <c r="A203" s="4">
        <v>40323</v>
      </c>
      <c r="B203" s="5" t="s">
        <v>18</v>
      </c>
      <c r="C203" s="5" t="s">
        <v>27</v>
      </c>
      <c r="D203" s="13">
        <v>223.9126389906113</v>
      </c>
      <c r="E203" s="13">
        <v>4.1449999999999996</v>
      </c>
      <c r="F203" s="5">
        <v>0</v>
      </c>
      <c r="G203" s="5">
        <v>0</v>
      </c>
    </row>
    <row r="204" spans="1:7" x14ac:dyDescent="0.25">
      <c r="A204" s="4">
        <v>40330</v>
      </c>
      <c r="B204" s="5" t="s">
        <v>18</v>
      </c>
      <c r="C204" s="5" t="s">
        <v>27</v>
      </c>
      <c r="D204" s="13">
        <v>220.86505026355866</v>
      </c>
      <c r="E204" s="13">
        <v>3.8814285709999998</v>
      </c>
      <c r="F204" s="5">
        <v>0</v>
      </c>
      <c r="G204" s="5">
        <v>0</v>
      </c>
    </row>
    <row r="205" spans="1:7" x14ac:dyDescent="0.25">
      <c r="A205" s="4">
        <v>40337</v>
      </c>
      <c r="B205" s="5" t="s">
        <v>18</v>
      </c>
      <c r="C205" s="5" t="s">
        <v>27</v>
      </c>
      <c r="D205" s="13">
        <v>229.21950133471654</v>
      </c>
      <c r="E205" s="13">
        <v>4.1900000000000004</v>
      </c>
      <c r="F205" s="5">
        <v>0</v>
      </c>
      <c r="G205" s="5">
        <v>0</v>
      </c>
    </row>
    <row r="206" spans="1:7" x14ac:dyDescent="0.25">
      <c r="A206" s="4">
        <v>40344</v>
      </c>
      <c r="B206" s="5" t="s">
        <v>18</v>
      </c>
      <c r="C206" s="5" t="s">
        <v>27</v>
      </c>
      <c r="D206" s="13">
        <v>224.88853710671569</v>
      </c>
      <c r="E206" s="13">
        <v>4.1614285710000001</v>
      </c>
      <c r="F206" s="5">
        <v>0</v>
      </c>
      <c r="G206" s="5">
        <v>0</v>
      </c>
    </row>
    <row r="207" spans="1:7" x14ac:dyDescent="0.25">
      <c r="A207" s="4">
        <v>40351</v>
      </c>
      <c r="B207" s="5" t="s">
        <v>18</v>
      </c>
      <c r="C207" s="5" t="s">
        <v>27</v>
      </c>
      <c r="D207" s="13">
        <v>241.56974188162042</v>
      </c>
      <c r="E207" s="13">
        <v>4.1614285710000001</v>
      </c>
      <c r="F207" s="5">
        <v>0</v>
      </c>
      <c r="G207" s="5">
        <v>0</v>
      </c>
    </row>
    <row r="208" spans="1:7" x14ac:dyDescent="0.25">
      <c r="A208" s="4">
        <v>40358</v>
      </c>
      <c r="B208" s="5" t="s">
        <v>18</v>
      </c>
      <c r="C208" s="5" t="s">
        <v>27</v>
      </c>
      <c r="D208" s="13">
        <v>230.10048123327263</v>
      </c>
      <c r="E208" s="13">
        <v>4.1614285710000001</v>
      </c>
      <c r="F208" s="5">
        <v>0</v>
      </c>
      <c r="G208" s="5">
        <v>0</v>
      </c>
    </row>
    <row r="209" spans="1:7" x14ac:dyDescent="0.25">
      <c r="A209" s="4">
        <v>40365</v>
      </c>
      <c r="B209" s="5" t="s">
        <v>18</v>
      </c>
      <c r="C209" s="5" t="s">
        <v>27</v>
      </c>
      <c r="D209" s="13">
        <v>308.24658556892086</v>
      </c>
      <c r="E209" s="13">
        <v>3.7450000000000001</v>
      </c>
      <c r="F209" s="5">
        <v>0</v>
      </c>
      <c r="G209" s="5">
        <v>0</v>
      </c>
    </row>
    <row r="210" spans="1:7" x14ac:dyDescent="0.25">
      <c r="A210" s="4">
        <v>40372</v>
      </c>
      <c r="B210" s="5" t="s">
        <v>18</v>
      </c>
      <c r="C210" s="5" t="s">
        <v>27</v>
      </c>
      <c r="D210" s="13">
        <v>326.65294605776489</v>
      </c>
      <c r="E210" s="13">
        <v>3.7450000000000001</v>
      </c>
      <c r="F210" s="5">
        <v>0</v>
      </c>
      <c r="G210" s="5">
        <v>0</v>
      </c>
    </row>
    <row r="211" spans="1:7" x14ac:dyDescent="0.25">
      <c r="A211" s="4">
        <v>40302</v>
      </c>
      <c r="B211" s="5" t="s">
        <v>18</v>
      </c>
      <c r="C211" s="5" t="s">
        <v>28</v>
      </c>
      <c r="D211" s="13">
        <v>120.51899294525484</v>
      </c>
      <c r="E211" s="13">
        <v>4.1614285710000001</v>
      </c>
      <c r="F211" s="5">
        <v>0</v>
      </c>
      <c r="G211" s="5">
        <v>0</v>
      </c>
    </row>
    <row r="212" spans="1:7" x14ac:dyDescent="0.25">
      <c r="A212" s="4">
        <v>40309</v>
      </c>
      <c r="B212" s="5" t="s">
        <v>18</v>
      </c>
      <c r="C212" s="5" t="s">
        <v>28</v>
      </c>
      <c r="D212" s="13">
        <v>199.31599103370235</v>
      </c>
      <c r="E212" s="13">
        <v>4.128571429</v>
      </c>
      <c r="F212" s="5">
        <v>0</v>
      </c>
      <c r="G212" s="5">
        <v>0</v>
      </c>
    </row>
    <row r="213" spans="1:7" x14ac:dyDescent="0.25">
      <c r="A213" s="4">
        <v>40316</v>
      </c>
      <c r="B213" s="5" t="s">
        <v>18</v>
      </c>
      <c r="C213" s="5" t="s">
        <v>28</v>
      </c>
      <c r="D213" s="13">
        <v>265.2078074172141</v>
      </c>
      <c r="E213" s="13">
        <v>3.8814285709999998</v>
      </c>
      <c r="F213" s="5">
        <v>0</v>
      </c>
      <c r="G213" s="5">
        <v>0</v>
      </c>
    </row>
    <row r="214" spans="1:7" x14ac:dyDescent="0.25">
      <c r="A214" s="4">
        <v>40323</v>
      </c>
      <c r="B214" s="5" t="s">
        <v>18</v>
      </c>
      <c r="C214" s="5" t="s">
        <v>28</v>
      </c>
      <c r="D214" s="13">
        <v>292.62008799438132</v>
      </c>
      <c r="E214" s="13">
        <v>3.8814285709999998</v>
      </c>
      <c r="F214" s="5">
        <v>0</v>
      </c>
      <c r="G214" s="5">
        <v>0</v>
      </c>
    </row>
    <row r="215" spans="1:7" x14ac:dyDescent="0.25">
      <c r="A215" s="4">
        <v>40330</v>
      </c>
      <c r="B215" s="5" t="s">
        <v>18</v>
      </c>
      <c r="C215" s="5" t="s">
        <v>28</v>
      </c>
      <c r="D215" s="13">
        <v>296.42927521325447</v>
      </c>
      <c r="E215" s="13">
        <v>3.8814285709999998</v>
      </c>
      <c r="F215" s="5">
        <v>0</v>
      </c>
      <c r="G215" s="5">
        <v>0</v>
      </c>
    </row>
    <row r="216" spans="1:7" x14ac:dyDescent="0.25">
      <c r="A216" s="4">
        <v>40337</v>
      </c>
      <c r="B216" s="5" t="s">
        <v>18</v>
      </c>
      <c r="C216" s="5" t="s">
        <v>28</v>
      </c>
      <c r="D216" s="13">
        <v>349.29649762786892</v>
      </c>
      <c r="E216" s="13">
        <v>4.125714286</v>
      </c>
      <c r="F216" s="5">
        <v>1</v>
      </c>
      <c r="G216" s="5">
        <v>0</v>
      </c>
    </row>
    <row r="217" spans="1:7" x14ac:dyDescent="0.25">
      <c r="A217" s="4">
        <v>40344</v>
      </c>
      <c r="B217" s="5" t="s">
        <v>18</v>
      </c>
      <c r="C217" s="5" t="s">
        <v>28</v>
      </c>
      <c r="D217" s="13">
        <v>284.12361474754738</v>
      </c>
      <c r="E217" s="13">
        <v>4.1614285710000001</v>
      </c>
      <c r="F217" s="5">
        <v>0</v>
      </c>
      <c r="G217" s="5">
        <v>1</v>
      </c>
    </row>
    <row r="218" spans="1:7" x14ac:dyDescent="0.25">
      <c r="A218" s="4">
        <v>40351</v>
      </c>
      <c r="B218" s="5" t="s">
        <v>18</v>
      </c>
      <c r="C218" s="5" t="s">
        <v>28</v>
      </c>
      <c r="D218" s="13">
        <v>302.02682443031557</v>
      </c>
      <c r="E218" s="13">
        <v>4.1614285710000001</v>
      </c>
      <c r="F218" s="5">
        <v>0</v>
      </c>
      <c r="G218" s="5">
        <v>1</v>
      </c>
    </row>
    <row r="219" spans="1:7" x14ac:dyDescent="0.25">
      <c r="A219" s="4">
        <v>40358</v>
      </c>
      <c r="B219" s="5" t="s">
        <v>18</v>
      </c>
      <c r="C219" s="5" t="s">
        <v>28</v>
      </c>
      <c r="D219" s="13">
        <v>262.65703595214245</v>
      </c>
      <c r="E219" s="13">
        <v>4.1614285710000001</v>
      </c>
      <c r="F219" s="5">
        <v>0</v>
      </c>
      <c r="G219" s="5">
        <v>1</v>
      </c>
    </row>
    <row r="220" spans="1:7" x14ac:dyDescent="0.25">
      <c r="A220" s="4">
        <v>40365</v>
      </c>
      <c r="B220" s="5" t="s">
        <v>18</v>
      </c>
      <c r="C220" s="5" t="s">
        <v>28</v>
      </c>
      <c r="D220" s="13">
        <v>377.139476472588</v>
      </c>
      <c r="E220" s="13">
        <v>3.826666667</v>
      </c>
      <c r="F220" s="5">
        <v>0</v>
      </c>
      <c r="G220" s="5">
        <v>0</v>
      </c>
    </row>
    <row r="221" spans="1:7" x14ac:dyDescent="0.25">
      <c r="A221" s="4">
        <v>40372</v>
      </c>
      <c r="B221" s="5" t="s">
        <v>18</v>
      </c>
      <c r="C221" s="5" t="s">
        <v>28</v>
      </c>
      <c r="D221" s="13">
        <v>327.86669151320319</v>
      </c>
      <c r="E221" s="13">
        <v>3.5185714290000001</v>
      </c>
      <c r="F221" s="5">
        <v>0</v>
      </c>
      <c r="G221"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CD7C-DAEA-4CA8-903F-060981918C9F}">
  <sheetPr>
    <tabColor theme="7" tint="0.79998168889431442"/>
  </sheetPr>
  <dimension ref="A1:K223"/>
  <sheetViews>
    <sheetView showGridLines="0" showRowColHeaders="0" workbookViewId="0"/>
  </sheetViews>
  <sheetFormatPr defaultRowHeight="15" x14ac:dyDescent="0.25"/>
  <cols>
    <col min="1" max="4" width="15.7109375" customWidth="1"/>
    <col min="5" max="5" width="19" bestFit="1" customWidth="1"/>
    <col min="6" max="7" width="15.7109375" customWidth="1"/>
    <col min="8" max="11" width="30.42578125" bestFit="1" customWidth="1"/>
  </cols>
  <sheetData>
    <row r="1" spans="1:11" x14ac:dyDescent="0.25">
      <c r="A1" s="1" t="s">
        <v>0</v>
      </c>
      <c r="B1" s="2" t="s">
        <v>1</v>
      </c>
      <c r="C1" s="2" t="s">
        <v>2</v>
      </c>
      <c r="D1" s="12" t="s">
        <v>3</v>
      </c>
      <c r="E1" s="12" t="s">
        <v>4</v>
      </c>
      <c r="F1" s="12" t="s">
        <v>5</v>
      </c>
      <c r="G1" s="12" t="s">
        <v>6</v>
      </c>
      <c r="H1" s="32" t="s">
        <v>89</v>
      </c>
      <c r="I1" s="33" t="str">
        <f t="shared" ref="I1:J1" si="0">$H$1&amp;"_"&amp;F1</f>
        <v>Region_RM_Demo</v>
      </c>
      <c r="J1" s="33" t="str">
        <f t="shared" si="0"/>
        <v>Region_RM_Demo1-3</v>
      </c>
      <c r="K1" s="33" t="str">
        <f>$H$1&amp;"_"&amp;E1</f>
        <v>Region_RM_Average Retail Price</v>
      </c>
    </row>
    <row r="2" spans="1:11" x14ac:dyDescent="0.25">
      <c r="A2" s="4">
        <v>40302</v>
      </c>
      <c r="B2" s="5" t="s">
        <v>7</v>
      </c>
      <c r="C2" s="5" t="s">
        <v>8</v>
      </c>
      <c r="D2" s="13">
        <v>270.7488999921228</v>
      </c>
      <c r="E2" s="13">
        <v>4.29</v>
      </c>
      <c r="F2" s="5">
        <v>0</v>
      </c>
      <c r="G2" s="5">
        <v>0</v>
      </c>
      <c r="H2" s="5">
        <f>IF(B2="RM",1,0)</f>
        <v>1</v>
      </c>
      <c r="I2" s="34">
        <f t="shared" ref="I2:J17" si="1">$H2*F2</f>
        <v>0</v>
      </c>
      <c r="J2" s="34">
        <f t="shared" si="1"/>
        <v>0</v>
      </c>
      <c r="K2" s="13">
        <f>$H2*E2</f>
        <v>4.29</v>
      </c>
    </row>
    <row r="3" spans="1:11" x14ac:dyDescent="0.25">
      <c r="A3" s="4">
        <v>40309</v>
      </c>
      <c r="B3" s="5" t="s">
        <v>7</v>
      </c>
      <c r="C3" s="5" t="s">
        <v>8</v>
      </c>
      <c r="D3" s="13">
        <v>314.50582438280878</v>
      </c>
      <c r="E3" s="13">
        <v>4.29</v>
      </c>
      <c r="F3" s="5">
        <v>1</v>
      </c>
      <c r="G3" s="5">
        <v>0</v>
      </c>
      <c r="H3" s="5">
        <f t="shared" ref="H3:H66" si="2">IF(B3="RM",1,0)</f>
        <v>1</v>
      </c>
      <c r="I3" s="34">
        <f t="shared" si="1"/>
        <v>1</v>
      </c>
      <c r="J3" s="34">
        <f t="shared" si="1"/>
        <v>0</v>
      </c>
      <c r="K3" s="13">
        <f>$H3*E3</f>
        <v>4.29</v>
      </c>
    </row>
    <row r="4" spans="1:11" x14ac:dyDescent="0.25">
      <c r="A4" s="4">
        <v>40316</v>
      </c>
      <c r="B4" s="5" t="s">
        <v>7</v>
      </c>
      <c r="C4" s="5" t="s">
        <v>8</v>
      </c>
      <c r="D4" s="13">
        <v>390.60697916261392</v>
      </c>
      <c r="E4" s="13">
        <v>4.0858333330000001</v>
      </c>
      <c r="F4" s="5">
        <v>0</v>
      </c>
      <c r="G4" s="5">
        <v>1</v>
      </c>
      <c r="H4" s="5">
        <f t="shared" si="2"/>
        <v>1</v>
      </c>
      <c r="I4" s="34">
        <f t="shared" si="1"/>
        <v>0</v>
      </c>
      <c r="J4" s="34">
        <f t="shared" si="1"/>
        <v>1</v>
      </c>
      <c r="K4" s="13">
        <f>$H4*E4</f>
        <v>4.0858333330000001</v>
      </c>
    </row>
    <row r="5" spans="1:11" x14ac:dyDescent="0.25">
      <c r="A5" s="4">
        <v>40323</v>
      </c>
      <c r="B5" s="5" t="s">
        <v>7</v>
      </c>
      <c r="C5" s="5" t="s">
        <v>8</v>
      </c>
      <c r="D5" s="13">
        <v>249.86237982712225</v>
      </c>
      <c r="E5" s="13">
        <v>4.0858333330000001</v>
      </c>
      <c r="F5" s="5">
        <v>0</v>
      </c>
      <c r="G5" s="5">
        <v>1</v>
      </c>
      <c r="H5" s="5">
        <f t="shared" si="2"/>
        <v>1</v>
      </c>
      <c r="I5" s="34">
        <f t="shared" si="1"/>
        <v>0</v>
      </c>
      <c r="J5" s="34">
        <f t="shared" si="1"/>
        <v>1</v>
      </c>
      <c r="K5" s="13">
        <f>$H5*E5</f>
        <v>4.0858333330000001</v>
      </c>
    </row>
    <row r="6" spans="1:11" x14ac:dyDescent="0.25">
      <c r="A6" s="4">
        <v>40330</v>
      </c>
      <c r="B6" s="5" t="s">
        <v>7</v>
      </c>
      <c r="C6" s="5" t="s">
        <v>8</v>
      </c>
      <c r="D6" s="13">
        <v>222.03389430781561</v>
      </c>
      <c r="E6" s="13">
        <v>4.7931249999999999</v>
      </c>
      <c r="F6" s="5">
        <v>0</v>
      </c>
      <c r="G6" s="5">
        <v>1</v>
      </c>
      <c r="H6" s="5">
        <f t="shared" si="2"/>
        <v>1</v>
      </c>
      <c r="I6" s="34">
        <f t="shared" si="1"/>
        <v>0</v>
      </c>
      <c r="J6" s="34">
        <f t="shared" si="1"/>
        <v>1</v>
      </c>
      <c r="K6" s="13">
        <f>$H6*E6</f>
        <v>4.7931249999999999</v>
      </c>
    </row>
    <row r="7" spans="1:11" x14ac:dyDescent="0.25">
      <c r="A7" s="4">
        <v>40337</v>
      </c>
      <c r="B7" s="5" t="s">
        <v>7</v>
      </c>
      <c r="C7" s="5" t="s">
        <v>8</v>
      </c>
      <c r="D7" s="13">
        <v>276.35819705736077</v>
      </c>
      <c r="E7" s="13">
        <v>4.1471428570000004</v>
      </c>
      <c r="F7" s="5">
        <v>0</v>
      </c>
      <c r="G7" s="5">
        <v>0</v>
      </c>
      <c r="H7" s="5">
        <f t="shared" si="2"/>
        <v>1</v>
      </c>
      <c r="I7" s="34">
        <f t="shared" si="1"/>
        <v>0</v>
      </c>
      <c r="J7" s="34">
        <f t="shared" si="1"/>
        <v>0</v>
      </c>
      <c r="K7" s="13">
        <f>$H7*E7</f>
        <v>4.1471428570000004</v>
      </c>
    </row>
    <row r="8" spans="1:11" x14ac:dyDescent="0.25">
      <c r="A8" s="4">
        <v>40344</v>
      </c>
      <c r="B8" s="5" t="s">
        <v>7</v>
      </c>
      <c r="C8" s="5" t="s">
        <v>8</v>
      </c>
      <c r="D8" s="13">
        <v>294.86318135451683</v>
      </c>
      <c r="E8" s="13">
        <v>4.1471428570000004</v>
      </c>
      <c r="F8" s="5">
        <v>0</v>
      </c>
      <c r="G8" s="5">
        <v>0</v>
      </c>
      <c r="H8" s="5">
        <f t="shared" si="2"/>
        <v>1</v>
      </c>
      <c r="I8" s="34">
        <f t="shared" si="1"/>
        <v>0</v>
      </c>
      <c r="J8" s="34">
        <f t="shared" si="1"/>
        <v>0</v>
      </c>
      <c r="K8" s="13">
        <f>$H8*E8</f>
        <v>4.1471428570000004</v>
      </c>
    </row>
    <row r="9" spans="1:11" x14ac:dyDescent="0.25">
      <c r="A9" s="4">
        <v>40351</v>
      </c>
      <c r="B9" s="5" t="s">
        <v>7</v>
      </c>
      <c r="C9" s="5" t="s">
        <v>8</v>
      </c>
      <c r="D9" s="13">
        <v>383.45580710381228</v>
      </c>
      <c r="E9" s="13">
        <v>4.05</v>
      </c>
      <c r="F9" s="5">
        <v>1</v>
      </c>
      <c r="G9" s="5">
        <v>0</v>
      </c>
      <c r="H9" s="5">
        <f t="shared" si="2"/>
        <v>1</v>
      </c>
      <c r="I9" s="34">
        <f t="shared" si="1"/>
        <v>1</v>
      </c>
      <c r="J9" s="34">
        <f t="shared" si="1"/>
        <v>0</v>
      </c>
      <c r="K9" s="13">
        <f>$H9*E9</f>
        <v>4.05</v>
      </c>
    </row>
    <row r="10" spans="1:11" x14ac:dyDescent="0.25">
      <c r="A10" s="4">
        <v>40358</v>
      </c>
      <c r="B10" s="5" t="s">
        <v>7</v>
      </c>
      <c r="C10" s="5" t="s">
        <v>8</v>
      </c>
      <c r="D10" s="13">
        <v>300.2942445751741</v>
      </c>
      <c r="E10" s="13">
        <v>4.05</v>
      </c>
      <c r="F10" s="5">
        <v>0</v>
      </c>
      <c r="G10" s="5">
        <v>1</v>
      </c>
      <c r="H10" s="5">
        <f t="shared" si="2"/>
        <v>1</v>
      </c>
      <c r="I10" s="34">
        <f t="shared" si="1"/>
        <v>0</v>
      </c>
      <c r="J10" s="34">
        <f t="shared" si="1"/>
        <v>1</v>
      </c>
      <c r="K10" s="13">
        <f>$H10*E10</f>
        <v>4.05</v>
      </c>
    </row>
    <row r="11" spans="1:11" x14ac:dyDescent="0.25">
      <c r="A11" s="4">
        <v>40365</v>
      </c>
      <c r="B11" s="5" t="s">
        <v>7</v>
      </c>
      <c r="C11" s="5" t="s">
        <v>8</v>
      </c>
      <c r="D11" s="13">
        <v>296.74312209515341</v>
      </c>
      <c r="E11" s="13">
        <v>4.5813333329999999</v>
      </c>
      <c r="F11" s="5">
        <v>0</v>
      </c>
      <c r="G11" s="5">
        <v>1</v>
      </c>
      <c r="H11" s="5">
        <f t="shared" si="2"/>
        <v>1</v>
      </c>
      <c r="I11" s="34">
        <f t="shared" si="1"/>
        <v>0</v>
      </c>
      <c r="J11" s="34">
        <f t="shared" si="1"/>
        <v>1</v>
      </c>
      <c r="K11" s="13">
        <f>$H11*E11</f>
        <v>4.5813333329999999</v>
      </c>
    </row>
    <row r="12" spans="1:11" x14ac:dyDescent="0.25">
      <c r="A12" s="4">
        <v>40372</v>
      </c>
      <c r="B12" s="5" t="s">
        <v>7</v>
      </c>
      <c r="C12" s="5" t="s">
        <v>8</v>
      </c>
      <c r="D12" s="13">
        <v>429.79776568141511</v>
      </c>
      <c r="E12" s="13">
        <v>3.556923077</v>
      </c>
      <c r="F12" s="5">
        <v>0</v>
      </c>
      <c r="G12" s="5">
        <v>1</v>
      </c>
      <c r="H12" s="5">
        <f t="shared" si="2"/>
        <v>1</v>
      </c>
      <c r="I12" s="34">
        <f t="shared" si="1"/>
        <v>0</v>
      </c>
      <c r="J12" s="34">
        <f t="shared" si="1"/>
        <v>1</v>
      </c>
      <c r="K12" s="13">
        <f>$H12*E12</f>
        <v>3.556923077</v>
      </c>
    </row>
    <row r="13" spans="1:11" x14ac:dyDescent="0.25">
      <c r="A13" s="4">
        <v>40302</v>
      </c>
      <c r="B13" s="5" t="s">
        <v>7</v>
      </c>
      <c r="C13" s="5" t="s">
        <v>9</v>
      </c>
      <c r="D13" s="13">
        <v>297.21708504560701</v>
      </c>
      <c r="E13" s="13">
        <v>4.29</v>
      </c>
      <c r="F13" s="5">
        <v>0</v>
      </c>
      <c r="G13" s="5">
        <v>0</v>
      </c>
      <c r="H13" s="5">
        <f t="shared" si="2"/>
        <v>1</v>
      </c>
      <c r="I13" s="34">
        <f t="shared" si="1"/>
        <v>0</v>
      </c>
      <c r="J13" s="34">
        <f t="shared" si="1"/>
        <v>0</v>
      </c>
      <c r="K13" s="13">
        <f>$H13*E13</f>
        <v>4.29</v>
      </c>
    </row>
    <row r="14" spans="1:11" x14ac:dyDescent="0.25">
      <c r="A14" s="4">
        <v>40309</v>
      </c>
      <c r="B14" s="5" t="s">
        <v>7</v>
      </c>
      <c r="C14" s="5" t="s">
        <v>9</v>
      </c>
      <c r="D14" s="13">
        <v>268.40556671680145</v>
      </c>
      <c r="E14" s="13">
        <v>4.29</v>
      </c>
      <c r="F14" s="5">
        <v>0</v>
      </c>
      <c r="G14" s="5">
        <v>0</v>
      </c>
      <c r="H14" s="5">
        <f t="shared" si="2"/>
        <v>1</v>
      </c>
      <c r="I14" s="34">
        <f t="shared" si="1"/>
        <v>0</v>
      </c>
      <c r="J14" s="34">
        <f t="shared" si="1"/>
        <v>0</v>
      </c>
      <c r="K14" s="13">
        <f>$H14*E14</f>
        <v>4.29</v>
      </c>
    </row>
    <row r="15" spans="1:11" x14ac:dyDescent="0.25">
      <c r="A15" s="4">
        <v>40316</v>
      </c>
      <c r="B15" s="5" t="s">
        <v>7</v>
      </c>
      <c r="C15" s="5" t="s">
        <v>9</v>
      </c>
      <c r="D15" s="13">
        <v>206.02798850125583</v>
      </c>
      <c r="E15" s="13">
        <v>4.0858333330000001</v>
      </c>
      <c r="F15" s="5">
        <v>0</v>
      </c>
      <c r="G15" s="5">
        <v>0</v>
      </c>
      <c r="H15" s="5">
        <f t="shared" si="2"/>
        <v>1</v>
      </c>
      <c r="I15" s="34">
        <f t="shared" si="1"/>
        <v>0</v>
      </c>
      <c r="J15" s="34">
        <f t="shared" si="1"/>
        <v>0</v>
      </c>
      <c r="K15" s="13">
        <f>$H15*E15</f>
        <v>4.0858333330000001</v>
      </c>
    </row>
    <row r="16" spans="1:11" x14ac:dyDescent="0.25">
      <c r="A16" s="4">
        <v>40323</v>
      </c>
      <c r="B16" s="5" t="s">
        <v>7</v>
      </c>
      <c r="C16" s="5" t="s">
        <v>9</v>
      </c>
      <c r="D16" s="13">
        <v>201.96734153603134</v>
      </c>
      <c r="E16" s="13">
        <v>4.0858333330000001</v>
      </c>
      <c r="F16" s="5">
        <v>0</v>
      </c>
      <c r="G16" s="5">
        <v>0</v>
      </c>
      <c r="H16" s="5">
        <f t="shared" si="2"/>
        <v>1</v>
      </c>
      <c r="I16" s="34">
        <f t="shared" si="1"/>
        <v>0</v>
      </c>
      <c r="J16" s="34">
        <f t="shared" si="1"/>
        <v>0</v>
      </c>
      <c r="K16" s="13">
        <f>$H16*E16</f>
        <v>4.0858333330000001</v>
      </c>
    </row>
    <row r="17" spans="1:11" x14ac:dyDescent="0.25">
      <c r="A17" s="4">
        <v>40330</v>
      </c>
      <c r="B17" s="5" t="s">
        <v>7</v>
      </c>
      <c r="C17" s="5" t="s">
        <v>9</v>
      </c>
      <c r="D17" s="13">
        <v>239.72697458725526</v>
      </c>
      <c r="E17" s="13">
        <v>3.84</v>
      </c>
      <c r="F17" s="5">
        <v>0</v>
      </c>
      <c r="G17" s="5">
        <v>0</v>
      </c>
      <c r="H17" s="5">
        <f t="shared" si="2"/>
        <v>1</v>
      </c>
      <c r="I17" s="34">
        <f t="shared" si="1"/>
        <v>0</v>
      </c>
      <c r="J17" s="34">
        <f t="shared" si="1"/>
        <v>0</v>
      </c>
      <c r="K17" s="13">
        <f>$H17*E17</f>
        <v>3.84</v>
      </c>
    </row>
    <row r="18" spans="1:11" x14ac:dyDescent="0.25">
      <c r="A18" s="4">
        <v>40337</v>
      </c>
      <c r="B18" s="5" t="s">
        <v>7</v>
      </c>
      <c r="C18" s="5" t="s">
        <v>9</v>
      </c>
      <c r="D18" s="13">
        <v>171.39281859155261</v>
      </c>
      <c r="E18" s="13">
        <v>4.2592307690000002</v>
      </c>
      <c r="F18" s="5">
        <v>0</v>
      </c>
      <c r="G18" s="5">
        <v>0</v>
      </c>
      <c r="H18" s="5">
        <f t="shared" si="2"/>
        <v>1</v>
      </c>
      <c r="I18" s="34">
        <f t="shared" ref="I18:I81" si="3">$H18*F18</f>
        <v>0</v>
      </c>
      <c r="J18" s="34">
        <f t="shared" ref="J18:J81" si="4">$H18*G18</f>
        <v>0</v>
      </c>
      <c r="K18" s="13">
        <f>$H18*E18</f>
        <v>4.2592307690000002</v>
      </c>
    </row>
    <row r="19" spans="1:11" x14ac:dyDescent="0.25">
      <c r="A19" s="4">
        <v>40344</v>
      </c>
      <c r="B19" s="5" t="s">
        <v>7</v>
      </c>
      <c r="C19" s="5" t="s">
        <v>9</v>
      </c>
      <c r="D19" s="13">
        <v>172.74559451311936</v>
      </c>
      <c r="E19" s="13">
        <v>4.99</v>
      </c>
      <c r="F19" s="5">
        <v>0</v>
      </c>
      <c r="G19" s="5">
        <v>0</v>
      </c>
      <c r="H19" s="5">
        <f t="shared" si="2"/>
        <v>1</v>
      </c>
      <c r="I19" s="34">
        <f t="shared" si="3"/>
        <v>0</v>
      </c>
      <c r="J19" s="34">
        <f t="shared" si="4"/>
        <v>0</v>
      </c>
      <c r="K19" s="13">
        <f>$H19*E19</f>
        <v>4.99</v>
      </c>
    </row>
    <row r="20" spans="1:11" x14ac:dyDescent="0.25">
      <c r="A20" s="4">
        <v>40351</v>
      </c>
      <c r="B20" s="5" t="s">
        <v>7</v>
      </c>
      <c r="C20" s="5" t="s">
        <v>9</v>
      </c>
      <c r="D20" s="13">
        <v>379.20412736310453</v>
      </c>
      <c r="E20" s="13">
        <v>3.7685714290000001</v>
      </c>
      <c r="F20" s="5">
        <v>1</v>
      </c>
      <c r="G20" s="5">
        <v>0</v>
      </c>
      <c r="H20" s="5">
        <f t="shared" si="2"/>
        <v>1</v>
      </c>
      <c r="I20" s="34">
        <f t="shared" si="3"/>
        <v>1</v>
      </c>
      <c r="J20" s="34">
        <f t="shared" si="4"/>
        <v>0</v>
      </c>
      <c r="K20" s="13">
        <f>$H20*E20</f>
        <v>3.7685714290000001</v>
      </c>
    </row>
    <row r="21" spans="1:11" x14ac:dyDescent="0.25">
      <c r="A21" s="4">
        <v>40358</v>
      </c>
      <c r="B21" s="5" t="s">
        <v>7</v>
      </c>
      <c r="C21" s="5" t="s">
        <v>9</v>
      </c>
      <c r="D21" s="13">
        <v>346.14938028154523</v>
      </c>
      <c r="E21" s="13">
        <v>4.7024999999999997</v>
      </c>
      <c r="F21" s="5">
        <v>0</v>
      </c>
      <c r="G21" s="5">
        <v>1</v>
      </c>
      <c r="H21" s="5">
        <f t="shared" si="2"/>
        <v>1</v>
      </c>
      <c r="I21" s="34">
        <f t="shared" si="3"/>
        <v>0</v>
      </c>
      <c r="J21" s="34">
        <f t="shared" si="4"/>
        <v>1</v>
      </c>
      <c r="K21" s="13">
        <f>$H21*E21</f>
        <v>4.7024999999999997</v>
      </c>
    </row>
    <row r="22" spans="1:11" x14ac:dyDescent="0.25">
      <c r="A22" s="4">
        <v>40365</v>
      </c>
      <c r="B22" s="5" t="s">
        <v>7</v>
      </c>
      <c r="C22" s="5" t="s">
        <v>9</v>
      </c>
      <c r="D22" s="13">
        <v>371.4853015379951</v>
      </c>
      <c r="E22" s="13">
        <v>3.5878571429999999</v>
      </c>
      <c r="F22" s="5">
        <v>0</v>
      </c>
      <c r="G22" s="5">
        <v>1</v>
      </c>
      <c r="H22" s="5">
        <f t="shared" si="2"/>
        <v>1</v>
      </c>
      <c r="I22" s="34">
        <f t="shared" si="3"/>
        <v>0</v>
      </c>
      <c r="J22" s="34">
        <f t="shared" si="4"/>
        <v>1</v>
      </c>
      <c r="K22" s="13">
        <f>$H22*E22</f>
        <v>3.5878571429999999</v>
      </c>
    </row>
    <row r="23" spans="1:11" x14ac:dyDescent="0.25">
      <c r="A23" s="4">
        <v>40372</v>
      </c>
      <c r="B23" s="5" t="s">
        <v>7</v>
      </c>
      <c r="C23" s="5" t="s">
        <v>9</v>
      </c>
      <c r="D23" s="13">
        <v>302.60708516818738</v>
      </c>
      <c r="E23" s="13">
        <v>3.8450000000000002</v>
      </c>
      <c r="F23" s="5">
        <v>0</v>
      </c>
      <c r="G23" s="5">
        <v>1</v>
      </c>
      <c r="H23" s="5">
        <f t="shared" si="2"/>
        <v>1</v>
      </c>
      <c r="I23" s="34">
        <f t="shared" si="3"/>
        <v>0</v>
      </c>
      <c r="J23" s="34">
        <f t="shared" si="4"/>
        <v>1</v>
      </c>
      <c r="K23" s="13">
        <f>$H23*E23</f>
        <v>3.8450000000000002</v>
      </c>
    </row>
    <row r="24" spans="1:11" x14ac:dyDescent="0.25">
      <c r="A24" s="4">
        <v>40302</v>
      </c>
      <c r="B24" s="5" t="s">
        <v>7</v>
      </c>
      <c r="C24" s="5" t="s">
        <v>10</v>
      </c>
      <c r="D24" s="13">
        <v>145.78336079215677</v>
      </c>
      <c r="E24" s="13">
        <v>5.39</v>
      </c>
      <c r="F24" s="5">
        <v>0</v>
      </c>
      <c r="G24" s="5">
        <v>0</v>
      </c>
      <c r="H24" s="5">
        <f t="shared" si="2"/>
        <v>1</v>
      </c>
      <c r="I24" s="34">
        <f t="shared" si="3"/>
        <v>0</v>
      </c>
      <c r="J24" s="34">
        <f t="shared" si="4"/>
        <v>0</v>
      </c>
      <c r="K24" s="13">
        <f>$H24*E24</f>
        <v>5.39</v>
      </c>
    </row>
    <row r="25" spans="1:11" x14ac:dyDescent="0.25">
      <c r="A25" s="4">
        <v>40309</v>
      </c>
      <c r="B25" s="5" t="s">
        <v>7</v>
      </c>
      <c r="C25" s="5" t="s">
        <v>10</v>
      </c>
      <c r="D25" s="13">
        <v>309.05276246954139</v>
      </c>
      <c r="E25" s="13">
        <v>5.0185714289999996</v>
      </c>
      <c r="F25" s="5">
        <v>0</v>
      </c>
      <c r="G25" s="5">
        <v>0</v>
      </c>
      <c r="H25" s="5">
        <f t="shared" si="2"/>
        <v>1</v>
      </c>
      <c r="I25" s="34">
        <f t="shared" si="3"/>
        <v>0</v>
      </c>
      <c r="J25" s="34">
        <f t="shared" si="4"/>
        <v>0</v>
      </c>
      <c r="K25" s="13">
        <f>$H25*E25</f>
        <v>5.0185714289999996</v>
      </c>
    </row>
    <row r="26" spans="1:11" x14ac:dyDescent="0.25">
      <c r="A26" s="4">
        <v>40316</v>
      </c>
      <c r="B26" s="5" t="s">
        <v>7</v>
      </c>
      <c r="C26" s="5" t="s">
        <v>10</v>
      </c>
      <c r="D26" s="13">
        <v>154.59788084785293</v>
      </c>
      <c r="E26" s="13">
        <v>5.2149999999999999</v>
      </c>
      <c r="F26" s="5">
        <v>0</v>
      </c>
      <c r="G26" s="5">
        <v>0</v>
      </c>
      <c r="H26" s="5">
        <f t="shared" si="2"/>
        <v>1</v>
      </c>
      <c r="I26" s="34">
        <f t="shared" si="3"/>
        <v>0</v>
      </c>
      <c r="J26" s="34">
        <f t="shared" si="4"/>
        <v>0</v>
      </c>
      <c r="K26" s="13">
        <f>$H26*E26</f>
        <v>5.2149999999999999</v>
      </c>
    </row>
    <row r="27" spans="1:11" x14ac:dyDescent="0.25">
      <c r="A27" s="4">
        <v>40323</v>
      </c>
      <c r="B27" s="5" t="s">
        <v>7</v>
      </c>
      <c r="C27" s="5" t="s">
        <v>10</v>
      </c>
      <c r="D27" s="13">
        <v>247.72564561350089</v>
      </c>
      <c r="E27" s="13">
        <v>4.8816666670000002</v>
      </c>
      <c r="F27" s="5">
        <v>0</v>
      </c>
      <c r="G27" s="5">
        <v>0</v>
      </c>
      <c r="H27" s="5">
        <f t="shared" si="2"/>
        <v>1</v>
      </c>
      <c r="I27" s="34">
        <f t="shared" si="3"/>
        <v>0</v>
      </c>
      <c r="J27" s="34">
        <f t="shared" si="4"/>
        <v>0</v>
      </c>
      <c r="K27" s="13">
        <f>$H27*E27</f>
        <v>4.8816666670000002</v>
      </c>
    </row>
    <row r="28" spans="1:11" x14ac:dyDescent="0.25">
      <c r="A28" s="4">
        <v>40330</v>
      </c>
      <c r="B28" s="5" t="s">
        <v>7</v>
      </c>
      <c r="C28" s="5" t="s">
        <v>10</v>
      </c>
      <c r="D28" s="13">
        <v>227.99236329472669</v>
      </c>
      <c r="E28" s="13">
        <v>3.9666666670000001</v>
      </c>
      <c r="F28" s="5">
        <v>0</v>
      </c>
      <c r="G28" s="5">
        <v>0</v>
      </c>
      <c r="H28" s="5">
        <f t="shared" si="2"/>
        <v>1</v>
      </c>
      <c r="I28" s="34">
        <f t="shared" si="3"/>
        <v>0</v>
      </c>
      <c r="J28" s="34">
        <f t="shared" si="4"/>
        <v>0</v>
      </c>
      <c r="K28" s="13">
        <f>$H28*E28</f>
        <v>3.9666666670000001</v>
      </c>
    </row>
    <row r="29" spans="1:11" x14ac:dyDescent="0.25">
      <c r="A29" s="4">
        <v>40337</v>
      </c>
      <c r="B29" s="5" t="s">
        <v>7</v>
      </c>
      <c r="C29" s="5" t="s">
        <v>10</v>
      </c>
      <c r="D29" s="13">
        <v>226.5964968466343</v>
      </c>
      <c r="E29" s="13">
        <v>3.997692308</v>
      </c>
      <c r="F29" s="5">
        <v>0</v>
      </c>
      <c r="G29" s="5">
        <v>0</v>
      </c>
      <c r="H29" s="5">
        <f t="shared" si="2"/>
        <v>1</v>
      </c>
      <c r="I29" s="34">
        <f t="shared" si="3"/>
        <v>0</v>
      </c>
      <c r="J29" s="34">
        <f t="shared" si="4"/>
        <v>0</v>
      </c>
      <c r="K29" s="13">
        <f>$H29*E29</f>
        <v>3.997692308</v>
      </c>
    </row>
    <row r="30" spans="1:11" x14ac:dyDescent="0.25">
      <c r="A30" s="4">
        <v>40344</v>
      </c>
      <c r="B30" s="5" t="s">
        <v>7</v>
      </c>
      <c r="C30" s="5" t="s">
        <v>10</v>
      </c>
      <c r="D30" s="13">
        <v>233.31521082097063</v>
      </c>
      <c r="E30" s="13">
        <v>4.8958823530000002</v>
      </c>
      <c r="F30" s="5">
        <v>0</v>
      </c>
      <c r="G30" s="5">
        <v>0</v>
      </c>
      <c r="H30" s="5">
        <f t="shared" si="2"/>
        <v>1</v>
      </c>
      <c r="I30" s="34">
        <f t="shared" si="3"/>
        <v>0</v>
      </c>
      <c r="J30" s="34">
        <f t="shared" si="4"/>
        <v>0</v>
      </c>
      <c r="K30" s="13">
        <f>$H30*E30</f>
        <v>4.8958823530000002</v>
      </c>
    </row>
    <row r="31" spans="1:11" x14ac:dyDescent="0.25">
      <c r="A31" s="4">
        <v>40351</v>
      </c>
      <c r="B31" s="5" t="s">
        <v>7</v>
      </c>
      <c r="C31" s="5" t="s">
        <v>10</v>
      </c>
      <c r="D31" s="13">
        <v>215.20722620508221</v>
      </c>
      <c r="E31" s="13">
        <v>4.9275000000000002</v>
      </c>
      <c r="F31" s="5">
        <v>0</v>
      </c>
      <c r="G31" s="5">
        <v>0</v>
      </c>
      <c r="H31" s="5">
        <f t="shared" si="2"/>
        <v>1</v>
      </c>
      <c r="I31" s="34">
        <f t="shared" si="3"/>
        <v>0</v>
      </c>
      <c r="J31" s="34">
        <f t="shared" si="4"/>
        <v>0</v>
      </c>
      <c r="K31" s="13">
        <f>$H31*E31</f>
        <v>4.9275000000000002</v>
      </c>
    </row>
    <row r="32" spans="1:11" x14ac:dyDescent="0.25">
      <c r="A32" s="4">
        <v>40358</v>
      </c>
      <c r="B32" s="5" t="s">
        <v>7</v>
      </c>
      <c r="C32" s="5" t="s">
        <v>10</v>
      </c>
      <c r="D32" s="13">
        <v>233.41454117517861</v>
      </c>
      <c r="E32" s="13">
        <v>4.3166666669999998</v>
      </c>
      <c r="F32" s="5">
        <v>0</v>
      </c>
      <c r="G32" s="5">
        <v>0</v>
      </c>
      <c r="H32" s="5">
        <f t="shared" si="2"/>
        <v>1</v>
      </c>
      <c r="I32" s="34">
        <f t="shared" si="3"/>
        <v>0</v>
      </c>
      <c r="J32" s="34">
        <f t="shared" si="4"/>
        <v>0</v>
      </c>
      <c r="K32" s="13">
        <f>$H32*E32</f>
        <v>4.3166666669999998</v>
      </c>
    </row>
    <row r="33" spans="1:11" x14ac:dyDescent="0.25">
      <c r="A33" s="4">
        <v>40365</v>
      </c>
      <c r="B33" s="5" t="s">
        <v>7</v>
      </c>
      <c r="C33" s="5" t="s">
        <v>10</v>
      </c>
      <c r="D33" s="13">
        <v>297.11769231578774</v>
      </c>
      <c r="E33" s="13">
        <v>4.1213333329999999</v>
      </c>
      <c r="F33" s="5">
        <v>0</v>
      </c>
      <c r="G33" s="5">
        <v>0</v>
      </c>
      <c r="H33" s="5">
        <f t="shared" si="2"/>
        <v>1</v>
      </c>
      <c r="I33" s="34">
        <f t="shared" si="3"/>
        <v>0</v>
      </c>
      <c r="J33" s="34">
        <f t="shared" si="4"/>
        <v>0</v>
      </c>
      <c r="K33" s="13">
        <f>$H33*E33</f>
        <v>4.1213333329999999</v>
      </c>
    </row>
    <row r="34" spans="1:11" x14ac:dyDescent="0.25">
      <c r="A34" s="4">
        <v>40372</v>
      </c>
      <c r="B34" s="5" t="s">
        <v>7</v>
      </c>
      <c r="C34" s="5" t="s">
        <v>10</v>
      </c>
      <c r="D34" s="13">
        <v>258.46230884332823</v>
      </c>
      <c r="E34" s="13">
        <v>4.6806666669999997</v>
      </c>
      <c r="F34" s="5">
        <v>0</v>
      </c>
      <c r="G34" s="5">
        <v>0</v>
      </c>
      <c r="H34" s="5">
        <f t="shared" si="2"/>
        <v>1</v>
      </c>
      <c r="I34" s="34">
        <f t="shared" si="3"/>
        <v>0</v>
      </c>
      <c r="J34" s="34">
        <f t="shared" si="4"/>
        <v>0</v>
      </c>
      <c r="K34" s="13">
        <f>$H34*E34</f>
        <v>4.6806666669999997</v>
      </c>
    </row>
    <row r="35" spans="1:11" x14ac:dyDescent="0.25">
      <c r="A35" s="4">
        <v>40302</v>
      </c>
      <c r="B35" s="5" t="s">
        <v>7</v>
      </c>
      <c r="C35" s="5" t="s">
        <v>11</v>
      </c>
      <c r="D35" s="13">
        <v>336.22133222738205</v>
      </c>
      <c r="E35" s="13">
        <v>4.3172727269999998</v>
      </c>
      <c r="F35" s="5">
        <v>0</v>
      </c>
      <c r="G35" s="5">
        <v>0</v>
      </c>
      <c r="H35" s="5">
        <f t="shared" si="2"/>
        <v>1</v>
      </c>
      <c r="I35" s="34">
        <f t="shared" si="3"/>
        <v>0</v>
      </c>
      <c r="J35" s="34">
        <f t="shared" si="4"/>
        <v>0</v>
      </c>
      <c r="K35" s="13">
        <f>$H35*E35</f>
        <v>4.3172727269999998</v>
      </c>
    </row>
    <row r="36" spans="1:11" x14ac:dyDescent="0.25">
      <c r="A36" s="4">
        <v>40309</v>
      </c>
      <c r="B36" s="5" t="s">
        <v>7</v>
      </c>
      <c r="C36" s="5" t="s">
        <v>11</v>
      </c>
      <c r="D36" s="13">
        <v>364.17453904151307</v>
      </c>
      <c r="E36" s="13">
        <v>4.5233333330000001</v>
      </c>
      <c r="F36" s="5">
        <v>0</v>
      </c>
      <c r="G36" s="5">
        <v>0</v>
      </c>
      <c r="H36" s="5">
        <f t="shared" si="2"/>
        <v>1</v>
      </c>
      <c r="I36" s="34">
        <f t="shared" si="3"/>
        <v>0</v>
      </c>
      <c r="J36" s="34">
        <f t="shared" si="4"/>
        <v>0</v>
      </c>
      <c r="K36" s="13">
        <f>$H36*E36</f>
        <v>4.5233333330000001</v>
      </c>
    </row>
    <row r="37" spans="1:11" x14ac:dyDescent="0.25">
      <c r="A37" s="4">
        <v>40316</v>
      </c>
      <c r="B37" s="5" t="s">
        <v>7</v>
      </c>
      <c r="C37" s="5" t="s">
        <v>11</v>
      </c>
      <c r="D37" s="13">
        <v>291.1947988284852</v>
      </c>
      <c r="E37" s="13">
        <v>4.9469230770000001</v>
      </c>
      <c r="F37" s="5">
        <v>1</v>
      </c>
      <c r="G37" s="5">
        <v>0</v>
      </c>
      <c r="H37" s="5">
        <f t="shared" si="2"/>
        <v>1</v>
      </c>
      <c r="I37" s="34">
        <f t="shared" si="3"/>
        <v>1</v>
      </c>
      <c r="J37" s="34">
        <f t="shared" si="4"/>
        <v>0</v>
      </c>
      <c r="K37" s="13">
        <f>$H37*E37</f>
        <v>4.9469230770000001</v>
      </c>
    </row>
    <row r="38" spans="1:11" x14ac:dyDescent="0.25">
      <c r="A38" s="4">
        <v>40323</v>
      </c>
      <c r="B38" s="5" t="s">
        <v>7</v>
      </c>
      <c r="C38" s="5" t="s">
        <v>11</v>
      </c>
      <c r="D38" s="13">
        <v>279.62964251219836</v>
      </c>
      <c r="E38" s="13">
        <v>4.693846154</v>
      </c>
      <c r="F38" s="5">
        <v>0</v>
      </c>
      <c r="G38" s="5">
        <v>1</v>
      </c>
      <c r="H38" s="5">
        <f t="shared" si="2"/>
        <v>1</v>
      </c>
      <c r="I38" s="34">
        <f t="shared" si="3"/>
        <v>0</v>
      </c>
      <c r="J38" s="34">
        <f t="shared" si="4"/>
        <v>1</v>
      </c>
      <c r="K38" s="13">
        <f>$H38*E38</f>
        <v>4.693846154</v>
      </c>
    </row>
    <row r="39" spans="1:11" x14ac:dyDescent="0.25">
      <c r="A39" s="4">
        <v>40330</v>
      </c>
      <c r="B39" s="5" t="s">
        <v>7</v>
      </c>
      <c r="C39" s="5" t="s">
        <v>11</v>
      </c>
      <c r="D39" s="13">
        <v>328.56464507221398</v>
      </c>
      <c r="E39" s="13">
        <v>4.8435714289999998</v>
      </c>
      <c r="F39" s="5">
        <v>0</v>
      </c>
      <c r="G39" s="5">
        <v>1</v>
      </c>
      <c r="H39" s="5">
        <f t="shared" si="2"/>
        <v>1</v>
      </c>
      <c r="I39" s="34">
        <f t="shared" si="3"/>
        <v>0</v>
      </c>
      <c r="J39" s="34">
        <f t="shared" si="4"/>
        <v>1</v>
      </c>
      <c r="K39" s="13">
        <f>$H39*E39</f>
        <v>4.8435714289999998</v>
      </c>
    </row>
    <row r="40" spans="1:11" x14ac:dyDescent="0.25">
      <c r="A40" s="4">
        <v>40337</v>
      </c>
      <c r="B40" s="5" t="s">
        <v>7</v>
      </c>
      <c r="C40" s="5" t="s">
        <v>11</v>
      </c>
      <c r="D40" s="13">
        <v>329.40232818821283</v>
      </c>
      <c r="E40" s="13">
        <v>4.7024999999999997</v>
      </c>
      <c r="F40" s="5">
        <v>0</v>
      </c>
      <c r="G40" s="5">
        <v>1</v>
      </c>
      <c r="H40" s="5">
        <f t="shared" si="2"/>
        <v>1</v>
      </c>
      <c r="I40" s="34">
        <f t="shared" si="3"/>
        <v>0</v>
      </c>
      <c r="J40" s="34">
        <f t="shared" si="4"/>
        <v>1</v>
      </c>
      <c r="K40" s="13">
        <f>$H40*E40</f>
        <v>4.7024999999999997</v>
      </c>
    </row>
    <row r="41" spans="1:11" x14ac:dyDescent="0.25">
      <c r="A41" s="4">
        <v>40344</v>
      </c>
      <c r="B41" s="5" t="s">
        <v>7</v>
      </c>
      <c r="C41" s="5" t="s">
        <v>11</v>
      </c>
      <c r="D41" s="13">
        <v>211.37293465463586</v>
      </c>
      <c r="E41" s="13">
        <v>4.8958823530000002</v>
      </c>
      <c r="F41" s="5">
        <v>0</v>
      </c>
      <c r="G41" s="5">
        <v>0</v>
      </c>
      <c r="H41" s="5">
        <f t="shared" si="2"/>
        <v>1</v>
      </c>
      <c r="I41" s="34">
        <f t="shared" si="3"/>
        <v>0</v>
      </c>
      <c r="J41" s="34">
        <f t="shared" si="4"/>
        <v>0</v>
      </c>
      <c r="K41" s="13">
        <f>$H41*E41</f>
        <v>4.8958823530000002</v>
      </c>
    </row>
    <row r="42" spans="1:11" x14ac:dyDescent="0.25">
      <c r="A42" s="4">
        <v>40351</v>
      </c>
      <c r="B42" s="5" t="s">
        <v>7</v>
      </c>
      <c r="C42" s="5" t="s">
        <v>11</v>
      </c>
      <c r="D42" s="13">
        <v>428.35016052755583</v>
      </c>
      <c r="E42" s="13">
        <v>4.0257142860000004</v>
      </c>
      <c r="F42" s="5">
        <v>1</v>
      </c>
      <c r="G42" s="5">
        <v>0</v>
      </c>
      <c r="H42" s="5">
        <f t="shared" si="2"/>
        <v>1</v>
      </c>
      <c r="I42" s="34">
        <f t="shared" si="3"/>
        <v>1</v>
      </c>
      <c r="J42" s="34">
        <f t="shared" si="4"/>
        <v>0</v>
      </c>
      <c r="K42" s="13">
        <f>$H42*E42</f>
        <v>4.0257142860000004</v>
      </c>
    </row>
    <row r="43" spans="1:11" x14ac:dyDescent="0.25">
      <c r="A43" s="4">
        <v>40358</v>
      </c>
      <c r="B43" s="5" t="s">
        <v>7</v>
      </c>
      <c r="C43" s="5" t="s">
        <v>11</v>
      </c>
      <c r="D43" s="13">
        <v>412.79178442906306</v>
      </c>
      <c r="E43" s="13">
        <v>4.8366666670000003</v>
      </c>
      <c r="F43" s="5">
        <v>1</v>
      </c>
      <c r="G43" s="5">
        <v>1</v>
      </c>
      <c r="H43" s="5">
        <f t="shared" si="2"/>
        <v>1</v>
      </c>
      <c r="I43" s="34">
        <f t="shared" si="3"/>
        <v>1</v>
      </c>
      <c r="J43" s="34">
        <f t="shared" si="4"/>
        <v>1</v>
      </c>
      <c r="K43" s="13">
        <f>$H43*E43</f>
        <v>4.8366666670000003</v>
      </c>
    </row>
    <row r="44" spans="1:11" x14ac:dyDescent="0.25">
      <c r="A44" s="4">
        <v>40365</v>
      </c>
      <c r="B44" s="5" t="s">
        <v>7</v>
      </c>
      <c r="C44" s="5" t="s">
        <v>11</v>
      </c>
      <c r="D44" s="13">
        <v>328.22108302748148</v>
      </c>
      <c r="E44" s="13">
        <v>4.2473333330000003</v>
      </c>
      <c r="F44" s="5">
        <v>0</v>
      </c>
      <c r="G44" s="5">
        <v>1</v>
      </c>
      <c r="H44" s="5">
        <f t="shared" si="2"/>
        <v>1</v>
      </c>
      <c r="I44" s="34">
        <f t="shared" si="3"/>
        <v>0</v>
      </c>
      <c r="J44" s="34">
        <f t="shared" si="4"/>
        <v>1</v>
      </c>
      <c r="K44" s="13">
        <f>$H44*E44</f>
        <v>4.2473333330000003</v>
      </c>
    </row>
    <row r="45" spans="1:11" x14ac:dyDescent="0.25">
      <c r="A45" s="4">
        <v>40372</v>
      </c>
      <c r="B45" s="5" t="s">
        <v>7</v>
      </c>
      <c r="C45" s="5" t="s">
        <v>11</v>
      </c>
      <c r="D45" s="13">
        <v>269.83398933575558</v>
      </c>
      <c r="E45" s="13">
        <v>4.5443749999999996</v>
      </c>
      <c r="F45" s="5">
        <v>0</v>
      </c>
      <c r="G45" s="5">
        <v>1</v>
      </c>
      <c r="H45" s="5">
        <f t="shared" si="2"/>
        <v>1</v>
      </c>
      <c r="I45" s="34">
        <f t="shared" si="3"/>
        <v>0</v>
      </c>
      <c r="J45" s="34">
        <f t="shared" si="4"/>
        <v>1</v>
      </c>
      <c r="K45" s="13">
        <f>$H45*E45</f>
        <v>4.5443749999999996</v>
      </c>
    </row>
    <row r="46" spans="1:11" x14ac:dyDescent="0.25">
      <c r="A46" s="4">
        <v>40302</v>
      </c>
      <c r="B46" s="5" t="s">
        <v>7</v>
      </c>
      <c r="C46" s="5" t="s">
        <v>12</v>
      </c>
      <c r="D46" s="13">
        <v>286.13829190952799</v>
      </c>
      <c r="E46" s="13">
        <v>4.0627272730000001</v>
      </c>
      <c r="F46" s="5">
        <v>0</v>
      </c>
      <c r="G46" s="5">
        <v>0</v>
      </c>
      <c r="H46" s="5">
        <f t="shared" si="2"/>
        <v>1</v>
      </c>
      <c r="I46" s="34">
        <f t="shared" si="3"/>
        <v>0</v>
      </c>
      <c r="J46" s="34">
        <f t="shared" si="4"/>
        <v>0</v>
      </c>
      <c r="K46" s="13">
        <f>$H46*E46</f>
        <v>4.0627272730000001</v>
      </c>
    </row>
    <row r="47" spans="1:11" x14ac:dyDescent="0.25">
      <c r="A47" s="4">
        <v>40309</v>
      </c>
      <c r="B47" s="5" t="s">
        <v>7</v>
      </c>
      <c r="C47" s="5" t="s">
        <v>12</v>
      </c>
      <c r="D47" s="13">
        <v>100.09976082913568</v>
      </c>
      <c r="E47" s="13">
        <v>4.7233333330000002</v>
      </c>
      <c r="F47" s="5">
        <v>0</v>
      </c>
      <c r="G47" s="5">
        <v>0</v>
      </c>
      <c r="H47" s="5">
        <f t="shared" si="2"/>
        <v>1</v>
      </c>
      <c r="I47" s="34">
        <f t="shared" si="3"/>
        <v>0</v>
      </c>
      <c r="J47" s="34">
        <f t="shared" si="4"/>
        <v>0</v>
      </c>
      <c r="K47" s="13">
        <f>$H47*E47</f>
        <v>4.7233333330000002</v>
      </c>
    </row>
    <row r="48" spans="1:11" x14ac:dyDescent="0.25">
      <c r="A48" s="4">
        <v>40316</v>
      </c>
      <c r="B48" s="5" t="s">
        <v>7</v>
      </c>
      <c r="C48" s="5" t="s">
        <v>12</v>
      </c>
      <c r="D48" s="13">
        <v>202.21177781488618</v>
      </c>
      <c r="E48" s="13">
        <v>4.0945454549999996</v>
      </c>
      <c r="F48" s="5">
        <v>0</v>
      </c>
      <c r="G48" s="5">
        <v>0</v>
      </c>
      <c r="H48" s="5">
        <f t="shared" si="2"/>
        <v>1</v>
      </c>
      <c r="I48" s="34">
        <f t="shared" si="3"/>
        <v>0</v>
      </c>
      <c r="J48" s="34">
        <f t="shared" si="4"/>
        <v>0</v>
      </c>
      <c r="K48" s="13">
        <f>$H48*E48</f>
        <v>4.0945454549999996</v>
      </c>
    </row>
    <row r="49" spans="1:11" x14ac:dyDescent="0.25">
      <c r="A49" s="4">
        <v>40323</v>
      </c>
      <c r="B49" s="5" t="s">
        <v>7</v>
      </c>
      <c r="C49" s="5" t="s">
        <v>12</v>
      </c>
      <c r="D49" s="13">
        <v>277.05184352904394</v>
      </c>
      <c r="E49" s="13">
        <v>4.0581818180000004</v>
      </c>
      <c r="F49" s="5">
        <v>1</v>
      </c>
      <c r="G49" s="5">
        <v>0</v>
      </c>
      <c r="H49" s="5">
        <f t="shared" si="2"/>
        <v>1</v>
      </c>
      <c r="I49" s="34">
        <f t="shared" si="3"/>
        <v>1</v>
      </c>
      <c r="J49" s="34">
        <f t="shared" si="4"/>
        <v>0</v>
      </c>
      <c r="K49" s="13">
        <f>$H49*E49</f>
        <v>4.0581818180000004</v>
      </c>
    </row>
    <row r="50" spans="1:11" x14ac:dyDescent="0.25">
      <c r="A50" s="4">
        <v>40330</v>
      </c>
      <c r="B50" s="5" t="s">
        <v>7</v>
      </c>
      <c r="C50" s="5" t="s">
        <v>12</v>
      </c>
      <c r="D50" s="13">
        <v>432.8902525837712</v>
      </c>
      <c r="E50" s="13">
        <v>3.84</v>
      </c>
      <c r="F50" s="5">
        <v>1</v>
      </c>
      <c r="G50" s="5">
        <v>1</v>
      </c>
      <c r="H50" s="5">
        <f t="shared" si="2"/>
        <v>1</v>
      </c>
      <c r="I50" s="34">
        <f t="shared" si="3"/>
        <v>1</v>
      </c>
      <c r="J50" s="34">
        <f t="shared" si="4"/>
        <v>1</v>
      </c>
      <c r="K50" s="13">
        <f>$H50*E50</f>
        <v>3.84</v>
      </c>
    </row>
    <row r="51" spans="1:11" x14ac:dyDescent="0.25">
      <c r="A51" s="4">
        <v>40337</v>
      </c>
      <c r="B51" s="5" t="s">
        <v>7</v>
      </c>
      <c r="C51" s="5" t="s">
        <v>12</v>
      </c>
      <c r="D51" s="13">
        <v>427.7926261350546</v>
      </c>
      <c r="E51" s="13">
        <v>5.1669230769999999</v>
      </c>
      <c r="F51" s="5">
        <v>1</v>
      </c>
      <c r="G51" s="5">
        <v>1</v>
      </c>
      <c r="H51" s="5">
        <f t="shared" si="2"/>
        <v>1</v>
      </c>
      <c r="I51" s="34">
        <f t="shared" si="3"/>
        <v>1</v>
      </c>
      <c r="J51" s="34">
        <f t="shared" si="4"/>
        <v>1</v>
      </c>
      <c r="K51" s="13">
        <f>$H51*E51</f>
        <v>5.1669230769999999</v>
      </c>
    </row>
    <row r="52" spans="1:11" x14ac:dyDescent="0.25">
      <c r="A52" s="4">
        <v>40344</v>
      </c>
      <c r="B52" s="5" t="s">
        <v>7</v>
      </c>
      <c r="C52" s="5" t="s">
        <v>12</v>
      </c>
      <c r="D52" s="13">
        <v>241.04674393023117</v>
      </c>
      <c r="E52" s="13">
        <v>4.05</v>
      </c>
      <c r="F52" s="5">
        <v>0</v>
      </c>
      <c r="G52" s="5">
        <v>1</v>
      </c>
      <c r="H52" s="5">
        <f t="shared" si="2"/>
        <v>1</v>
      </c>
      <c r="I52" s="34">
        <f t="shared" si="3"/>
        <v>0</v>
      </c>
      <c r="J52" s="34">
        <f t="shared" si="4"/>
        <v>1</v>
      </c>
      <c r="K52" s="13">
        <f>$H52*E52</f>
        <v>4.05</v>
      </c>
    </row>
    <row r="53" spans="1:11" x14ac:dyDescent="0.25">
      <c r="A53" s="4">
        <v>40351</v>
      </c>
      <c r="B53" s="5" t="s">
        <v>7</v>
      </c>
      <c r="C53" s="5" t="s">
        <v>12</v>
      </c>
      <c r="D53" s="13">
        <v>556.55004166698996</v>
      </c>
      <c r="E53" s="13">
        <v>3.8515384620000002</v>
      </c>
      <c r="F53" s="5">
        <v>1</v>
      </c>
      <c r="G53" s="5">
        <v>1</v>
      </c>
      <c r="H53" s="5">
        <f t="shared" si="2"/>
        <v>1</v>
      </c>
      <c r="I53" s="34">
        <f t="shared" si="3"/>
        <v>1</v>
      </c>
      <c r="J53" s="34">
        <f t="shared" si="4"/>
        <v>1</v>
      </c>
      <c r="K53" s="13">
        <f>$H53*E53</f>
        <v>3.8515384620000002</v>
      </c>
    </row>
    <row r="54" spans="1:11" x14ac:dyDescent="0.25">
      <c r="A54" s="4">
        <v>40358</v>
      </c>
      <c r="B54" s="5" t="s">
        <v>7</v>
      </c>
      <c r="C54" s="5" t="s">
        <v>12</v>
      </c>
      <c r="D54" s="13">
        <v>309.99966629109912</v>
      </c>
      <c r="E54" s="13">
        <v>3.8515384620000002</v>
      </c>
      <c r="F54" s="5">
        <v>0</v>
      </c>
      <c r="G54" s="5">
        <v>1</v>
      </c>
      <c r="H54" s="5">
        <f t="shared" si="2"/>
        <v>1</v>
      </c>
      <c r="I54" s="34">
        <f t="shared" si="3"/>
        <v>0</v>
      </c>
      <c r="J54" s="34">
        <f t="shared" si="4"/>
        <v>1</v>
      </c>
      <c r="K54" s="13">
        <f>$H54*E54</f>
        <v>3.8515384620000002</v>
      </c>
    </row>
    <row r="55" spans="1:11" x14ac:dyDescent="0.25">
      <c r="A55" s="4">
        <v>40365</v>
      </c>
      <c r="B55" s="5" t="s">
        <v>7</v>
      </c>
      <c r="C55" s="5" t="s">
        <v>12</v>
      </c>
      <c r="D55" s="13">
        <v>409.73567792980032</v>
      </c>
      <c r="E55" s="13">
        <v>4.4442857140000003</v>
      </c>
      <c r="F55" s="5">
        <v>0</v>
      </c>
      <c r="G55" s="5">
        <v>1</v>
      </c>
      <c r="H55" s="5">
        <f t="shared" si="2"/>
        <v>1</v>
      </c>
      <c r="I55" s="34">
        <f t="shared" si="3"/>
        <v>0</v>
      </c>
      <c r="J55" s="34">
        <f t="shared" si="4"/>
        <v>1</v>
      </c>
      <c r="K55" s="13">
        <f>$H55*E55</f>
        <v>4.4442857140000003</v>
      </c>
    </row>
    <row r="56" spans="1:11" x14ac:dyDescent="0.25">
      <c r="A56" s="4">
        <v>40372</v>
      </c>
      <c r="B56" s="5" t="s">
        <v>7</v>
      </c>
      <c r="C56" s="5" t="s">
        <v>12</v>
      </c>
      <c r="D56" s="13">
        <v>347.35825789398893</v>
      </c>
      <c r="E56" s="13">
        <v>4.314666667</v>
      </c>
      <c r="F56" s="5">
        <v>0</v>
      </c>
      <c r="G56" s="5">
        <v>1</v>
      </c>
      <c r="H56" s="5">
        <f t="shared" si="2"/>
        <v>1</v>
      </c>
      <c r="I56" s="34">
        <f t="shared" si="3"/>
        <v>0</v>
      </c>
      <c r="J56" s="34">
        <f t="shared" si="4"/>
        <v>1</v>
      </c>
      <c r="K56" s="13">
        <f>$H56*E56</f>
        <v>4.314666667</v>
      </c>
    </row>
    <row r="57" spans="1:11" x14ac:dyDescent="0.25">
      <c r="A57" s="4">
        <v>40302</v>
      </c>
      <c r="B57" s="5" t="s">
        <v>7</v>
      </c>
      <c r="C57" s="5" t="s">
        <v>13</v>
      </c>
      <c r="D57" s="13">
        <v>305.04944445264965</v>
      </c>
      <c r="E57" s="13">
        <v>4.3899999999999997</v>
      </c>
      <c r="F57" s="5">
        <v>0</v>
      </c>
      <c r="G57" s="5">
        <v>0</v>
      </c>
      <c r="H57" s="5">
        <f t="shared" si="2"/>
        <v>1</v>
      </c>
      <c r="I57" s="34">
        <f t="shared" si="3"/>
        <v>0</v>
      </c>
      <c r="J57" s="34">
        <f t="shared" si="4"/>
        <v>0</v>
      </c>
      <c r="K57" s="13">
        <f>$H57*E57</f>
        <v>4.3899999999999997</v>
      </c>
    </row>
    <row r="58" spans="1:11" x14ac:dyDescent="0.25">
      <c r="A58" s="4">
        <v>40309</v>
      </c>
      <c r="B58" s="5" t="s">
        <v>7</v>
      </c>
      <c r="C58" s="5" t="s">
        <v>13</v>
      </c>
      <c r="D58" s="13">
        <v>219.65535217099114</v>
      </c>
      <c r="E58" s="13">
        <v>4.34</v>
      </c>
      <c r="F58" s="5">
        <v>0</v>
      </c>
      <c r="G58" s="5">
        <v>0</v>
      </c>
      <c r="H58" s="5">
        <f t="shared" si="2"/>
        <v>1</v>
      </c>
      <c r="I58" s="34">
        <f t="shared" si="3"/>
        <v>0</v>
      </c>
      <c r="J58" s="34">
        <f t="shared" si="4"/>
        <v>0</v>
      </c>
      <c r="K58" s="13">
        <f>$H58*E58</f>
        <v>4.34</v>
      </c>
    </row>
    <row r="59" spans="1:11" x14ac:dyDescent="0.25">
      <c r="A59" s="4">
        <v>40316</v>
      </c>
      <c r="B59" s="5" t="s">
        <v>7</v>
      </c>
      <c r="C59" s="5" t="s">
        <v>13</v>
      </c>
      <c r="D59" s="13">
        <v>239.05316731393944</v>
      </c>
      <c r="E59" s="13">
        <v>4.0949999999999998</v>
      </c>
      <c r="F59" s="5">
        <v>0</v>
      </c>
      <c r="G59" s="5">
        <v>0</v>
      </c>
      <c r="H59" s="5">
        <f t="shared" si="2"/>
        <v>1</v>
      </c>
      <c r="I59" s="34">
        <f t="shared" si="3"/>
        <v>0</v>
      </c>
      <c r="J59" s="34">
        <f t="shared" si="4"/>
        <v>0</v>
      </c>
      <c r="K59" s="13">
        <f>$H59*E59</f>
        <v>4.0949999999999998</v>
      </c>
    </row>
    <row r="60" spans="1:11" x14ac:dyDescent="0.25">
      <c r="A60" s="4">
        <v>40323</v>
      </c>
      <c r="B60" s="5" t="s">
        <v>7</v>
      </c>
      <c r="C60" s="5" t="s">
        <v>13</v>
      </c>
      <c r="D60" s="13">
        <v>249.14047552741056</v>
      </c>
      <c r="E60" s="13">
        <v>3.8140000000000001</v>
      </c>
      <c r="F60" s="5">
        <v>0</v>
      </c>
      <c r="G60" s="5">
        <v>0</v>
      </c>
      <c r="H60" s="5">
        <f t="shared" si="2"/>
        <v>1</v>
      </c>
      <c r="I60" s="34">
        <f t="shared" si="3"/>
        <v>0</v>
      </c>
      <c r="J60" s="34">
        <f t="shared" si="4"/>
        <v>0</v>
      </c>
      <c r="K60" s="13">
        <f>$H60*E60</f>
        <v>3.8140000000000001</v>
      </c>
    </row>
    <row r="61" spans="1:11" x14ac:dyDescent="0.25">
      <c r="A61" s="4">
        <v>40330</v>
      </c>
      <c r="B61" s="5" t="s">
        <v>7</v>
      </c>
      <c r="C61" s="5" t="s">
        <v>13</v>
      </c>
      <c r="D61" s="13">
        <v>263.47531165786268</v>
      </c>
      <c r="E61" s="13">
        <v>3.8140000000000001</v>
      </c>
      <c r="F61" s="5">
        <v>0</v>
      </c>
      <c r="G61" s="5">
        <v>0</v>
      </c>
      <c r="H61" s="5">
        <f t="shared" si="2"/>
        <v>1</v>
      </c>
      <c r="I61" s="34">
        <f t="shared" si="3"/>
        <v>0</v>
      </c>
      <c r="J61" s="34">
        <f t="shared" si="4"/>
        <v>0</v>
      </c>
      <c r="K61" s="13">
        <f>$H61*E61</f>
        <v>3.8140000000000001</v>
      </c>
    </row>
    <row r="62" spans="1:11" x14ac:dyDescent="0.25">
      <c r="A62" s="4">
        <v>40337</v>
      </c>
      <c r="B62" s="5" t="s">
        <v>7</v>
      </c>
      <c r="C62" s="5" t="s">
        <v>13</v>
      </c>
      <c r="D62" s="13">
        <v>666.72935151489276</v>
      </c>
      <c r="E62" s="13">
        <v>3.3260000000000001</v>
      </c>
      <c r="F62" s="5">
        <v>0</v>
      </c>
      <c r="G62" s="5">
        <v>0</v>
      </c>
      <c r="H62" s="5">
        <f t="shared" si="2"/>
        <v>1</v>
      </c>
      <c r="I62" s="34">
        <f t="shared" si="3"/>
        <v>0</v>
      </c>
      <c r="J62" s="34">
        <f t="shared" si="4"/>
        <v>0</v>
      </c>
      <c r="K62" s="13">
        <f>$H62*E62</f>
        <v>3.3260000000000001</v>
      </c>
    </row>
    <row r="63" spans="1:11" x14ac:dyDescent="0.25">
      <c r="A63" s="4">
        <v>40344</v>
      </c>
      <c r="B63" s="5" t="s">
        <v>7</v>
      </c>
      <c r="C63" s="5" t="s">
        <v>13</v>
      </c>
      <c r="D63" s="13">
        <v>711.8649399072799</v>
      </c>
      <c r="E63" s="13">
        <v>3.1986666669999999</v>
      </c>
      <c r="F63" s="5">
        <v>0</v>
      </c>
      <c r="G63" s="5">
        <v>0</v>
      </c>
      <c r="H63" s="5">
        <f t="shared" si="2"/>
        <v>1</v>
      </c>
      <c r="I63" s="34">
        <f t="shared" si="3"/>
        <v>0</v>
      </c>
      <c r="J63" s="34">
        <f t="shared" si="4"/>
        <v>0</v>
      </c>
      <c r="K63" s="13">
        <f>$H63*E63</f>
        <v>3.1986666669999999</v>
      </c>
    </row>
    <row r="64" spans="1:11" x14ac:dyDescent="0.25">
      <c r="A64" s="4">
        <v>40351</v>
      </c>
      <c r="B64" s="5" t="s">
        <v>7</v>
      </c>
      <c r="C64" s="5" t="s">
        <v>13</v>
      </c>
      <c r="D64" s="13">
        <v>328.15780403353938</v>
      </c>
      <c r="E64" s="13">
        <v>4.3666666669999996</v>
      </c>
      <c r="F64" s="5">
        <v>0</v>
      </c>
      <c r="G64" s="5">
        <v>0</v>
      </c>
      <c r="H64" s="5">
        <f t="shared" si="2"/>
        <v>1</v>
      </c>
      <c r="I64" s="34">
        <f t="shared" si="3"/>
        <v>0</v>
      </c>
      <c r="J64" s="34">
        <f t="shared" si="4"/>
        <v>0</v>
      </c>
      <c r="K64" s="13">
        <f>$H64*E64</f>
        <v>4.3666666669999996</v>
      </c>
    </row>
    <row r="65" spans="1:11" x14ac:dyDescent="0.25">
      <c r="A65" s="4">
        <v>40358</v>
      </c>
      <c r="B65" s="5" t="s">
        <v>7</v>
      </c>
      <c r="C65" s="5" t="s">
        <v>13</v>
      </c>
      <c r="D65" s="13">
        <v>144.59522043429578</v>
      </c>
      <c r="E65" s="13">
        <v>3.979090909</v>
      </c>
      <c r="F65" s="5">
        <v>0</v>
      </c>
      <c r="G65" s="5">
        <v>0</v>
      </c>
      <c r="H65" s="5">
        <f t="shared" si="2"/>
        <v>1</v>
      </c>
      <c r="I65" s="34">
        <f t="shared" si="3"/>
        <v>0</v>
      </c>
      <c r="J65" s="34">
        <f t="shared" si="4"/>
        <v>0</v>
      </c>
      <c r="K65" s="13">
        <f>$H65*E65</f>
        <v>3.979090909</v>
      </c>
    </row>
    <row r="66" spans="1:11" x14ac:dyDescent="0.25">
      <c r="A66" s="4">
        <v>40365</v>
      </c>
      <c r="B66" s="5" t="s">
        <v>7</v>
      </c>
      <c r="C66" s="5" t="s">
        <v>13</v>
      </c>
      <c r="D66" s="13">
        <v>266.12956722271895</v>
      </c>
      <c r="E66" s="13">
        <v>4.9561538460000003</v>
      </c>
      <c r="F66" s="5">
        <v>0</v>
      </c>
      <c r="G66" s="5">
        <v>0</v>
      </c>
      <c r="H66" s="5">
        <f t="shared" si="2"/>
        <v>1</v>
      </c>
      <c r="I66" s="34">
        <f t="shared" si="3"/>
        <v>0</v>
      </c>
      <c r="J66" s="34">
        <f t="shared" si="4"/>
        <v>0</v>
      </c>
      <c r="K66" s="13">
        <f>$H66*E66</f>
        <v>4.9561538460000003</v>
      </c>
    </row>
    <row r="67" spans="1:11" x14ac:dyDescent="0.25">
      <c r="A67" s="4">
        <v>40372</v>
      </c>
      <c r="B67" s="5" t="s">
        <v>7</v>
      </c>
      <c r="C67" s="5" t="s">
        <v>13</v>
      </c>
      <c r="D67" s="13">
        <v>277.18746772270498</v>
      </c>
      <c r="E67" s="13">
        <v>3.8136363640000002</v>
      </c>
      <c r="F67" s="5">
        <v>0</v>
      </c>
      <c r="G67" s="5">
        <v>0</v>
      </c>
      <c r="H67" s="5">
        <f t="shared" ref="H67:H130" si="5">IF(B67="RM",1,0)</f>
        <v>1</v>
      </c>
      <c r="I67" s="34">
        <f t="shared" si="3"/>
        <v>0</v>
      </c>
      <c r="J67" s="34">
        <f t="shared" si="4"/>
        <v>0</v>
      </c>
      <c r="K67" s="13">
        <f>$H67*E67</f>
        <v>3.8136363640000002</v>
      </c>
    </row>
    <row r="68" spans="1:11" x14ac:dyDescent="0.25">
      <c r="A68" s="4">
        <v>40302</v>
      </c>
      <c r="B68" s="5" t="s">
        <v>7</v>
      </c>
      <c r="C68" s="5" t="s">
        <v>14</v>
      </c>
      <c r="D68" s="13">
        <v>153.97779967160201</v>
      </c>
      <c r="E68" s="13">
        <v>5.0185714289999996</v>
      </c>
      <c r="F68" s="5">
        <v>0</v>
      </c>
      <c r="G68" s="5">
        <v>0</v>
      </c>
      <c r="H68" s="5">
        <f t="shared" si="5"/>
        <v>1</v>
      </c>
      <c r="I68" s="34">
        <f t="shared" si="3"/>
        <v>0</v>
      </c>
      <c r="J68" s="34">
        <f t="shared" si="4"/>
        <v>0</v>
      </c>
      <c r="K68" s="13">
        <f>$H68*E68</f>
        <v>5.0185714289999996</v>
      </c>
    </row>
    <row r="69" spans="1:11" x14ac:dyDescent="0.25">
      <c r="A69" s="4">
        <v>40309</v>
      </c>
      <c r="B69" s="5" t="s">
        <v>7</v>
      </c>
      <c r="C69" s="5" t="s">
        <v>14</v>
      </c>
      <c r="D69" s="13">
        <v>232.91486209197791</v>
      </c>
      <c r="E69" s="13">
        <v>5.0185714289999996</v>
      </c>
      <c r="F69" s="5">
        <v>0</v>
      </c>
      <c r="G69" s="5">
        <v>0</v>
      </c>
      <c r="H69" s="5">
        <f t="shared" si="5"/>
        <v>1</v>
      </c>
      <c r="I69" s="34">
        <f t="shared" si="3"/>
        <v>0</v>
      </c>
      <c r="J69" s="34">
        <f t="shared" si="4"/>
        <v>0</v>
      </c>
      <c r="K69" s="13">
        <f>$H69*E69</f>
        <v>5.0185714289999996</v>
      </c>
    </row>
    <row r="70" spans="1:11" x14ac:dyDescent="0.25">
      <c r="A70" s="4">
        <v>40316</v>
      </c>
      <c r="B70" s="5" t="s">
        <v>7</v>
      </c>
      <c r="C70" s="5" t="s">
        <v>14</v>
      </c>
      <c r="D70" s="13">
        <v>308.27675199977176</v>
      </c>
      <c r="E70" s="13">
        <v>4.4635294119999998</v>
      </c>
      <c r="F70" s="5">
        <v>1</v>
      </c>
      <c r="G70" s="5">
        <v>0</v>
      </c>
      <c r="H70" s="5">
        <f t="shared" si="5"/>
        <v>1</v>
      </c>
      <c r="I70" s="34">
        <f t="shared" si="3"/>
        <v>1</v>
      </c>
      <c r="J70" s="34">
        <f t="shared" si="4"/>
        <v>0</v>
      </c>
      <c r="K70" s="13">
        <f>$H70*E70</f>
        <v>4.4635294119999998</v>
      </c>
    </row>
    <row r="71" spans="1:11" x14ac:dyDescent="0.25">
      <c r="A71" s="4">
        <v>40323</v>
      </c>
      <c r="B71" s="5" t="s">
        <v>7</v>
      </c>
      <c r="C71" s="5" t="s">
        <v>14</v>
      </c>
      <c r="D71" s="13">
        <v>272.20570082094849</v>
      </c>
      <c r="E71" s="13">
        <v>5.0105882350000002</v>
      </c>
      <c r="F71" s="5">
        <v>0</v>
      </c>
      <c r="G71" s="5">
        <v>1</v>
      </c>
      <c r="H71" s="5">
        <f t="shared" si="5"/>
        <v>1</v>
      </c>
      <c r="I71" s="34">
        <f t="shared" si="3"/>
        <v>0</v>
      </c>
      <c r="J71" s="34">
        <f t="shared" si="4"/>
        <v>1</v>
      </c>
      <c r="K71" s="13">
        <f>$H71*E71</f>
        <v>5.0105882350000002</v>
      </c>
    </row>
    <row r="72" spans="1:11" x14ac:dyDescent="0.25">
      <c r="A72" s="4">
        <v>40330</v>
      </c>
      <c r="B72" s="5" t="s">
        <v>7</v>
      </c>
      <c r="C72" s="5" t="s">
        <v>14</v>
      </c>
      <c r="D72" s="13">
        <v>355.87124573559618</v>
      </c>
      <c r="E72" s="13">
        <v>4.8816666670000002</v>
      </c>
      <c r="F72" s="5">
        <v>0</v>
      </c>
      <c r="G72" s="5">
        <v>1</v>
      </c>
      <c r="H72" s="5">
        <f t="shared" si="5"/>
        <v>1</v>
      </c>
      <c r="I72" s="34">
        <f t="shared" si="3"/>
        <v>0</v>
      </c>
      <c r="J72" s="34">
        <f t="shared" si="4"/>
        <v>1</v>
      </c>
      <c r="K72" s="13">
        <f>$H72*E72</f>
        <v>4.8816666670000002</v>
      </c>
    </row>
    <row r="73" spans="1:11" x14ac:dyDescent="0.25">
      <c r="A73" s="4">
        <v>40337</v>
      </c>
      <c r="B73" s="5" t="s">
        <v>7</v>
      </c>
      <c r="C73" s="5" t="s">
        <v>14</v>
      </c>
      <c r="D73" s="13">
        <v>337.17576313998126</v>
      </c>
      <c r="E73" s="13">
        <v>4.8329411760000003</v>
      </c>
      <c r="F73" s="5">
        <v>0</v>
      </c>
      <c r="G73" s="5">
        <v>1</v>
      </c>
      <c r="H73" s="5">
        <f t="shared" si="5"/>
        <v>1</v>
      </c>
      <c r="I73" s="34">
        <f t="shared" si="3"/>
        <v>0</v>
      </c>
      <c r="J73" s="34">
        <f t="shared" si="4"/>
        <v>1</v>
      </c>
      <c r="K73" s="13">
        <f>$H73*E73</f>
        <v>4.8329411760000003</v>
      </c>
    </row>
    <row r="74" spans="1:11" x14ac:dyDescent="0.25">
      <c r="A74" s="4">
        <v>40344</v>
      </c>
      <c r="B74" s="5" t="s">
        <v>7</v>
      </c>
      <c r="C74" s="5" t="s">
        <v>14</v>
      </c>
      <c r="D74" s="13">
        <v>361.36155202758158</v>
      </c>
      <c r="E74" s="13">
        <v>5.2305555559999997</v>
      </c>
      <c r="F74" s="5">
        <v>1</v>
      </c>
      <c r="G74" s="5">
        <v>0</v>
      </c>
      <c r="H74" s="5">
        <f t="shared" si="5"/>
        <v>1</v>
      </c>
      <c r="I74" s="34">
        <f t="shared" si="3"/>
        <v>1</v>
      </c>
      <c r="J74" s="34">
        <f t="shared" si="4"/>
        <v>0</v>
      </c>
      <c r="K74" s="13">
        <f>$H74*E74</f>
        <v>5.2305555559999997</v>
      </c>
    </row>
    <row r="75" spans="1:11" x14ac:dyDescent="0.25">
      <c r="A75" s="4">
        <v>40351</v>
      </c>
      <c r="B75" s="5" t="s">
        <v>7</v>
      </c>
      <c r="C75" s="5" t="s">
        <v>14</v>
      </c>
      <c r="D75" s="13">
        <v>1041.2002563709802</v>
      </c>
      <c r="E75" s="13">
        <v>4.0835294119999999</v>
      </c>
      <c r="F75" s="5">
        <v>1</v>
      </c>
      <c r="G75" s="5">
        <v>1</v>
      </c>
      <c r="H75" s="5">
        <f t="shared" si="5"/>
        <v>1</v>
      </c>
      <c r="I75" s="34">
        <f t="shared" si="3"/>
        <v>1</v>
      </c>
      <c r="J75" s="34">
        <f t="shared" si="4"/>
        <v>1</v>
      </c>
      <c r="K75" s="13">
        <f>$H75*E75</f>
        <v>4.0835294119999999</v>
      </c>
    </row>
    <row r="76" spans="1:11" x14ac:dyDescent="0.25">
      <c r="A76" s="4">
        <v>40358</v>
      </c>
      <c r="B76" s="5" t="s">
        <v>7</v>
      </c>
      <c r="C76" s="5" t="s">
        <v>14</v>
      </c>
      <c r="D76" s="13">
        <v>753.38798724890694</v>
      </c>
      <c r="E76" s="13">
        <v>4.0835294119999999</v>
      </c>
      <c r="F76" s="5">
        <v>0</v>
      </c>
      <c r="G76" s="5">
        <v>1</v>
      </c>
      <c r="H76" s="5">
        <f t="shared" si="5"/>
        <v>1</v>
      </c>
      <c r="I76" s="34">
        <f t="shared" si="3"/>
        <v>0</v>
      </c>
      <c r="J76" s="34">
        <f t="shared" si="4"/>
        <v>1</v>
      </c>
      <c r="K76" s="13">
        <f>$H76*E76</f>
        <v>4.0835294119999999</v>
      </c>
    </row>
    <row r="77" spans="1:11" x14ac:dyDescent="0.25">
      <c r="A77" s="4">
        <v>40365</v>
      </c>
      <c r="B77" s="5" t="s">
        <v>7</v>
      </c>
      <c r="C77" s="5" t="s">
        <v>14</v>
      </c>
      <c r="D77" s="13">
        <v>192.07759771029299</v>
      </c>
      <c r="E77" s="13">
        <v>4.7470588239999998</v>
      </c>
      <c r="F77" s="5">
        <v>0</v>
      </c>
      <c r="G77" s="5">
        <v>1</v>
      </c>
      <c r="H77" s="5">
        <f t="shared" si="5"/>
        <v>1</v>
      </c>
      <c r="I77" s="34">
        <f t="shared" si="3"/>
        <v>0</v>
      </c>
      <c r="J77" s="34">
        <f t="shared" si="4"/>
        <v>1</v>
      </c>
      <c r="K77" s="13">
        <f>$H77*E77</f>
        <v>4.7470588239999998</v>
      </c>
    </row>
    <row r="78" spans="1:11" x14ac:dyDescent="0.25">
      <c r="A78" s="4">
        <v>40372</v>
      </c>
      <c r="B78" s="5" t="s">
        <v>7</v>
      </c>
      <c r="C78" s="5" t="s">
        <v>14</v>
      </c>
      <c r="D78" s="13">
        <v>390.64287641209955</v>
      </c>
      <c r="E78" s="13">
        <v>4.1479999999999997</v>
      </c>
      <c r="F78" s="5">
        <v>0</v>
      </c>
      <c r="G78" s="5">
        <v>1</v>
      </c>
      <c r="H78" s="5">
        <f t="shared" si="5"/>
        <v>1</v>
      </c>
      <c r="I78" s="34">
        <f t="shared" si="3"/>
        <v>0</v>
      </c>
      <c r="J78" s="34">
        <f t="shared" si="4"/>
        <v>1</v>
      </c>
      <c r="K78" s="13">
        <f>$H78*E78</f>
        <v>4.1479999999999997</v>
      </c>
    </row>
    <row r="79" spans="1:11" x14ac:dyDescent="0.25">
      <c r="A79" s="4">
        <v>40302</v>
      </c>
      <c r="B79" s="5" t="s">
        <v>7</v>
      </c>
      <c r="C79" s="5" t="s">
        <v>15</v>
      </c>
      <c r="D79" s="13">
        <v>256.29154906337163</v>
      </c>
      <c r="E79" s="13">
        <v>4.4990909090000004</v>
      </c>
      <c r="F79" s="5">
        <v>0</v>
      </c>
      <c r="G79" s="5">
        <v>0</v>
      </c>
      <c r="H79" s="5">
        <f t="shared" si="5"/>
        <v>1</v>
      </c>
      <c r="I79" s="34">
        <f t="shared" si="3"/>
        <v>0</v>
      </c>
      <c r="J79" s="34">
        <f t="shared" si="4"/>
        <v>0</v>
      </c>
      <c r="K79" s="13">
        <f>$H79*E79</f>
        <v>4.4990909090000004</v>
      </c>
    </row>
    <row r="80" spans="1:11" x14ac:dyDescent="0.25">
      <c r="A80" s="4">
        <v>40309</v>
      </c>
      <c r="B80" s="5" t="s">
        <v>7</v>
      </c>
      <c r="C80" s="5" t="s">
        <v>15</v>
      </c>
      <c r="D80" s="13">
        <v>184.67931669463792</v>
      </c>
      <c r="E80" s="13">
        <v>5.483333333</v>
      </c>
      <c r="F80" s="5">
        <v>0</v>
      </c>
      <c r="G80" s="5">
        <v>0</v>
      </c>
      <c r="H80" s="5">
        <f t="shared" si="5"/>
        <v>1</v>
      </c>
      <c r="I80" s="34">
        <f t="shared" si="3"/>
        <v>0</v>
      </c>
      <c r="J80" s="34">
        <f t="shared" si="4"/>
        <v>0</v>
      </c>
      <c r="K80" s="13">
        <f>$H80*E80</f>
        <v>5.483333333</v>
      </c>
    </row>
    <row r="81" spans="1:11" x14ac:dyDescent="0.25">
      <c r="A81" s="4">
        <v>40316</v>
      </c>
      <c r="B81" s="5" t="s">
        <v>7</v>
      </c>
      <c r="C81" s="5" t="s">
        <v>15</v>
      </c>
      <c r="D81" s="13">
        <v>259.95286757158794</v>
      </c>
      <c r="E81" s="13">
        <v>4.2938461539999997</v>
      </c>
      <c r="F81" s="5">
        <v>0</v>
      </c>
      <c r="G81" s="5">
        <v>0</v>
      </c>
      <c r="H81" s="5">
        <f t="shared" si="5"/>
        <v>1</v>
      </c>
      <c r="I81" s="34">
        <f t="shared" si="3"/>
        <v>0</v>
      </c>
      <c r="J81" s="34">
        <f t="shared" si="4"/>
        <v>0</v>
      </c>
      <c r="K81" s="13">
        <f>$H81*E81</f>
        <v>4.2938461539999997</v>
      </c>
    </row>
    <row r="82" spans="1:11" x14ac:dyDescent="0.25">
      <c r="A82" s="4">
        <v>40323</v>
      </c>
      <c r="B82" s="5" t="s">
        <v>7</v>
      </c>
      <c r="C82" s="5" t="s">
        <v>15</v>
      </c>
      <c r="D82" s="13">
        <v>325.84191908072341</v>
      </c>
      <c r="E82" s="13">
        <v>4.0581818180000004</v>
      </c>
      <c r="F82" s="5">
        <v>0</v>
      </c>
      <c r="G82" s="5">
        <v>0</v>
      </c>
      <c r="H82" s="5">
        <f t="shared" si="5"/>
        <v>1</v>
      </c>
      <c r="I82" s="34">
        <f t="shared" ref="I82:I145" si="6">$H82*F82</f>
        <v>0</v>
      </c>
      <c r="J82" s="34">
        <f t="shared" ref="J82:J145" si="7">$H82*G82</f>
        <v>0</v>
      </c>
      <c r="K82" s="13">
        <f>$H82*E82</f>
        <v>4.0581818180000004</v>
      </c>
    </row>
    <row r="83" spans="1:11" x14ac:dyDescent="0.25">
      <c r="A83" s="4">
        <v>40330</v>
      </c>
      <c r="B83" s="5" t="s">
        <v>7</v>
      </c>
      <c r="C83" s="5" t="s">
        <v>15</v>
      </c>
      <c r="D83" s="13">
        <v>291.77268941607758</v>
      </c>
      <c r="E83" s="13">
        <v>4.0250000000000004</v>
      </c>
      <c r="F83" s="5">
        <v>0</v>
      </c>
      <c r="G83" s="5">
        <v>0</v>
      </c>
      <c r="H83" s="5">
        <f t="shared" si="5"/>
        <v>1</v>
      </c>
      <c r="I83" s="34">
        <f t="shared" si="6"/>
        <v>0</v>
      </c>
      <c r="J83" s="34">
        <f t="shared" si="7"/>
        <v>0</v>
      </c>
      <c r="K83" s="13">
        <f>$H83*E83</f>
        <v>4.0250000000000004</v>
      </c>
    </row>
    <row r="84" spans="1:11" x14ac:dyDescent="0.25">
      <c r="A84" s="4">
        <v>40337</v>
      </c>
      <c r="B84" s="5" t="s">
        <v>7</v>
      </c>
      <c r="C84" s="5" t="s">
        <v>15</v>
      </c>
      <c r="D84" s="13">
        <v>126.71894491627157</v>
      </c>
      <c r="E84" s="13">
        <v>6.2515384620000001</v>
      </c>
      <c r="F84" s="5">
        <v>0</v>
      </c>
      <c r="G84" s="5">
        <v>0</v>
      </c>
      <c r="H84" s="5">
        <f t="shared" si="5"/>
        <v>1</v>
      </c>
      <c r="I84" s="34">
        <f t="shared" si="6"/>
        <v>0</v>
      </c>
      <c r="J84" s="34">
        <f t="shared" si="7"/>
        <v>0</v>
      </c>
      <c r="K84" s="13">
        <f>$H84*E84</f>
        <v>6.2515384620000001</v>
      </c>
    </row>
    <row r="85" spans="1:11" x14ac:dyDescent="0.25">
      <c r="A85" s="4">
        <v>40344</v>
      </c>
      <c r="B85" s="5" t="s">
        <v>7</v>
      </c>
      <c r="C85" s="5" t="s">
        <v>15</v>
      </c>
      <c r="D85" s="13">
        <v>206.70153351002702</v>
      </c>
      <c r="E85" s="13">
        <v>5.671818182</v>
      </c>
      <c r="F85" s="5">
        <v>0</v>
      </c>
      <c r="G85" s="5">
        <v>0</v>
      </c>
      <c r="H85" s="5">
        <f t="shared" si="5"/>
        <v>1</v>
      </c>
      <c r="I85" s="34">
        <f t="shared" si="6"/>
        <v>0</v>
      </c>
      <c r="J85" s="34">
        <f t="shared" si="7"/>
        <v>0</v>
      </c>
      <c r="K85" s="13">
        <f>$H85*E85</f>
        <v>5.671818182</v>
      </c>
    </row>
    <row r="86" spans="1:11" x14ac:dyDescent="0.25">
      <c r="A86" s="4">
        <v>40351</v>
      </c>
      <c r="B86" s="5" t="s">
        <v>7</v>
      </c>
      <c r="C86" s="5" t="s">
        <v>15</v>
      </c>
      <c r="D86" s="13">
        <v>201.98489226665259</v>
      </c>
      <c r="E86" s="13">
        <v>5.6669230769999999</v>
      </c>
      <c r="F86" s="5">
        <v>0</v>
      </c>
      <c r="G86" s="5">
        <v>0</v>
      </c>
      <c r="H86" s="5">
        <f t="shared" si="5"/>
        <v>1</v>
      </c>
      <c r="I86" s="34">
        <f t="shared" si="6"/>
        <v>0</v>
      </c>
      <c r="J86" s="34">
        <f t="shared" si="7"/>
        <v>0</v>
      </c>
      <c r="K86" s="13">
        <f>$H86*E86</f>
        <v>5.6669230769999999</v>
      </c>
    </row>
    <row r="87" spans="1:11" x14ac:dyDescent="0.25">
      <c r="A87" s="4">
        <v>40358</v>
      </c>
      <c r="B87" s="5" t="s">
        <v>7</v>
      </c>
      <c r="C87" s="5" t="s">
        <v>15</v>
      </c>
      <c r="D87" s="13">
        <v>303.19777569926305</v>
      </c>
      <c r="E87" s="13">
        <v>3.8515384620000002</v>
      </c>
      <c r="F87" s="5">
        <v>0</v>
      </c>
      <c r="G87" s="5">
        <v>0</v>
      </c>
      <c r="H87" s="5">
        <f t="shared" si="5"/>
        <v>1</v>
      </c>
      <c r="I87" s="34">
        <f t="shared" si="6"/>
        <v>0</v>
      </c>
      <c r="J87" s="34">
        <f t="shared" si="7"/>
        <v>0</v>
      </c>
      <c r="K87" s="13">
        <f>$H87*E87</f>
        <v>3.8515384620000002</v>
      </c>
    </row>
    <row r="88" spans="1:11" x14ac:dyDescent="0.25">
      <c r="A88" s="4">
        <v>40365</v>
      </c>
      <c r="B88" s="5" t="s">
        <v>7</v>
      </c>
      <c r="C88" s="5" t="s">
        <v>15</v>
      </c>
      <c r="D88" s="13">
        <v>342.45802828352049</v>
      </c>
      <c r="E88" s="13">
        <v>4.1381249999999996</v>
      </c>
      <c r="F88" s="5">
        <v>0</v>
      </c>
      <c r="G88" s="5">
        <v>0</v>
      </c>
      <c r="H88" s="5">
        <f t="shared" si="5"/>
        <v>1</v>
      </c>
      <c r="I88" s="34">
        <f t="shared" si="6"/>
        <v>0</v>
      </c>
      <c r="J88" s="34">
        <f t="shared" si="7"/>
        <v>0</v>
      </c>
      <c r="K88" s="13">
        <f>$H88*E88</f>
        <v>4.1381249999999996</v>
      </c>
    </row>
    <row r="89" spans="1:11" x14ac:dyDescent="0.25">
      <c r="A89" s="4">
        <v>40372</v>
      </c>
      <c r="B89" s="5" t="s">
        <v>7</v>
      </c>
      <c r="C89" s="5" t="s">
        <v>15</v>
      </c>
      <c r="D89" s="13">
        <v>189.92428664396911</v>
      </c>
      <c r="E89" s="13">
        <v>4.1381249999999996</v>
      </c>
      <c r="F89" s="5">
        <v>0</v>
      </c>
      <c r="G89" s="5">
        <v>0</v>
      </c>
      <c r="H89" s="5">
        <f t="shared" si="5"/>
        <v>1</v>
      </c>
      <c r="I89" s="34">
        <f t="shared" si="6"/>
        <v>0</v>
      </c>
      <c r="J89" s="34">
        <f t="shared" si="7"/>
        <v>0</v>
      </c>
      <c r="K89" s="13">
        <f>$H89*E89</f>
        <v>4.1381249999999996</v>
      </c>
    </row>
    <row r="90" spans="1:11" x14ac:dyDescent="0.25">
      <c r="A90" s="4">
        <v>40302</v>
      </c>
      <c r="B90" s="5" t="s">
        <v>7</v>
      </c>
      <c r="C90" s="5" t="s">
        <v>16</v>
      </c>
      <c r="D90" s="13">
        <v>192.14693620199762</v>
      </c>
      <c r="E90" s="13">
        <v>4.49</v>
      </c>
      <c r="F90" s="5">
        <v>0</v>
      </c>
      <c r="G90" s="5">
        <v>0</v>
      </c>
      <c r="H90" s="5">
        <f t="shared" si="5"/>
        <v>1</v>
      </c>
      <c r="I90" s="34">
        <f t="shared" si="6"/>
        <v>0</v>
      </c>
      <c r="J90" s="34">
        <f t="shared" si="7"/>
        <v>0</v>
      </c>
      <c r="K90" s="13">
        <f>$H90*E90</f>
        <v>4.49</v>
      </c>
    </row>
    <row r="91" spans="1:11" x14ac:dyDescent="0.25">
      <c r="A91" s="4">
        <v>40309</v>
      </c>
      <c r="B91" s="5" t="s">
        <v>7</v>
      </c>
      <c r="C91" s="5" t="s">
        <v>16</v>
      </c>
      <c r="D91" s="13">
        <v>166.4431242436884</v>
      </c>
      <c r="E91" s="13">
        <v>4.49</v>
      </c>
      <c r="F91" s="5">
        <v>0</v>
      </c>
      <c r="G91" s="5">
        <v>0</v>
      </c>
      <c r="H91" s="5">
        <f t="shared" si="5"/>
        <v>1</v>
      </c>
      <c r="I91" s="34">
        <f t="shared" si="6"/>
        <v>0</v>
      </c>
      <c r="J91" s="34">
        <f t="shared" si="7"/>
        <v>0</v>
      </c>
      <c r="K91" s="13">
        <f>$H91*E91</f>
        <v>4.49</v>
      </c>
    </row>
    <row r="92" spans="1:11" x14ac:dyDescent="0.25">
      <c r="A92" s="4">
        <v>40316</v>
      </c>
      <c r="B92" s="5" t="s">
        <v>7</v>
      </c>
      <c r="C92" s="5" t="s">
        <v>16</v>
      </c>
      <c r="D92" s="13">
        <v>235.78191117171292</v>
      </c>
      <c r="E92" s="13">
        <v>4.1630769230000002</v>
      </c>
      <c r="F92" s="5">
        <v>0</v>
      </c>
      <c r="G92" s="5">
        <v>0</v>
      </c>
      <c r="H92" s="5">
        <f t="shared" si="5"/>
        <v>1</v>
      </c>
      <c r="I92" s="34">
        <f t="shared" si="6"/>
        <v>0</v>
      </c>
      <c r="J92" s="34">
        <f t="shared" si="7"/>
        <v>0</v>
      </c>
      <c r="K92" s="13">
        <f>$H92*E92</f>
        <v>4.1630769230000002</v>
      </c>
    </row>
    <row r="93" spans="1:11" x14ac:dyDescent="0.25">
      <c r="A93" s="4">
        <v>40323</v>
      </c>
      <c r="B93" s="5" t="s">
        <v>7</v>
      </c>
      <c r="C93" s="5" t="s">
        <v>16</v>
      </c>
      <c r="D93" s="13">
        <v>284.67501459199542</v>
      </c>
      <c r="E93" s="13">
        <v>4.0578571429999997</v>
      </c>
      <c r="F93" s="5">
        <v>0</v>
      </c>
      <c r="G93" s="5">
        <v>0</v>
      </c>
      <c r="H93" s="5">
        <f t="shared" si="5"/>
        <v>1</v>
      </c>
      <c r="I93" s="34">
        <f t="shared" si="6"/>
        <v>0</v>
      </c>
      <c r="J93" s="34">
        <f t="shared" si="7"/>
        <v>0</v>
      </c>
      <c r="K93" s="13">
        <f>$H93*E93</f>
        <v>4.0578571429999997</v>
      </c>
    </row>
    <row r="94" spans="1:11" x14ac:dyDescent="0.25">
      <c r="A94" s="4">
        <v>40330</v>
      </c>
      <c r="B94" s="5" t="s">
        <v>7</v>
      </c>
      <c r="C94" s="5" t="s">
        <v>16</v>
      </c>
      <c r="D94" s="13">
        <v>214.07504868302217</v>
      </c>
      <c r="E94" s="13">
        <v>3.9666666670000001</v>
      </c>
      <c r="F94" s="5">
        <v>0</v>
      </c>
      <c r="G94" s="5">
        <v>0</v>
      </c>
      <c r="H94" s="5">
        <f t="shared" si="5"/>
        <v>1</v>
      </c>
      <c r="I94" s="34">
        <f t="shared" si="6"/>
        <v>0</v>
      </c>
      <c r="J94" s="34">
        <f t="shared" si="7"/>
        <v>0</v>
      </c>
      <c r="K94" s="13">
        <f>$H94*E94</f>
        <v>3.9666666670000001</v>
      </c>
    </row>
    <row r="95" spans="1:11" x14ac:dyDescent="0.25">
      <c r="A95" s="4">
        <v>40337</v>
      </c>
      <c r="B95" s="5" t="s">
        <v>7</v>
      </c>
      <c r="C95" s="5" t="s">
        <v>16</v>
      </c>
      <c r="D95" s="13">
        <v>183.77263114909792</v>
      </c>
      <c r="E95" s="13">
        <v>5.443846154</v>
      </c>
      <c r="F95" s="5">
        <v>0</v>
      </c>
      <c r="G95" s="5">
        <v>0</v>
      </c>
      <c r="H95" s="5">
        <f t="shared" si="5"/>
        <v>1</v>
      </c>
      <c r="I95" s="34">
        <f t="shared" si="6"/>
        <v>0</v>
      </c>
      <c r="J95" s="34">
        <f t="shared" si="7"/>
        <v>0</v>
      </c>
      <c r="K95" s="13">
        <f>$H95*E95</f>
        <v>5.443846154</v>
      </c>
    </row>
    <row r="96" spans="1:11" x14ac:dyDescent="0.25">
      <c r="A96" s="4">
        <v>40344</v>
      </c>
      <c r="B96" s="5" t="s">
        <v>7</v>
      </c>
      <c r="C96" s="5" t="s">
        <v>16</v>
      </c>
      <c r="D96" s="13">
        <v>289.28642125223553</v>
      </c>
      <c r="E96" s="13">
        <v>4.29</v>
      </c>
      <c r="F96" s="5">
        <v>0</v>
      </c>
      <c r="G96" s="5">
        <v>0</v>
      </c>
      <c r="H96" s="5">
        <f t="shared" si="5"/>
        <v>1</v>
      </c>
      <c r="I96" s="34">
        <f t="shared" si="6"/>
        <v>0</v>
      </c>
      <c r="J96" s="34">
        <f t="shared" si="7"/>
        <v>0</v>
      </c>
      <c r="K96" s="13">
        <f>$H96*E96</f>
        <v>4.29</v>
      </c>
    </row>
    <row r="97" spans="1:11" x14ac:dyDescent="0.25">
      <c r="A97" s="4">
        <v>40351</v>
      </c>
      <c r="B97" s="5" t="s">
        <v>7</v>
      </c>
      <c r="C97" s="5" t="s">
        <v>16</v>
      </c>
      <c r="D97" s="13">
        <v>397.14858141361776</v>
      </c>
      <c r="E97" s="13">
        <v>4.2962499999999997</v>
      </c>
      <c r="F97" s="5">
        <v>1</v>
      </c>
      <c r="G97" s="5">
        <v>0</v>
      </c>
      <c r="H97" s="5">
        <f t="shared" si="5"/>
        <v>1</v>
      </c>
      <c r="I97" s="34">
        <f t="shared" si="6"/>
        <v>1</v>
      </c>
      <c r="J97" s="34">
        <f t="shared" si="7"/>
        <v>0</v>
      </c>
      <c r="K97" s="13">
        <f>$H97*E97</f>
        <v>4.2962499999999997</v>
      </c>
    </row>
    <row r="98" spans="1:11" x14ac:dyDescent="0.25">
      <c r="A98" s="4">
        <v>40358</v>
      </c>
      <c r="B98" s="5" t="s">
        <v>7</v>
      </c>
      <c r="C98" s="5" t="s">
        <v>16</v>
      </c>
      <c r="D98" s="13">
        <v>300.04673067328798</v>
      </c>
      <c r="E98" s="13">
        <v>4.403333333</v>
      </c>
      <c r="F98" s="5">
        <v>0</v>
      </c>
      <c r="G98" s="5">
        <v>1</v>
      </c>
      <c r="H98" s="5">
        <f t="shared" si="5"/>
        <v>1</v>
      </c>
      <c r="I98" s="34">
        <f t="shared" si="6"/>
        <v>0</v>
      </c>
      <c r="J98" s="34">
        <f t="shared" si="7"/>
        <v>1</v>
      </c>
      <c r="K98" s="13">
        <f>$H98*E98</f>
        <v>4.403333333</v>
      </c>
    </row>
    <row r="99" spans="1:11" x14ac:dyDescent="0.25">
      <c r="A99" s="4">
        <v>40365</v>
      </c>
      <c r="B99" s="5" t="s">
        <v>7</v>
      </c>
      <c r="C99" s="5" t="s">
        <v>16</v>
      </c>
      <c r="D99" s="13">
        <v>256.18438620920188</v>
      </c>
      <c r="E99" s="13">
        <v>3.8813333330000002</v>
      </c>
      <c r="F99" s="5">
        <v>0</v>
      </c>
      <c r="G99" s="5">
        <v>1</v>
      </c>
      <c r="H99" s="5">
        <f t="shared" si="5"/>
        <v>1</v>
      </c>
      <c r="I99" s="34">
        <f t="shared" si="6"/>
        <v>0</v>
      </c>
      <c r="J99" s="34">
        <f t="shared" si="7"/>
        <v>1</v>
      </c>
      <c r="K99" s="13">
        <f>$H99*E99</f>
        <v>3.8813333330000002</v>
      </c>
    </row>
    <row r="100" spans="1:11" x14ac:dyDescent="0.25">
      <c r="A100" s="4">
        <v>40372</v>
      </c>
      <c r="B100" s="5" t="s">
        <v>7</v>
      </c>
      <c r="C100" s="5" t="s">
        <v>16</v>
      </c>
      <c r="D100" s="13">
        <v>318.5782889727414</v>
      </c>
      <c r="E100" s="13">
        <v>4.1381249999999996</v>
      </c>
      <c r="F100" s="5">
        <v>0</v>
      </c>
      <c r="G100" s="5">
        <v>1</v>
      </c>
      <c r="H100" s="5">
        <f t="shared" si="5"/>
        <v>1</v>
      </c>
      <c r="I100" s="34">
        <f t="shared" si="6"/>
        <v>0</v>
      </c>
      <c r="J100" s="34">
        <f t="shared" si="7"/>
        <v>1</v>
      </c>
      <c r="K100" s="13">
        <f>$H100*E100</f>
        <v>4.1381249999999996</v>
      </c>
    </row>
    <row r="101" spans="1:11" x14ac:dyDescent="0.25">
      <c r="A101" s="4">
        <v>40302</v>
      </c>
      <c r="B101" s="5" t="s">
        <v>7</v>
      </c>
      <c r="C101" s="5" t="s">
        <v>17</v>
      </c>
      <c r="D101" s="13">
        <v>281.76515409737482</v>
      </c>
      <c r="E101" s="13">
        <v>4.0627272730000001</v>
      </c>
      <c r="F101" s="5">
        <v>0</v>
      </c>
      <c r="G101" s="5">
        <v>0</v>
      </c>
      <c r="H101" s="5">
        <f t="shared" si="5"/>
        <v>1</v>
      </c>
      <c r="I101" s="34">
        <f t="shared" si="6"/>
        <v>0</v>
      </c>
      <c r="J101" s="34">
        <f t="shared" si="7"/>
        <v>0</v>
      </c>
      <c r="K101" s="13">
        <f>$H101*E101</f>
        <v>4.0627272730000001</v>
      </c>
    </row>
    <row r="102" spans="1:11" x14ac:dyDescent="0.25">
      <c r="A102" s="4">
        <v>40309</v>
      </c>
      <c r="B102" s="5" t="s">
        <v>7</v>
      </c>
      <c r="C102" s="5" t="s">
        <v>17</v>
      </c>
      <c r="D102" s="13">
        <v>348.46674668822629</v>
      </c>
      <c r="E102" s="13">
        <v>3.8515384620000002</v>
      </c>
      <c r="F102" s="5">
        <v>1</v>
      </c>
      <c r="G102" s="5">
        <v>0</v>
      </c>
      <c r="H102" s="5">
        <f t="shared" si="5"/>
        <v>1</v>
      </c>
      <c r="I102" s="34">
        <f t="shared" si="6"/>
        <v>1</v>
      </c>
      <c r="J102" s="34">
        <f t="shared" si="7"/>
        <v>0</v>
      </c>
      <c r="K102" s="13">
        <f>$H102*E102</f>
        <v>3.8515384620000002</v>
      </c>
    </row>
    <row r="103" spans="1:11" x14ac:dyDescent="0.25">
      <c r="A103" s="4">
        <v>40316</v>
      </c>
      <c r="B103" s="5" t="s">
        <v>7</v>
      </c>
      <c r="C103" s="5" t="s">
        <v>17</v>
      </c>
      <c r="D103" s="13">
        <v>378.71914793843308</v>
      </c>
      <c r="E103" s="13">
        <v>3.5935714289999998</v>
      </c>
      <c r="F103" s="5">
        <v>0</v>
      </c>
      <c r="G103" s="5">
        <v>1</v>
      </c>
      <c r="H103" s="5">
        <f t="shared" si="5"/>
        <v>1</v>
      </c>
      <c r="I103" s="34">
        <f t="shared" si="6"/>
        <v>0</v>
      </c>
      <c r="J103" s="34">
        <f t="shared" si="7"/>
        <v>1</v>
      </c>
      <c r="K103" s="13">
        <f>$H103*E103</f>
        <v>3.5935714289999998</v>
      </c>
    </row>
    <row r="104" spans="1:11" x14ac:dyDescent="0.25">
      <c r="A104" s="4">
        <v>40323</v>
      </c>
      <c r="B104" s="5" t="s">
        <v>7</v>
      </c>
      <c r="C104" s="5" t="s">
        <v>17</v>
      </c>
      <c r="D104" s="13">
        <v>360.30415645289946</v>
      </c>
      <c r="E104" s="13">
        <v>4.6431250000000004</v>
      </c>
      <c r="F104" s="5">
        <v>0</v>
      </c>
      <c r="G104" s="5">
        <v>1</v>
      </c>
      <c r="H104" s="5">
        <f t="shared" si="5"/>
        <v>1</v>
      </c>
      <c r="I104" s="34">
        <f t="shared" si="6"/>
        <v>0</v>
      </c>
      <c r="J104" s="34">
        <f t="shared" si="7"/>
        <v>1</v>
      </c>
      <c r="K104" s="13">
        <f>$H104*E104</f>
        <v>4.6431250000000004</v>
      </c>
    </row>
    <row r="105" spans="1:11" x14ac:dyDescent="0.25">
      <c r="A105" s="4">
        <v>40330</v>
      </c>
      <c r="B105" s="5" t="s">
        <v>7</v>
      </c>
      <c r="C105" s="5" t="s">
        <v>17</v>
      </c>
      <c r="D105" s="13">
        <v>342.76335527262108</v>
      </c>
      <c r="E105" s="13">
        <v>4.7733333330000001</v>
      </c>
      <c r="F105" s="5">
        <v>0</v>
      </c>
      <c r="G105" s="5">
        <v>1</v>
      </c>
      <c r="H105" s="5">
        <f t="shared" si="5"/>
        <v>1</v>
      </c>
      <c r="I105" s="34">
        <f t="shared" si="6"/>
        <v>0</v>
      </c>
      <c r="J105" s="34">
        <f t="shared" si="7"/>
        <v>1</v>
      </c>
      <c r="K105" s="13">
        <f>$H105*E105</f>
        <v>4.7733333330000001</v>
      </c>
    </row>
    <row r="106" spans="1:11" x14ac:dyDescent="0.25">
      <c r="A106" s="4">
        <v>40337</v>
      </c>
      <c r="B106" s="5" t="s">
        <v>7</v>
      </c>
      <c r="C106" s="5" t="s">
        <v>17</v>
      </c>
      <c r="D106" s="13">
        <v>360.59464988979607</v>
      </c>
      <c r="E106" s="13">
        <v>5.4542857140000001</v>
      </c>
      <c r="F106" s="5">
        <v>0</v>
      </c>
      <c r="G106" s="5">
        <v>0</v>
      </c>
      <c r="H106" s="5">
        <f t="shared" si="5"/>
        <v>1</v>
      </c>
      <c r="I106" s="34">
        <f t="shared" si="6"/>
        <v>0</v>
      </c>
      <c r="J106" s="34">
        <f t="shared" si="7"/>
        <v>0</v>
      </c>
      <c r="K106" s="13">
        <f>$H106*E106</f>
        <v>5.4542857140000001</v>
      </c>
    </row>
    <row r="107" spans="1:11" x14ac:dyDescent="0.25">
      <c r="A107" s="4">
        <v>40344</v>
      </c>
      <c r="B107" s="5" t="s">
        <v>7</v>
      </c>
      <c r="C107" s="5" t="s">
        <v>17</v>
      </c>
      <c r="D107" s="13">
        <v>283.6937634993709</v>
      </c>
      <c r="E107" s="13">
        <v>4.483333333</v>
      </c>
      <c r="F107" s="5">
        <v>0</v>
      </c>
      <c r="G107" s="5">
        <v>0</v>
      </c>
      <c r="H107" s="5">
        <f t="shared" si="5"/>
        <v>1</v>
      </c>
      <c r="I107" s="34">
        <f t="shared" si="6"/>
        <v>0</v>
      </c>
      <c r="J107" s="34">
        <f t="shared" si="7"/>
        <v>0</v>
      </c>
      <c r="K107" s="13">
        <f>$H107*E107</f>
        <v>4.483333333</v>
      </c>
    </row>
    <row r="108" spans="1:11" x14ac:dyDescent="0.25">
      <c r="A108" s="4">
        <v>40351</v>
      </c>
      <c r="B108" s="5" t="s">
        <v>7</v>
      </c>
      <c r="C108" s="5" t="s">
        <v>17</v>
      </c>
      <c r="D108" s="13">
        <v>248.0364410567509</v>
      </c>
      <c r="E108" s="13">
        <v>4.7592307690000002</v>
      </c>
      <c r="F108" s="5">
        <v>0</v>
      </c>
      <c r="G108" s="5">
        <v>0</v>
      </c>
      <c r="H108" s="5">
        <f t="shared" si="5"/>
        <v>1</v>
      </c>
      <c r="I108" s="34">
        <f t="shared" si="6"/>
        <v>0</v>
      </c>
      <c r="J108" s="34">
        <f t="shared" si="7"/>
        <v>0</v>
      </c>
      <c r="K108" s="13">
        <f>$H108*E108</f>
        <v>4.7592307690000002</v>
      </c>
    </row>
    <row r="109" spans="1:11" x14ac:dyDescent="0.25">
      <c r="A109" s="4">
        <v>40358</v>
      </c>
      <c r="B109" s="5" t="s">
        <v>7</v>
      </c>
      <c r="C109" s="5" t="s">
        <v>17</v>
      </c>
      <c r="D109" s="13">
        <v>378.96757551248282</v>
      </c>
      <c r="E109" s="13">
        <v>3.7685714290000001</v>
      </c>
      <c r="F109" s="5">
        <v>1</v>
      </c>
      <c r="G109" s="5">
        <v>0</v>
      </c>
      <c r="H109" s="5">
        <f t="shared" si="5"/>
        <v>1</v>
      </c>
      <c r="I109" s="34">
        <f t="shared" si="6"/>
        <v>1</v>
      </c>
      <c r="J109" s="34">
        <f t="shared" si="7"/>
        <v>0</v>
      </c>
      <c r="K109" s="13">
        <f>$H109*E109</f>
        <v>3.7685714290000001</v>
      </c>
    </row>
    <row r="110" spans="1:11" x14ac:dyDescent="0.25">
      <c r="A110" s="4">
        <v>40365</v>
      </c>
      <c r="B110" s="5" t="s">
        <v>7</v>
      </c>
      <c r="C110" s="5" t="s">
        <v>17</v>
      </c>
      <c r="D110" s="13">
        <v>270.20687266746779</v>
      </c>
      <c r="E110" s="13">
        <v>4.9506249999999996</v>
      </c>
      <c r="F110" s="5">
        <v>0</v>
      </c>
      <c r="G110" s="5">
        <v>1</v>
      </c>
      <c r="H110" s="5">
        <f t="shared" si="5"/>
        <v>1</v>
      </c>
      <c r="I110" s="34">
        <f t="shared" si="6"/>
        <v>0</v>
      </c>
      <c r="J110" s="34">
        <f t="shared" si="7"/>
        <v>1</v>
      </c>
      <c r="K110" s="13">
        <f>$H110*E110</f>
        <v>4.9506249999999996</v>
      </c>
    </row>
    <row r="111" spans="1:11" x14ac:dyDescent="0.25">
      <c r="A111" s="4">
        <v>40372</v>
      </c>
      <c r="B111" s="5" t="s">
        <v>7</v>
      </c>
      <c r="C111" s="5" t="s">
        <v>17</v>
      </c>
      <c r="D111" s="13">
        <v>305.50056886598702</v>
      </c>
      <c r="E111" s="13">
        <v>4.4866666669999997</v>
      </c>
      <c r="F111" s="5">
        <v>0</v>
      </c>
      <c r="G111" s="5">
        <v>1</v>
      </c>
      <c r="H111" s="5">
        <f t="shared" si="5"/>
        <v>1</v>
      </c>
      <c r="I111" s="34">
        <f t="shared" si="6"/>
        <v>0</v>
      </c>
      <c r="J111" s="34">
        <f t="shared" si="7"/>
        <v>1</v>
      </c>
      <c r="K111" s="13">
        <f>$H111*E111</f>
        <v>4.4866666669999997</v>
      </c>
    </row>
    <row r="112" spans="1:11" x14ac:dyDescent="0.25">
      <c r="A112" s="4">
        <v>40302</v>
      </c>
      <c r="B112" s="5" t="s">
        <v>18</v>
      </c>
      <c r="C112" s="5" t="s">
        <v>19</v>
      </c>
      <c r="D112" s="13">
        <v>127.97854653078643</v>
      </c>
      <c r="E112" s="13">
        <v>4.6328571429999998</v>
      </c>
      <c r="F112" s="5">
        <v>0</v>
      </c>
      <c r="G112" s="5">
        <v>0</v>
      </c>
      <c r="H112" s="5">
        <f t="shared" si="5"/>
        <v>0</v>
      </c>
      <c r="I112" s="34">
        <f t="shared" si="6"/>
        <v>0</v>
      </c>
      <c r="J112" s="34">
        <f t="shared" si="7"/>
        <v>0</v>
      </c>
      <c r="K112" s="13">
        <f>$H112*E112</f>
        <v>0</v>
      </c>
    </row>
    <row r="113" spans="1:11" x14ac:dyDescent="0.25">
      <c r="A113" s="4">
        <v>40309</v>
      </c>
      <c r="B113" s="5" t="s">
        <v>18</v>
      </c>
      <c r="C113" s="5" t="s">
        <v>19</v>
      </c>
      <c r="D113" s="13">
        <v>152.5346601739578</v>
      </c>
      <c r="E113" s="13">
        <v>4.9275000000000002</v>
      </c>
      <c r="F113" s="5">
        <v>0</v>
      </c>
      <c r="G113" s="5">
        <v>0</v>
      </c>
      <c r="H113" s="5">
        <f t="shared" si="5"/>
        <v>0</v>
      </c>
      <c r="I113" s="34">
        <f t="shared" si="6"/>
        <v>0</v>
      </c>
      <c r="J113" s="34">
        <f t="shared" si="7"/>
        <v>0</v>
      </c>
      <c r="K113" s="13">
        <f>$H113*E113</f>
        <v>0</v>
      </c>
    </row>
    <row r="114" spans="1:11" x14ac:dyDescent="0.25">
      <c r="A114" s="4">
        <v>40316</v>
      </c>
      <c r="B114" s="5" t="s">
        <v>18</v>
      </c>
      <c r="C114" s="5" t="s">
        <v>19</v>
      </c>
      <c r="D114" s="13">
        <v>250.59645711523632</v>
      </c>
      <c r="E114" s="13">
        <v>4.3687500000000004</v>
      </c>
      <c r="F114" s="5">
        <v>0</v>
      </c>
      <c r="G114" s="5">
        <v>0</v>
      </c>
      <c r="H114" s="5">
        <f t="shared" si="5"/>
        <v>0</v>
      </c>
      <c r="I114" s="34">
        <f t="shared" si="6"/>
        <v>0</v>
      </c>
      <c r="J114" s="34">
        <f t="shared" si="7"/>
        <v>0</v>
      </c>
      <c r="K114" s="13">
        <f>$H114*E114</f>
        <v>0</v>
      </c>
    </row>
    <row r="115" spans="1:11" x14ac:dyDescent="0.25">
      <c r="A115" s="4">
        <v>40323</v>
      </c>
      <c r="B115" s="5" t="s">
        <v>18</v>
      </c>
      <c r="C115" s="5" t="s">
        <v>19</v>
      </c>
      <c r="D115" s="13">
        <v>230.18775321635798</v>
      </c>
      <c r="E115" s="13">
        <v>4.208571429</v>
      </c>
      <c r="F115" s="5">
        <v>0</v>
      </c>
      <c r="G115" s="5">
        <v>0</v>
      </c>
      <c r="H115" s="5">
        <f t="shared" si="5"/>
        <v>0</v>
      </c>
      <c r="I115" s="34">
        <f t="shared" si="6"/>
        <v>0</v>
      </c>
      <c r="J115" s="34">
        <f t="shared" si="7"/>
        <v>0</v>
      </c>
      <c r="K115" s="13">
        <f>$H115*E115</f>
        <v>0</v>
      </c>
    </row>
    <row r="116" spans="1:11" x14ac:dyDescent="0.25">
      <c r="A116" s="4">
        <v>40330</v>
      </c>
      <c r="B116" s="5" t="s">
        <v>18</v>
      </c>
      <c r="C116" s="5" t="s">
        <v>19</v>
      </c>
      <c r="D116" s="13">
        <v>258.26648249879088</v>
      </c>
      <c r="E116" s="13">
        <v>4.208571429</v>
      </c>
      <c r="F116" s="5">
        <v>0</v>
      </c>
      <c r="G116" s="5">
        <v>0</v>
      </c>
      <c r="H116" s="5">
        <f t="shared" si="5"/>
        <v>0</v>
      </c>
      <c r="I116" s="34">
        <f t="shared" si="6"/>
        <v>0</v>
      </c>
      <c r="J116" s="34">
        <f t="shared" si="7"/>
        <v>0</v>
      </c>
      <c r="K116" s="13">
        <f>$H116*E116</f>
        <v>0</v>
      </c>
    </row>
    <row r="117" spans="1:11" x14ac:dyDescent="0.25">
      <c r="A117" s="4">
        <v>40337</v>
      </c>
      <c r="B117" s="5" t="s">
        <v>18</v>
      </c>
      <c r="C117" s="5" t="s">
        <v>19</v>
      </c>
      <c r="D117" s="13">
        <v>120.9717472247146</v>
      </c>
      <c r="E117" s="13">
        <v>4.6328571429999998</v>
      </c>
      <c r="F117" s="5">
        <v>0</v>
      </c>
      <c r="G117" s="5">
        <v>0</v>
      </c>
      <c r="H117" s="5">
        <f t="shared" si="5"/>
        <v>0</v>
      </c>
      <c r="I117" s="34">
        <f t="shared" si="6"/>
        <v>0</v>
      </c>
      <c r="J117" s="34">
        <f t="shared" si="7"/>
        <v>0</v>
      </c>
      <c r="K117" s="13">
        <f>$H117*E117</f>
        <v>0</v>
      </c>
    </row>
    <row r="118" spans="1:11" x14ac:dyDescent="0.25">
      <c r="A118" s="4">
        <v>40344</v>
      </c>
      <c r="B118" s="5" t="s">
        <v>18</v>
      </c>
      <c r="C118" s="5" t="s">
        <v>19</v>
      </c>
      <c r="D118" s="13">
        <v>323.95524257777464</v>
      </c>
      <c r="E118" s="13">
        <v>4.6455555559999997</v>
      </c>
      <c r="F118" s="5">
        <v>1</v>
      </c>
      <c r="G118" s="5">
        <v>0</v>
      </c>
      <c r="H118" s="5">
        <f t="shared" si="5"/>
        <v>0</v>
      </c>
      <c r="I118" s="34">
        <f t="shared" si="6"/>
        <v>0</v>
      </c>
      <c r="J118" s="34">
        <f t="shared" si="7"/>
        <v>0</v>
      </c>
      <c r="K118" s="13">
        <f>$H118*E118</f>
        <v>0</v>
      </c>
    </row>
    <row r="119" spans="1:11" x14ac:dyDescent="0.25">
      <c r="A119" s="4">
        <v>40351</v>
      </c>
      <c r="B119" s="5" t="s">
        <v>18</v>
      </c>
      <c r="C119" s="5" t="s">
        <v>19</v>
      </c>
      <c r="D119" s="13">
        <v>332.53958284465392</v>
      </c>
      <c r="E119" s="13">
        <v>4.12</v>
      </c>
      <c r="F119" s="5">
        <v>0</v>
      </c>
      <c r="G119" s="5">
        <v>1</v>
      </c>
      <c r="H119" s="5">
        <f t="shared" si="5"/>
        <v>0</v>
      </c>
      <c r="I119" s="34">
        <f t="shared" si="6"/>
        <v>0</v>
      </c>
      <c r="J119" s="34">
        <f t="shared" si="7"/>
        <v>0</v>
      </c>
      <c r="K119" s="13">
        <f>$H119*E119</f>
        <v>0</v>
      </c>
    </row>
    <row r="120" spans="1:11" x14ac:dyDescent="0.25">
      <c r="A120" s="4">
        <v>40358</v>
      </c>
      <c r="B120" s="5" t="s">
        <v>18</v>
      </c>
      <c r="C120" s="5" t="s">
        <v>19</v>
      </c>
      <c r="D120" s="13">
        <v>318.75480206331304</v>
      </c>
      <c r="E120" s="13">
        <v>4.12</v>
      </c>
      <c r="F120" s="5">
        <v>0</v>
      </c>
      <c r="G120" s="5">
        <v>1</v>
      </c>
      <c r="H120" s="5">
        <f t="shared" si="5"/>
        <v>0</v>
      </c>
      <c r="I120" s="34">
        <f t="shared" si="6"/>
        <v>0</v>
      </c>
      <c r="J120" s="34">
        <f t="shared" si="7"/>
        <v>0</v>
      </c>
      <c r="K120" s="13">
        <f>$H120*E120</f>
        <v>0</v>
      </c>
    </row>
    <row r="121" spans="1:11" x14ac:dyDescent="0.25">
      <c r="A121" s="4">
        <v>40365</v>
      </c>
      <c r="B121" s="5" t="s">
        <v>18</v>
      </c>
      <c r="C121" s="5" t="s">
        <v>19</v>
      </c>
      <c r="D121" s="13">
        <v>333.84805201146571</v>
      </c>
      <c r="E121" s="13">
        <v>3.3111111110000002</v>
      </c>
      <c r="F121" s="5">
        <v>0</v>
      </c>
      <c r="G121" s="5">
        <v>1</v>
      </c>
      <c r="H121" s="5">
        <f t="shared" si="5"/>
        <v>0</v>
      </c>
      <c r="I121" s="34">
        <f t="shared" si="6"/>
        <v>0</v>
      </c>
      <c r="J121" s="34">
        <f t="shared" si="7"/>
        <v>0</v>
      </c>
      <c r="K121" s="13">
        <f>$H121*E121</f>
        <v>0</v>
      </c>
    </row>
    <row r="122" spans="1:11" x14ac:dyDescent="0.25">
      <c r="A122" s="4">
        <v>40372</v>
      </c>
      <c r="B122" s="5" t="s">
        <v>18</v>
      </c>
      <c r="C122" s="5" t="s">
        <v>19</v>
      </c>
      <c r="D122" s="13">
        <v>335.28131464737612</v>
      </c>
      <c r="E122" s="13">
        <v>3.1469999999999998</v>
      </c>
      <c r="F122" s="5">
        <v>0</v>
      </c>
      <c r="G122" s="5">
        <v>0</v>
      </c>
      <c r="H122" s="5">
        <f t="shared" si="5"/>
        <v>0</v>
      </c>
      <c r="I122" s="34">
        <f t="shared" si="6"/>
        <v>0</v>
      </c>
      <c r="J122" s="34">
        <f t="shared" si="7"/>
        <v>0</v>
      </c>
      <c r="K122" s="13">
        <f>$H122*E122</f>
        <v>0</v>
      </c>
    </row>
    <row r="123" spans="1:11" x14ac:dyDescent="0.25">
      <c r="A123" s="4">
        <v>40302</v>
      </c>
      <c r="B123" s="5" t="s">
        <v>18</v>
      </c>
      <c r="C123" s="5" t="s">
        <v>20</v>
      </c>
      <c r="D123" s="13">
        <v>169.60160845688188</v>
      </c>
      <c r="E123" s="13">
        <v>4.24</v>
      </c>
      <c r="F123" s="5">
        <v>0</v>
      </c>
      <c r="G123" s="5">
        <v>0</v>
      </c>
      <c r="H123" s="5">
        <f t="shared" si="5"/>
        <v>0</v>
      </c>
      <c r="I123" s="34">
        <f t="shared" si="6"/>
        <v>0</v>
      </c>
      <c r="J123" s="34">
        <f t="shared" si="7"/>
        <v>0</v>
      </c>
      <c r="K123" s="13">
        <f>$H123*E123</f>
        <v>0</v>
      </c>
    </row>
    <row r="124" spans="1:11" x14ac:dyDescent="0.25">
      <c r="A124" s="4">
        <v>40309</v>
      </c>
      <c r="B124" s="5" t="s">
        <v>18</v>
      </c>
      <c r="C124" s="5" t="s">
        <v>20</v>
      </c>
      <c r="D124" s="13">
        <v>209.3971488106277</v>
      </c>
      <c r="E124" s="13">
        <v>4.2283333330000001</v>
      </c>
      <c r="F124" s="5">
        <v>0</v>
      </c>
      <c r="G124" s="5">
        <v>0</v>
      </c>
      <c r="H124" s="5">
        <f t="shared" si="5"/>
        <v>0</v>
      </c>
      <c r="I124" s="34">
        <f t="shared" si="6"/>
        <v>0</v>
      </c>
      <c r="J124" s="34">
        <f t="shared" si="7"/>
        <v>0</v>
      </c>
      <c r="K124" s="13">
        <f>$H124*E124</f>
        <v>0</v>
      </c>
    </row>
    <row r="125" spans="1:11" x14ac:dyDescent="0.25">
      <c r="A125" s="4">
        <v>40316</v>
      </c>
      <c r="B125" s="5" t="s">
        <v>18</v>
      </c>
      <c r="C125" s="5" t="s">
        <v>20</v>
      </c>
      <c r="D125" s="13">
        <v>196.34960394675636</v>
      </c>
      <c r="E125" s="13">
        <v>3.9950000000000001</v>
      </c>
      <c r="F125" s="5">
        <v>0</v>
      </c>
      <c r="G125" s="5">
        <v>0</v>
      </c>
      <c r="H125" s="5">
        <f t="shared" si="5"/>
        <v>0</v>
      </c>
      <c r="I125" s="34">
        <f t="shared" si="6"/>
        <v>0</v>
      </c>
      <c r="J125" s="34">
        <f t="shared" si="7"/>
        <v>0</v>
      </c>
      <c r="K125" s="13">
        <f>$H125*E125</f>
        <v>0</v>
      </c>
    </row>
    <row r="126" spans="1:11" x14ac:dyDescent="0.25">
      <c r="A126" s="4">
        <v>40323</v>
      </c>
      <c r="B126" s="5" t="s">
        <v>18</v>
      </c>
      <c r="C126" s="5" t="s">
        <v>20</v>
      </c>
      <c r="D126" s="13">
        <v>358.38055216776797</v>
      </c>
      <c r="E126" s="13">
        <v>3.9950000000000001</v>
      </c>
      <c r="F126" s="5">
        <v>0</v>
      </c>
      <c r="G126" s="5">
        <v>0</v>
      </c>
      <c r="H126" s="5">
        <f t="shared" si="5"/>
        <v>0</v>
      </c>
      <c r="I126" s="34">
        <f t="shared" si="6"/>
        <v>0</v>
      </c>
      <c r="J126" s="34">
        <f t="shared" si="7"/>
        <v>0</v>
      </c>
      <c r="K126" s="13">
        <f>$H126*E126</f>
        <v>0</v>
      </c>
    </row>
    <row r="127" spans="1:11" x14ac:dyDescent="0.25">
      <c r="A127" s="4">
        <v>40330</v>
      </c>
      <c r="B127" s="5" t="s">
        <v>18</v>
      </c>
      <c r="C127" s="5" t="s">
        <v>20</v>
      </c>
      <c r="D127" s="13">
        <v>198.00953936017774</v>
      </c>
      <c r="E127" s="13">
        <v>3.9950000000000001</v>
      </c>
      <c r="F127" s="5">
        <v>0</v>
      </c>
      <c r="G127" s="5">
        <v>0</v>
      </c>
      <c r="H127" s="5">
        <f t="shared" si="5"/>
        <v>0</v>
      </c>
      <c r="I127" s="34">
        <f t="shared" si="6"/>
        <v>0</v>
      </c>
      <c r="J127" s="34">
        <f t="shared" si="7"/>
        <v>0</v>
      </c>
      <c r="K127" s="13">
        <f>$H127*E127</f>
        <v>0</v>
      </c>
    </row>
    <row r="128" spans="1:11" x14ac:dyDescent="0.25">
      <c r="A128" s="4">
        <v>40337</v>
      </c>
      <c r="B128" s="5" t="s">
        <v>18</v>
      </c>
      <c r="C128" s="5" t="s">
        <v>20</v>
      </c>
      <c r="D128" s="13">
        <v>166.40779961215463</v>
      </c>
      <c r="E128" s="13">
        <v>4.24</v>
      </c>
      <c r="F128" s="5">
        <v>0</v>
      </c>
      <c r="G128" s="5">
        <v>0</v>
      </c>
      <c r="H128" s="5">
        <f t="shared" si="5"/>
        <v>0</v>
      </c>
      <c r="I128" s="34">
        <f t="shared" si="6"/>
        <v>0</v>
      </c>
      <c r="J128" s="34">
        <f t="shared" si="7"/>
        <v>0</v>
      </c>
      <c r="K128" s="13">
        <f>$H128*E128</f>
        <v>0</v>
      </c>
    </row>
    <row r="129" spans="1:11" x14ac:dyDescent="0.25">
      <c r="A129" s="4">
        <v>40344</v>
      </c>
      <c r="B129" s="5" t="s">
        <v>18</v>
      </c>
      <c r="C129" s="5" t="s">
        <v>20</v>
      </c>
      <c r="D129" s="13">
        <v>299.87320850245294</v>
      </c>
      <c r="E129" s="13">
        <v>4.24</v>
      </c>
      <c r="F129" s="5">
        <v>1</v>
      </c>
      <c r="G129" s="5">
        <v>0</v>
      </c>
      <c r="H129" s="5">
        <f t="shared" si="5"/>
        <v>0</v>
      </c>
      <c r="I129" s="34">
        <f t="shared" si="6"/>
        <v>0</v>
      </c>
      <c r="J129" s="34">
        <f t="shared" si="7"/>
        <v>0</v>
      </c>
      <c r="K129" s="13">
        <f>$H129*E129</f>
        <v>0</v>
      </c>
    </row>
    <row r="130" spans="1:11" x14ac:dyDescent="0.25">
      <c r="A130" s="4">
        <v>40351</v>
      </c>
      <c r="B130" s="5" t="s">
        <v>18</v>
      </c>
      <c r="C130" s="5" t="s">
        <v>20</v>
      </c>
      <c r="D130" s="13">
        <v>344.85569958245247</v>
      </c>
      <c r="E130" s="13">
        <v>4.24</v>
      </c>
      <c r="F130" s="5">
        <v>0</v>
      </c>
      <c r="G130" s="5">
        <v>1</v>
      </c>
      <c r="H130" s="5">
        <f t="shared" si="5"/>
        <v>0</v>
      </c>
      <c r="I130" s="34">
        <f t="shared" si="6"/>
        <v>0</v>
      </c>
      <c r="J130" s="34">
        <f t="shared" si="7"/>
        <v>0</v>
      </c>
      <c r="K130" s="13">
        <f>$H130*E130</f>
        <v>0</v>
      </c>
    </row>
    <row r="131" spans="1:11" x14ac:dyDescent="0.25">
      <c r="A131" s="4">
        <v>40358</v>
      </c>
      <c r="B131" s="5" t="s">
        <v>18</v>
      </c>
      <c r="C131" s="5" t="s">
        <v>20</v>
      </c>
      <c r="D131" s="13">
        <v>340.26696321400709</v>
      </c>
      <c r="E131" s="13">
        <v>4.24</v>
      </c>
      <c r="F131" s="5">
        <v>0</v>
      </c>
      <c r="G131" s="5">
        <v>1</v>
      </c>
      <c r="H131" s="5">
        <f t="shared" ref="H131:H194" si="8">IF(B131="RM",1,0)</f>
        <v>0</v>
      </c>
      <c r="I131" s="34">
        <f t="shared" si="6"/>
        <v>0</v>
      </c>
      <c r="J131" s="34">
        <f t="shared" si="7"/>
        <v>0</v>
      </c>
      <c r="K131" s="13">
        <f>$H131*E131</f>
        <v>0</v>
      </c>
    </row>
    <row r="132" spans="1:11" x14ac:dyDescent="0.25">
      <c r="A132" s="4">
        <v>40365</v>
      </c>
      <c r="B132" s="5" t="s">
        <v>18</v>
      </c>
      <c r="C132" s="5" t="s">
        <v>20</v>
      </c>
      <c r="D132" s="13">
        <v>262.28117718093938</v>
      </c>
      <c r="E132" s="13">
        <v>3.7450000000000001</v>
      </c>
      <c r="F132" s="5">
        <v>0</v>
      </c>
      <c r="G132" s="5">
        <v>1</v>
      </c>
      <c r="H132" s="5">
        <f t="shared" si="8"/>
        <v>0</v>
      </c>
      <c r="I132" s="34">
        <f t="shared" si="6"/>
        <v>0</v>
      </c>
      <c r="J132" s="34">
        <f t="shared" si="7"/>
        <v>0</v>
      </c>
      <c r="K132" s="13">
        <f>$H132*E132</f>
        <v>0</v>
      </c>
    </row>
    <row r="133" spans="1:11" x14ac:dyDescent="0.25">
      <c r="A133" s="4">
        <v>40372</v>
      </c>
      <c r="B133" s="5" t="s">
        <v>18</v>
      </c>
      <c r="C133" s="5" t="s">
        <v>20</v>
      </c>
      <c r="D133" s="13">
        <v>235.86848608428613</v>
      </c>
      <c r="E133" s="13">
        <v>3.7450000000000001</v>
      </c>
      <c r="F133" s="5">
        <v>0</v>
      </c>
      <c r="G133" s="5">
        <v>0</v>
      </c>
      <c r="H133" s="5">
        <f t="shared" si="8"/>
        <v>0</v>
      </c>
      <c r="I133" s="34">
        <f t="shared" si="6"/>
        <v>0</v>
      </c>
      <c r="J133" s="34">
        <f t="shared" si="7"/>
        <v>0</v>
      </c>
      <c r="K133" s="13">
        <f>$H133*E133</f>
        <v>0</v>
      </c>
    </row>
    <row r="134" spans="1:11" x14ac:dyDescent="0.25">
      <c r="A134" s="4">
        <v>40302</v>
      </c>
      <c r="B134" s="5" t="s">
        <v>18</v>
      </c>
      <c r="C134" s="5" t="s">
        <v>21</v>
      </c>
      <c r="D134" s="13">
        <v>203.79754865341786</v>
      </c>
      <c r="E134" s="13">
        <v>4.2042857140000001</v>
      </c>
      <c r="F134" s="5">
        <v>0</v>
      </c>
      <c r="G134" s="5">
        <v>0</v>
      </c>
      <c r="H134" s="5">
        <f t="shared" si="8"/>
        <v>0</v>
      </c>
      <c r="I134" s="34">
        <f t="shared" si="6"/>
        <v>0</v>
      </c>
      <c r="J134" s="34">
        <f t="shared" si="7"/>
        <v>0</v>
      </c>
      <c r="K134" s="13">
        <f>$H134*E134</f>
        <v>0</v>
      </c>
    </row>
    <row r="135" spans="1:11" x14ac:dyDescent="0.25">
      <c r="A135" s="4">
        <v>40309</v>
      </c>
      <c r="B135" s="5" t="s">
        <v>18</v>
      </c>
      <c r="C135" s="5" t="s">
        <v>21</v>
      </c>
      <c r="D135" s="13">
        <v>219.29149989342258</v>
      </c>
      <c r="E135" s="13">
        <v>4.8233333329999999</v>
      </c>
      <c r="F135" s="5">
        <v>0</v>
      </c>
      <c r="G135" s="5">
        <v>0</v>
      </c>
      <c r="H135" s="5">
        <f t="shared" si="8"/>
        <v>0</v>
      </c>
      <c r="I135" s="34">
        <f t="shared" si="6"/>
        <v>0</v>
      </c>
      <c r="J135" s="34">
        <f t="shared" si="7"/>
        <v>0</v>
      </c>
      <c r="K135" s="13">
        <f>$H135*E135</f>
        <v>0</v>
      </c>
    </row>
    <row r="136" spans="1:11" x14ac:dyDescent="0.25">
      <c r="A136" s="4">
        <v>40316</v>
      </c>
      <c r="B136" s="5" t="s">
        <v>18</v>
      </c>
      <c r="C136" s="5" t="s">
        <v>21</v>
      </c>
      <c r="D136" s="13">
        <v>294.08243374242301</v>
      </c>
      <c r="E136" s="13">
        <v>4.12</v>
      </c>
      <c r="F136" s="5">
        <v>0</v>
      </c>
      <c r="G136" s="5">
        <v>0</v>
      </c>
      <c r="H136" s="5">
        <f t="shared" si="8"/>
        <v>0</v>
      </c>
      <c r="I136" s="34">
        <f t="shared" si="6"/>
        <v>0</v>
      </c>
      <c r="J136" s="34">
        <f t="shared" si="7"/>
        <v>0</v>
      </c>
      <c r="K136" s="13">
        <f>$H136*E136</f>
        <v>0</v>
      </c>
    </row>
    <row r="137" spans="1:11" x14ac:dyDescent="0.25">
      <c r="A137" s="4">
        <v>40323</v>
      </c>
      <c r="B137" s="5" t="s">
        <v>18</v>
      </c>
      <c r="C137" s="5" t="s">
        <v>21</v>
      </c>
      <c r="D137" s="13">
        <v>337.72974904051551</v>
      </c>
      <c r="E137" s="13">
        <v>3.9242857139999998</v>
      </c>
      <c r="F137" s="5">
        <v>0</v>
      </c>
      <c r="G137" s="5">
        <v>0</v>
      </c>
      <c r="H137" s="5">
        <f t="shared" si="8"/>
        <v>0</v>
      </c>
      <c r="I137" s="34">
        <f t="shared" si="6"/>
        <v>0</v>
      </c>
      <c r="J137" s="34">
        <f t="shared" si="7"/>
        <v>0</v>
      </c>
      <c r="K137" s="13">
        <f>$H137*E137</f>
        <v>0</v>
      </c>
    </row>
    <row r="138" spans="1:11" x14ac:dyDescent="0.25">
      <c r="A138" s="4">
        <v>40330</v>
      </c>
      <c r="B138" s="5" t="s">
        <v>18</v>
      </c>
      <c r="C138" s="5" t="s">
        <v>21</v>
      </c>
      <c r="D138" s="13">
        <v>198.84945852895032</v>
      </c>
      <c r="E138" s="13">
        <v>3.9242857139999998</v>
      </c>
      <c r="F138" s="5">
        <v>0</v>
      </c>
      <c r="G138" s="5">
        <v>0</v>
      </c>
      <c r="H138" s="5">
        <f t="shared" si="8"/>
        <v>0</v>
      </c>
      <c r="I138" s="34">
        <f t="shared" si="6"/>
        <v>0</v>
      </c>
      <c r="J138" s="34">
        <f t="shared" si="7"/>
        <v>0</v>
      </c>
      <c r="K138" s="13">
        <f>$H138*E138</f>
        <v>0</v>
      </c>
    </row>
    <row r="139" spans="1:11" x14ac:dyDescent="0.25">
      <c r="A139" s="4">
        <v>40337</v>
      </c>
      <c r="B139" s="5" t="s">
        <v>18</v>
      </c>
      <c r="C139" s="5" t="s">
        <v>21</v>
      </c>
      <c r="D139" s="13">
        <v>224.22524285785963</v>
      </c>
      <c r="E139" s="13">
        <v>4.2042857140000001</v>
      </c>
      <c r="F139" s="5">
        <v>0</v>
      </c>
      <c r="G139" s="5">
        <v>0</v>
      </c>
      <c r="H139" s="5">
        <f t="shared" si="8"/>
        <v>0</v>
      </c>
      <c r="I139" s="34">
        <f t="shared" si="6"/>
        <v>0</v>
      </c>
      <c r="J139" s="34">
        <f t="shared" si="7"/>
        <v>0</v>
      </c>
      <c r="K139" s="13">
        <f>$H139*E139</f>
        <v>0</v>
      </c>
    </row>
    <row r="140" spans="1:11" x14ac:dyDescent="0.25">
      <c r="A140" s="4">
        <v>40344</v>
      </c>
      <c r="B140" s="5" t="s">
        <v>18</v>
      </c>
      <c r="C140" s="5" t="s">
        <v>21</v>
      </c>
      <c r="D140" s="13">
        <v>258.85789097402039</v>
      </c>
      <c r="E140" s="13">
        <v>4.2042857140000001</v>
      </c>
      <c r="F140" s="5">
        <v>0</v>
      </c>
      <c r="G140" s="5">
        <v>0</v>
      </c>
      <c r="H140" s="5">
        <f t="shared" si="8"/>
        <v>0</v>
      </c>
      <c r="I140" s="34">
        <f t="shared" si="6"/>
        <v>0</v>
      </c>
      <c r="J140" s="34">
        <f t="shared" si="7"/>
        <v>0</v>
      </c>
      <c r="K140" s="13">
        <f>$H140*E140</f>
        <v>0</v>
      </c>
    </row>
    <row r="141" spans="1:11" x14ac:dyDescent="0.25">
      <c r="A141" s="4">
        <v>40351</v>
      </c>
      <c r="B141" s="5" t="s">
        <v>18</v>
      </c>
      <c r="C141" s="5" t="s">
        <v>21</v>
      </c>
      <c r="D141" s="13">
        <v>259.40173476767922</v>
      </c>
      <c r="E141" s="13">
        <v>3.801111111</v>
      </c>
      <c r="F141" s="5">
        <v>0</v>
      </c>
      <c r="G141" s="5">
        <v>0</v>
      </c>
      <c r="H141" s="5">
        <f t="shared" si="8"/>
        <v>0</v>
      </c>
      <c r="I141" s="34">
        <f t="shared" si="6"/>
        <v>0</v>
      </c>
      <c r="J141" s="34">
        <f t="shared" si="7"/>
        <v>0</v>
      </c>
      <c r="K141" s="13">
        <f>$H141*E141</f>
        <v>0</v>
      </c>
    </row>
    <row r="142" spans="1:11" x14ac:dyDescent="0.25">
      <c r="A142" s="4">
        <v>40358</v>
      </c>
      <c r="B142" s="5" t="s">
        <v>18</v>
      </c>
      <c r="C142" s="5" t="s">
        <v>21</v>
      </c>
      <c r="D142" s="13">
        <v>206.1745931678478</v>
      </c>
      <c r="E142" s="13">
        <v>3.9337499999999999</v>
      </c>
      <c r="F142" s="5">
        <v>0</v>
      </c>
      <c r="G142" s="5">
        <v>0</v>
      </c>
      <c r="H142" s="5">
        <f t="shared" si="8"/>
        <v>0</v>
      </c>
      <c r="I142" s="34">
        <f t="shared" si="6"/>
        <v>0</v>
      </c>
      <c r="J142" s="34">
        <f t="shared" si="7"/>
        <v>0</v>
      </c>
      <c r="K142" s="13">
        <f>$H142*E142</f>
        <v>0</v>
      </c>
    </row>
    <row r="143" spans="1:11" x14ac:dyDescent="0.25">
      <c r="A143" s="4">
        <v>40365</v>
      </c>
      <c r="B143" s="5" t="s">
        <v>18</v>
      </c>
      <c r="C143" s="5" t="s">
        <v>21</v>
      </c>
      <c r="D143" s="13">
        <v>304.46835954757643</v>
      </c>
      <c r="E143" s="13">
        <v>3.3111111110000002</v>
      </c>
      <c r="F143" s="5">
        <v>0</v>
      </c>
      <c r="G143" s="5">
        <v>0</v>
      </c>
      <c r="H143" s="5">
        <f t="shared" si="8"/>
        <v>0</v>
      </c>
      <c r="I143" s="34">
        <f t="shared" si="6"/>
        <v>0</v>
      </c>
      <c r="J143" s="34">
        <f t="shared" si="7"/>
        <v>0</v>
      </c>
      <c r="K143" s="13">
        <f>$H143*E143</f>
        <v>0</v>
      </c>
    </row>
    <row r="144" spans="1:11" x14ac:dyDescent="0.25">
      <c r="A144" s="4">
        <v>40372</v>
      </c>
      <c r="B144" s="5" t="s">
        <v>18</v>
      </c>
      <c r="C144" s="5" t="s">
        <v>21</v>
      </c>
      <c r="D144" s="13">
        <v>331.18181179812558</v>
      </c>
      <c r="E144" s="13">
        <v>3.1469999999999998</v>
      </c>
      <c r="F144" s="5">
        <v>0</v>
      </c>
      <c r="G144" s="5">
        <v>0</v>
      </c>
      <c r="H144" s="5">
        <f t="shared" si="8"/>
        <v>0</v>
      </c>
      <c r="I144" s="34">
        <f t="shared" si="6"/>
        <v>0</v>
      </c>
      <c r="J144" s="34">
        <f t="shared" si="7"/>
        <v>0</v>
      </c>
      <c r="K144" s="13">
        <f>$H144*E144</f>
        <v>0</v>
      </c>
    </row>
    <row r="145" spans="1:11" x14ac:dyDescent="0.25">
      <c r="A145" s="4">
        <v>40302</v>
      </c>
      <c r="B145" s="5" t="s">
        <v>18</v>
      </c>
      <c r="C145" s="5" t="s">
        <v>22</v>
      </c>
      <c r="D145" s="13">
        <v>280.66506151742271</v>
      </c>
      <c r="E145" s="13">
        <v>4.1614285710000001</v>
      </c>
      <c r="F145" s="5">
        <v>0</v>
      </c>
      <c r="G145" s="5">
        <v>1</v>
      </c>
      <c r="H145" s="5">
        <f t="shared" si="8"/>
        <v>0</v>
      </c>
      <c r="I145" s="34">
        <f t="shared" si="6"/>
        <v>0</v>
      </c>
      <c r="J145" s="34">
        <f t="shared" si="7"/>
        <v>0</v>
      </c>
      <c r="K145" s="13">
        <f>$H145*E145</f>
        <v>0</v>
      </c>
    </row>
    <row r="146" spans="1:11" x14ac:dyDescent="0.25">
      <c r="A146" s="4">
        <v>40309</v>
      </c>
      <c r="B146" s="5" t="s">
        <v>18</v>
      </c>
      <c r="C146" s="5" t="s">
        <v>22</v>
      </c>
      <c r="D146" s="13">
        <v>340.35566181391414</v>
      </c>
      <c r="E146" s="13">
        <v>4.1614285710000001</v>
      </c>
      <c r="F146" s="5">
        <v>0</v>
      </c>
      <c r="G146" s="5">
        <v>0</v>
      </c>
      <c r="H146" s="5">
        <f t="shared" si="8"/>
        <v>0</v>
      </c>
      <c r="I146" s="34">
        <f t="shared" ref="I146:I209" si="9">$H146*F146</f>
        <v>0</v>
      </c>
      <c r="J146" s="34">
        <f t="shared" ref="J146:J209" si="10">$H146*G146</f>
        <v>0</v>
      </c>
      <c r="K146" s="13">
        <f>$H146*E146</f>
        <v>0</v>
      </c>
    </row>
    <row r="147" spans="1:11" x14ac:dyDescent="0.25">
      <c r="A147" s="4">
        <v>40316</v>
      </c>
      <c r="B147" s="5" t="s">
        <v>18</v>
      </c>
      <c r="C147" s="5" t="s">
        <v>22</v>
      </c>
      <c r="D147" s="13">
        <v>293.192482907672</v>
      </c>
      <c r="E147" s="13">
        <v>3.9449999999999998</v>
      </c>
      <c r="F147" s="5">
        <v>0</v>
      </c>
      <c r="G147" s="5">
        <v>0</v>
      </c>
      <c r="H147" s="5">
        <f t="shared" si="8"/>
        <v>0</v>
      </c>
      <c r="I147" s="34">
        <f t="shared" si="9"/>
        <v>0</v>
      </c>
      <c r="J147" s="34">
        <f t="shared" si="10"/>
        <v>0</v>
      </c>
      <c r="K147" s="13">
        <f>$H147*E147</f>
        <v>0</v>
      </c>
    </row>
    <row r="148" spans="1:11" x14ac:dyDescent="0.25">
      <c r="A148" s="4">
        <v>40323</v>
      </c>
      <c r="B148" s="5" t="s">
        <v>18</v>
      </c>
      <c r="C148" s="5" t="s">
        <v>22</v>
      </c>
      <c r="D148" s="13">
        <v>247.64821289163172</v>
      </c>
      <c r="E148" s="13">
        <v>4.2371428570000003</v>
      </c>
      <c r="F148" s="5">
        <v>0</v>
      </c>
      <c r="G148" s="5">
        <v>0</v>
      </c>
      <c r="H148" s="5">
        <f t="shared" si="8"/>
        <v>0</v>
      </c>
      <c r="I148" s="34">
        <f t="shared" si="9"/>
        <v>0</v>
      </c>
      <c r="J148" s="34">
        <f t="shared" si="10"/>
        <v>0</v>
      </c>
      <c r="K148" s="13">
        <f>$H148*E148</f>
        <v>0</v>
      </c>
    </row>
    <row r="149" spans="1:11" x14ac:dyDescent="0.25">
      <c r="A149" s="4">
        <v>40330</v>
      </c>
      <c r="B149" s="5" t="s">
        <v>18</v>
      </c>
      <c r="C149" s="5" t="s">
        <v>22</v>
      </c>
      <c r="D149" s="13">
        <v>236.22983595974381</v>
      </c>
      <c r="E149" s="13">
        <v>4.4562499999999998</v>
      </c>
      <c r="F149" s="5">
        <v>0</v>
      </c>
      <c r="G149" s="5">
        <v>0</v>
      </c>
      <c r="H149" s="5">
        <f t="shared" si="8"/>
        <v>0</v>
      </c>
      <c r="I149" s="34">
        <f t="shared" si="9"/>
        <v>0</v>
      </c>
      <c r="J149" s="34">
        <f t="shared" si="10"/>
        <v>0</v>
      </c>
      <c r="K149" s="13">
        <f>$H149*E149</f>
        <v>0</v>
      </c>
    </row>
    <row r="150" spans="1:11" x14ac:dyDescent="0.25">
      <c r="A150" s="4">
        <v>40337</v>
      </c>
      <c r="B150" s="5" t="s">
        <v>18</v>
      </c>
      <c r="C150" s="5" t="s">
        <v>22</v>
      </c>
      <c r="D150" s="13">
        <v>272.23564345348746</v>
      </c>
      <c r="E150" s="13">
        <v>4.7328571430000004</v>
      </c>
      <c r="F150" s="5">
        <v>0</v>
      </c>
      <c r="G150" s="5">
        <v>0</v>
      </c>
      <c r="H150" s="5">
        <f t="shared" si="8"/>
        <v>0</v>
      </c>
      <c r="I150" s="34">
        <f t="shared" si="9"/>
        <v>0</v>
      </c>
      <c r="J150" s="34">
        <f t="shared" si="10"/>
        <v>0</v>
      </c>
      <c r="K150" s="13">
        <f>$H150*E150</f>
        <v>0</v>
      </c>
    </row>
    <row r="151" spans="1:11" x14ac:dyDescent="0.25">
      <c r="A151" s="4">
        <v>40344</v>
      </c>
      <c r="B151" s="5" t="s">
        <v>18</v>
      </c>
      <c r="C151" s="5" t="s">
        <v>22</v>
      </c>
      <c r="D151" s="13">
        <v>183.67520776248719</v>
      </c>
      <c r="E151" s="13">
        <v>4.1614285710000001</v>
      </c>
      <c r="F151" s="5">
        <v>0</v>
      </c>
      <c r="G151" s="5">
        <v>0</v>
      </c>
      <c r="H151" s="5">
        <f t="shared" si="8"/>
        <v>0</v>
      </c>
      <c r="I151" s="34">
        <f t="shared" si="9"/>
        <v>0</v>
      </c>
      <c r="J151" s="34">
        <f t="shared" si="10"/>
        <v>0</v>
      </c>
      <c r="K151" s="13">
        <f>$H151*E151</f>
        <v>0</v>
      </c>
    </row>
    <row r="152" spans="1:11" x14ac:dyDescent="0.25">
      <c r="A152" s="4">
        <v>40351</v>
      </c>
      <c r="B152" s="5" t="s">
        <v>18</v>
      </c>
      <c r="C152" s="5" t="s">
        <v>22</v>
      </c>
      <c r="D152" s="13">
        <v>252.50665912191596</v>
      </c>
      <c r="E152" s="13">
        <v>4.1900000000000004</v>
      </c>
      <c r="F152" s="5">
        <v>0</v>
      </c>
      <c r="G152" s="5">
        <v>0</v>
      </c>
      <c r="H152" s="5">
        <f t="shared" si="8"/>
        <v>0</v>
      </c>
      <c r="I152" s="34">
        <f t="shared" si="9"/>
        <v>0</v>
      </c>
      <c r="J152" s="34">
        <f t="shared" si="10"/>
        <v>0</v>
      </c>
      <c r="K152" s="13">
        <f>$H152*E152</f>
        <v>0</v>
      </c>
    </row>
    <row r="153" spans="1:11" x14ac:dyDescent="0.25">
      <c r="A153" s="4">
        <v>40358</v>
      </c>
      <c r="B153" s="5" t="s">
        <v>18</v>
      </c>
      <c r="C153" s="5" t="s">
        <v>22</v>
      </c>
      <c r="D153" s="13">
        <v>289.86053137541177</v>
      </c>
      <c r="E153" s="13">
        <v>4.1614285710000001</v>
      </c>
      <c r="F153" s="5">
        <v>0</v>
      </c>
      <c r="G153" s="5">
        <v>0</v>
      </c>
      <c r="H153" s="5">
        <f t="shared" si="8"/>
        <v>0</v>
      </c>
      <c r="I153" s="34">
        <f t="shared" si="9"/>
        <v>0</v>
      </c>
      <c r="J153" s="34">
        <f t="shared" si="10"/>
        <v>0</v>
      </c>
      <c r="K153" s="13">
        <f>$H153*E153</f>
        <v>0</v>
      </c>
    </row>
    <row r="154" spans="1:11" x14ac:dyDescent="0.25">
      <c r="A154" s="4">
        <v>40365</v>
      </c>
      <c r="B154" s="5" t="s">
        <v>18</v>
      </c>
      <c r="C154" s="5" t="s">
        <v>22</v>
      </c>
      <c r="D154" s="13">
        <v>200.91386435089427</v>
      </c>
      <c r="E154" s="13">
        <v>3.78</v>
      </c>
      <c r="F154" s="5">
        <v>0</v>
      </c>
      <c r="G154" s="5">
        <v>0</v>
      </c>
      <c r="H154" s="5">
        <f t="shared" si="8"/>
        <v>0</v>
      </c>
      <c r="I154" s="34">
        <f t="shared" si="9"/>
        <v>0</v>
      </c>
      <c r="J154" s="34">
        <f t="shared" si="10"/>
        <v>0</v>
      </c>
      <c r="K154" s="13">
        <f>$H154*E154</f>
        <v>0</v>
      </c>
    </row>
    <row r="155" spans="1:11" x14ac:dyDescent="0.25">
      <c r="A155" s="4">
        <v>40372</v>
      </c>
      <c r="B155" s="5" t="s">
        <v>18</v>
      </c>
      <c r="C155" s="5" t="s">
        <v>22</v>
      </c>
      <c r="D155" s="13">
        <v>135.1673761865116</v>
      </c>
      <c r="E155" s="13">
        <v>3.78</v>
      </c>
      <c r="F155" s="5">
        <v>0</v>
      </c>
      <c r="G155" s="5">
        <v>0</v>
      </c>
      <c r="H155" s="5">
        <f t="shared" si="8"/>
        <v>0</v>
      </c>
      <c r="I155" s="34">
        <f t="shared" si="9"/>
        <v>0</v>
      </c>
      <c r="J155" s="34">
        <f t="shared" si="10"/>
        <v>0</v>
      </c>
      <c r="K155" s="13">
        <f>$H155*E155</f>
        <v>0</v>
      </c>
    </row>
    <row r="156" spans="1:11" x14ac:dyDescent="0.25">
      <c r="A156" s="4">
        <v>40302</v>
      </c>
      <c r="B156" s="5" t="s">
        <v>18</v>
      </c>
      <c r="C156" s="5" t="s">
        <v>23</v>
      </c>
      <c r="D156" s="13">
        <v>89.823337547925831</v>
      </c>
      <c r="E156" s="13">
        <v>4.8566666669999998</v>
      </c>
      <c r="F156" s="5">
        <v>0</v>
      </c>
      <c r="G156" s="5">
        <v>0</v>
      </c>
      <c r="H156" s="5">
        <f t="shared" si="8"/>
        <v>0</v>
      </c>
      <c r="I156" s="34">
        <f t="shared" si="9"/>
        <v>0</v>
      </c>
      <c r="J156" s="34">
        <f t="shared" si="10"/>
        <v>0</v>
      </c>
      <c r="K156" s="13">
        <f>$H156*E156</f>
        <v>0</v>
      </c>
    </row>
    <row r="157" spans="1:11" x14ac:dyDescent="0.25">
      <c r="A157" s="4">
        <v>40309</v>
      </c>
      <c r="B157" s="5" t="s">
        <v>18</v>
      </c>
      <c r="C157" s="5" t="s">
        <v>23</v>
      </c>
      <c r="D157" s="13">
        <v>171.57186238849636</v>
      </c>
      <c r="E157" s="13">
        <v>4.8566666669999998</v>
      </c>
      <c r="F157" s="5">
        <v>0</v>
      </c>
      <c r="G157" s="5">
        <v>0</v>
      </c>
      <c r="H157" s="5">
        <f t="shared" si="8"/>
        <v>0</v>
      </c>
      <c r="I157" s="34">
        <f t="shared" si="9"/>
        <v>0</v>
      </c>
      <c r="J157" s="34">
        <f t="shared" si="10"/>
        <v>0</v>
      </c>
      <c r="K157" s="13">
        <f>$H157*E157</f>
        <v>0</v>
      </c>
    </row>
    <row r="158" spans="1:11" x14ac:dyDescent="0.25">
      <c r="A158" s="4">
        <v>40316</v>
      </c>
      <c r="B158" s="5" t="s">
        <v>18</v>
      </c>
      <c r="C158" s="5" t="s">
        <v>23</v>
      </c>
      <c r="D158" s="13">
        <v>197.55094390304976</v>
      </c>
      <c r="E158" s="13">
        <v>4.3499999999999996</v>
      </c>
      <c r="F158" s="5">
        <v>0</v>
      </c>
      <c r="G158" s="5">
        <v>0</v>
      </c>
      <c r="H158" s="5">
        <f t="shared" si="8"/>
        <v>0</v>
      </c>
      <c r="I158" s="34">
        <f t="shared" si="9"/>
        <v>0</v>
      </c>
      <c r="J158" s="34">
        <f t="shared" si="10"/>
        <v>0</v>
      </c>
      <c r="K158" s="13">
        <f>$H158*E158</f>
        <v>0</v>
      </c>
    </row>
    <row r="159" spans="1:11" x14ac:dyDescent="0.25">
      <c r="A159" s="4">
        <v>40323</v>
      </c>
      <c r="B159" s="5" t="s">
        <v>18</v>
      </c>
      <c r="C159" s="5" t="s">
        <v>23</v>
      </c>
      <c r="D159" s="13">
        <v>268.89447791817884</v>
      </c>
      <c r="E159" s="13">
        <v>4.3499999999999996</v>
      </c>
      <c r="F159" s="5">
        <v>0</v>
      </c>
      <c r="G159" s="5">
        <v>0</v>
      </c>
      <c r="H159" s="5">
        <f t="shared" si="8"/>
        <v>0</v>
      </c>
      <c r="I159" s="34">
        <f t="shared" si="9"/>
        <v>0</v>
      </c>
      <c r="J159" s="34">
        <f t="shared" si="10"/>
        <v>0</v>
      </c>
      <c r="K159" s="13">
        <f>$H159*E159</f>
        <v>0</v>
      </c>
    </row>
    <row r="160" spans="1:11" x14ac:dyDescent="0.25">
      <c r="A160" s="4">
        <v>40330</v>
      </c>
      <c r="B160" s="5" t="s">
        <v>18</v>
      </c>
      <c r="C160" s="5" t="s">
        <v>23</v>
      </c>
      <c r="D160" s="13">
        <v>173.2082566698104</v>
      </c>
      <c r="E160" s="13">
        <v>4.1449999999999996</v>
      </c>
      <c r="F160" s="5">
        <v>0</v>
      </c>
      <c r="G160" s="5">
        <v>0</v>
      </c>
      <c r="H160" s="5">
        <f t="shared" si="8"/>
        <v>0</v>
      </c>
      <c r="I160" s="34">
        <f t="shared" si="9"/>
        <v>0</v>
      </c>
      <c r="J160" s="34">
        <f t="shared" si="10"/>
        <v>0</v>
      </c>
      <c r="K160" s="13">
        <f>$H160*E160</f>
        <v>0</v>
      </c>
    </row>
    <row r="161" spans="1:11" x14ac:dyDescent="0.25">
      <c r="A161" s="4">
        <v>40337</v>
      </c>
      <c r="B161" s="5" t="s">
        <v>18</v>
      </c>
      <c r="C161" s="5" t="s">
        <v>23</v>
      </c>
      <c r="D161" s="13">
        <v>299.9339069101668</v>
      </c>
      <c r="E161" s="13">
        <v>4.6399999999999997</v>
      </c>
      <c r="F161" s="5">
        <v>0</v>
      </c>
      <c r="G161" s="5">
        <v>0</v>
      </c>
      <c r="H161" s="5">
        <f t="shared" si="8"/>
        <v>0</v>
      </c>
      <c r="I161" s="34">
        <f t="shared" si="9"/>
        <v>0</v>
      </c>
      <c r="J161" s="34">
        <f t="shared" si="10"/>
        <v>0</v>
      </c>
      <c r="K161" s="13">
        <f>$H161*E161</f>
        <v>0</v>
      </c>
    </row>
    <row r="162" spans="1:11" x14ac:dyDescent="0.25">
      <c r="A162" s="4">
        <v>40344</v>
      </c>
      <c r="B162" s="5" t="s">
        <v>18</v>
      </c>
      <c r="C162" s="5" t="s">
        <v>23</v>
      </c>
      <c r="D162" s="13">
        <v>244.48261981110159</v>
      </c>
      <c r="E162" s="13">
        <v>4.1900000000000004</v>
      </c>
      <c r="F162" s="5">
        <v>0</v>
      </c>
      <c r="G162" s="5">
        <v>0</v>
      </c>
      <c r="H162" s="5">
        <f t="shared" si="8"/>
        <v>0</v>
      </c>
      <c r="I162" s="34">
        <f t="shared" si="9"/>
        <v>0</v>
      </c>
      <c r="J162" s="34">
        <f t="shared" si="10"/>
        <v>0</v>
      </c>
      <c r="K162" s="13">
        <f>$H162*E162</f>
        <v>0</v>
      </c>
    </row>
    <row r="163" spans="1:11" x14ac:dyDescent="0.25">
      <c r="A163" s="4">
        <v>40351</v>
      </c>
      <c r="B163" s="5" t="s">
        <v>18</v>
      </c>
      <c r="C163" s="5" t="s">
        <v>23</v>
      </c>
      <c r="D163" s="13">
        <v>440.97002195203333</v>
      </c>
      <c r="E163" s="13">
        <v>4.1900000000000004</v>
      </c>
      <c r="F163" s="5">
        <v>1</v>
      </c>
      <c r="G163" s="5">
        <v>0</v>
      </c>
      <c r="H163" s="5">
        <f t="shared" si="8"/>
        <v>0</v>
      </c>
      <c r="I163" s="34">
        <f t="shared" si="9"/>
        <v>0</v>
      </c>
      <c r="J163" s="34">
        <f t="shared" si="10"/>
        <v>0</v>
      </c>
      <c r="K163" s="13">
        <f>$H163*E163</f>
        <v>0</v>
      </c>
    </row>
    <row r="164" spans="1:11" x14ac:dyDescent="0.25">
      <c r="A164" s="4">
        <v>40358</v>
      </c>
      <c r="B164" s="5" t="s">
        <v>18</v>
      </c>
      <c r="C164" s="5" t="s">
        <v>23</v>
      </c>
      <c r="D164" s="13">
        <v>269.93480159233297</v>
      </c>
      <c r="E164" s="13">
        <v>3.94</v>
      </c>
      <c r="F164" s="5">
        <v>0</v>
      </c>
      <c r="G164" s="5">
        <v>1</v>
      </c>
      <c r="H164" s="5">
        <f t="shared" si="8"/>
        <v>0</v>
      </c>
      <c r="I164" s="34">
        <f t="shared" si="9"/>
        <v>0</v>
      </c>
      <c r="J164" s="34">
        <f t="shared" si="10"/>
        <v>0</v>
      </c>
      <c r="K164" s="13">
        <f>$H164*E164</f>
        <v>0</v>
      </c>
    </row>
    <row r="165" spans="1:11" x14ac:dyDescent="0.25">
      <c r="A165" s="4">
        <v>40365</v>
      </c>
      <c r="B165" s="5" t="s">
        <v>18</v>
      </c>
      <c r="C165" s="5" t="s">
        <v>23</v>
      </c>
      <c r="D165" s="13">
        <v>334.96321778716339</v>
      </c>
      <c r="E165" s="13">
        <v>4.1790000000000003</v>
      </c>
      <c r="F165" s="5">
        <v>0</v>
      </c>
      <c r="G165" s="5">
        <v>1</v>
      </c>
      <c r="H165" s="5">
        <f t="shared" si="8"/>
        <v>0</v>
      </c>
      <c r="I165" s="34">
        <f t="shared" si="9"/>
        <v>0</v>
      </c>
      <c r="J165" s="34">
        <f t="shared" si="10"/>
        <v>0</v>
      </c>
      <c r="K165" s="13">
        <f>$H165*E165</f>
        <v>0</v>
      </c>
    </row>
    <row r="166" spans="1:11" x14ac:dyDescent="0.25">
      <c r="A166" s="4">
        <v>40372</v>
      </c>
      <c r="B166" s="5" t="s">
        <v>18</v>
      </c>
      <c r="C166" s="5" t="s">
        <v>23</v>
      </c>
      <c r="D166" s="13">
        <v>357.7484603303962</v>
      </c>
      <c r="E166" s="13">
        <v>4.1790000000000003</v>
      </c>
      <c r="F166" s="5">
        <v>0</v>
      </c>
      <c r="G166" s="5">
        <v>1</v>
      </c>
      <c r="H166" s="5">
        <f t="shared" si="8"/>
        <v>0</v>
      </c>
      <c r="I166" s="34">
        <f t="shared" si="9"/>
        <v>0</v>
      </c>
      <c r="J166" s="34">
        <f t="shared" si="10"/>
        <v>0</v>
      </c>
      <c r="K166" s="13">
        <f>$H166*E166</f>
        <v>0</v>
      </c>
    </row>
    <row r="167" spans="1:11" x14ac:dyDescent="0.25">
      <c r="A167" s="4">
        <v>40302</v>
      </c>
      <c r="B167" s="5" t="s">
        <v>18</v>
      </c>
      <c r="C167" s="5" t="s">
        <v>24</v>
      </c>
      <c r="D167" s="13">
        <v>230.50294470959292</v>
      </c>
      <c r="E167" s="13">
        <v>5.29</v>
      </c>
      <c r="F167" s="5">
        <v>0</v>
      </c>
      <c r="G167" s="5">
        <v>1</v>
      </c>
      <c r="H167" s="5">
        <f t="shared" si="8"/>
        <v>0</v>
      </c>
      <c r="I167" s="34">
        <f t="shared" si="9"/>
        <v>0</v>
      </c>
      <c r="J167" s="34">
        <f t="shared" si="10"/>
        <v>0</v>
      </c>
      <c r="K167" s="13">
        <f>$H167*E167</f>
        <v>0</v>
      </c>
    </row>
    <row r="168" spans="1:11" x14ac:dyDescent="0.25">
      <c r="A168" s="4">
        <v>40309</v>
      </c>
      <c r="B168" s="5" t="s">
        <v>18</v>
      </c>
      <c r="C168" s="5" t="s">
        <v>24</v>
      </c>
      <c r="D168" s="13">
        <v>363.78535420602554</v>
      </c>
      <c r="E168" s="13">
        <v>4.3899999999999997</v>
      </c>
      <c r="F168" s="5">
        <v>0</v>
      </c>
      <c r="G168" s="5">
        <v>0</v>
      </c>
      <c r="H168" s="5">
        <f t="shared" si="8"/>
        <v>0</v>
      </c>
      <c r="I168" s="34">
        <f t="shared" si="9"/>
        <v>0</v>
      </c>
      <c r="J168" s="34">
        <f t="shared" si="10"/>
        <v>0</v>
      </c>
      <c r="K168" s="13">
        <f>$H168*E168</f>
        <v>0</v>
      </c>
    </row>
    <row r="169" spans="1:11" x14ac:dyDescent="0.25">
      <c r="A169" s="4">
        <v>40316</v>
      </c>
      <c r="B169" s="5" t="s">
        <v>18</v>
      </c>
      <c r="C169" s="5" t="s">
        <v>24</v>
      </c>
      <c r="D169" s="13">
        <v>268.40864887242094</v>
      </c>
      <c r="E169" s="13">
        <v>4.79</v>
      </c>
      <c r="F169" s="5">
        <v>0</v>
      </c>
      <c r="G169" s="5">
        <v>0</v>
      </c>
      <c r="H169" s="5">
        <f t="shared" si="8"/>
        <v>0</v>
      </c>
      <c r="I169" s="34">
        <f t="shared" si="9"/>
        <v>0</v>
      </c>
      <c r="J169" s="34">
        <f t="shared" si="10"/>
        <v>0</v>
      </c>
      <c r="K169" s="13">
        <f>$H169*E169</f>
        <v>0</v>
      </c>
    </row>
    <row r="170" spans="1:11" x14ac:dyDescent="0.25">
      <c r="A170" s="4">
        <v>40323</v>
      </c>
      <c r="B170" s="5" t="s">
        <v>18</v>
      </c>
      <c r="C170" s="5" t="s">
        <v>24</v>
      </c>
      <c r="D170" s="13">
        <v>211.23872621363978</v>
      </c>
      <c r="E170" s="13">
        <v>4.3899999999999997</v>
      </c>
      <c r="F170" s="5">
        <v>0</v>
      </c>
      <c r="G170" s="5">
        <v>0</v>
      </c>
      <c r="H170" s="5">
        <f t="shared" si="8"/>
        <v>0</v>
      </c>
      <c r="I170" s="34">
        <f t="shared" si="9"/>
        <v>0</v>
      </c>
      <c r="J170" s="34">
        <f t="shared" si="10"/>
        <v>0</v>
      </c>
      <c r="K170" s="13">
        <f>$H170*E170</f>
        <v>0</v>
      </c>
    </row>
    <row r="171" spans="1:11" x14ac:dyDescent="0.25">
      <c r="A171" s="4">
        <v>40330</v>
      </c>
      <c r="B171" s="5" t="s">
        <v>18</v>
      </c>
      <c r="C171" s="5" t="s">
        <v>24</v>
      </c>
      <c r="D171" s="13">
        <v>223.0831529572697</v>
      </c>
      <c r="E171" s="13">
        <v>4.79</v>
      </c>
      <c r="F171" s="5">
        <v>0</v>
      </c>
      <c r="G171" s="5">
        <v>0</v>
      </c>
      <c r="H171" s="5">
        <f t="shared" si="8"/>
        <v>0</v>
      </c>
      <c r="I171" s="34">
        <f t="shared" si="9"/>
        <v>0</v>
      </c>
      <c r="J171" s="34">
        <f t="shared" si="10"/>
        <v>0</v>
      </c>
      <c r="K171" s="13">
        <f>$H171*E171</f>
        <v>0</v>
      </c>
    </row>
    <row r="172" spans="1:11" x14ac:dyDescent="0.25">
      <c r="A172" s="4">
        <v>40337</v>
      </c>
      <c r="B172" s="5" t="s">
        <v>18</v>
      </c>
      <c r="C172" s="5" t="s">
        <v>24</v>
      </c>
      <c r="D172" s="13">
        <v>351.97074735656679</v>
      </c>
      <c r="E172" s="13">
        <v>5.29</v>
      </c>
      <c r="F172" s="5">
        <v>0</v>
      </c>
      <c r="G172" s="5">
        <v>0</v>
      </c>
      <c r="H172" s="5">
        <f t="shared" si="8"/>
        <v>0</v>
      </c>
      <c r="I172" s="34">
        <f t="shared" si="9"/>
        <v>0</v>
      </c>
      <c r="J172" s="34">
        <f t="shared" si="10"/>
        <v>0</v>
      </c>
      <c r="K172" s="13">
        <f>$H172*E172</f>
        <v>0</v>
      </c>
    </row>
    <row r="173" spans="1:11" x14ac:dyDescent="0.25">
      <c r="A173" s="4">
        <v>40344</v>
      </c>
      <c r="B173" s="5" t="s">
        <v>18</v>
      </c>
      <c r="C173" s="5" t="s">
        <v>24</v>
      </c>
      <c r="D173" s="13">
        <v>168.5650474293837</v>
      </c>
      <c r="E173" s="13">
        <v>5.83</v>
      </c>
      <c r="F173" s="5">
        <v>0</v>
      </c>
      <c r="G173" s="5">
        <v>0</v>
      </c>
      <c r="H173" s="5">
        <f t="shared" si="8"/>
        <v>0</v>
      </c>
      <c r="I173" s="34">
        <f t="shared" si="9"/>
        <v>0</v>
      </c>
      <c r="J173" s="34">
        <f t="shared" si="10"/>
        <v>0</v>
      </c>
      <c r="K173" s="13">
        <f>$H173*E173</f>
        <v>0</v>
      </c>
    </row>
    <row r="174" spans="1:11" x14ac:dyDescent="0.25">
      <c r="A174" s="4">
        <v>40351</v>
      </c>
      <c r="B174" s="5" t="s">
        <v>18</v>
      </c>
      <c r="C174" s="5" t="s">
        <v>24</v>
      </c>
      <c r="D174" s="13">
        <v>241.95493277686541</v>
      </c>
      <c r="E174" s="13">
        <v>6.19</v>
      </c>
      <c r="F174" s="5">
        <v>0</v>
      </c>
      <c r="G174" s="5">
        <v>0</v>
      </c>
      <c r="H174" s="5">
        <f t="shared" si="8"/>
        <v>0</v>
      </c>
      <c r="I174" s="34">
        <f t="shared" si="9"/>
        <v>0</v>
      </c>
      <c r="J174" s="34">
        <f t="shared" si="10"/>
        <v>0</v>
      </c>
      <c r="K174" s="13">
        <f>$H174*E174</f>
        <v>0</v>
      </c>
    </row>
    <row r="175" spans="1:11" x14ac:dyDescent="0.25">
      <c r="A175" s="4">
        <v>40358</v>
      </c>
      <c r="B175" s="5" t="s">
        <v>18</v>
      </c>
      <c r="C175" s="5" t="s">
        <v>24</v>
      </c>
      <c r="D175" s="13">
        <v>184.85808826771864</v>
      </c>
      <c r="E175" s="13">
        <v>5.59</v>
      </c>
      <c r="F175" s="5">
        <v>0</v>
      </c>
      <c r="G175" s="5">
        <v>0</v>
      </c>
      <c r="H175" s="5">
        <f t="shared" si="8"/>
        <v>0</v>
      </c>
      <c r="I175" s="34">
        <f t="shared" si="9"/>
        <v>0</v>
      </c>
      <c r="J175" s="34">
        <f t="shared" si="10"/>
        <v>0</v>
      </c>
      <c r="K175" s="13">
        <f>$H175*E175</f>
        <v>0</v>
      </c>
    </row>
    <row r="176" spans="1:11" x14ac:dyDescent="0.25">
      <c r="A176" s="4">
        <v>40365</v>
      </c>
      <c r="B176" s="5" t="s">
        <v>18</v>
      </c>
      <c r="C176" s="5" t="s">
        <v>24</v>
      </c>
      <c r="D176" s="13">
        <v>200.07702230282163</v>
      </c>
      <c r="E176" s="13">
        <v>4.6224999999999996</v>
      </c>
      <c r="F176" s="5">
        <v>0</v>
      </c>
      <c r="G176" s="5">
        <v>0</v>
      </c>
      <c r="H176" s="5">
        <f t="shared" si="8"/>
        <v>0</v>
      </c>
      <c r="I176" s="34">
        <f t="shared" si="9"/>
        <v>0</v>
      </c>
      <c r="J176" s="34">
        <f t="shared" si="10"/>
        <v>0</v>
      </c>
      <c r="K176" s="13">
        <f>$H176*E176</f>
        <v>0</v>
      </c>
    </row>
    <row r="177" spans="1:11" x14ac:dyDescent="0.25">
      <c r="A177" s="4">
        <v>40372</v>
      </c>
      <c r="B177" s="5" t="s">
        <v>18</v>
      </c>
      <c r="C177" s="5" t="s">
        <v>24</v>
      </c>
      <c r="D177" s="13">
        <v>181.75129023351653</v>
      </c>
      <c r="E177" s="13">
        <v>4.6224999999999996</v>
      </c>
      <c r="F177" s="5">
        <v>0</v>
      </c>
      <c r="G177" s="5">
        <v>0</v>
      </c>
      <c r="H177" s="5">
        <f t="shared" si="8"/>
        <v>0</v>
      </c>
      <c r="I177" s="34">
        <f t="shared" si="9"/>
        <v>0</v>
      </c>
      <c r="J177" s="34">
        <f t="shared" si="10"/>
        <v>0</v>
      </c>
      <c r="K177" s="13">
        <f>$H177*E177</f>
        <v>0</v>
      </c>
    </row>
    <row r="178" spans="1:11" x14ac:dyDescent="0.25">
      <c r="A178" s="4">
        <v>40302</v>
      </c>
      <c r="B178" s="5" t="s">
        <v>18</v>
      </c>
      <c r="C178" s="5" t="s">
        <v>25</v>
      </c>
      <c r="D178" s="13">
        <v>154.70125058617577</v>
      </c>
      <c r="E178" s="13">
        <v>4.7328571430000004</v>
      </c>
      <c r="F178" s="5">
        <v>0</v>
      </c>
      <c r="G178" s="5">
        <v>0</v>
      </c>
      <c r="H178" s="5">
        <f t="shared" si="8"/>
        <v>0</v>
      </c>
      <c r="I178" s="34">
        <f t="shared" si="9"/>
        <v>0</v>
      </c>
      <c r="J178" s="34">
        <f t="shared" si="10"/>
        <v>0</v>
      </c>
      <c r="K178" s="13">
        <f>$H178*E178</f>
        <v>0</v>
      </c>
    </row>
    <row r="179" spans="1:11" x14ac:dyDescent="0.25">
      <c r="A179" s="4">
        <v>40309</v>
      </c>
      <c r="B179" s="5" t="s">
        <v>18</v>
      </c>
      <c r="C179" s="5" t="s">
        <v>25</v>
      </c>
      <c r="D179" s="13">
        <v>120.08165652683778</v>
      </c>
      <c r="E179" s="13">
        <v>4.03</v>
      </c>
      <c r="F179" s="5">
        <v>0</v>
      </c>
      <c r="G179" s="5">
        <v>0</v>
      </c>
      <c r="H179" s="5">
        <f t="shared" si="8"/>
        <v>0</v>
      </c>
      <c r="I179" s="34">
        <f t="shared" si="9"/>
        <v>0</v>
      </c>
      <c r="J179" s="34">
        <f t="shared" si="10"/>
        <v>0</v>
      </c>
      <c r="K179" s="13">
        <f>$H179*E179</f>
        <v>0</v>
      </c>
    </row>
    <row r="180" spans="1:11" x14ac:dyDescent="0.25">
      <c r="A180" s="4">
        <v>40316</v>
      </c>
      <c r="B180" s="5" t="s">
        <v>18</v>
      </c>
      <c r="C180" s="5" t="s">
        <v>25</v>
      </c>
      <c r="D180" s="13">
        <v>284.8292030196755</v>
      </c>
      <c r="E180" s="13">
        <v>3.6663636359999998</v>
      </c>
      <c r="F180" s="5">
        <v>0</v>
      </c>
      <c r="G180" s="5">
        <v>0</v>
      </c>
      <c r="H180" s="5">
        <f t="shared" si="8"/>
        <v>0</v>
      </c>
      <c r="I180" s="34">
        <f t="shared" si="9"/>
        <v>0</v>
      </c>
      <c r="J180" s="34">
        <f t="shared" si="10"/>
        <v>0</v>
      </c>
      <c r="K180" s="13">
        <f>$H180*E180</f>
        <v>0</v>
      </c>
    </row>
    <row r="181" spans="1:11" x14ac:dyDescent="0.25">
      <c r="A181" s="4">
        <v>40323</v>
      </c>
      <c r="B181" s="5" t="s">
        <v>18</v>
      </c>
      <c r="C181" s="5" t="s">
        <v>25</v>
      </c>
      <c r="D181" s="13">
        <v>248.17471444662888</v>
      </c>
      <c r="E181" s="13">
        <v>3.6663636359999998</v>
      </c>
      <c r="F181" s="5">
        <v>0</v>
      </c>
      <c r="G181" s="5">
        <v>0</v>
      </c>
      <c r="H181" s="5">
        <f t="shared" si="8"/>
        <v>0</v>
      </c>
      <c r="I181" s="34">
        <f t="shared" si="9"/>
        <v>0</v>
      </c>
      <c r="J181" s="34">
        <f t="shared" si="10"/>
        <v>0</v>
      </c>
      <c r="K181" s="13">
        <f>$H181*E181</f>
        <v>0</v>
      </c>
    </row>
    <row r="182" spans="1:11" x14ac:dyDescent="0.25">
      <c r="A182" s="4">
        <v>40330</v>
      </c>
      <c r="B182" s="5" t="s">
        <v>18</v>
      </c>
      <c r="C182" s="5" t="s">
        <v>25</v>
      </c>
      <c r="D182" s="13">
        <v>278.14696766500168</v>
      </c>
      <c r="E182" s="13">
        <v>3.794</v>
      </c>
      <c r="F182" s="5">
        <v>0</v>
      </c>
      <c r="G182" s="5">
        <v>0</v>
      </c>
      <c r="H182" s="5">
        <f t="shared" si="8"/>
        <v>0</v>
      </c>
      <c r="I182" s="34">
        <f t="shared" si="9"/>
        <v>0</v>
      </c>
      <c r="J182" s="34">
        <f t="shared" si="10"/>
        <v>0</v>
      </c>
      <c r="K182" s="13">
        <f>$H182*E182</f>
        <v>0</v>
      </c>
    </row>
    <row r="183" spans="1:11" x14ac:dyDescent="0.25">
      <c r="A183" s="4">
        <v>40337</v>
      </c>
      <c r="B183" s="5" t="s">
        <v>18</v>
      </c>
      <c r="C183" s="5" t="s">
        <v>25</v>
      </c>
      <c r="D183" s="13">
        <v>275.66126852782827</v>
      </c>
      <c r="E183" s="13">
        <v>4.03</v>
      </c>
      <c r="F183" s="5">
        <v>0</v>
      </c>
      <c r="G183" s="5">
        <v>0</v>
      </c>
      <c r="H183" s="5">
        <f t="shared" si="8"/>
        <v>0</v>
      </c>
      <c r="I183" s="34">
        <f t="shared" si="9"/>
        <v>0</v>
      </c>
      <c r="J183" s="34">
        <f t="shared" si="10"/>
        <v>0</v>
      </c>
      <c r="K183" s="13">
        <f>$H183*E183</f>
        <v>0</v>
      </c>
    </row>
    <row r="184" spans="1:11" x14ac:dyDescent="0.25">
      <c r="A184" s="4">
        <v>40344</v>
      </c>
      <c r="B184" s="5" t="s">
        <v>18</v>
      </c>
      <c r="C184" s="5" t="s">
        <v>25</v>
      </c>
      <c r="D184" s="13">
        <v>325.03973275525487</v>
      </c>
      <c r="E184" s="13">
        <v>3.63</v>
      </c>
      <c r="F184" s="5">
        <v>1</v>
      </c>
      <c r="G184" s="5">
        <v>0</v>
      </c>
      <c r="H184" s="5">
        <f t="shared" si="8"/>
        <v>0</v>
      </c>
      <c r="I184" s="34">
        <f t="shared" si="9"/>
        <v>0</v>
      </c>
      <c r="J184" s="34">
        <f t="shared" si="10"/>
        <v>0</v>
      </c>
      <c r="K184" s="13">
        <f>$H184*E184</f>
        <v>0</v>
      </c>
    </row>
    <row r="185" spans="1:11" x14ac:dyDescent="0.25">
      <c r="A185" s="4">
        <v>40351</v>
      </c>
      <c r="B185" s="5" t="s">
        <v>18</v>
      </c>
      <c r="C185" s="5" t="s">
        <v>25</v>
      </c>
      <c r="D185" s="13">
        <v>336.94447229060336</v>
      </c>
      <c r="E185" s="13">
        <v>4.03</v>
      </c>
      <c r="F185" s="5">
        <v>0</v>
      </c>
      <c r="G185" s="5">
        <v>1</v>
      </c>
      <c r="H185" s="5">
        <f t="shared" si="8"/>
        <v>0</v>
      </c>
      <c r="I185" s="34">
        <f t="shared" si="9"/>
        <v>0</v>
      </c>
      <c r="J185" s="34">
        <f t="shared" si="10"/>
        <v>0</v>
      </c>
      <c r="K185" s="13">
        <f>$H185*E185</f>
        <v>0</v>
      </c>
    </row>
    <row r="186" spans="1:11" x14ac:dyDescent="0.25">
      <c r="A186" s="4">
        <v>40358</v>
      </c>
      <c r="B186" s="5" t="s">
        <v>18</v>
      </c>
      <c r="C186" s="5" t="s">
        <v>25</v>
      </c>
      <c r="D186" s="13">
        <v>304.84372440863598</v>
      </c>
      <c r="E186" s="13">
        <v>4.2122222220000003</v>
      </c>
      <c r="F186" s="5">
        <v>0</v>
      </c>
      <c r="G186" s="5">
        <v>1</v>
      </c>
      <c r="H186" s="5">
        <f t="shared" si="8"/>
        <v>0</v>
      </c>
      <c r="I186" s="34">
        <f t="shared" si="9"/>
        <v>0</v>
      </c>
      <c r="J186" s="34">
        <f t="shared" si="10"/>
        <v>0</v>
      </c>
      <c r="K186" s="13">
        <f>$H186*E186</f>
        <v>0</v>
      </c>
    </row>
    <row r="187" spans="1:11" x14ac:dyDescent="0.25">
      <c r="A187" s="4">
        <v>40365</v>
      </c>
      <c r="B187" s="5" t="s">
        <v>18</v>
      </c>
      <c r="C187" s="5" t="s">
        <v>25</v>
      </c>
      <c r="D187" s="13">
        <v>257.52693757002027</v>
      </c>
      <c r="E187" s="13">
        <v>4.0199999999999996</v>
      </c>
      <c r="F187" s="5">
        <v>0</v>
      </c>
      <c r="G187" s="5">
        <v>1</v>
      </c>
      <c r="H187" s="5">
        <f t="shared" si="8"/>
        <v>0</v>
      </c>
      <c r="I187" s="34">
        <f t="shared" si="9"/>
        <v>0</v>
      </c>
      <c r="J187" s="34">
        <f t="shared" si="10"/>
        <v>0</v>
      </c>
      <c r="K187" s="13">
        <f>$H187*E187</f>
        <v>0</v>
      </c>
    </row>
    <row r="188" spans="1:11" x14ac:dyDescent="0.25">
      <c r="A188" s="4">
        <v>40372</v>
      </c>
      <c r="B188" s="5" t="s">
        <v>18</v>
      </c>
      <c r="C188" s="5" t="s">
        <v>25</v>
      </c>
      <c r="D188" s="13">
        <v>280.49607322898152</v>
      </c>
      <c r="E188" s="13">
        <v>4.0162500000000003</v>
      </c>
      <c r="F188" s="5">
        <v>0</v>
      </c>
      <c r="G188" s="5">
        <v>0</v>
      </c>
      <c r="H188" s="5">
        <f t="shared" si="8"/>
        <v>0</v>
      </c>
      <c r="I188" s="34">
        <f t="shared" si="9"/>
        <v>0</v>
      </c>
      <c r="J188" s="34">
        <f t="shared" si="10"/>
        <v>0</v>
      </c>
      <c r="K188" s="13">
        <f>$H188*E188</f>
        <v>0</v>
      </c>
    </row>
    <row r="189" spans="1:11" x14ac:dyDescent="0.25">
      <c r="A189" s="4">
        <v>40302</v>
      </c>
      <c r="B189" s="5" t="s">
        <v>18</v>
      </c>
      <c r="C189" s="5" t="s">
        <v>26</v>
      </c>
      <c r="D189" s="13">
        <v>234.36817392164625</v>
      </c>
      <c r="E189" s="13">
        <v>4.2042857140000001</v>
      </c>
      <c r="F189" s="5">
        <v>0</v>
      </c>
      <c r="G189" s="5">
        <v>0</v>
      </c>
      <c r="H189" s="5">
        <f t="shared" si="8"/>
        <v>0</v>
      </c>
      <c r="I189" s="34">
        <f t="shared" si="9"/>
        <v>0</v>
      </c>
      <c r="J189" s="34">
        <f t="shared" si="10"/>
        <v>0</v>
      </c>
      <c r="K189" s="13">
        <f>$H189*E189</f>
        <v>0</v>
      </c>
    </row>
    <row r="190" spans="1:11" x14ac:dyDescent="0.25">
      <c r="A190" s="4">
        <v>40309</v>
      </c>
      <c r="B190" s="5" t="s">
        <v>18</v>
      </c>
      <c r="C190" s="5" t="s">
        <v>26</v>
      </c>
      <c r="D190" s="13">
        <v>240.35825174778387</v>
      </c>
      <c r="E190" s="13">
        <v>4.181666667</v>
      </c>
      <c r="F190" s="5">
        <v>0</v>
      </c>
      <c r="G190" s="5">
        <v>0</v>
      </c>
      <c r="H190" s="5">
        <f t="shared" si="8"/>
        <v>0</v>
      </c>
      <c r="I190" s="34">
        <f t="shared" si="9"/>
        <v>0</v>
      </c>
      <c r="J190" s="34">
        <f t="shared" si="10"/>
        <v>0</v>
      </c>
      <c r="K190" s="13">
        <f>$H190*E190</f>
        <v>0</v>
      </c>
    </row>
    <row r="191" spans="1:11" x14ac:dyDescent="0.25">
      <c r="A191" s="4">
        <v>40316</v>
      </c>
      <c r="B191" s="5" t="s">
        <v>18</v>
      </c>
      <c r="C191" s="5" t="s">
        <v>26</v>
      </c>
      <c r="D191" s="13">
        <v>212.82588288712984</v>
      </c>
      <c r="E191" s="13">
        <v>3.9242857139999998</v>
      </c>
      <c r="F191" s="5">
        <v>0</v>
      </c>
      <c r="G191" s="5">
        <v>0</v>
      </c>
      <c r="H191" s="5">
        <f t="shared" si="8"/>
        <v>0</v>
      </c>
      <c r="I191" s="34">
        <f t="shared" si="9"/>
        <v>0</v>
      </c>
      <c r="J191" s="34">
        <f t="shared" si="10"/>
        <v>0</v>
      </c>
      <c r="K191" s="13">
        <f>$H191*E191</f>
        <v>0</v>
      </c>
    </row>
    <row r="192" spans="1:11" x14ac:dyDescent="0.25">
      <c r="A192" s="4">
        <v>40323</v>
      </c>
      <c r="B192" s="5" t="s">
        <v>18</v>
      </c>
      <c r="C192" s="5" t="s">
        <v>26</v>
      </c>
      <c r="D192" s="13">
        <v>213.59333551683733</v>
      </c>
      <c r="E192" s="13">
        <v>3.8842857139999998</v>
      </c>
      <c r="F192" s="5">
        <v>0</v>
      </c>
      <c r="G192" s="5">
        <v>0</v>
      </c>
      <c r="H192" s="5">
        <f t="shared" si="8"/>
        <v>0</v>
      </c>
      <c r="I192" s="34">
        <f t="shared" si="9"/>
        <v>0</v>
      </c>
      <c r="J192" s="34">
        <f t="shared" si="10"/>
        <v>0</v>
      </c>
      <c r="K192" s="13">
        <f>$H192*E192</f>
        <v>0</v>
      </c>
    </row>
    <row r="193" spans="1:11" x14ac:dyDescent="0.25">
      <c r="A193" s="4">
        <v>40330</v>
      </c>
      <c r="B193" s="5" t="s">
        <v>18</v>
      </c>
      <c r="C193" s="5" t="s">
        <v>26</v>
      </c>
      <c r="D193" s="13">
        <v>202.78247809055952</v>
      </c>
      <c r="E193" s="13">
        <v>3.464</v>
      </c>
      <c r="F193" s="5">
        <v>0</v>
      </c>
      <c r="G193" s="5">
        <v>0</v>
      </c>
      <c r="H193" s="5">
        <f t="shared" si="8"/>
        <v>0</v>
      </c>
      <c r="I193" s="34">
        <f t="shared" si="9"/>
        <v>0</v>
      </c>
      <c r="J193" s="34">
        <f t="shared" si="10"/>
        <v>0</v>
      </c>
      <c r="K193" s="13">
        <f>$H193*E193</f>
        <v>0</v>
      </c>
    </row>
    <row r="194" spans="1:11" x14ac:dyDescent="0.25">
      <c r="A194" s="4">
        <v>40337</v>
      </c>
      <c r="B194" s="5" t="s">
        <v>18</v>
      </c>
      <c r="C194" s="5" t="s">
        <v>26</v>
      </c>
      <c r="D194" s="13">
        <v>172.89299098579787</v>
      </c>
      <c r="E194" s="13">
        <v>3.66</v>
      </c>
      <c r="F194" s="5">
        <v>0</v>
      </c>
      <c r="G194" s="5">
        <v>0</v>
      </c>
      <c r="H194" s="5">
        <f t="shared" si="8"/>
        <v>0</v>
      </c>
      <c r="I194" s="34">
        <f t="shared" si="9"/>
        <v>0</v>
      </c>
      <c r="J194" s="34">
        <f t="shared" si="10"/>
        <v>0</v>
      </c>
      <c r="K194" s="13">
        <f>$H194*E194</f>
        <v>0</v>
      </c>
    </row>
    <row r="195" spans="1:11" x14ac:dyDescent="0.25">
      <c r="A195" s="4">
        <v>40344</v>
      </c>
      <c r="B195" s="5" t="s">
        <v>18</v>
      </c>
      <c r="C195" s="5" t="s">
        <v>26</v>
      </c>
      <c r="D195" s="13">
        <v>270.36572840572046</v>
      </c>
      <c r="E195" s="13">
        <v>3.6233333330000002</v>
      </c>
      <c r="F195" s="5">
        <v>0</v>
      </c>
      <c r="G195" s="5">
        <v>0</v>
      </c>
      <c r="H195" s="5">
        <f t="shared" ref="H195:H221" si="11">IF(B195="RM",1,0)</f>
        <v>0</v>
      </c>
      <c r="I195" s="34">
        <f t="shared" si="9"/>
        <v>0</v>
      </c>
      <c r="J195" s="34">
        <f t="shared" si="10"/>
        <v>0</v>
      </c>
      <c r="K195" s="13">
        <f>$H195*E195</f>
        <v>0</v>
      </c>
    </row>
    <row r="196" spans="1:11" x14ac:dyDescent="0.25">
      <c r="A196" s="4">
        <v>40351</v>
      </c>
      <c r="B196" s="5" t="s">
        <v>18</v>
      </c>
      <c r="C196" s="5" t="s">
        <v>26</v>
      </c>
      <c r="D196" s="13">
        <v>280.23676981467042</v>
      </c>
      <c r="E196" s="13">
        <v>3.96</v>
      </c>
      <c r="F196" s="5">
        <v>0</v>
      </c>
      <c r="G196" s="5">
        <v>0</v>
      </c>
      <c r="H196" s="5">
        <f t="shared" si="11"/>
        <v>0</v>
      </c>
      <c r="I196" s="34">
        <f t="shared" si="9"/>
        <v>0</v>
      </c>
      <c r="J196" s="34">
        <f t="shared" si="10"/>
        <v>0</v>
      </c>
      <c r="K196" s="13">
        <f>$H196*E196</f>
        <v>0</v>
      </c>
    </row>
    <row r="197" spans="1:11" x14ac:dyDescent="0.25">
      <c r="A197" s="4">
        <v>40358</v>
      </c>
      <c r="B197" s="5" t="s">
        <v>18</v>
      </c>
      <c r="C197" s="5" t="s">
        <v>26</v>
      </c>
      <c r="D197" s="13">
        <v>350.55099080856598</v>
      </c>
      <c r="E197" s="13">
        <v>3.629</v>
      </c>
      <c r="F197" s="5">
        <v>1</v>
      </c>
      <c r="G197" s="5">
        <v>0</v>
      </c>
      <c r="H197" s="5">
        <f t="shared" si="11"/>
        <v>0</v>
      </c>
      <c r="I197" s="34">
        <f t="shared" si="9"/>
        <v>0</v>
      </c>
      <c r="J197" s="34">
        <f t="shared" si="10"/>
        <v>0</v>
      </c>
      <c r="K197" s="13">
        <f>$H197*E197</f>
        <v>0</v>
      </c>
    </row>
    <row r="198" spans="1:11" x14ac:dyDescent="0.25">
      <c r="A198" s="4">
        <v>40365</v>
      </c>
      <c r="B198" s="5" t="s">
        <v>18</v>
      </c>
      <c r="C198" s="5" t="s">
        <v>26</v>
      </c>
      <c r="D198" s="13">
        <v>351.30307609863956</v>
      </c>
      <c r="E198" s="13">
        <v>3.0049999999999999</v>
      </c>
      <c r="F198" s="5">
        <v>0</v>
      </c>
      <c r="G198" s="5">
        <v>1</v>
      </c>
      <c r="H198" s="5">
        <f t="shared" si="11"/>
        <v>0</v>
      </c>
      <c r="I198" s="34">
        <f t="shared" si="9"/>
        <v>0</v>
      </c>
      <c r="J198" s="34">
        <f t="shared" si="10"/>
        <v>0</v>
      </c>
      <c r="K198" s="13">
        <f>$H198*E198</f>
        <v>0</v>
      </c>
    </row>
    <row r="199" spans="1:11" x14ac:dyDescent="0.25">
      <c r="A199" s="4">
        <v>40372</v>
      </c>
      <c r="B199" s="5" t="s">
        <v>18</v>
      </c>
      <c r="C199" s="5" t="s">
        <v>26</v>
      </c>
      <c r="D199" s="13">
        <v>313.2871856579099</v>
      </c>
      <c r="E199" s="13">
        <v>3.1419999999999999</v>
      </c>
      <c r="F199" s="5">
        <v>0</v>
      </c>
      <c r="G199" s="5">
        <v>1</v>
      </c>
      <c r="H199" s="5">
        <f t="shared" si="11"/>
        <v>0</v>
      </c>
      <c r="I199" s="34">
        <f t="shared" si="9"/>
        <v>0</v>
      </c>
      <c r="J199" s="34">
        <f t="shared" si="10"/>
        <v>0</v>
      </c>
      <c r="K199" s="13">
        <f>$H199*E199</f>
        <v>0</v>
      </c>
    </row>
    <row r="200" spans="1:11" x14ac:dyDescent="0.25">
      <c r="A200" s="4">
        <v>40302</v>
      </c>
      <c r="B200" s="5" t="s">
        <v>18</v>
      </c>
      <c r="C200" s="5" t="s">
        <v>27</v>
      </c>
      <c r="D200" s="13">
        <v>206.85485160026474</v>
      </c>
      <c r="E200" s="13">
        <v>4.7328571430000004</v>
      </c>
      <c r="F200" s="5">
        <v>0</v>
      </c>
      <c r="G200" s="5">
        <v>0</v>
      </c>
      <c r="H200" s="5">
        <f t="shared" si="11"/>
        <v>0</v>
      </c>
      <c r="I200" s="34">
        <f t="shared" si="9"/>
        <v>0</v>
      </c>
      <c r="J200" s="34">
        <f t="shared" si="10"/>
        <v>0</v>
      </c>
      <c r="K200" s="13">
        <f>$H200*E200</f>
        <v>0</v>
      </c>
    </row>
    <row r="201" spans="1:11" x14ac:dyDescent="0.25">
      <c r="A201" s="4">
        <v>40309</v>
      </c>
      <c r="B201" s="5" t="s">
        <v>18</v>
      </c>
      <c r="C201" s="5" t="s">
        <v>27</v>
      </c>
      <c r="D201" s="13">
        <v>142.74466259605006</v>
      </c>
      <c r="E201" s="13">
        <v>4.1614285710000001</v>
      </c>
      <c r="F201" s="5">
        <v>0</v>
      </c>
      <c r="G201" s="5">
        <v>0</v>
      </c>
      <c r="H201" s="5">
        <f t="shared" si="11"/>
        <v>0</v>
      </c>
      <c r="I201" s="34">
        <f t="shared" si="9"/>
        <v>0</v>
      </c>
      <c r="J201" s="34">
        <f t="shared" si="10"/>
        <v>0</v>
      </c>
      <c r="K201" s="13">
        <f>$H201*E201</f>
        <v>0</v>
      </c>
    </row>
    <row r="202" spans="1:11" x14ac:dyDescent="0.25">
      <c r="A202" s="4">
        <v>40316</v>
      </c>
      <c r="B202" s="5" t="s">
        <v>18</v>
      </c>
      <c r="C202" s="5" t="s">
        <v>27</v>
      </c>
      <c r="D202" s="13">
        <v>227.90986270015858</v>
      </c>
      <c r="E202" s="13">
        <v>3.8814285709999998</v>
      </c>
      <c r="F202" s="5">
        <v>0</v>
      </c>
      <c r="G202" s="5">
        <v>0</v>
      </c>
      <c r="H202" s="5">
        <f t="shared" si="11"/>
        <v>0</v>
      </c>
      <c r="I202" s="34">
        <f t="shared" si="9"/>
        <v>0</v>
      </c>
      <c r="J202" s="34">
        <f t="shared" si="10"/>
        <v>0</v>
      </c>
      <c r="K202" s="13">
        <f>$H202*E202</f>
        <v>0</v>
      </c>
    </row>
    <row r="203" spans="1:11" x14ac:dyDescent="0.25">
      <c r="A203" s="4">
        <v>40323</v>
      </c>
      <c r="B203" s="5" t="s">
        <v>18</v>
      </c>
      <c r="C203" s="5" t="s">
        <v>27</v>
      </c>
      <c r="D203" s="13">
        <v>223.9126389906113</v>
      </c>
      <c r="E203" s="13">
        <v>4.1449999999999996</v>
      </c>
      <c r="F203" s="5">
        <v>0</v>
      </c>
      <c r="G203" s="5">
        <v>0</v>
      </c>
      <c r="H203" s="5">
        <f t="shared" si="11"/>
        <v>0</v>
      </c>
      <c r="I203" s="34">
        <f t="shared" si="9"/>
        <v>0</v>
      </c>
      <c r="J203" s="34">
        <f t="shared" si="10"/>
        <v>0</v>
      </c>
      <c r="K203" s="13">
        <f>$H203*E203</f>
        <v>0</v>
      </c>
    </row>
    <row r="204" spans="1:11" x14ac:dyDescent="0.25">
      <c r="A204" s="4">
        <v>40330</v>
      </c>
      <c r="B204" s="5" t="s">
        <v>18</v>
      </c>
      <c r="C204" s="5" t="s">
        <v>27</v>
      </c>
      <c r="D204" s="13">
        <v>220.86505026355866</v>
      </c>
      <c r="E204" s="13">
        <v>3.8814285709999998</v>
      </c>
      <c r="F204" s="5">
        <v>0</v>
      </c>
      <c r="G204" s="5">
        <v>0</v>
      </c>
      <c r="H204" s="5">
        <f t="shared" si="11"/>
        <v>0</v>
      </c>
      <c r="I204" s="34">
        <f t="shared" si="9"/>
        <v>0</v>
      </c>
      <c r="J204" s="34">
        <f t="shared" si="10"/>
        <v>0</v>
      </c>
      <c r="K204" s="13">
        <f>$H204*E204</f>
        <v>0</v>
      </c>
    </row>
    <row r="205" spans="1:11" x14ac:dyDescent="0.25">
      <c r="A205" s="4">
        <v>40337</v>
      </c>
      <c r="B205" s="5" t="s">
        <v>18</v>
      </c>
      <c r="C205" s="5" t="s">
        <v>27</v>
      </c>
      <c r="D205" s="13">
        <v>229.21950133471654</v>
      </c>
      <c r="E205" s="13">
        <v>4.1900000000000004</v>
      </c>
      <c r="F205" s="5">
        <v>0</v>
      </c>
      <c r="G205" s="5">
        <v>0</v>
      </c>
      <c r="H205" s="5">
        <f t="shared" si="11"/>
        <v>0</v>
      </c>
      <c r="I205" s="34">
        <f t="shared" si="9"/>
        <v>0</v>
      </c>
      <c r="J205" s="34">
        <f t="shared" si="10"/>
        <v>0</v>
      </c>
      <c r="K205" s="13">
        <f>$H205*E205</f>
        <v>0</v>
      </c>
    </row>
    <row r="206" spans="1:11" x14ac:dyDescent="0.25">
      <c r="A206" s="4">
        <v>40344</v>
      </c>
      <c r="B206" s="5" t="s">
        <v>18</v>
      </c>
      <c r="C206" s="5" t="s">
        <v>27</v>
      </c>
      <c r="D206" s="13">
        <v>224.88853710671569</v>
      </c>
      <c r="E206" s="13">
        <v>4.1614285710000001</v>
      </c>
      <c r="F206" s="5">
        <v>0</v>
      </c>
      <c r="G206" s="5">
        <v>0</v>
      </c>
      <c r="H206" s="5">
        <f t="shared" si="11"/>
        <v>0</v>
      </c>
      <c r="I206" s="34">
        <f t="shared" si="9"/>
        <v>0</v>
      </c>
      <c r="J206" s="34">
        <f t="shared" si="10"/>
        <v>0</v>
      </c>
      <c r="K206" s="13">
        <f>$H206*E206</f>
        <v>0</v>
      </c>
    </row>
    <row r="207" spans="1:11" x14ac:dyDescent="0.25">
      <c r="A207" s="4">
        <v>40351</v>
      </c>
      <c r="B207" s="5" t="s">
        <v>18</v>
      </c>
      <c r="C207" s="5" t="s">
        <v>27</v>
      </c>
      <c r="D207" s="13">
        <v>241.56974188162042</v>
      </c>
      <c r="E207" s="13">
        <v>4.1614285710000001</v>
      </c>
      <c r="F207" s="5">
        <v>0</v>
      </c>
      <c r="G207" s="5">
        <v>0</v>
      </c>
      <c r="H207" s="5">
        <f t="shared" si="11"/>
        <v>0</v>
      </c>
      <c r="I207" s="34">
        <f t="shared" si="9"/>
        <v>0</v>
      </c>
      <c r="J207" s="34">
        <f t="shared" si="10"/>
        <v>0</v>
      </c>
      <c r="K207" s="13">
        <f>$H207*E207</f>
        <v>0</v>
      </c>
    </row>
    <row r="208" spans="1:11" x14ac:dyDescent="0.25">
      <c r="A208" s="4">
        <v>40358</v>
      </c>
      <c r="B208" s="5" t="s">
        <v>18</v>
      </c>
      <c r="C208" s="5" t="s">
        <v>27</v>
      </c>
      <c r="D208" s="13">
        <v>230.10048123327263</v>
      </c>
      <c r="E208" s="13">
        <v>4.1614285710000001</v>
      </c>
      <c r="F208" s="5">
        <v>0</v>
      </c>
      <c r="G208" s="5">
        <v>0</v>
      </c>
      <c r="H208" s="5">
        <f t="shared" si="11"/>
        <v>0</v>
      </c>
      <c r="I208" s="34">
        <f t="shared" si="9"/>
        <v>0</v>
      </c>
      <c r="J208" s="34">
        <f t="shared" si="10"/>
        <v>0</v>
      </c>
      <c r="K208" s="13">
        <f>$H208*E208</f>
        <v>0</v>
      </c>
    </row>
    <row r="209" spans="1:11" x14ac:dyDescent="0.25">
      <c r="A209" s="4">
        <v>40365</v>
      </c>
      <c r="B209" s="5" t="s">
        <v>18</v>
      </c>
      <c r="C209" s="5" t="s">
        <v>27</v>
      </c>
      <c r="D209" s="13">
        <v>308.24658556892086</v>
      </c>
      <c r="E209" s="13">
        <v>3.7450000000000001</v>
      </c>
      <c r="F209" s="5">
        <v>0</v>
      </c>
      <c r="G209" s="5">
        <v>0</v>
      </c>
      <c r="H209" s="5">
        <f t="shared" si="11"/>
        <v>0</v>
      </c>
      <c r="I209" s="34">
        <f t="shared" si="9"/>
        <v>0</v>
      </c>
      <c r="J209" s="34">
        <f t="shared" si="10"/>
        <v>0</v>
      </c>
      <c r="K209" s="13">
        <f>$H209*E209</f>
        <v>0</v>
      </c>
    </row>
    <row r="210" spans="1:11" x14ac:dyDescent="0.25">
      <c r="A210" s="4">
        <v>40372</v>
      </c>
      <c r="B210" s="5" t="s">
        <v>18</v>
      </c>
      <c r="C210" s="5" t="s">
        <v>27</v>
      </c>
      <c r="D210" s="13">
        <v>326.65294605776489</v>
      </c>
      <c r="E210" s="13">
        <v>3.7450000000000001</v>
      </c>
      <c r="F210" s="5">
        <v>0</v>
      </c>
      <c r="G210" s="5">
        <v>0</v>
      </c>
      <c r="H210" s="5">
        <f t="shared" si="11"/>
        <v>0</v>
      </c>
      <c r="I210" s="34">
        <f t="shared" ref="I210:I221" si="12">$H210*F210</f>
        <v>0</v>
      </c>
      <c r="J210" s="34">
        <f t="shared" ref="J210:J221" si="13">$H210*G210</f>
        <v>0</v>
      </c>
      <c r="K210" s="13">
        <f>$H210*E210</f>
        <v>0</v>
      </c>
    </row>
    <row r="211" spans="1:11" x14ac:dyDescent="0.25">
      <c r="A211" s="4">
        <v>40302</v>
      </c>
      <c r="B211" s="5" t="s">
        <v>18</v>
      </c>
      <c r="C211" s="5" t="s">
        <v>28</v>
      </c>
      <c r="D211" s="13">
        <v>120.51899294525484</v>
      </c>
      <c r="E211" s="13">
        <v>4.1614285710000001</v>
      </c>
      <c r="F211" s="5">
        <v>0</v>
      </c>
      <c r="G211" s="5">
        <v>0</v>
      </c>
      <c r="H211" s="5">
        <f t="shared" si="11"/>
        <v>0</v>
      </c>
      <c r="I211" s="34">
        <f t="shared" si="12"/>
        <v>0</v>
      </c>
      <c r="J211" s="34">
        <f t="shared" si="13"/>
        <v>0</v>
      </c>
      <c r="K211" s="13">
        <f>$H211*E211</f>
        <v>0</v>
      </c>
    </row>
    <row r="212" spans="1:11" x14ac:dyDescent="0.25">
      <c r="A212" s="4">
        <v>40309</v>
      </c>
      <c r="B212" s="5" t="s">
        <v>18</v>
      </c>
      <c r="C212" s="5" t="s">
        <v>28</v>
      </c>
      <c r="D212" s="13">
        <v>199.31599103370235</v>
      </c>
      <c r="E212" s="13">
        <v>4.128571429</v>
      </c>
      <c r="F212" s="5">
        <v>0</v>
      </c>
      <c r="G212" s="5">
        <v>0</v>
      </c>
      <c r="H212" s="5">
        <f t="shared" si="11"/>
        <v>0</v>
      </c>
      <c r="I212" s="34">
        <f t="shared" si="12"/>
        <v>0</v>
      </c>
      <c r="J212" s="34">
        <f t="shared" si="13"/>
        <v>0</v>
      </c>
      <c r="K212" s="13">
        <f>$H212*E212</f>
        <v>0</v>
      </c>
    </row>
    <row r="213" spans="1:11" x14ac:dyDescent="0.25">
      <c r="A213" s="4">
        <v>40316</v>
      </c>
      <c r="B213" s="5" t="s">
        <v>18</v>
      </c>
      <c r="C213" s="5" t="s">
        <v>28</v>
      </c>
      <c r="D213" s="13">
        <v>265.2078074172141</v>
      </c>
      <c r="E213" s="13">
        <v>3.8814285709999998</v>
      </c>
      <c r="F213" s="5">
        <v>0</v>
      </c>
      <c r="G213" s="5">
        <v>0</v>
      </c>
      <c r="H213" s="5">
        <f t="shared" si="11"/>
        <v>0</v>
      </c>
      <c r="I213" s="34">
        <f t="shared" si="12"/>
        <v>0</v>
      </c>
      <c r="J213" s="34">
        <f t="shared" si="13"/>
        <v>0</v>
      </c>
      <c r="K213" s="13">
        <f>$H213*E213</f>
        <v>0</v>
      </c>
    </row>
    <row r="214" spans="1:11" x14ac:dyDescent="0.25">
      <c r="A214" s="4">
        <v>40323</v>
      </c>
      <c r="B214" s="5" t="s">
        <v>18</v>
      </c>
      <c r="C214" s="5" t="s">
        <v>28</v>
      </c>
      <c r="D214" s="13">
        <v>292.62008799438132</v>
      </c>
      <c r="E214" s="13">
        <v>3.8814285709999998</v>
      </c>
      <c r="F214" s="5">
        <v>0</v>
      </c>
      <c r="G214" s="5">
        <v>0</v>
      </c>
      <c r="H214" s="5">
        <f t="shared" si="11"/>
        <v>0</v>
      </c>
      <c r="I214" s="34">
        <f t="shared" si="12"/>
        <v>0</v>
      </c>
      <c r="J214" s="34">
        <f t="shared" si="13"/>
        <v>0</v>
      </c>
      <c r="K214" s="13">
        <f>$H214*E214</f>
        <v>0</v>
      </c>
    </row>
    <row r="215" spans="1:11" x14ac:dyDescent="0.25">
      <c r="A215" s="4">
        <v>40330</v>
      </c>
      <c r="B215" s="5" t="s">
        <v>18</v>
      </c>
      <c r="C215" s="5" t="s">
        <v>28</v>
      </c>
      <c r="D215" s="13">
        <v>296.42927521325447</v>
      </c>
      <c r="E215" s="13">
        <v>3.8814285709999998</v>
      </c>
      <c r="F215" s="5">
        <v>0</v>
      </c>
      <c r="G215" s="5">
        <v>0</v>
      </c>
      <c r="H215" s="5">
        <f t="shared" si="11"/>
        <v>0</v>
      </c>
      <c r="I215" s="34">
        <f t="shared" si="12"/>
        <v>0</v>
      </c>
      <c r="J215" s="34">
        <f t="shared" si="13"/>
        <v>0</v>
      </c>
      <c r="K215" s="13">
        <f>$H215*E215</f>
        <v>0</v>
      </c>
    </row>
    <row r="216" spans="1:11" x14ac:dyDescent="0.25">
      <c r="A216" s="4">
        <v>40337</v>
      </c>
      <c r="B216" s="5" t="s">
        <v>18</v>
      </c>
      <c r="C216" s="5" t="s">
        <v>28</v>
      </c>
      <c r="D216" s="13">
        <v>349.29649762786892</v>
      </c>
      <c r="E216" s="13">
        <v>4.125714286</v>
      </c>
      <c r="F216" s="5">
        <v>1</v>
      </c>
      <c r="G216" s="5">
        <v>0</v>
      </c>
      <c r="H216" s="5">
        <f t="shared" si="11"/>
        <v>0</v>
      </c>
      <c r="I216" s="34">
        <f t="shared" si="12"/>
        <v>0</v>
      </c>
      <c r="J216" s="34">
        <f t="shared" si="13"/>
        <v>0</v>
      </c>
      <c r="K216" s="13">
        <f>$H216*E216</f>
        <v>0</v>
      </c>
    </row>
    <row r="217" spans="1:11" x14ac:dyDescent="0.25">
      <c r="A217" s="4">
        <v>40344</v>
      </c>
      <c r="B217" s="5" t="s">
        <v>18</v>
      </c>
      <c r="C217" s="5" t="s">
        <v>28</v>
      </c>
      <c r="D217" s="13">
        <v>284.12361474754738</v>
      </c>
      <c r="E217" s="13">
        <v>4.1614285710000001</v>
      </c>
      <c r="F217" s="5">
        <v>0</v>
      </c>
      <c r="G217" s="5">
        <v>1</v>
      </c>
      <c r="H217" s="5">
        <f t="shared" si="11"/>
        <v>0</v>
      </c>
      <c r="I217" s="34">
        <f t="shared" si="12"/>
        <v>0</v>
      </c>
      <c r="J217" s="34">
        <f t="shared" si="13"/>
        <v>0</v>
      </c>
      <c r="K217" s="13">
        <f>$H217*E217</f>
        <v>0</v>
      </c>
    </row>
    <row r="218" spans="1:11" x14ac:dyDescent="0.25">
      <c r="A218" s="4">
        <v>40351</v>
      </c>
      <c r="B218" s="5" t="s">
        <v>18</v>
      </c>
      <c r="C218" s="5" t="s">
        <v>28</v>
      </c>
      <c r="D218" s="13">
        <v>302.02682443031557</v>
      </c>
      <c r="E218" s="13">
        <v>4.1614285710000001</v>
      </c>
      <c r="F218" s="5">
        <v>0</v>
      </c>
      <c r="G218" s="5">
        <v>1</v>
      </c>
      <c r="H218" s="5">
        <f t="shared" si="11"/>
        <v>0</v>
      </c>
      <c r="I218" s="34">
        <f t="shared" si="12"/>
        <v>0</v>
      </c>
      <c r="J218" s="34">
        <f t="shared" si="13"/>
        <v>0</v>
      </c>
      <c r="K218" s="13">
        <f>$H218*E218</f>
        <v>0</v>
      </c>
    </row>
    <row r="219" spans="1:11" x14ac:dyDescent="0.25">
      <c r="A219" s="4">
        <v>40358</v>
      </c>
      <c r="B219" s="5" t="s">
        <v>18</v>
      </c>
      <c r="C219" s="5" t="s">
        <v>28</v>
      </c>
      <c r="D219" s="13">
        <v>262.65703595214245</v>
      </c>
      <c r="E219" s="13">
        <v>4.1614285710000001</v>
      </c>
      <c r="F219" s="5">
        <v>0</v>
      </c>
      <c r="G219" s="5">
        <v>1</v>
      </c>
      <c r="H219" s="5">
        <f t="shared" si="11"/>
        <v>0</v>
      </c>
      <c r="I219" s="34">
        <f t="shared" si="12"/>
        <v>0</v>
      </c>
      <c r="J219" s="34">
        <f t="shared" si="13"/>
        <v>0</v>
      </c>
      <c r="K219" s="13">
        <f>$H219*E219</f>
        <v>0</v>
      </c>
    </row>
    <row r="220" spans="1:11" x14ac:dyDescent="0.25">
      <c r="A220" s="4">
        <v>40365</v>
      </c>
      <c r="B220" s="5" t="s">
        <v>18</v>
      </c>
      <c r="C220" s="5" t="s">
        <v>28</v>
      </c>
      <c r="D220" s="13">
        <v>377.139476472588</v>
      </c>
      <c r="E220" s="13">
        <v>3.826666667</v>
      </c>
      <c r="F220" s="5">
        <v>0</v>
      </c>
      <c r="G220" s="5">
        <v>0</v>
      </c>
      <c r="H220" s="5">
        <f t="shared" si="11"/>
        <v>0</v>
      </c>
      <c r="I220" s="34">
        <f t="shared" si="12"/>
        <v>0</v>
      </c>
      <c r="J220" s="34">
        <f t="shared" si="13"/>
        <v>0</v>
      </c>
      <c r="K220" s="13">
        <f>$H220*E220</f>
        <v>0</v>
      </c>
    </row>
    <row r="221" spans="1:11" x14ac:dyDescent="0.25">
      <c r="A221" s="4">
        <v>40372</v>
      </c>
      <c r="B221" s="5" t="s">
        <v>18</v>
      </c>
      <c r="C221" s="5" t="s">
        <v>28</v>
      </c>
      <c r="D221" s="13">
        <v>327.86669151320319</v>
      </c>
      <c r="E221" s="13">
        <v>3.5185714290000001</v>
      </c>
      <c r="F221" s="5">
        <v>0</v>
      </c>
      <c r="G221" s="5">
        <v>0</v>
      </c>
      <c r="H221" s="5">
        <f t="shared" si="11"/>
        <v>0</v>
      </c>
      <c r="I221" s="34">
        <f t="shared" si="12"/>
        <v>0</v>
      </c>
      <c r="J221" s="34">
        <f t="shared" si="13"/>
        <v>0</v>
      </c>
      <c r="K221" s="13">
        <f>$H221*E221</f>
        <v>0</v>
      </c>
    </row>
    <row r="223" spans="1:11" x14ac:dyDescent="0.25">
      <c r="A223"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E234B-A98E-4E52-A98D-D84CE82C5368}">
  <sheetPr>
    <tabColor theme="3" tint="-0.249977111117893"/>
  </sheetPr>
  <dimension ref="A1:AM46"/>
  <sheetViews>
    <sheetView showGridLines="0" showRowColHeaders="0" workbookViewId="0"/>
  </sheetViews>
  <sheetFormatPr defaultRowHeight="15" x14ac:dyDescent="0.25"/>
  <sheetData>
    <row r="1" spans="1:39" ht="30" customHeight="1" x14ac:dyDescent="0.25">
      <c r="A1" s="18"/>
      <c r="B1" s="19" t="s">
        <v>62</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row>
    <row r="4" spans="1:39" x14ac:dyDescent="0.25">
      <c r="B4" s="22" t="s">
        <v>65</v>
      </c>
      <c r="C4" s="23"/>
      <c r="D4" s="23"/>
      <c r="E4" s="23"/>
      <c r="F4" s="23"/>
      <c r="G4" s="23"/>
      <c r="H4" s="23"/>
      <c r="I4" s="23"/>
      <c r="J4" s="23"/>
      <c r="K4" s="23"/>
      <c r="L4" s="23"/>
      <c r="M4" s="23"/>
      <c r="N4" s="23"/>
      <c r="O4" s="23"/>
      <c r="P4" s="23"/>
      <c r="Q4" s="23"/>
      <c r="R4" s="23"/>
      <c r="S4" s="23"/>
      <c r="T4" s="23"/>
    </row>
    <row r="6" spans="1:39" x14ac:dyDescent="0.25">
      <c r="B6" s="21">
        <v>1</v>
      </c>
      <c r="C6" s="20" t="s">
        <v>63</v>
      </c>
    </row>
    <row r="7" spans="1:39" x14ac:dyDescent="0.25">
      <c r="B7" s="21">
        <v>2</v>
      </c>
      <c r="C7" s="20" t="s">
        <v>64</v>
      </c>
    </row>
    <row r="10" spans="1:39" x14ac:dyDescent="0.25">
      <c r="B10" s="22" t="s">
        <v>66</v>
      </c>
      <c r="C10" s="23"/>
      <c r="D10" s="23"/>
      <c r="E10" s="23"/>
      <c r="F10" s="23"/>
      <c r="G10" s="23"/>
      <c r="H10" s="23"/>
      <c r="I10" s="23"/>
      <c r="J10" s="23"/>
      <c r="K10" s="23"/>
      <c r="L10" s="23"/>
      <c r="M10" s="23"/>
      <c r="N10" s="23"/>
      <c r="O10" s="23"/>
      <c r="P10" s="23"/>
      <c r="Q10" s="23"/>
      <c r="R10" s="23"/>
      <c r="S10" s="23"/>
      <c r="T10" s="23"/>
    </row>
    <row r="12" spans="1:39" x14ac:dyDescent="0.25">
      <c r="B12" s="25" t="s">
        <v>67</v>
      </c>
    </row>
    <row r="13" spans="1:39" x14ac:dyDescent="0.25">
      <c r="B13" s="24" t="s">
        <v>68</v>
      </c>
    </row>
    <row r="14" spans="1:39" x14ac:dyDescent="0.25">
      <c r="B14" s="24" t="s">
        <v>69</v>
      </c>
    </row>
    <row r="16" spans="1:39" x14ac:dyDescent="0.25">
      <c r="B16" s="25" t="s">
        <v>70</v>
      </c>
    </row>
    <row r="17" spans="2:20" x14ac:dyDescent="0.25">
      <c r="B17" s="24" t="s">
        <v>71</v>
      </c>
    </row>
    <row r="18" spans="2:20" x14ac:dyDescent="0.25">
      <c r="B18" s="24" t="s">
        <v>72</v>
      </c>
    </row>
    <row r="20" spans="2:20" x14ac:dyDescent="0.25">
      <c r="B20" t="s">
        <v>73</v>
      </c>
    </row>
    <row r="23" spans="2:20" x14ac:dyDescent="0.25">
      <c r="B23" s="22" t="s">
        <v>74</v>
      </c>
      <c r="C23" s="23"/>
      <c r="D23" s="23"/>
      <c r="E23" s="23"/>
      <c r="F23" s="23"/>
      <c r="G23" s="23"/>
      <c r="H23" s="23"/>
      <c r="I23" s="23"/>
      <c r="J23" s="23"/>
      <c r="K23" s="23"/>
      <c r="L23" s="23"/>
      <c r="M23" s="23"/>
      <c r="N23" s="23"/>
      <c r="O23" s="23"/>
      <c r="P23" s="23"/>
      <c r="Q23" s="23"/>
      <c r="R23" s="23"/>
      <c r="S23" s="23"/>
      <c r="T23" s="23"/>
    </row>
    <row r="25" spans="2:20" x14ac:dyDescent="0.25">
      <c r="B25" s="25" t="s">
        <v>67</v>
      </c>
    </row>
    <row r="27" spans="2:20" x14ac:dyDescent="0.25">
      <c r="C27" s="26" t="s">
        <v>5</v>
      </c>
      <c r="D27" s="27">
        <v>130.66110008862779</v>
      </c>
    </row>
    <row r="28" spans="2:20" x14ac:dyDescent="0.25">
      <c r="C28" s="26" t="s">
        <v>6</v>
      </c>
      <c r="D28" s="27">
        <v>89.444803759081637</v>
      </c>
    </row>
    <row r="30" spans="2:20" x14ac:dyDescent="0.25">
      <c r="C30" s="24" t="s">
        <v>75</v>
      </c>
    </row>
    <row r="31" spans="2:20" x14ac:dyDescent="0.25">
      <c r="C31" s="24" t="s">
        <v>76</v>
      </c>
    </row>
    <row r="32" spans="2:20" x14ac:dyDescent="0.25">
      <c r="C32" s="24" t="s">
        <v>77</v>
      </c>
    </row>
    <row r="33" spans="2:4" x14ac:dyDescent="0.25">
      <c r="C33" s="28" t="s">
        <v>115</v>
      </c>
    </row>
    <row r="36" spans="2:4" x14ac:dyDescent="0.25">
      <c r="B36" s="25" t="s">
        <v>70</v>
      </c>
    </row>
    <row r="38" spans="2:4" x14ac:dyDescent="0.25">
      <c r="C38" s="26" t="s">
        <v>5</v>
      </c>
      <c r="D38" s="27">
        <v>107.78120248961105</v>
      </c>
    </row>
    <row r="39" spans="2:4" x14ac:dyDescent="0.25">
      <c r="C39" s="26" t="s">
        <v>6</v>
      </c>
      <c r="D39" s="27">
        <v>63.788995977713796</v>
      </c>
    </row>
    <row r="41" spans="2:4" x14ac:dyDescent="0.25">
      <c r="C41" s="24" t="s">
        <v>78</v>
      </c>
    </row>
    <row r="42" spans="2:4" x14ac:dyDescent="0.25">
      <c r="C42" s="24" t="s">
        <v>79</v>
      </c>
    </row>
    <row r="43" spans="2:4" x14ac:dyDescent="0.25">
      <c r="C43" s="24" t="s">
        <v>80</v>
      </c>
    </row>
    <row r="44" spans="2:4" x14ac:dyDescent="0.25">
      <c r="C44" s="28" t="s">
        <v>115</v>
      </c>
    </row>
    <row r="46" spans="2:4" x14ac:dyDescent="0.25">
      <c r="B46" t="s">
        <v>81</v>
      </c>
    </row>
  </sheetData>
  <hyperlinks>
    <hyperlink ref="C6" location="'RM Regression'!A1" display="Sales response models for the RM region" xr:uid="{C30772ED-F52E-40EB-A911-F05D00A8BE4D}"/>
    <hyperlink ref="C7" location="'NE Regression'!A1" display="Sales response models for the NE region" xr:uid="{D523F8FE-1955-470E-A89C-DF1C6AA3BD7C}"/>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6B34F-C1C8-4C03-965A-B61B2FCAAA5C}">
  <sheetPr>
    <tabColor theme="3" tint="-0.249977111117893"/>
  </sheetPr>
  <dimension ref="A1:AM22"/>
  <sheetViews>
    <sheetView showGridLines="0" showRowColHeaders="0" workbookViewId="0">
      <selection activeCell="C22" sqref="C22"/>
    </sheetView>
  </sheetViews>
  <sheetFormatPr defaultRowHeight="15" x14ac:dyDescent="0.25"/>
  <sheetData>
    <row r="1" spans="1:39" ht="30" customHeight="1" x14ac:dyDescent="0.25">
      <c r="A1" s="18"/>
      <c r="B1" s="19" t="s">
        <v>82</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row>
    <row r="4" spans="1:39" x14ac:dyDescent="0.25">
      <c r="B4" s="31" t="s">
        <v>83</v>
      </c>
    </row>
    <row r="7" spans="1:39" x14ac:dyDescent="0.25">
      <c r="B7" s="22" t="s">
        <v>66</v>
      </c>
      <c r="C7" s="23"/>
      <c r="D7" s="23"/>
      <c r="E7" s="23"/>
      <c r="F7" s="23"/>
      <c r="G7" s="23"/>
      <c r="H7" s="23"/>
      <c r="I7" s="23"/>
      <c r="J7" s="23"/>
      <c r="K7" s="23"/>
      <c r="L7" s="23"/>
      <c r="M7" s="23"/>
      <c r="N7" s="23"/>
      <c r="O7" s="23"/>
      <c r="P7" s="23"/>
      <c r="Q7" s="23"/>
      <c r="R7" s="23"/>
      <c r="S7" s="23"/>
      <c r="T7" s="23"/>
    </row>
    <row r="9" spans="1:39" x14ac:dyDescent="0.25">
      <c r="B9" s="24" t="s">
        <v>84</v>
      </c>
    </row>
    <row r="10" spans="1:39" x14ac:dyDescent="0.25">
      <c r="B10" s="24" t="s">
        <v>85</v>
      </c>
    </row>
    <row r="13" spans="1:39" x14ac:dyDescent="0.25">
      <c r="B13" s="22" t="s">
        <v>74</v>
      </c>
      <c r="C13" s="23"/>
      <c r="D13" s="23"/>
      <c r="E13" s="23"/>
      <c r="F13" s="23"/>
      <c r="G13" s="23"/>
      <c r="H13" s="23"/>
      <c r="I13" s="23"/>
      <c r="J13" s="23"/>
      <c r="K13" s="23"/>
      <c r="L13" s="23"/>
      <c r="M13" s="23"/>
      <c r="N13" s="23"/>
      <c r="O13" s="23"/>
      <c r="P13" s="23"/>
      <c r="Q13" s="23"/>
      <c r="R13" s="23"/>
      <c r="S13" s="23"/>
      <c r="T13" s="23"/>
    </row>
    <row r="16" spans="1:39" x14ac:dyDescent="0.25">
      <c r="C16" s="26" t="s">
        <v>5</v>
      </c>
      <c r="D16" s="27">
        <v>136.26780795730866</v>
      </c>
    </row>
    <row r="17" spans="3:4" x14ac:dyDescent="0.25">
      <c r="C17" s="26" t="s">
        <v>6</v>
      </c>
      <c r="D17" s="27">
        <v>87.924967308069753</v>
      </c>
    </row>
    <row r="19" spans="3:4" x14ac:dyDescent="0.25">
      <c r="C19" s="29" t="s">
        <v>86</v>
      </c>
    </row>
    <row r="20" spans="3:4" x14ac:dyDescent="0.25">
      <c r="C20" s="29" t="s">
        <v>87</v>
      </c>
    </row>
    <row r="21" spans="3:4" x14ac:dyDescent="0.25">
      <c r="C21" s="29" t="s">
        <v>88</v>
      </c>
    </row>
    <row r="22" spans="3:4" x14ac:dyDescent="0.25">
      <c r="C22" s="30" t="s">
        <v>115</v>
      </c>
    </row>
  </sheetData>
  <hyperlinks>
    <hyperlink ref="B4" location="'Combined Regression'!A1" display="Sales response model" xr:uid="{2926007F-94CC-4367-AB17-383A8D3CF3E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2EDE-5958-4135-845D-E863BF5E747A}">
  <sheetPr>
    <tabColor theme="3" tint="-0.249977111117893"/>
  </sheetPr>
  <dimension ref="A1:AM48"/>
  <sheetViews>
    <sheetView showGridLines="0" showRowColHeaders="0" workbookViewId="0">
      <selection activeCell="C30" sqref="C30"/>
    </sheetView>
  </sheetViews>
  <sheetFormatPr defaultRowHeight="15" x14ac:dyDescent="0.25"/>
  <cols>
    <col min="3" max="3" width="30.42578125" bestFit="1" customWidth="1"/>
    <col min="4" max="4" width="12.7109375" bestFit="1" customWidth="1"/>
    <col min="5" max="5" width="14.5703125" bestFit="1" customWidth="1"/>
    <col min="6" max="6" width="12.7109375" bestFit="1" customWidth="1"/>
    <col min="7" max="7" width="12" bestFit="1" customWidth="1"/>
    <col min="8" max="8" width="12.7109375" bestFit="1" customWidth="1"/>
    <col min="9" max="9" width="12" bestFit="1" customWidth="1"/>
    <col min="10" max="10" width="12.7109375" bestFit="1" customWidth="1"/>
    <col min="11" max="11" width="12.5703125" bestFit="1" customWidth="1"/>
  </cols>
  <sheetData>
    <row r="1" spans="1:39" ht="30" customHeight="1" x14ac:dyDescent="0.25">
      <c r="A1" s="18"/>
      <c r="B1" s="19" t="s">
        <v>93</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row>
    <row r="4" spans="1:39" x14ac:dyDescent="0.25">
      <c r="B4" s="22" t="s">
        <v>98</v>
      </c>
      <c r="C4" s="23"/>
      <c r="D4" s="23"/>
      <c r="E4" s="23"/>
      <c r="F4" s="23"/>
      <c r="G4" s="23"/>
      <c r="H4" s="23"/>
      <c r="I4" s="23"/>
      <c r="J4" s="23"/>
      <c r="K4" s="23"/>
      <c r="L4" s="23"/>
      <c r="M4" s="23"/>
      <c r="N4" s="23"/>
      <c r="O4" s="23"/>
      <c r="P4" s="23"/>
      <c r="Q4" s="23"/>
      <c r="R4" s="23"/>
      <c r="S4" s="23"/>
      <c r="T4" s="23"/>
    </row>
    <row r="6" spans="1:39" ht="15.75" thickBot="1" x14ac:dyDescent="0.3">
      <c r="C6" s="25" t="s">
        <v>94</v>
      </c>
    </row>
    <row r="7" spans="1:39" x14ac:dyDescent="0.25">
      <c r="C7" s="16"/>
      <c r="D7" s="16" t="s">
        <v>51</v>
      </c>
      <c r="E7" s="16" t="s">
        <v>39</v>
      </c>
      <c r="F7" s="16" t="s">
        <v>52</v>
      </c>
      <c r="G7" s="16" t="s">
        <v>53</v>
      </c>
      <c r="H7" s="16" t="s">
        <v>54</v>
      </c>
      <c r="I7" s="16" t="s">
        <v>55</v>
      </c>
      <c r="J7" s="16" t="s">
        <v>56</v>
      </c>
      <c r="K7" s="16" t="s">
        <v>57</v>
      </c>
    </row>
    <row r="8" spans="1:39" x14ac:dyDescent="0.25">
      <c r="C8" s="14" t="s">
        <v>45</v>
      </c>
      <c r="D8" s="36">
        <v>472.2378905337369</v>
      </c>
      <c r="E8" s="36">
        <v>45.592862236159505</v>
      </c>
      <c r="F8" s="36">
        <v>10.357715382896208</v>
      </c>
      <c r="G8" s="38">
        <v>1.1799598092140193E-20</v>
      </c>
      <c r="H8" s="36">
        <v>382.37166351897201</v>
      </c>
      <c r="I8" s="36">
        <v>562.10411754850179</v>
      </c>
      <c r="J8" s="36">
        <v>382.37166351897201</v>
      </c>
      <c r="K8" s="36">
        <v>562.10411754850179</v>
      </c>
    </row>
    <row r="9" spans="1:39" x14ac:dyDescent="0.25">
      <c r="C9" s="14" t="s">
        <v>4</v>
      </c>
      <c r="D9" s="36">
        <v>-57.31117823546122</v>
      </c>
      <c r="E9" s="36">
        <v>10.714701653556421</v>
      </c>
      <c r="F9" s="36">
        <v>-5.3488356548349163</v>
      </c>
      <c r="G9" s="38">
        <v>2.2582827680905725E-7</v>
      </c>
      <c r="H9" s="36">
        <v>-78.430488670644081</v>
      </c>
      <c r="I9" s="36">
        <v>-36.191867800278359</v>
      </c>
      <c r="J9" s="36">
        <v>-78.430488670644081</v>
      </c>
      <c r="K9" s="36">
        <v>-36.191867800278359</v>
      </c>
    </row>
    <row r="10" spans="1:39" x14ac:dyDescent="0.25">
      <c r="C10" s="14" t="s">
        <v>5</v>
      </c>
      <c r="D10" s="36">
        <v>125.99656876538002</v>
      </c>
      <c r="E10" s="36">
        <v>18.611155073502115</v>
      </c>
      <c r="F10" s="36">
        <v>6.7699488971949595</v>
      </c>
      <c r="G10" s="38">
        <v>1.2083206068651406E-10</v>
      </c>
      <c r="H10" s="36">
        <v>89.312881784309752</v>
      </c>
      <c r="I10" s="36">
        <v>162.68025574645029</v>
      </c>
      <c r="J10" s="36">
        <v>89.312881784309752</v>
      </c>
      <c r="K10" s="36">
        <v>162.68025574645029</v>
      </c>
    </row>
    <row r="11" spans="1:39" x14ac:dyDescent="0.25">
      <c r="C11" s="14" t="s">
        <v>6</v>
      </c>
      <c r="D11" s="36">
        <v>79.262985076633129</v>
      </c>
      <c r="E11" s="36">
        <v>12.914354813937548</v>
      </c>
      <c r="F11" s="36">
        <v>6.1375876858432141</v>
      </c>
      <c r="G11" s="38">
        <v>3.984297784746247E-9</v>
      </c>
      <c r="H11" s="36">
        <v>53.808028214150937</v>
      </c>
      <c r="I11" s="36">
        <v>104.71794193911532</v>
      </c>
      <c r="J11" s="36">
        <v>53.808028214150937</v>
      </c>
      <c r="K11" s="36">
        <v>104.71794193911532</v>
      </c>
    </row>
    <row r="12" spans="1:39" ht="15.75" thickBot="1" x14ac:dyDescent="0.3">
      <c r="C12" s="15" t="s">
        <v>89</v>
      </c>
      <c r="D12" s="37">
        <v>37.544810058845862</v>
      </c>
      <c r="E12" s="37">
        <v>11.705788886805754</v>
      </c>
      <c r="F12" s="37">
        <v>3.2073711923136341</v>
      </c>
      <c r="G12" s="39">
        <v>1.5439205559886764E-3</v>
      </c>
      <c r="H12" s="37">
        <v>14.472008091736701</v>
      </c>
      <c r="I12" s="37">
        <v>60.617612025955026</v>
      </c>
      <c r="J12" s="37">
        <v>14.472008091736701</v>
      </c>
      <c r="K12" s="37">
        <v>60.617612025955026</v>
      </c>
    </row>
    <row r="13" spans="1:39" x14ac:dyDescent="0.25">
      <c r="D13" s="13"/>
      <c r="E13" s="13"/>
      <c r="F13" s="13"/>
      <c r="G13" s="13"/>
      <c r="H13" s="13"/>
      <c r="I13" s="13"/>
      <c r="J13" s="13"/>
      <c r="K13" s="13"/>
    </row>
    <row r="14" spans="1:39" ht="15.75" thickBot="1" x14ac:dyDescent="0.3">
      <c r="C14" s="25" t="s">
        <v>95</v>
      </c>
      <c r="D14" s="13"/>
      <c r="E14" s="13"/>
      <c r="F14" s="13"/>
      <c r="G14" s="13"/>
      <c r="H14" s="13"/>
      <c r="I14" s="13"/>
      <c r="J14" s="13"/>
      <c r="K14" s="13"/>
    </row>
    <row r="15" spans="1:39" x14ac:dyDescent="0.25">
      <c r="C15" s="16"/>
      <c r="D15" s="35" t="s">
        <v>51</v>
      </c>
      <c r="E15" s="35" t="s">
        <v>39</v>
      </c>
      <c r="F15" s="35" t="s">
        <v>52</v>
      </c>
      <c r="G15" s="35" t="s">
        <v>53</v>
      </c>
      <c r="H15" s="35" t="s">
        <v>54</v>
      </c>
      <c r="I15" s="35" t="s">
        <v>55</v>
      </c>
      <c r="J15" s="35" t="s">
        <v>56</v>
      </c>
      <c r="K15" s="35" t="s">
        <v>57</v>
      </c>
    </row>
    <row r="16" spans="1:39" x14ac:dyDescent="0.25">
      <c r="C16" s="14" t="s">
        <v>45</v>
      </c>
      <c r="D16" s="36">
        <v>376.74432485045099</v>
      </c>
      <c r="E16" s="36">
        <v>64.890029514809271</v>
      </c>
      <c r="F16" s="36">
        <v>5.805889250897474</v>
      </c>
      <c r="G16" s="38">
        <v>2.2908925002085716E-8</v>
      </c>
      <c r="H16" s="36">
        <v>248.83885716377097</v>
      </c>
      <c r="I16" s="36">
        <v>504.64979253713102</v>
      </c>
      <c r="J16" s="36">
        <v>248.83885716377097</v>
      </c>
      <c r="K16" s="36">
        <v>504.64979253713102</v>
      </c>
    </row>
    <row r="17" spans="3:11" x14ac:dyDescent="0.25">
      <c r="C17" s="14" t="s">
        <v>4</v>
      </c>
      <c r="D17" s="36">
        <v>-34.364777001516757</v>
      </c>
      <c r="E17" s="36">
        <v>15.426763989958932</v>
      </c>
      <c r="F17" s="36">
        <v>-2.2276076190628387</v>
      </c>
      <c r="G17" s="38">
        <v>2.6947814603322986E-2</v>
      </c>
      <c r="H17" s="36">
        <v>-64.772645171424315</v>
      </c>
      <c r="I17" s="36">
        <v>-3.9569088316091943</v>
      </c>
      <c r="J17" s="36">
        <v>-64.772645171424315</v>
      </c>
      <c r="K17" s="36">
        <v>-3.9569088316091943</v>
      </c>
    </row>
    <row r="18" spans="3:11" x14ac:dyDescent="0.25">
      <c r="C18" s="14" t="s">
        <v>5</v>
      </c>
      <c r="D18" s="36">
        <v>124.58623018478619</v>
      </c>
      <c r="E18" s="36">
        <v>18.486240982222068</v>
      </c>
      <c r="F18" s="36">
        <v>6.7394031217378831</v>
      </c>
      <c r="G18" s="38">
        <v>1.4507087560899316E-10</v>
      </c>
      <c r="H18" s="36">
        <v>88.147792472869938</v>
      </c>
      <c r="I18" s="36">
        <v>161.02466789670245</v>
      </c>
      <c r="J18" s="36">
        <v>88.147792472869938</v>
      </c>
      <c r="K18" s="36">
        <v>161.02466789670245</v>
      </c>
    </row>
    <row r="19" spans="3:11" x14ac:dyDescent="0.25">
      <c r="C19" s="14" t="s">
        <v>6</v>
      </c>
      <c r="D19" s="36">
        <v>79.890891531565757</v>
      </c>
      <c r="E19" s="36">
        <v>12.822466666946717</v>
      </c>
      <c r="F19" s="36">
        <v>6.2305400050292628</v>
      </c>
      <c r="G19" s="38">
        <v>2.4331371758374894E-9</v>
      </c>
      <c r="H19" s="36">
        <v>54.616383133347384</v>
      </c>
      <c r="I19" s="36">
        <v>105.16539992978413</v>
      </c>
      <c r="J19" s="36">
        <v>54.616383133347384</v>
      </c>
      <c r="K19" s="36">
        <v>105.16539992978413</v>
      </c>
    </row>
    <row r="20" spans="3:11" x14ac:dyDescent="0.25">
      <c r="C20" s="14" t="s">
        <v>89</v>
      </c>
      <c r="D20" s="36">
        <v>223.52566016020768</v>
      </c>
      <c r="E20" s="36">
        <v>91.312818697318505</v>
      </c>
      <c r="F20" s="36">
        <v>2.4479110747982169</v>
      </c>
      <c r="G20" s="38">
        <v>1.517404559533511E-2</v>
      </c>
      <c r="H20" s="36">
        <v>43.537935257045859</v>
      </c>
      <c r="I20" s="36">
        <v>403.51338506336947</v>
      </c>
      <c r="J20" s="36">
        <v>43.537935257045859</v>
      </c>
      <c r="K20" s="36">
        <v>403.51338506336947</v>
      </c>
    </row>
    <row r="21" spans="3:11" ht="15.75" thickBot="1" x14ac:dyDescent="0.3">
      <c r="C21" s="15" t="s">
        <v>90</v>
      </c>
      <c r="D21" s="37">
        <v>-43.495844870307202</v>
      </c>
      <c r="E21" s="37">
        <v>21.181980543429969</v>
      </c>
      <c r="F21" s="37">
        <v>-2.0534361638717651</v>
      </c>
      <c r="G21" s="39">
        <v>4.124628245433147E-2</v>
      </c>
      <c r="H21" s="37">
        <v>-85.247885179045994</v>
      </c>
      <c r="I21" s="37">
        <v>-1.7438045615684103</v>
      </c>
      <c r="J21" s="37">
        <v>-85.247885179045994</v>
      </c>
      <c r="K21" s="37">
        <v>-1.7438045615684103</v>
      </c>
    </row>
    <row r="22" spans="3:11" x14ac:dyDescent="0.25">
      <c r="D22" s="13"/>
      <c r="E22" s="13"/>
      <c r="F22" s="13"/>
      <c r="G22" s="40"/>
      <c r="H22" s="13"/>
      <c r="I22" s="13"/>
      <c r="J22" s="13"/>
      <c r="K22" s="13"/>
    </row>
    <row r="23" spans="3:11" ht="15.75" thickBot="1" x14ac:dyDescent="0.3">
      <c r="C23" s="25" t="s">
        <v>96</v>
      </c>
      <c r="D23" s="13"/>
      <c r="E23" s="13"/>
      <c r="F23" s="13"/>
      <c r="G23" s="40"/>
      <c r="H23" s="13"/>
      <c r="I23" s="13"/>
      <c r="J23" s="13"/>
      <c r="K23" s="13"/>
    </row>
    <row r="24" spans="3:11" x14ac:dyDescent="0.25">
      <c r="C24" s="16"/>
      <c r="D24" s="35" t="s">
        <v>51</v>
      </c>
      <c r="E24" s="35" t="s">
        <v>39</v>
      </c>
      <c r="F24" s="35" t="s">
        <v>52</v>
      </c>
      <c r="G24" s="41" t="s">
        <v>53</v>
      </c>
      <c r="H24" s="35" t="s">
        <v>54</v>
      </c>
      <c r="I24" s="35" t="s">
        <v>55</v>
      </c>
      <c r="J24" s="35" t="s">
        <v>56</v>
      </c>
      <c r="K24" s="35" t="s">
        <v>57</v>
      </c>
    </row>
    <row r="25" spans="3:11" x14ac:dyDescent="0.25">
      <c r="C25" s="14" t="s">
        <v>45</v>
      </c>
      <c r="D25" s="36">
        <v>478.70258330923161</v>
      </c>
      <c r="E25" s="36">
        <v>45.905503463022399</v>
      </c>
      <c r="F25" s="36">
        <v>10.427999851800646</v>
      </c>
      <c r="G25" s="38">
        <v>7.7912092379137066E-21</v>
      </c>
      <c r="H25" s="36">
        <v>388.21531273882181</v>
      </c>
      <c r="I25" s="36">
        <v>569.18985387964142</v>
      </c>
      <c r="J25" s="36">
        <v>388.21531273882181</v>
      </c>
      <c r="K25" s="36">
        <v>569.18985387964142</v>
      </c>
    </row>
    <row r="26" spans="3:11" x14ac:dyDescent="0.25">
      <c r="C26" s="14" t="s">
        <v>4</v>
      </c>
      <c r="D26" s="36">
        <v>-57.792887903142791</v>
      </c>
      <c r="E26" s="36">
        <v>10.73265869431509</v>
      </c>
      <c r="F26" s="36">
        <v>-5.3847690073061507</v>
      </c>
      <c r="G26" s="38">
        <v>1.9104219822552845E-7</v>
      </c>
      <c r="H26" s="36">
        <v>-78.94871711640134</v>
      </c>
      <c r="I26" s="36">
        <v>-36.637058689884242</v>
      </c>
      <c r="J26" s="36">
        <v>-78.94871711640134</v>
      </c>
      <c r="K26" s="36">
        <v>-36.637058689884242</v>
      </c>
    </row>
    <row r="27" spans="3:11" x14ac:dyDescent="0.25">
      <c r="C27" s="14" t="s">
        <v>5</v>
      </c>
      <c r="D27" s="36">
        <v>105.1833045713154</v>
      </c>
      <c r="E27" s="36">
        <v>34.478336954683883</v>
      </c>
      <c r="F27" s="36">
        <v>3.0507070195862869</v>
      </c>
      <c r="G27" s="38">
        <v>2.5730038830172712E-3</v>
      </c>
      <c r="H27" s="36">
        <v>37.220851935340534</v>
      </c>
      <c r="I27" s="36">
        <v>173.14575720729027</v>
      </c>
      <c r="J27" s="36">
        <v>37.220851935340534</v>
      </c>
      <c r="K27" s="36">
        <v>173.14575720729027</v>
      </c>
    </row>
    <row r="28" spans="3:11" x14ac:dyDescent="0.25">
      <c r="C28" s="14" t="s">
        <v>6</v>
      </c>
      <c r="D28" s="36">
        <v>60.01063177412459</v>
      </c>
      <c r="E28" s="36">
        <v>20.783369726216883</v>
      </c>
      <c r="F28" s="36">
        <v>2.8874351255188921</v>
      </c>
      <c r="G28" s="38">
        <v>4.2844803972329794E-3</v>
      </c>
      <c r="H28" s="36">
        <v>19.043203951534025</v>
      </c>
      <c r="I28" s="36">
        <v>100.97805959671516</v>
      </c>
      <c r="J28" s="36">
        <v>19.043203951534025</v>
      </c>
      <c r="K28" s="36">
        <v>100.97805959671516</v>
      </c>
    </row>
    <row r="29" spans="3:11" x14ac:dyDescent="0.25">
      <c r="C29" s="14" t="s">
        <v>89</v>
      </c>
      <c r="D29" s="36">
        <v>28.262725470844419</v>
      </c>
      <c r="E29" s="36">
        <v>13.699286373208153</v>
      </c>
      <c r="F29" s="36">
        <v>2.0630801270143637</v>
      </c>
      <c r="G29" s="38">
        <v>4.0317645087845189E-2</v>
      </c>
      <c r="H29" s="36">
        <v>1.259186915330254</v>
      </c>
      <c r="I29" s="36">
        <v>55.266264026358584</v>
      </c>
      <c r="J29" s="36">
        <v>1.259186915330254</v>
      </c>
      <c r="K29" s="36">
        <v>55.266264026358584</v>
      </c>
    </row>
    <row r="30" spans="3:11" x14ac:dyDescent="0.25">
      <c r="C30" s="14" t="s">
        <v>91</v>
      </c>
      <c r="D30" s="36">
        <v>28.224126227777472</v>
      </c>
      <c r="E30" s="36">
        <v>40.913853035626737</v>
      </c>
      <c r="F30" s="36">
        <v>0.68984278266827193</v>
      </c>
      <c r="G30" s="38">
        <v>0.4910439614891311</v>
      </c>
      <c r="H30" s="36">
        <v>-52.423783291282831</v>
      </c>
      <c r="I30" s="36">
        <v>108.87203574683778</v>
      </c>
      <c r="J30" s="36">
        <v>-52.423783291282831</v>
      </c>
      <c r="K30" s="36">
        <v>108.87203574683778</v>
      </c>
    </row>
    <row r="31" spans="3:11" ht="15.75" thickBot="1" x14ac:dyDescent="0.3">
      <c r="C31" s="15" t="s">
        <v>92</v>
      </c>
      <c r="D31" s="37">
        <v>30.730251514662474</v>
      </c>
      <c r="E31" s="37">
        <v>26.472898614633742</v>
      </c>
      <c r="F31" s="37">
        <v>1.1608192953103875</v>
      </c>
      <c r="G31" s="39">
        <v>0.24701471825739102</v>
      </c>
      <c r="H31" s="37">
        <v>-21.452170178086664</v>
      </c>
      <c r="I31" s="37">
        <v>82.912673207411615</v>
      </c>
      <c r="J31" s="37">
        <v>-21.452170178086664</v>
      </c>
      <c r="K31" s="37">
        <v>82.912673207411615</v>
      </c>
    </row>
    <row r="32" spans="3:11" x14ac:dyDescent="0.25">
      <c r="D32" s="13"/>
      <c r="E32" s="13"/>
      <c r="F32" s="13"/>
      <c r="G32" s="40"/>
      <c r="H32" s="13"/>
      <c r="I32" s="13"/>
      <c r="J32" s="13"/>
      <c r="K32" s="13"/>
    </row>
    <row r="33" spans="2:20" ht="15.75" thickBot="1" x14ac:dyDescent="0.3">
      <c r="C33" s="25" t="s">
        <v>97</v>
      </c>
      <c r="D33" s="13"/>
      <c r="E33" s="13"/>
      <c r="F33" s="13"/>
      <c r="G33" s="40"/>
      <c r="H33" s="13"/>
      <c r="I33" s="13"/>
      <c r="J33" s="13"/>
      <c r="K33" s="13"/>
    </row>
    <row r="34" spans="2:20" x14ac:dyDescent="0.25">
      <c r="C34" s="16"/>
      <c r="D34" s="35" t="s">
        <v>51</v>
      </c>
      <c r="E34" s="35" t="s">
        <v>39</v>
      </c>
      <c r="F34" s="35" t="s">
        <v>52</v>
      </c>
      <c r="G34" s="41" t="s">
        <v>53</v>
      </c>
      <c r="H34" s="35" t="s">
        <v>54</v>
      </c>
      <c r="I34" s="35" t="s">
        <v>55</v>
      </c>
      <c r="J34" s="35" t="s">
        <v>56</v>
      </c>
      <c r="K34" s="35" t="s">
        <v>57</v>
      </c>
    </row>
    <row r="35" spans="2:20" x14ac:dyDescent="0.25">
      <c r="C35" s="14" t="s">
        <v>45</v>
      </c>
      <c r="D35" s="36">
        <v>388.05622971485587</v>
      </c>
      <c r="E35" s="36">
        <v>65.853104625215877</v>
      </c>
      <c r="F35" s="36">
        <v>5.8927552759033457</v>
      </c>
      <c r="G35" s="38">
        <v>1.4774682614013544E-8</v>
      </c>
      <c r="H35" s="36">
        <v>258.24546954854304</v>
      </c>
      <c r="I35" s="36">
        <v>517.86698988116871</v>
      </c>
      <c r="J35" s="36">
        <v>258.24546954854304</v>
      </c>
      <c r="K35" s="36">
        <v>517.86698988116871</v>
      </c>
    </row>
    <row r="36" spans="2:20" x14ac:dyDescent="0.25">
      <c r="C36" s="14" t="s">
        <v>4</v>
      </c>
      <c r="D36" s="36">
        <v>-36.194976781599536</v>
      </c>
      <c r="E36" s="36">
        <v>15.550043599221441</v>
      </c>
      <c r="F36" s="36">
        <v>-2.3276447137043235</v>
      </c>
      <c r="G36" s="38">
        <v>2.0874017554816292E-2</v>
      </c>
      <c r="H36" s="36">
        <v>-66.847487270244173</v>
      </c>
      <c r="I36" s="36">
        <v>-5.5424662929549022</v>
      </c>
      <c r="J36" s="36">
        <v>-66.847487270244173</v>
      </c>
      <c r="K36" s="36">
        <v>-5.5424662929549022</v>
      </c>
    </row>
    <row r="37" spans="2:20" x14ac:dyDescent="0.25">
      <c r="C37" s="14" t="s">
        <v>5</v>
      </c>
      <c r="D37" s="36">
        <v>107.78120248961109</v>
      </c>
      <c r="E37" s="36">
        <v>34.293369639584377</v>
      </c>
      <c r="F37" s="36">
        <v>3.1429166518883198</v>
      </c>
      <c r="G37" s="38">
        <v>1.9121113140583741E-3</v>
      </c>
      <c r="H37" s="36">
        <v>40.181528838473682</v>
      </c>
      <c r="I37" s="36">
        <v>175.38087614074851</v>
      </c>
      <c r="J37" s="36">
        <v>40.181528838473682</v>
      </c>
      <c r="K37" s="36">
        <v>175.38087614074851</v>
      </c>
    </row>
    <row r="38" spans="2:20" x14ac:dyDescent="0.25">
      <c r="C38" s="14" t="s">
        <v>6</v>
      </c>
      <c r="D38" s="36">
        <v>63.788995977713931</v>
      </c>
      <c r="E38" s="36">
        <v>20.750214479364288</v>
      </c>
      <c r="F38" s="36">
        <v>3.0741367054856674</v>
      </c>
      <c r="G38" s="38">
        <v>2.3885792537384344E-3</v>
      </c>
      <c r="H38" s="36">
        <v>22.885820181976285</v>
      </c>
      <c r="I38" s="36">
        <v>104.69217177345158</v>
      </c>
      <c r="J38" s="36">
        <v>22.885820181976285</v>
      </c>
      <c r="K38" s="36">
        <v>104.69217177345158</v>
      </c>
    </row>
    <row r="39" spans="2:20" x14ac:dyDescent="0.25">
      <c r="C39" s="14" t="s">
        <v>89</v>
      </c>
      <c r="D39" s="36">
        <v>204.27003581035311</v>
      </c>
      <c r="E39" s="36">
        <v>93.207634028452077</v>
      </c>
      <c r="F39" s="36">
        <v>2.1915590706658072</v>
      </c>
      <c r="G39" s="38">
        <v>2.9500503136448492E-2</v>
      </c>
      <c r="H39" s="36">
        <v>20.537561914143311</v>
      </c>
      <c r="I39" s="36">
        <v>388.00250970656293</v>
      </c>
      <c r="J39" s="36">
        <v>20.537561914143311</v>
      </c>
      <c r="K39" s="36">
        <v>388.00250970656293</v>
      </c>
    </row>
    <row r="40" spans="2:20" x14ac:dyDescent="0.25">
      <c r="C40" s="14" t="s">
        <v>91</v>
      </c>
      <c r="D40" s="36">
        <v>22.879897599016797</v>
      </c>
      <c r="E40" s="36">
        <v>40.758574074848951</v>
      </c>
      <c r="F40" s="36">
        <v>0.56135176753240201</v>
      </c>
      <c r="G40" s="38">
        <v>0.57515065496167128</v>
      </c>
      <c r="H40" s="36">
        <v>-57.464097024513336</v>
      </c>
      <c r="I40" s="36">
        <v>103.22389222254694</v>
      </c>
      <c r="J40" s="36">
        <v>-57.464097024513336</v>
      </c>
      <c r="K40" s="36">
        <v>103.22389222254694</v>
      </c>
    </row>
    <row r="41" spans="2:20" x14ac:dyDescent="0.25">
      <c r="C41" s="14" t="s">
        <v>92</v>
      </c>
      <c r="D41" s="36">
        <v>25.655807781367816</v>
      </c>
      <c r="E41" s="36">
        <v>26.444099689064739</v>
      </c>
      <c r="F41" s="36">
        <v>0.97019025351719956</v>
      </c>
      <c r="G41" s="38">
        <v>0.33305724907403278</v>
      </c>
      <c r="H41" s="36">
        <v>-26.471251407225406</v>
      </c>
      <c r="I41" s="36">
        <v>77.782866969961034</v>
      </c>
      <c r="J41" s="36">
        <v>-26.471251407225406</v>
      </c>
      <c r="K41" s="36">
        <v>77.782866969961034</v>
      </c>
    </row>
    <row r="42" spans="2:20" ht="15.75" thickBot="1" x14ac:dyDescent="0.3">
      <c r="C42" s="15" t="s">
        <v>90</v>
      </c>
      <c r="D42" s="37">
        <v>-40.792169737973907</v>
      </c>
      <c r="E42" s="37">
        <v>21.370473225984291</v>
      </c>
      <c r="F42" s="37">
        <v>-1.9088098474288737</v>
      </c>
      <c r="G42" s="39">
        <v>5.7637224405162647E-2</v>
      </c>
      <c r="H42" s="37">
        <v>-82.918010127230446</v>
      </c>
      <c r="I42" s="37">
        <v>1.3336706512826382</v>
      </c>
      <c r="J42" s="37">
        <v>-82.918010127230446</v>
      </c>
      <c r="K42" s="37">
        <v>1.3336706512826382</v>
      </c>
    </row>
    <row r="45" spans="2:20" x14ac:dyDescent="0.25">
      <c r="B45" s="22" t="s">
        <v>99</v>
      </c>
      <c r="C45" s="23"/>
      <c r="D45" s="23"/>
      <c r="E45" s="23"/>
      <c r="F45" s="23"/>
      <c r="G45" s="23"/>
      <c r="H45" s="23"/>
      <c r="I45" s="23"/>
      <c r="J45" s="23"/>
      <c r="K45" s="23"/>
      <c r="L45" s="23"/>
      <c r="M45" s="23"/>
      <c r="N45" s="23"/>
      <c r="O45" s="23"/>
      <c r="P45" s="23"/>
      <c r="Q45" s="23"/>
      <c r="R45" s="23"/>
      <c r="S45" s="23"/>
      <c r="T45" s="23"/>
    </row>
    <row r="47" spans="2:20" x14ac:dyDescent="0.25">
      <c r="C47" t="s">
        <v>113</v>
      </c>
    </row>
    <row r="48" spans="2:20" x14ac:dyDescent="0.25">
      <c r="C48" t="s">
        <v>114</v>
      </c>
    </row>
  </sheetData>
  <conditionalFormatting sqref="G8:G11">
    <cfRule type="cellIs" dxfId="6" priority="7" operator="greaterThan">
      <formula>0.05</formula>
    </cfRule>
  </conditionalFormatting>
  <conditionalFormatting sqref="G16:G20">
    <cfRule type="cellIs" dxfId="5" priority="6" operator="greaterThan">
      <formula>0.05</formula>
    </cfRule>
  </conditionalFormatting>
  <conditionalFormatting sqref="G25:G30">
    <cfRule type="cellIs" dxfId="4" priority="5" operator="greaterThan">
      <formula>0.05</formula>
    </cfRule>
  </conditionalFormatting>
  <conditionalFormatting sqref="G35:G42">
    <cfRule type="cellIs" dxfId="3" priority="4" operator="greaterThan">
      <formula>0.05</formula>
    </cfRule>
  </conditionalFormatting>
  <conditionalFormatting sqref="G31">
    <cfRule type="cellIs" dxfId="2" priority="3" operator="greaterThan">
      <formula>0.05</formula>
    </cfRule>
  </conditionalFormatting>
  <conditionalFormatting sqref="G21">
    <cfRule type="cellIs" dxfId="1" priority="2" operator="greaterThan">
      <formula>0.05</formula>
    </cfRule>
  </conditionalFormatting>
  <conditionalFormatting sqref="G12">
    <cfRule type="cellIs" dxfId="0" priority="1" operator="greaterThan">
      <formula>0.05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2926-07CC-43EE-AF36-48D02DEFEEAE}">
  <sheetPr>
    <tabColor theme="3" tint="-0.249977111117893"/>
  </sheetPr>
  <dimension ref="A1:AQ89"/>
  <sheetViews>
    <sheetView showGridLines="0" showRowColHeaders="0" workbookViewId="0">
      <selection activeCell="M5" sqref="M5"/>
    </sheetView>
  </sheetViews>
  <sheetFormatPr defaultRowHeight="15" x14ac:dyDescent="0.25"/>
  <cols>
    <col min="2" max="3" width="21.5703125" bestFit="1" customWidth="1"/>
    <col min="6" max="6" width="11.7109375" bestFit="1" customWidth="1"/>
    <col min="7" max="7" width="15.7109375" customWidth="1"/>
    <col min="8" max="9" width="20.7109375" customWidth="1"/>
    <col min="10" max="12" width="12.7109375" customWidth="1"/>
    <col min="13" max="13" width="20.7109375" customWidth="1"/>
    <col min="14" max="14" width="14.7109375" bestFit="1" customWidth="1"/>
    <col min="15" max="16" width="17.7109375" bestFit="1" customWidth="1"/>
    <col min="17" max="17" width="12.7109375" customWidth="1"/>
  </cols>
  <sheetData>
    <row r="1" spans="1:43" ht="30" customHeight="1" x14ac:dyDescent="0.25">
      <c r="A1" s="19"/>
      <c r="B1" s="19" t="s">
        <v>100</v>
      </c>
      <c r="C1" s="19"/>
      <c r="D1" s="19"/>
      <c r="E1" s="19"/>
      <c r="F1" s="19"/>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row>
    <row r="3" spans="1:43" x14ac:dyDescent="0.25">
      <c r="B3" s="25" t="s">
        <v>101</v>
      </c>
    </row>
    <row r="4" spans="1:43" x14ac:dyDescent="0.25">
      <c r="F4" s="25"/>
    </row>
    <row r="5" spans="1:43" ht="30" x14ac:dyDescent="0.25">
      <c r="H5" s="44" t="s">
        <v>45</v>
      </c>
      <c r="I5" s="44" t="s">
        <v>4</v>
      </c>
      <c r="J5" s="44" t="s">
        <v>5</v>
      </c>
      <c r="K5" s="44" t="s">
        <v>6</v>
      </c>
      <c r="L5" s="44" t="s">
        <v>89</v>
      </c>
      <c r="M5" s="44" t="s">
        <v>90</v>
      </c>
    </row>
    <row r="6" spans="1:43" x14ac:dyDescent="0.25">
      <c r="G6" s="25" t="s">
        <v>51</v>
      </c>
      <c r="H6" s="13">
        <v>376.74432485045099</v>
      </c>
      <c r="I6" s="13">
        <v>-34.364777001516757</v>
      </c>
      <c r="J6" s="13">
        <v>124.58623018478619</v>
      </c>
      <c r="K6" s="13">
        <v>79.890891531565757</v>
      </c>
      <c r="L6" s="13">
        <v>223.52566016020768</v>
      </c>
      <c r="M6" s="13">
        <v>-43.495844870307202</v>
      </c>
    </row>
    <row r="8" spans="1:43" x14ac:dyDescent="0.25">
      <c r="O8" s="46">
        <v>0.3</v>
      </c>
      <c r="P8" s="46">
        <v>0.5</v>
      </c>
      <c r="Q8" s="47">
        <f>SUM(Q10:Q89)</f>
        <v>39175.769096911477</v>
      </c>
    </row>
    <row r="9" spans="1:43" x14ac:dyDescent="0.25">
      <c r="B9" s="45" t="s">
        <v>108</v>
      </c>
      <c r="C9" s="49">
        <f>Q8</f>
        <v>39175.769096911477</v>
      </c>
      <c r="F9" s="43" t="s">
        <v>0</v>
      </c>
      <c r="G9" s="43" t="s">
        <v>1</v>
      </c>
      <c r="H9" s="43" t="s">
        <v>2</v>
      </c>
      <c r="I9" s="43" t="s">
        <v>4</v>
      </c>
      <c r="J9" s="43" t="s">
        <v>5</v>
      </c>
      <c r="K9" s="43" t="s">
        <v>6</v>
      </c>
      <c r="L9" s="43" t="s">
        <v>102</v>
      </c>
      <c r="M9" s="43" t="s">
        <v>103</v>
      </c>
      <c r="N9" s="43" t="s">
        <v>104</v>
      </c>
      <c r="O9" s="43" t="s">
        <v>105</v>
      </c>
      <c r="P9" s="43" t="s">
        <v>106</v>
      </c>
      <c r="Q9" s="45" t="s">
        <v>107</v>
      </c>
    </row>
    <row r="10" spans="1:43" x14ac:dyDescent="0.25">
      <c r="F10" s="4">
        <v>40379</v>
      </c>
      <c r="G10" s="5" t="s">
        <v>7</v>
      </c>
      <c r="H10" s="5" t="s">
        <v>8</v>
      </c>
      <c r="I10" s="13">
        <v>3.556923077</v>
      </c>
      <c r="J10" s="5">
        <v>1</v>
      </c>
      <c r="K10" s="5">
        <v>0</v>
      </c>
      <c r="L10" s="5">
        <v>1</v>
      </c>
      <c r="M10" s="13">
        <v>3.556923077</v>
      </c>
      <c r="N10" s="13">
        <f>$H$6+SUMPRODUCT($I$6:$M$6,$I10:$M10)</f>
        <v>447.91197246998331</v>
      </c>
      <c r="O10" s="13">
        <f>(1-$O$8)*I10</f>
        <v>2.4898461538999999</v>
      </c>
      <c r="P10" s="13">
        <f>(1-$P$8)*O10</f>
        <v>1.2449230769499999</v>
      </c>
      <c r="Q10" s="13">
        <f>(O10-P10)*N10</f>
        <v>557.61595097007523</v>
      </c>
    </row>
    <row r="11" spans="1:43" x14ac:dyDescent="0.25">
      <c r="B11" s="45" t="s">
        <v>109</v>
      </c>
      <c r="C11" s="45" t="s">
        <v>107</v>
      </c>
      <c r="F11" s="4">
        <v>40379</v>
      </c>
      <c r="G11" s="5" t="s">
        <v>7</v>
      </c>
      <c r="H11" s="5" t="s">
        <v>9</v>
      </c>
      <c r="I11" s="13">
        <v>3.8450000000000002</v>
      </c>
      <c r="J11" s="5">
        <v>1</v>
      </c>
      <c r="K11" s="5">
        <v>0</v>
      </c>
      <c r="L11" s="5">
        <v>1</v>
      </c>
      <c r="M11" s="13">
        <v>3.8450000000000002</v>
      </c>
      <c r="N11" s="13">
        <f t="shared" ref="N11:N74" si="0">$H$6+SUMPRODUCT($I$6:$M$6,$I11:$M11)</f>
        <v>425.4821240982817</v>
      </c>
      <c r="O11" s="13">
        <f t="shared" ref="O11:O74" si="1">(1-$O$8)*I11</f>
        <v>2.6915</v>
      </c>
      <c r="P11" s="13">
        <f t="shared" ref="P11:P74" si="2">(1-$P$8)*O11</f>
        <v>1.34575</v>
      </c>
      <c r="Q11" s="13">
        <f t="shared" ref="Q11:Q74" si="3">(O11-P11)*N11</f>
        <v>572.59256850526265</v>
      </c>
    </row>
    <row r="12" spans="1:43" x14ac:dyDescent="0.25">
      <c r="B12" s="4" cm="1">
        <f t="array" ref="B12:B15">_xlfn.UNIQUE(F10:F89)</f>
        <v>40379</v>
      </c>
      <c r="C12" s="48">
        <f>SUMIFS($Q$10:$Q$89,$F$10:$F$89,B12)</f>
        <v>10972.677124235843</v>
      </c>
      <c r="F12" s="4">
        <v>40379</v>
      </c>
      <c r="G12" s="5" t="s">
        <v>7</v>
      </c>
      <c r="H12" s="5" t="s">
        <v>10</v>
      </c>
      <c r="I12" s="13">
        <v>4.6806666669999997</v>
      </c>
      <c r="J12" s="5">
        <v>1</v>
      </c>
      <c r="K12" s="5">
        <v>0</v>
      </c>
      <c r="L12" s="5">
        <v>1</v>
      </c>
      <c r="M12" s="13">
        <v>4.6806666669999997</v>
      </c>
      <c r="N12" s="13">
        <f t="shared" si="0"/>
        <v>360.41659772810732</v>
      </c>
      <c r="O12" s="13">
        <f t="shared" si="1"/>
        <v>3.2764666668999998</v>
      </c>
      <c r="P12" s="13">
        <f t="shared" si="2"/>
        <v>1.6382333334499999</v>
      </c>
      <c r="Q12" s="13">
        <f t="shared" si="3"/>
        <v>590.44648432682493</v>
      </c>
    </row>
    <row r="13" spans="1:43" x14ac:dyDescent="0.25">
      <c r="B13" s="4">
        <v>40386</v>
      </c>
      <c r="C13" s="48">
        <f>SUMIFS($Q$10:$Q$89,$F$10:$F$89,B13)</f>
        <v>9401.0306575585437</v>
      </c>
      <c r="F13" s="4">
        <v>40379</v>
      </c>
      <c r="G13" s="5" t="s">
        <v>7</v>
      </c>
      <c r="H13" s="5" t="s">
        <v>11</v>
      </c>
      <c r="I13" s="13">
        <v>4.5443749999999996</v>
      </c>
      <c r="J13" s="5">
        <v>1</v>
      </c>
      <c r="K13" s="5">
        <v>1</v>
      </c>
      <c r="L13" s="5">
        <v>1</v>
      </c>
      <c r="M13" s="13">
        <v>4.5443749999999996</v>
      </c>
      <c r="N13" s="13">
        <f t="shared" si="0"/>
        <v>450.91924320824069</v>
      </c>
      <c r="O13" s="13">
        <f t="shared" si="1"/>
        <v>3.1810624999999995</v>
      </c>
      <c r="P13" s="13">
        <f t="shared" si="2"/>
        <v>1.5905312499999997</v>
      </c>
      <c r="Q13" s="13">
        <f t="shared" si="3"/>
        <v>717.20114754905694</v>
      </c>
    </row>
    <row r="14" spans="1:43" x14ac:dyDescent="0.25">
      <c r="B14" s="4">
        <v>40393</v>
      </c>
      <c r="C14" s="48">
        <f>SUMIFS($Q$10:$Q$89,$F$10:$F$89,B14)</f>
        <v>9401.0306575585437</v>
      </c>
      <c r="F14" s="4">
        <v>40379</v>
      </c>
      <c r="G14" s="5" t="s">
        <v>7</v>
      </c>
      <c r="H14" s="5" t="s">
        <v>12</v>
      </c>
      <c r="I14" s="13">
        <v>4.314666667</v>
      </c>
      <c r="J14" s="5">
        <v>1</v>
      </c>
      <c r="K14" s="5">
        <v>0</v>
      </c>
      <c r="L14" s="5">
        <v>1</v>
      </c>
      <c r="M14" s="13">
        <v>4.314666667</v>
      </c>
      <c r="N14" s="13">
        <f t="shared" si="0"/>
        <v>388.91358533319487</v>
      </c>
      <c r="O14" s="13">
        <f t="shared" si="1"/>
        <v>3.0202666669</v>
      </c>
      <c r="P14" s="13">
        <f t="shared" si="2"/>
        <v>1.51013333345</v>
      </c>
      <c r="Q14" s="13">
        <f t="shared" si="3"/>
        <v>587.31136904320863</v>
      </c>
    </row>
    <row r="15" spans="1:43" x14ac:dyDescent="0.25">
      <c r="B15" s="4">
        <v>40400</v>
      </c>
      <c r="C15" s="48">
        <f>SUMIFS($Q$10:$Q$89,$F$10:$F$89,B15)</f>
        <v>9401.0306575585437</v>
      </c>
      <c r="F15" s="4">
        <v>40379</v>
      </c>
      <c r="G15" s="5" t="s">
        <v>7</v>
      </c>
      <c r="H15" s="5" t="s">
        <v>13</v>
      </c>
      <c r="I15" s="13">
        <v>3.8136363640000002</v>
      </c>
      <c r="J15" s="5">
        <v>1</v>
      </c>
      <c r="K15" s="5">
        <v>0</v>
      </c>
      <c r="L15" s="5">
        <v>1</v>
      </c>
      <c r="M15" s="13">
        <v>3.8136363640000002</v>
      </c>
      <c r="N15" s="13">
        <f t="shared" si="0"/>
        <v>427.92411630140327</v>
      </c>
      <c r="O15" s="13">
        <f t="shared" si="1"/>
        <v>2.6695454548000002</v>
      </c>
      <c r="P15" s="13">
        <f t="shared" si="2"/>
        <v>1.3347727274000001</v>
      </c>
      <c r="Q15" s="13">
        <f t="shared" si="3"/>
        <v>571.1814398358589</v>
      </c>
    </row>
    <row r="16" spans="1:43" x14ac:dyDescent="0.25">
      <c r="F16" s="4">
        <v>40379</v>
      </c>
      <c r="G16" s="5" t="s">
        <v>7</v>
      </c>
      <c r="H16" s="5" t="s">
        <v>14</v>
      </c>
      <c r="I16" s="13">
        <v>4.1479999999999997</v>
      </c>
      <c r="J16" s="5">
        <v>1</v>
      </c>
      <c r="K16" s="5">
        <v>0</v>
      </c>
      <c r="L16" s="5">
        <v>1</v>
      </c>
      <c r="M16" s="13">
        <v>4.1479999999999997</v>
      </c>
      <c r="N16" s="13">
        <f t="shared" si="0"/>
        <v>401.8903556711191</v>
      </c>
      <c r="O16" s="13">
        <f t="shared" si="1"/>
        <v>2.9035999999999995</v>
      </c>
      <c r="P16" s="13">
        <f t="shared" si="2"/>
        <v>1.4517999999999998</v>
      </c>
      <c r="Q16" s="13">
        <f t="shared" si="3"/>
        <v>583.46441836333065</v>
      </c>
    </row>
    <row r="17" spans="2:17" x14ac:dyDescent="0.25">
      <c r="F17" s="4">
        <v>40379</v>
      </c>
      <c r="G17" s="5" t="s">
        <v>7</v>
      </c>
      <c r="H17" s="5" t="s">
        <v>15</v>
      </c>
      <c r="I17" s="13">
        <v>4.1381249999999996</v>
      </c>
      <c r="J17" s="5">
        <v>1</v>
      </c>
      <c r="K17" s="5">
        <v>0</v>
      </c>
      <c r="L17" s="5">
        <v>1</v>
      </c>
      <c r="M17" s="13">
        <v>4.1381249999999996</v>
      </c>
      <c r="N17" s="13">
        <f t="shared" si="0"/>
        <v>402.65922931210338</v>
      </c>
      <c r="O17" s="13">
        <f t="shared" si="1"/>
        <v>2.8966874999999996</v>
      </c>
      <c r="P17" s="13">
        <f t="shared" si="2"/>
        <v>1.4483437499999998</v>
      </c>
      <c r="Q17" s="13">
        <f t="shared" si="3"/>
        <v>583.18897815400169</v>
      </c>
    </row>
    <row r="18" spans="2:17" x14ac:dyDescent="0.25">
      <c r="B18" s="45" t="s">
        <v>2</v>
      </c>
      <c r="C18" s="45" t="s">
        <v>107</v>
      </c>
      <c r="F18" s="4">
        <v>40379</v>
      </c>
      <c r="G18" s="5" t="s">
        <v>7</v>
      </c>
      <c r="H18" s="5" t="s">
        <v>16</v>
      </c>
      <c r="I18" s="13">
        <v>4.1381249999999996</v>
      </c>
      <c r="J18" s="5">
        <v>1</v>
      </c>
      <c r="K18" s="5">
        <v>0</v>
      </c>
      <c r="L18" s="5">
        <v>1</v>
      </c>
      <c r="M18" s="13">
        <v>4.1381249999999996</v>
      </c>
      <c r="N18" s="13">
        <f t="shared" si="0"/>
        <v>402.65922931210338</v>
      </c>
      <c r="O18" s="13">
        <f t="shared" si="1"/>
        <v>2.8966874999999996</v>
      </c>
      <c r="P18" s="13">
        <f t="shared" si="2"/>
        <v>1.4483437499999998</v>
      </c>
      <c r="Q18" s="13">
        <f t="shared" si="3"/>
        <v>583.18897815400169</v>
      </c>
    </row>
    <row r="19" spans="2:17" x14ac:dyDescent="0.25">
      <c r="B19" t="str" cm="1">
        <f t="array" ref="B19:B38">_xlfn.UNIQUE(H10:H89)</f>
        <v>Academy</v>
      </c>
      <c r="C19" s="48">
        <f>SUMIFS($Q$10:$Q$89,$H$10:$H$89,B19)</f>
        <v>2063.5370283158327</v>
      </c>
      <c r="F19" s="4">
        <v>40379</v>
      </c>
      <c r="G19" s="5" t="s">
        <v>7</v>
      </c>
      <c r="H19" s="5" t="s">
        <v>17</v>
      </c>
      <c r="I19" s="13">
        <v>4.4866666669999997</v>
      </c>
      <c r="J19" s="5">
        <v>1</v>
      </c>
      <c r="K19" s="5">
        <v>1</v>
      </c>
      <c r="L19" s="5">
        <v>1</v>
      </c>
      <c r="M19" s="13">
        <v>4.4866666669999997</v>
      </c>
      <c r="N19" s="13">
        <f t="shared" si="0"/>
        <v>455.41244990280694</v>
      </c>
      <c r="O19" s="13">
        <f t="shared" si="1"/>
        <v>3.1406666668999996</v>
      </c>
      <c r="P19" s="13">
        <f t="shared" si="2"/>
        <v>1.5703333334499998</v>
      </c>
      <c r="Q19" s="13">
        <f t="shared" si="3"/>
        <v>715.14935055050591</v>
      </c>
    </row>
    <row r="20" spans="2:17" x14ac:dyDescent="0.25">
      <c r="B20" t="str">
        <v>Belmar</v>
      </c>
      <c r="C20" s="48">
        <f t="shared" ref="C20:C38" si="4">SUMIFS($Q$10:$Q$89,$H$10:$H$89,B20)</f>
        <v>2109.9240180433362</v>
      </c>
      <c r="F20" s="4">
        <v>40379</v>
      </c>
      <c r="G20" s="5" t="s">
        <v>18</v>
      </c>
      <c r="H20" s="5" t="s">
        <v>19</v>
      </c>
      <c r="I20" s="13">
        <v>3.1469999999999998</v>
      </c>
      <c r="J20" s="5">
        <v>1</v>
      </c>
      <c r="K20" s="5">
        <v>0</v>
      </c>
      <c r="L20" s="5">
        <v>0</v>
      </c>
      <c r="M20" s="13">
        <v>0</v>
      </c>
      <c r="N20" s="13">
        <f t="shared" si="0"/>
        <v>393.18460181146395</v>
      </c>
      <c r="O20" s="13">
        <f t="shared" si="1"/>
        <v>2.2028999999999996</v>
      </c>
      <c r="P20" s="13">
        <f t="shared" si="2"/>
        <v>1.1014499999999998</v>
      </c>
      <c r="Q20" s="13">
        <f t="shared" si="3"/>
        <v>433.07317966523692</v>
      </c>
    </row>
    <row r="21" spans="2:17" x14ac:dyDescent="0.25">
      <c r="B21" t="str">
        <v>Cerrillos (aka Santa Fe)</v>
      </c>
      <c r="C21" s="48">
        <f t="shared" si="4"/>
        <v>2142.1217564126741</v>
      </c>
      <c r="F21" s="4">
        <v>40379</v>
      </c>
      <c r="G21" s="5" t="s">
        <v>18</v>
      </c>
      <c r="H21" s="5" t="s">
        <v>20</v>
      </c>
      <c r="I21" s="13">
        <v>3.7450000000000001</v>
      </c>
      <c r="J21" s="5">
        <v>1</v>
      </c>
      <c r="K21" s="5">
        <v>0</v>
      </c>
      <c r="L21" s="5">
        <v>0</v>
      </c>
      <c r="M21" s="13">
        <v>0</v>
      </c>
      <c r="N21" s="13">
        <f t="shared" si="0"/>
        <v>372.6344651645569</v>
      </c>
      <c r="O21" s="13">
        <f t="shared" si="1"/>
        <v>2.6214999999999997</v>
      </c>
      <c r="P21" s="13">
        <f t="shared" si="2"/>
        <v>1.3107499999999999</v>
      </c>
      <c r="Q21" s="13">
        <f t="shared" si="3"/>
        <v>488.4306252144429</v>
      </c>
    </row>
    <row r="22" spans="2:17" x14ac:dyDescent="0.25">
      <c r="B22" t="str">
        <v>Fort Collins</v>
      </c>
      <c r="C22" s="48">
        <f t="shared" si="4"/>
        <v>2274.3297129104408</v>
      </c>
      <c r="F22" s="4">
        <v>40379</v>
      </c>
      <c r="G22" s="5" t="s">
        <v>18</v>
      </c>
      <c r="H22" s="5" t="s">
        <v>21</v>
      </c>
      <c r="I22" s="13">
        <v>3.1469999999999998</v>
      </c>
      <c r="J22" s="5">
        <v>1</v>
      </c>
      <c r="K22" s="5">
        <v>0</v>
      </c>
      <c r="L22" s="5">
        <v>0</v>
      </c>
      <c r="M22" s="13">
        <v>0</v>
      </c>
      <c r="N22" s="13">
        <f t="shared" si="0"/>
        <v>393.18460181146395</v>
      </c>
      <c r="O22" s="13">
        <f t="shared" si="1"/>
        <v>2.2028999999999996</v>
      </c>
      <c r="P22" s="13">
        <f t="shared" si="2"/>
        <v>1.1014499999999998</v>
      </c>
      <c r="Q22" s="13">
        <f t="shared" si="3"/>
        <v>433.07317966523692</v>
      </c>
    </row>
    <row r="23" spans="2:17" x14ac:dyDescent="0.25">
      <c r="B23" t="str">
        <v>Highlands Ranch</v>
      </c>
      <c r="C23" s="48">
        <f t="shared" si="4"/>
        <v>2146.757713922641</v>
      </c>
      <c r="F23" s="4">
        <v>40379</v>
      </c>
      <c r="G23" s="5" t="s">
        <v>18</v>
      </c>
      <c r="H23" s="5" t="s">
        <v>22</v>
      </c>
      <c r="I23" s="13">
        <v>3.78</v>
      </c>
      <c r="J23" s="5">
        <v>1</v>
      </c>
      <c r="K23" s="5">
        <v>0</v>
      </c>
      <c r="L23" s="5">
        <v>0</v>
      </c>
      <c r="M23" s="13">
        <v>0</v>
      </c>
      <c r="N23" s="13">
        <f t="shared" si="0"/>
        <v>371.43169796950383</v>
      </c>
      <c r="O23" s="13">
        <f t="shared" si="1"/>
        <v>2.6459999999999999</v>
      </c>
      <c r="P23" s="13">
        <f t="shared" si="2"/>
        <v>1.323</v>
      </c>
      <c r="Q23" s="13">
        <f t="shared" si="3"/>
        <v>491.40413641365353</v>
      </c>
    </row>
    <row r="24" spans="2:17" x14ac:dyDescent="0.25">
      <c r="B24" t="str">
        <v>Metcalf</v>
      </c>
      <c r="C24" s="48">
        <f t="shared" si="4"/>
        <v>2105.7514021147585</v>
      </c>
      <c r="F24" s="4">
        <v>40379</v>
      </c>
      <c r="G24" s="5" t="s">
        <v>18</v>
      </c>
      <c r="H24" s="5" t="s">
        <v>23</v>
      </c>
      <c r="I24" s="13">
        <v>4.1790000000000003</v>
      </c>
      <c r="J24" s="5">
        <v>1</v>
      </c>
      <c r="K24" s="5">
        <v>0</v>
      </c>
      <c r="L24" s="5">
        <v>0</v>
      </c>
      <c r="M24" s="13">
        <v>0</v>
      </c>
      <c r="N24" s="13">
        <f t="shared" si="0"/>
        <v>357.72015194589864</v>
      </c>
      <c r="O24" s="13">
        <f t="shared" si="1"/>
        <v>2.9253</v>
      </c>
      <c r="P24" s="13">
        <f t="shared" si="2"/>
        <v>1.46265</v>
      </c>
      <c r="Q24" s="13">
        <f t="shared" si="3"/>
        <v>523.21938024366864</v>
      </c>
    </row>
    <row r="25" spans="2:17" x14ac:dyDescent="0.25">
      <c r="B25" t="str">
        <v>Pearl</v>
      </c>
      <c r="C25" s="48">
        <f t="shared" si="4"/>
        <v>2139.1915954830861</v>
      </c>
      <c r="F25" s="4">
        <v>40379</v>
      </c>
      <c r="G25" s="5" t="s">
        <v>18</v>
      </c>
      <c r="H25" s="5" t="s">
        <v>24</v>
      </c>
      <c r="I25" s="13">
        <v>4.6224999999999996</v>
      </c>
      <c r="J25" s="5">
        <v>1</v>
      </c>
      <c r="K25" s="5">
        <v>0</v>
      </c>
      <c r="L25" s="5">
        <v>0</v>
      </c>
      <c r="M25" s="13">
        <v>0</v>
      </c>
      <c r="N25" s="13">
        <f t="shared" si="0"/>
        <v>342.479373345726</v>
      </c>
      <c r="O25" s="13">
        <f t="shared" si="1"/>
        <v>3.2357499999999995</v>
      </c>
      <c r="P25" s="13">
        <f t="shared" si="2"/>
        <v>1.6178749999999997</v>
      </c>
      <c r="Q25" s="13">
        <f t="shared" si="3"/>
        <v>554.0888161517164</v>
      </c>
    </row>
    <row r="26" spans="2:17" x14ac:dyDescent="0.25">
      <c r="B26" t="str">
        <v>Pike's Peak</v>
      </c>
      <c r="C26" s="48">
        <f t="shared" si="4"/>
        <v>2138.553269438431</v>
      </c>
      <c r="F26" s="4">
        <v>40379</v>
      </c>
      <c r="G26" s="5" t="s">
        <v>18</v>
      </c>
      <c r="H26" s="5" t="s">
        <v>25</v>
      </c>
      <c r="I26" s="13">
        <v>4.0162500000000003</v>
      </c>
      <c r="J26" s="5">
        <v>1</v>
      </c>
      <c r="K26" s="5">
        <v>0</v>
      </c>
      <c r="L26" s="5">
        <v>0</v>
      </c>
      <c r="M26" s="13">
        <v>0</v>
      </c>
      <c r="N26" s="13">
        <f t="shared" si="0"/>
        <v>363.31301940289552</v>
      </c>
      <c r="O26" s="13">
        <f t="shared" si="1"/>
        <v>2.811375</v>
      </c>
      <c r="P26" s="13">
        <f t="shared" si="2"/>
        <v>1.4056875</v>
      </c>
      <c r="Q26" s="13">
        <f t="shared" si="3"/>
        <v>510.70456996190768</v>
      </c>
    </row>
    <row r="27" spans="2:17" x14ac:dyDescent="0.25">
      <c r="B27" t="str">
        <v>Superior</v>
      </c>
      <c r="C27" s="48">
        <f t="shared" si="4"/>
        <v>2138.553269438431</v>
      </c>
      <c r="F27" s="4">
        <v>40379</v>
      </c>
      <c r="G27" s="5" t="s">
        <v>18</v>
      </c>
      <c r="H27" s="5" t="s">
        <v>26</v>
      </c>
      <c r="I27" s="13">
        <v>3.1419999999999999</v>
      </c>
      <c r="J27" s="5">
        <v>1</v>
      </c>
      <c r="K27" s="5">
        <v>1</v>
      </c>
      <c r="L27" s="5">
        <v>0</v>
      </c>
      <c r="M27" s="13">
        <v>0</v>
      </c>
      <c r="N27" s="13">
        <f t="shared" si="0"/>
        <v>473.24731722803728</v>
      </c>
      <c r="O27" s="13">
        <f t="shared" si="1"/>
        <v>2.1993999999999998</v>
      </c>
      <c r="P27" s="13">
        <f t="shared" si="2"/>
        <v>1.0996999999999999</v>
      </c>
      <c r="Q27" s="13">
        <f t="shared" si="3"/>
        <v>520.43007475567254</v>
      </c>
    </row>
    <row r="28" spans="2:17" x14ac:dyDescent="0.25">
      <c r="B28" t="str">
        <v>Tamarac</v>
      </c>
      <c r="C28" s="48">
        <f t="shared" si="4"/>
        <v>2273.6716717578911</v>
      </c>
      <c r="F28" s="4">
        <v>40379</v>
      </c>
      <c r="G28" s="5" t="s">
        <v>18</v>
      </c>
      <c r="H28" s="5" t="s">
        <v>27</v>
      </c>
      <c r="I28" s="13">
        <v>3.7450000000000001</v>
      </c>
      <c r="J28" s="5">
        <v>1</v>
      </c>
      <c r="K28" s="5">
        <v>0</v>
      </c>
      <c r="L28" s="5">
        <v>0</v>
      </c>
      <c r="M28" s="13">
        <v>0</v>
      </c>
      <c r="N28" s="13">
        <f t="shared" si="0"/>
        <v>372.6344651645569</v>
      </c>
      <c r="O28" s="13">
        <f t="shared" si="1"/>
        <v>2.6214999999999997</v>
      </c>
      <c r="P28" s="13">
        <f t="shared" si="2"/>
        <v>1.3107499999999999</v>
      </c>
      <c r="Q28" s="13">
        <f t="shared" si="3"/>
        <v>488.4306252144429</v>
      </c>
    </row>
    <row r="29" spans="2:17" x14ac:dyDescent="0.25">
      <c r="B29" t="str">
        <v>Bowery</v>
      </c>
      <c r="C29" s="48">
        <f t="shared" si="4"/>
        <v>1584.6036763821787</v>
      </c>
      <c r="F29" s="4">
        <v>40379</v>
      </c>
      <c r="G29" s="5" t="s">
        <v>18</v>
      </c>
      <c r="H29" s="5" t="s">
        <v>28</v>
      </c>
      <c r="I29" s="13">
        <v>3.5185714290000001</v>
      </c>
      <c r="J29" s="5">
        <v>1</v>
      </c>
      <c r="K29" s="5">
        <v>0</v>
      </c>
      <c r="L29" s="5">
        <v>0</v>
      </c>
      <c r="M29" s="13">
        <v>0</v>
      </c>
      <c r="N29" s="13">
        <f t="shared" si="0"/>
        <v>380.41563251374401</v>
      </c>
      <c r="O29" s="13">
        <f t="shared" si="1"/>
        <v>2.4630000003000001</v>
      </c>
      <c r="P29" s="13">
        <f t="shared" si="2"/>
        <v>1.2315000001500001</v>
      </c>
      <c r="Q29" s="13">
        <f t="shared" si="3"/>
        <v>468.48185149773809</v>
      </c>
    </row>
    <row r="30" spans="2:17" x14ac:dyDescent="0.25">
      <c r="B30" t="str">
        <v>Chelsea</v>
      </c>
      <c r="C30" s="48">
        <f t="shared" si="4"/>
        <v>1777.9692554386456</v>
      </c>
      <c r="F30" s="4">
        <v>40386</v>
      </c>
      <c r="G30" s="5" t="s">
        <v>7</v>
      </c>
      <c r="H30" s="5" t="s">
        <v>8</v>
      </c>
      <c r="I30" s="13">
        <v>3.556923077</v>
      </c>
      <c r="J30" s="5">
        <v>0</v>
      </c>
      <c r="K30" s="5">
        <v>1</v>
      </c>
      <c r="L30" s="5">
        <v>1</v>
      </c>
      <c r="M30" s="13">
        <v>3.556923077</v>
      </c>
      <c r="N30" s="13">
        <f t="shared" si="0"/>
        <v>403.21663381676285</v>
      </c>
      <c r="O30" s="13">
        <f t="shared" si="1"/>
        <v>2.4898461538999999</v>
      </c>
      <c r="P30" s="13">
        <f t="shared" si="2"/>
        <v>1.2449230769499999</v>
      </c>
      <c r="Q30" s="13">
        <f t="shared" si="3"/>
        <v>501.97369244858578</v>
      </c>
    </row>
    <row r="31" spans="2:17" x14ac:dyDescent="0.25">
      <c r="B31" t="str">
        <v>Columbus Circle</v>
      </c>
      <c r="C31" s="48">
        <f t="shared" si="4"/>
        <v>1584.6036763821787</v>
      </c>
      <c r="F31" s="4">
        <v>40386</v>
      </c>
      <c r="G31" s="5" t="s">
        <v>7</v>
      </c>
      <c r="H31" s="5" t="s">
        <v>9</v>
      </c>
      <c r="I31" s="13">
        <v>3.8450000000000002</v>
      </c>
      <c r="J31" s="5">
        <v>0</v>
      </c>
      <c r="K31" s="5">
        <v>1</v>
      </c>
      <c r="L31" s="5">
        <v>1</v>
      </c>
      <c r="M31" s="13">
        <v>3.8450000000000002</v>
      </c>
      <c r="N31" s="13">
        <f t="shared" si="0"/>
        <v>380.7867854450613</v>
      </c>
      <c r="O31" s="13">
        <f t="shared" si="1"/>
        <v>2.6915</v>
      </c>
      <c r="P31" s="13">
        <f t="shared" si="2"/>
        <v>1.34575</v>
      </c>
      <c r="Q31" s="13">
        <f t="shared" si="3"/>
        <v>512.44381651269123</v>
      </c>
    </row>
    <row r="32" spans="2:17" x14ac:dyDescent="0.25">
      <c r="B32" t="str">
        <v>Edgewater</v>
      </c>
      <c r="C32" s="48">
        <f t="shared" si="4"/>
        <v>1788.2207465399827</v>
      </c>
      <c r="F32" s="4">
        <v>40386</v>
      </c>
      <c r="G32" s="5" t="s">
        <v>7</v>
      </c>
      <c r="H32" s="5" t="s">
        <v>10</v>
      </c>
      <c r="I32" s="13">
        <v>4.6806666669999997</v>
      </c>
      <c r="J32" s="5">
        <v>0</v>
      </c>
      <c r="K32" s="5">
        <v>1</v>
      </c>
      <c r="L32" s="5">
        <v>1</v>
      </c>
      <c r="M32" s="13">
        <v>4.6806666669999997</v>
      </c>
      <c r="N32" s="13">
        <f t="shared" si="0"/>
        <v>315.72125907488692</v>
      </c>
      <c r="O32" s="13">
        <f t="shared" si="1"/>
        <v>3.2764666668999998</v>
      </c>
      <c r="P32" s="13">
        <f t="shared" si="2"/>
        <v>1.6382333334499999</v>
      </c>
      <c r="Q32" s="13">
        <f t="shared" si="3"/>
        <v>517.22509069528303</v>
      </c>
    </row>
    <row r="33" spans="2:17" x14ac:dyDescent="0.25">
      <c r="B33" t="str">
        <v>Jericho</v>
      </c>
      <c r="C33" s="48">
        <f t="shared" si="4"/>
        <v>1896.7566097312763</v>
      </c>
      <c r="F33" s="4">
        <v>40386</v>
      </c>
      <c r="G33" s="5" t="s">
        <v>7</v>
      </c>
      <c r="H33" s="5" t="s">
        <v>11</v>
      </c>
      <c r="I33" s="13">
        <v>4.5443749999999996</v>
      </c>
      <c r="J33" s="5">
        <v>0</v>
      </c>
      <c r="K33" s="5">
        <v>1</v>
      </c>
      <c r="L33" s="5">
        <v>1</v>
      </c>
      <c r="M33" s="13">
        <v>4.5443749999999996</v>
      </c>
      <c r="N33" s="13">
        <f t="shared" si="0"/>
        <v>326.33301302345444</v>
      </c>
      <c r="O33" s="13">
        <f t="shared" si="1"/>
        <v>3.1810624999999995</v>
      </c>
      <c r="P33" s="13">
        <f t="shared" si="2"/>
        <v>1.5905312499999997</v>
      </c>
      <c r="Q33" s="13">
        <f t="shared" si="3"/>
        <v>519.04285512046124</v>
      </c>
    </row>
    <row r="34" spans="2:17" x14ac:dyDescent="0.25">
      <c r="B34" t="str">
        <v>Middletown</v>
      </c>
      <c r="C34" s="48">
        <f t="shared" si="4"/>
        <v>1999.4208515361283</v>
      </c>
      <c r="F34" s="4">
        <v>40386</v>
      </c>
      <c r="G34" s="5" t="s">
        <v>7</v>
      </c>
      <c r="H34" s="5" t="s">
        <v>12</v>
      </c>
      <c r="I34" s="13">
        <v>4.314666667</v>
      </c>
      <c r="J34" s="5">
        <v>0</v>
      </c>
      <c r="K34" s="5">
        <v>1</v>
      </c>
      <c r="L34" s="5">
        <v>1</v>
      </c>
      <c r="M34" s="13">
        <v>4.314666667</v>
      </c>
      <c r="N34" s="13">
        <f t="shared" si="0"/>
        <v>344.21824667997441</v>
      </c>
      <c r="O34" s="13">
        <f t="shared" si="1"/>
        <v>3.0202666669</v>
      </c>
      <c r="P34" s="13">
        <f t="shared" si="2"/>
        <v>1.51013333345</v>
      </c>
      <c r="Q34" s="13">
        <f t="shared" si="3"/>
        <v>519.81544829314419</v>
      </c>
    </row>
    <row r="35" spans="2:17" x14ac:dyDescent="0.25">
      <c r="B35" t="str">
        <v>Rose City</v>
      </c>
      <c r="C35" s="48">
        <f t="shared" si="4"/>
        <v>1854.3352432883344</v>
      </c>
      <c r="F35" s="4">
        <v>40386</v>
      </c>
      <c r="G35" s="5" t="s">
        <v>7</v>
      </c>
      <c r="H35" s="5" t="s">
        <v>13</v>
      </c>
      <c r="I35" s="13">
        <v>3.8136363640000002</v>
      </c>
      <c r="J35" s="5">
        <v>0</v>
      </c>
      <c r="K35" s="5">
        <v>1</v>
      </c>
      <c r="L35" s="5">
        <v>1</v>
      </c>
      <c r="M35" s="13">
        <v>3.8136363640000002</v>
      </c>
      <c r="N35" s="13">
        <f t="shared" si="0"/>
        <v>383.22877764818281</v>
      </c>
      <c r="O35" s="13">
        <f t="shared" si="1"/>
        <v>2.6695454548000002</v>
      </c>
      <c r="P35" s="13">
        <f t="shared" si="2"/>
        <v>1.3347727274000001</v>
      </c>
      <c r="Q35" s="13">
        <f t="shared" si="3"/>
        <v>511.52332075963318</v>
      </c>
    </row>
    <row r="36" spans="2:17" x14ac:dyDescent="0.25">
      <c r="B36" t="str">
        <v>Union Square</v>
      </c>
      <c r="C36" s="48">
        <f t="shared" si="4"/>
        <v>1670.6978670200622</v>
      </c>
      <c r="F36" s="4">
        <v>40386</v>
      </c>
      <c r="G36" s="5" t="s">
        <v>7</v>
      </c>
      <c r="H36" s="5" t="s">
        <v>14</v>
      </c>
      <c r="I36" s="13">
        <v>4.1479999999999997</v>
      </c>
      <c r="J36" s="5">
        <v>0</v>
      </c>
      <c r="K36" s="5">
        <v>1</v>
      </c>
      <c r="L36" s="5">
        <v>1</v>
      </c>
      <c r="M36" s="13">
        <v>4.1479999999999997</v>
      </c>
      <c r="N36" s="13">
        <f t="shared" si="0"/>
        <v>357.19501701789864</v>
      </c>
      <c r="O36" s="13">
        <f t="shared" si="1"/>
        <v>2.9035999999999995</v>
      </c>
      <c r="P36" s="13">
        <f t="shared" si="2"/>
        <v>1.4517999999999998</v>
      </c>
      <c r="Q36" s="13">
        <f t="shared" si="3"/>
        <v>518.5757257065851</v>
      </c>
    </row>
    <row r="37" spans="2:17" x14ac:dyDescent="0.25">
      <c r="B37" t="str">
        <v>West Orange</v>
      </c>
      <c r="C37" s="48">
        <f t="shared" si="4"/>
        <v>1777.9692554386456</v>
      </c>
      <c r="F37" s="4">
        <v>40386</v>
      </c>
      <c r="G37" s="5" t="s">
        <v>7</v>
      </c>
      <c r="H37" s="5" t="s">
        <v>15</v>
      </c>
      <c r="I37" s="13">
        <v>4.1381249999999996</v>
      </c>
      <c r="J37" s="5">
        <v>0</v>
      </c>
      <c r="K37" s="5">
        <v>1</v>
      </c>
      <c r="L37" s="5">
        <v>1</v>
      </c>
      <c r="M37" s="13">
        <v>4.1381249999999996</v>
      </c>
      <c r="N37" s="13">
        <f t="shared" si="0"/>
        <v>357.96389065888297</v>
      </c>
      <c r="O37" s="13">
        <f t="shared" si="1"/>
        <v>2.8966874999999996</v>
      </c>
      <c r="P37" s="13">
        <f t="shared" si="2"/>
        <v>1.4483437499999998</v>
      </c>
      <c r="Q37" s="13">
        <f t="shared" si="3"/>
        <v>518.45476376147644</v>
      </c>
    </row>
    <row r="38" spans="2:17" x14ac:dyDescent="0.25">
      <c r="B38" t="str">
        <v>White Plains</v>
      </c>
      <c r="C38" s="48">
        <f t="shared" si="4"/>
        <v>1708.8004773165167</v>
      </c>
      <c r="F38" s="4">
        <v>40386</v>
      </c>
      <c r="G38" s="5" t="s">
        <v>7</v>
      </c>
      <c r="H38" s="5" t="s">
        <v>16</v>
      </c>
      <c r="I38" s="13">
        <v>4.1381249999999996</v>
      </c>
      <c r="J38" s="5">
        <v>0</v>
      </c>
      <c r="K38" s="5">
        <v>1</v>
      </c>
      <c r="L38" s="5">
        <v>1</v>
      </c>
      <c r="M38" s="13">
        <v>4.1381249999999996</v>
      </c>
      <c r="N38" s="13">
        <f t="shared" si="0"/>
        <v>357.96389065888297</v>
      </c>
      <c r="O38" s="13">
        <f t="shared" si="1"/>
        <v>2.8966874999999996</v>
      </c>
      <c r="P38" s="13">
        <f t="shared" si="2"/>
        <v>1.4483437499999998</v>
      </c>
      <c r="Q38" s="13">
        <f t="shared" si="3"/>
        <v>518.45476376147644</v>
      </c>
    </row>
    <row r="39" spans="2:17" x14ac:dyDescent="0.25">
      <c r="F39" s="4">
        <v>40386</v>
      </c>
      <c r="G39" s="5" t="s">
        <v>7</v>
      </c>
      <c r="H39" s="5" t="s">
        <v>17</v>
      </c>
      <c r="I39" s="13">
        <v>4.4866666669999997</v>
      </c>
      <c r="J39" s="5">
        <v>0</v>
      </c>
      <c r="K39" s="5">
        <v>1</v>
      </c>
      <c r="L39" s="5">
        <v>1</v>
      </c>
      <c r="M39" s="13">
        <v>4.4866666669999997</v>
      </c>
      <c r="N39" s="13">
        <f t="shared" si="0"/>
        <v>330.82621971802075</v>
      </c>
      <c r="O39" s="13">
        <f t="shared" si="1"/>
        <v>3.1406666668999996</v>
      </c>
      <c r="P39" s="13">
        <f t="shared" si="2"/>
        <v>1.5703333334499998</v>
      </c>
      <c r="Q39" s="13">
        <f t="shared" si="3"/>
        <v>519.50744040246161</v>
      </c>
    </row>
    <row r="40" spans="2:17" x14ac:dyDescent="0.25">
      <c r="F40" s="4">
        <v>40386</v>
      </c>
      <c r="G40" s="5" t="s">
        <v>18</v>
      </c>
      <c r="H40" s="5" t="s">
        <v>19</v>
      </c>
      <c r="I40" s="13">
        <v>3.1469999999999998</v>
      </c>
      <c r="J40" s="5">
        <v>0</v>
      </c>
      <c r="K40" s="5">
        <v>1</v>
      </c>
      <c r="L40" s="5">
        <v>0</v>
      </c>
      <c r="M40" s="13">
        <v>0</v>
      </c>
      <c r="N40" s="13">
        <f t="shared" si="0"/>
        <v>348.48926315824355</v>
      </c>
      <c r="O40" s="13">
        <f t="shared" si="1"/>
        <v>2.2028999999999996</v>
      </c>
      <c r="P40" s="13">
        <f t="shared" si="2"/>
        <v>1.1014499999999998</v>
      </c>
      <c r="Q40" s="13">
        <f t="shared" si="3"/>
        <v>383.84349890564727</v>
      </c>
    </row>
    <row r="41" spans="2:17" x14ac:dyDescent="0.25">
      <c r="F41" s="4">
        <v>40386</v>
      </c>
      <c r="G41" s="5" t="s">
        <v>18</v>
      </c>
      <c r="H41" s="5" t="s">
        <v>20</v>
      </c>
      <c r="I41" s="13">
        <v>3.7450000000000001</v>
      </c>
      <c r="J41" s="5">
        <v>0</v>
      </c>
      <c r="K41" s="5">
        <v>1</v>
      </c>
      <c r="L41" s="5">
        <v>0</v>
      </c>
      <c r="M41" s="13">
        <v>0</v>
      </c>
      <c r="N41" s="13">
        <f t="shared" si="0"/>
        <v>327.9391265113365</v>
      </c>
      <c r="O41" s="13">
        <f t="shared" si="1"/>
        <v>2.6214999999999997</v>
      </c>
      <c r="P41" s="13">
        <f t="shared" si="2"/>
        <v>1.3107499999999999</v>
      </c>
      <c r="Q41" s="13">
        <f t="shared" si="3"/>
        <v>429.84621007473424</v>
      </c>
    </row>
    <row r="42" spans="2:17" x14ac:dyDescent="0.25">
      <c r="F42" s="4">
        <v>40386</v>
      </c>
      <c r="G42" s="5" t="s">
        <v>18</v>
      </c>
      <c r="H42" s="5" t="s">
        <v>21</v>
      </c>
      <c r="I42" s="13">
        <v>3.1469999999999998</v>
      </c>
      <c r="J42" s="5">
        <v>0</v>
      </c>
      <c r="K42" s="5">
        <v>1</v>
      </c>
      <c r="L42" s="5">
        <v>0</v>
      </c>
      <c r="M42" s="13">
        <v>0</v>
      </c>
      <c r="N42" s="13">
        <f t="shared" si="0"/>
        <v>348.48926315824355</v>
      </c>
      <c r="O42" s="13">
        <f t="shared" si="1"/>
        <v>2.2028999999999996</v>
      </c>
      <c r="P42" s="13">
        <f t="shared" si="2"/>
        <v>1.1014499999999998</v>
      </c>
      <c r="Q42" s="13">
        <f t="shared" si="3"/>
        <v>383.84349890564727</v>
      </c>
    </row>
    <row r="43" spans="2:17" x14ac:dyDescent="0.25">
      <c r="F43" s="4">
        <v>40386</v>
      </c>
      <c r="G43" s="5" t="s">
        <v>18</v>
      </c>
      <c r="H43" s="5" t="s">
        <v>22</v>
      </c>
      <c r="I43" s="13">
        <v>3.78</v>
      </c>
      <c r="J43" s="5">
        <v>0</v>
      </c>
      <c r="K43" s="5">
        <v>1</v>
      </c>
      <c r="L43" s="5">
        <v>0</v>
      </c>
      <c r="M43" s="13">
        <v>0</v>
      </c>
      <c r="N43" s="13">
        <f t="shared" si="0"/>
        <v>326.73635931628343</v>
      </c>
      <c r="O43" s="13">
        <f t="shared" si="1"/>
        <v>2.6459999999999999</v>
      </c>
      <c r="P43" s="13">
        <f t="shared" si="2"/>
        <v>1.323</v>
      </c>
      <c r="Q43" s="13">
        <f t="shared" si="3"/>
        <v>432.27220337544298</v>
      </c>
    </row>
    <row r="44" spans="2:17" x14ac:dyDescent="0.25">
      <c r="F44" s="4">
        <v>40386</v>
      </c>
      <c r="G44" s="5" t="s">
        <v>18</v>
      </c>
      <c r="H44" s="5" t="s">
        <v>23</v>
      </c>
      <c r="I44" s="13">
        <v>4.1790000000000003</v>
      </c>
      <c r="J44" s="5">
        <v>0</v>
      </c>
      <c r="K44" s="5">
        <v>1</v>
      </c>
      <c r="L44" s="5">
        <v>0</v>
      </c>
      <c r="M44" s="13">
        <v>0</v>
      </c>
      <c r="N44" s="13">
        <f t="shared" si="0"/>
        <v>313.02481329267823</v>
      </c>
      <c r="O44" s="13">
        <f t="shared" si="1"/>
        <v>2.9253</v>
      </c>
      <c r="P44" s="13">
        <f t="shared" si="2"/>
        <v>1.46265</v>
      </c>
      <c r="Q44" s="13">
        <f t="shared" si="3"/>
        <v>457.84574316253583</v>
      </c>
    </row>
    <row r="45" spans="2:17" x14ac:dyDescent="0.25">
      <c r="F45" s="4">
        <v>40386</v>
      </c>
      <c r="G45" s="5" t="s">
        <v>18</v>
      </c>
      <c r="H45" s="5" t="s">
        <v>24</v>
      </c>
      <c r="I45" s="13">
        <v>4.6224999999999996</v>
      </c>
      <c r="J45" s="5">
        <v>0</v>
      </c>
      <c r="K45" s="5">
        <v>1</v>
      </c>
      <c r="L45" s="5">
        <v>0</v>
      </c>
      <c r="M45" s="13">
        <v>0</v>
      </c>
      <c r="N45" s="13">
        <f t="shared" si="0"/>
        <v>297.78403469250554</v>
      </c>
      <c r="O45" s="13">
        <f t="shared" si="1"/>
        <v>3.2357499999999995</v>
      </c>
      <c r="P45" s="13">
        <f t="shared" si="2"/>
        <v>1.6178749999999997</v>
      </c>
      <c r="Q45" s="13">
        <f t="shared" si="3"/>
        <v>481.77734512813731</v>
      </c>
    </row>
    <row r="46" spans="2:17" x14ac:dyDescent="0.25">
      <c r="F46" s="4">
        <v>40386</v>
      </c>
      <c r="G46" s="5" t="s">
        <v>18</v>
      </c>
      <c r="H46" s="5" t="s">
        <v>25</v>
      </c>
      <c r="I46" s="13">
        <v>4.0162500000000003</v>
      </c>
      <c r="J46" s="5">
        <v>0</v>
      </c>
      <c r="K46" s="5">
        <v>1</v>
      </c>
      <c r="L46" s="5">
        <v>0</v>
      </c>
      <c r="M46" s="13">
        <v>0</v>
      </c>
      <c r="N46" s="13">
        <f t="shared" si="0"/>
        <v>318.61768074967506</v>
      </c>
      <c r="O46" s="13">
        <f t="shared" si="1"/>
        <v>2.811375</v>
      </c>
      <c r="P46" s="13">
        <f t="shared" si="2"/>
        <v>1.4056875</v>
      </c>
      <c r="Q46" s="13">
        <f t="shared" si="3"/>
        <v>447.87689110880888</v>
      </c>
    </row>
    <row r="47" spans="2:17" x14ac:dyDescent="0.25">
      <c r="F47" s="4">
        <v>40386</v>
      </c>
      <c r="G47" s="5" t="s">
        <v>18</v>
      </c>
      <c r="H47" s="5" t="s">
        <v>26</v>
      </c>
      <c r="I47" s="13">
        <v>3.1419999999999999</v>
      </c>
      <c r="J47" s="5">
        <v>0</v>
      </c>
      <c r="K47" s="5">
        <v>1</v>
      </c>
      <c r="L47" s="5">
        <v>0</v>
      </c>
      <c r="M47" s="13">
        <v>0</v>
      </c>
      <c r="N47" s="13">
        <f t="shared" si="0"/>
        <v>348.66108704325109</v>
      </c>
      <c r="O47" s="13">
        <f t="shared" si="1"/>
        <v>2.1993999999999998</v>
      </c>
      <c r="P47" s="13">
        <f t="shared" si="2"/>
        <v>1.0996999999999999</v>
      </c>
      <c r="Q47" s="13">
        <f t="shared" si="3"/>
        <v>383.42259742146319</v>
      </c>
    </row>
    <row r="48" spans="2:17" x14ac:dyDescent="0.25">
      <c r="F48" s="4">
        <v>40386</v>
      </c>
      <c r="G48" s="5" t="s">
        <v>18</v>
      </c>
      <c r="H48" s="5" t="s">
        <v>27</v>
      </c>
      <c r="I48" s="13">
        <v>3.7450000000000001</v>
      </c>
      <c r="J48" s="5">
        <v>0</v>
      </c>
      <c r="K48" s="5">
        <v>1</v>
      </c>
      <c r="L48" s="5">
        <v>0</v>
      </c>
      <c r="M48" s="13">
        <v>0</v>
      </c>
      <c r="N48" s="13">
        <f t="shared" si="0"/>
        <v>327.9391265113365</v>
      </c>
      <c r="O48" s="13">
        <f t="shared" si="1"/>
        <v>2.6214999999999997</v>
      </c>
      <c r="P48" s="13">
        <f t="shared" si="2"/>
        <v>1.3107499999999999</v>
      </c>
      <c r="Q48" s="13">
        <f t="shared" si="3"/>
        <v>429.84621007473424</v>
      </c>
    </row>
    <row r="49" spans="6:17" x14ac:dyDescent="0.25">
      <c r="F49" s="4">
        <v>40386</v>
      </c>
      <c r="G49" s="5" t="s">
        <v>18</v>
      </c>
      <c r="H49" s="5" t="s">
        <v>28</v>
      </c>
      <c r="I49" s="13">
        <v>3.5185714290000001</v>
      </c>
      <c r="J49" s="5">
        <v>0</v>
      </c>
      <c r="K49" s="5">
        <v>1</v>
      </c>
      <c r="L49" s="5">
        <v>0</v>
      </c>
      <c r="M49" s="13">
        <v>0</v>
      </c>
      <c r="N49" s="13">
        <f t="shared" si="0"/>
        <v>335.72029386052361</v>
      </c>
      <c r="O49" s="13">
        <f t="shared" si="1"/>
        <v>2.4630000003000001</v>
      </c>
      <c r="P49" s="13">
        <f t="shared" si="2"/>
        <v>1.2315000001500001</v>
      </c>
      <c r="Q49" s="13">
        <f t="shared" si="3"/>
        <v>413.43954193959291</v>
      </c>
    </row>
    <row r="50" spans="6:17" x14ac:dyDescent="0.25">
      <c r="F50" s="4">
        <v>40393</v>
      </c>
      <c r="G50" s="5" t="s">
        <v>7</v>
      </c>
      <c r="H50" s="5" t="s">
        <v>8</v>
      </c>
      <c r="I50" s="13">
        <v>3.556923077</v>
      </c>
      <c r="J50" s="5">
        <v>0</v>
      </c>
      <c r="K50" s="5">
        <v>1</v>
      </c>
      <c r="L50" s="5">
        <v>1</v>
      </c>
      <c r="M50" s="13">
        <v>3.556923077</v>
      </c>
      <c r="N50" s="13">
        <f t="shared" si="0"/>
        <v>403.21663381676285</v>
      </c>
      <c r="O50" s="13">
        <f t="shared" si="1"/>
        <v>2.4898461538999999</v>
      </c>
      <c r="P50" s="13">
        <f t="shared" si="2"/>
        <v>1.2449230769499999</v>
      </c>
      <c r="Q50" s="13">
        <f t="shared" si="3"/>
        <v>501.97369244858578</v>
      </c>
    </row>
    <row r="51" spans="6:17" x14ac:dyDescent="0.25">
      <c r="F51" s="4">
        <v>40393</v>
      </c>
      <c r="G51" s="5" t="s">
        <v>7</v>
      </c>
      <c r="H51" s="5" t="s">
        <v>9</v>
      </c>
      <c r="I51" s="13">
        <v>3.8450000000000002</v>
      </c>
      <c r="J51" s="5">
        <v>0</v>
      </c>
      <c r="K51" s="5">
        <v>1</v>
      </c>
      <c r="L51" s="5">
        <v>1</v>
      </c>
      <c r="M51" s="13">
        <v>3.8450000000000002</v>
      </c>
      <c r="N51" s="13">
        <f t="shared" si="0"/>
        <v>380.7867854450613</v>
      </c>
      <c r="O51" s="13">
        <f t="shared" si="1"/>
        <v>2.6915</v>
      </c>
      <c r="P51" s="13">
        <f t="shared" si="2"/>
        <v>1.34575</v>
      </c>
      <c r="Q51" s="13">
        <f t="shared" si="3"/>
        <v>512.44381651269123</v>
      </c>
    </row>
    <row r="52" spans="6:17" x14ac:dyDescent="0.25">
      <c r="F52" s="4">
        <v>40393</v>
      </c>
      <c r="G52" s="5" t="s">
        <v>7</v>
      </c>
      <c r="H52" s="5" t="s">
        <v>10</v>
      </c>
      <c r="I52" s="13">
        <v>4.6806666669999997</v>
      </c>
      <c r="J52" s="5">
        <v>0</v>
      </c>
      <c r="K52" s="5">
        <v>1</v>
      </c>
      <c r="L52" s="5">
        <v>1</v>
      </c>
      <c r="M52" s="13">
        <v>4.6806666669999997</v>
      </c>
      <c r="N52" s="13">
        <f t="shared" si="0"/>
        <v>315.72125907488692</v>
      </c>
      <c r="O52" s="13">
        <f t="shared" si="1"/>
        <v>3.2764666668999998</v>
      </c>
      <c r="P52" s="13">
        <f t="shared" si="2"/>
        <v>1.6382333334499999</v>
      </c>
      <c r="Q52" s="13">
        <f t="shared" si="3"/>
        <v>517.22509069528303</v>
      </c>
    </row>
    <row r="53" spans="6:17" x14ac:dyDescent="0.25">
      <c r="F53" s="4">
        <v>40393</v>
      </c>
      <c r="G53" s="5" t="s">
        <v>7</v>
      </c>
      <c r="H53" s="5" t="s">
        <v>11</v>
      </c>
      <c r="I53" s="13">
        <v>4.5443749999999996</v>
      </c>
      <c r="J53" s="5">
        <v>0</v>
      </c>
      <c r="K53" s="5">
        <v>1</v>
      </c>
      <c r="L53" s="5">
        <v>1</v>
      </c>
      <c r="M53" s="13">
        <v>4.5443749999999996</v>
      </c>
      <c r="N53" s="13">
        <f t="shared" si="0"/>
        <v>326.33301302345444</v>
      </c>
      <c r="O53" s="13">
        <f t="shared" si="1"/>
        <v>3.1810624999999995</v>
      </c>
      <c r="P53" s="13">
        <f t="shared" si="2"/>
        <v>1.5905312499999997</v>
      </c>
      <c r="Q53" s="13">
        <f t="shared" si="3"/>
        <v>519.04285512046124</v>
      </c>
    </row>
    <row r="54" spans="6:17" x14ac:dyDescent="0.25">
      <c r="F54" s="4">
        <v>40393</v>
      </c>
      <c r="G54" s="5" t="s">
        <v>7</v>
      </c>
      <c r="H54" s="5" t="s">
        <v>12</v>
      </c>
      <c r="I54" s="13">
        <v>4.314666667</v>
      </c>
      <c r="J54" s="5">
        <v>0</v>
      </c>
      <c r="K54" s="5">
        <v>1</v>
      </c>
      <c r="L54" s="5">
        <v>1</v>
      </c>
      <c r="M54" s="13">
        <v>4.314666667</v>
      </c>
      <c r="N54" s="13">
        <f t="shared" si="0"/>
        <v>344.21824667997441</v>
      </c>
      <c r="O54" s="13">
        <f t="shared" si="1"/>
        <v>3.0202666669</v>
      </c>
      <c r="P54" s="13">
        <f t="shared" si="2"/>
        <v>1.51013333345</v>
      </c>
      <c r="Q54" s="13">
        <f t="shared" si="3"/>
        <v>519.81544829314419</v>
      </c>
    </row>
    <row r="55" spans="6:17" x14ac:dyDescent="0.25">
      <c r="F55" s="4">
        <v>40393</v>
      </c>
      <c r="G55" s="5" t="s">
        <v>7</v>
      </c>
      <c r="H55" s="5" t="s">
        <v>13</v>
      </c>
      <c r="I55" s="13">
        <v>3.8136363640000002</v>
      </c>
      <c r="J55" s="5">
        <v>0</v>
      </c>
      <c r="K55" s="5">
        <v>1</v>
      </c>
      <c r="L55" s="5">
        <v>1</v>
      </c>
      <c r="M55" s="13">
        <v>3.8136363640000002</v>
      </c>
      <c r="N55" s="13">
        <f t="shared" si="0"/>
        <v>383.22877764818281</v>
      </c>
      <c r="O55" s="13">
        <f t="shared" si="1"/>
        <v>2.6695454548000002</v>
      </c>
      <c r="P55" s="13">
        <f t="shared" si="2"/>
        <v>1.3347727274000001</v>
      </c>
      <c r="Q55" s="13">
        <f t="shared" si="3"/>
        <v>511.52332075963318</v>
      </c>
    </row>
    <row r="56" spans="6:17" x14ac:dyDescent="0.25">
      <c r="F56" s="4">
        <v>40393</v>
      </c>
      <c r="G56" s="5" t="s">
        <v>7</v>
      </c>
      <c r="H56" s="5" t="s">
        <v>14</v>
      </c>
      <c r="I56" s="13">
        <v>4.1479999999999997</v>
      </c>
      <c r="J56" s="5">
        <v>0</v>
      </c>
      <c r="K56" s="5">
        <v>1</v>
      </c>
      <c r="L56" s="5">
        <v>1</v>
      </c>
      <c r="M56" s="13">
        <v>4.1479999999999997</v>
      </c>
      <c r="N56" s="13">
        <f t="shared" si="0"/>
        <v>357.19501701789864</v>
      </c>
      <c r="O56" s="13">
        <f t="shared" si="1"/>
        <v>2.9035999999999995</v>
      </c>
      <c r="P56" s="13">
        <f t="shared" si="2"/>
        <v>1.4517999999999998</v>
      </c>
      <c r="Q56" s="13">
        <f t="shared" si="3"/>
        <v>518.5757257065851</v>
      </c>
    </row>
    <row r="57" spans="6:17" x14ac:dyDescent="0.25">
      <c r="F57" s="4">
        <v>40393</v>
      </c>
      <c r="G57" s="5" t="s">
        <v>7</v>
      </c>
      <c r="H57" s="5" t="s">
        <v>15</v>
      </c>
      <c r="I57" s="13">
        <v>4.1381249999999996</v>
      </c>
      <c r="J57" s="5">
        <v>0</v>
      </c>
      <c r="K57" s="5">
        <v>1</v>
      </c>
      <c r="L57" s="5">
        <v>1</v>
      </c>
      <c r="M57" s="13">
        <v>4.1381249999999996</v>
      </c>
      <c r="N57" s="13">
        <f t="shared" si="0"/>
        <v>357.96389065888297</v>
      </c>
      <c r="O57" s="13">
        <f t="shared" si="1"/>
        <v>2.8966874999999996</v>
      </c>
      <c r="P57" s="13">
        <f t="shared" si="2"/>
        <v>1.4483437499999998</v>
      </c>
      <c r="Q57" s="13">
        <f t="shared" si="3"/>
        <v>518.45476376147644</v>
      </c>
    </row>
    <row r="58" spans="6:17" x14ac:dyDescent="0.25">
      <c r="F58" s="4">
        <v>40393</v>
      </c>
      <c r="G58" s="5" t="s">
        <v>7</v>
      </c>
      <c r="H58" s="5" t="s">
        <v>16</v>
      </c>
      <c r="I58" s="13">
        <v>4.1381249999999996</v>
      </c>
      <c r="J58" s="5">
        <v>0</v>
      </c>
      <c r="K58" s="5">
        <v>1</v>
      </c>
      <c r="L58" s="5">
        <v>1</v>
      </c>
      <c r="M58" s="13">
        <v>4.1381249999999996</v>
      </c>
      <c r="N58" s="13">
        <f t="shared" si="0"/>
        <v>357.96389065888297</v>
      </c>
      <c r="O58" s="13">
        <f t="shared" si="1"/>
        <v>2.8966874999999996</v>
      </c>
      <c r="P58" s="13">
        <f t="shared" si="2"/>
        <v>1.4483437499999998</v>
      </c>
      <c r="Q58" s="13">
        <f t="shared" si="3"/>
        <v>518.45476376147644</v>
      </c>
    </row>
    <row r="59" spans="6:17" x14ac:dyDescent="0.25">
      <c r="F59" s="4">
        <v>40393</v>
      </c>
      <c r="G59" s="5" t="s">
        <v>7</v>
      </c>
      <c r="H59" s="5" t="s">
        <v>17</v>
      </c>
      <c r="I59" s="13">
        <v>4.4866666669999997</v>
      </c>
      <c r="J59" s="5">
        <v>0</v>
      </c>
      <c r="K59" s="5">
        <v>1</v>
      </c>
      <c r="L59" s="5">
        <v>1</v>
      </c>
      <c r="M59" s="13">
        <v>4.4866666669999997</v>
      </c>
      <c r="N59" s="13">
        <f t="shared" si="0"/>
        <v>330.82621971802075</v>
      </c>
      <c r="O59" s="13">
        <f t="shared" si="1"/>
        <v>3.1406666668999996</v>
      </c>
      <c r="P59" s="13">
        <f t="shared" si="2"/>
        <v>1.5703333334499998</v>
      </c>
      <c r="Q59" s="13">
        <f t="shared" si="3"/>
        <v>519.50744040246161</v>
      </c>
    </row>
    <row r="60" spans="6:17" x14ac:dyDescent="0.25">
      <c r="F60" s="4">
        <v>40393</v>
      </c>
      <c r="G60" s="5" t="s">
        <v>18</v>
      </c>
      <c r="H60" s="5" t="s">
        <v>19</v>
      </c>
      <c r="I60" s="13">
        <v>3.1469999999999998</v>
      </c>
      <c r="J60" s="5">
        <v>0</v>
      </c>
      <c r="K60" s="5">
        <v>1</v>
      </c>
      <c r="L60" s="5">
        <v>0</v>
      </c>
      <c r="M60" s="13">
        <v>0</v>
      </c>
      <c r="N60" s="13">
        <f t="shared" si="0"/>
        <v>348.48926315824355</v>
      </c>
      <c r="O60" s="13">
        <f t="shared" si="1"/>
        <v>2.2028999999999996</v>
      </c>
      <c r="P60" s="13">
        <f t="shared" si="2"/>
        <v>1.1014499999999998</v>
      </c>
      <c r="Q60" s="13">
        <f t="shared" si="3"/>
        <v>383.84349890564727</v>
      </c>
    </row>
    <row r="61" spans="6:17" x14ac:dyDescent="0.25">
      <c r="F61" s="4">
        <v>40393</v>
      </c>
      <c r="G61" s="5" t="s">
        <v>18</v>
      </c>
      <c r="H61" s="5" t="s">
        <v>20</v>
      </c>
      <c r="I61" s="13">
        <v>3.7450000000000001</v>
      </c>
      <c r="J61" s="5">
        <v>0</v>
      </c>
      <c r="K61" s="5">
        <v>1</v>
      </c>
      <c r="L61" s="5">
        <v>0</v>
      </c>
      <c r="M61" s="13">
        <v>0</v>
      </c>
      <c r="N61" s="13">
        <f t="shared" si="0"/>
        <v>327.9391265113365</v>
      </c>
      <c r="O61" s="13">
        <f t="shared" si="1"/>
        <v>2.6214999999999997</v>
      </c>
      <c r="P61" s="13">
        <f t="shared" si="2"/>
        <v>1.3107499999999999</v>
      </c>
      <c r="Q61" s="13">
        <f t="shared" si="3"/>
        <v>429.84621007473424</v>
      </c>
    </row>
    <row r="62" spans="6:17" x14ac:dyDescent="0.25">
      <c r="F62" s="4">
        <v>40393</v>
      </c>
      <c r="G62" s="5" t="s">
        <v>18</v>
      </c>
      <c r="H62" s="5" t="s">
        <v>21</v>
      </c>
      <c r="I62" s="13">
        <v>3.1469999999999998</v>
      </c>
      <c r="J62" s="5">
        <v>0</v>
      </c>
      <c r="K62" s="5">
        <v>1</v>
      </c>
      <c r="L62" s="5">
        <v>0</v>
      </c>
      <c r="M62" s="13">
        <v>0</v>
      </c>
      <c r="N62" s="13">
        <f t="shared" si="0"/>
        <v>348.48926315824355</v>
      </c>
      <c r="O62" s="13">
        <f t="shared" si="1"/>
        <v>2.2028999999999996</v>
      </c>
      <c r="P62" s="13">
        <f t="shared" si="2"/>
        <v>1.1014499999999998</v>
      </c>
      <c r="Q62" s="13">
        <f t="shared" si="3"/>
        <v>383.84349890564727</v>
      </c>
    </row>
    <row r="63" spans="6:17" x14ac:dyDescent="0.25">
      <c r="F63" s="4">
        <v>40393</v>
      </c>
      <c r="G63" s="5" t="s">
        <v>18</v>
      </c>
      <c r="H63" s="5" t="s">
        <v>22</v>
      </c>
      <c r="I63" s="13">
        <v>3.78</v>
      </c>
      <c r="J63" s="5">
        <v>0</v>
      </c>
      <c r="K63" s="5">
        <v>1</v>
      </c>
      <c r="L63" s="5">
        <v>0</v>
      </c>
      <c r="M63" s="13">
        <v>0</v>
      </c>
      <c r="N63" s="13">
        <f t="shared" si="0"/>
        <v>326.73635931628343</v>
      </c>
      <c r="O63" s="13">
        <f t="shared" si="1"/>
        <v>2.6459999999999999</v>
      </c>
      <c r="P63" s="13">
        <f t="shared" si="2"/>
        <v>1.323</v>
      </c>
      <c r="Q63" s="13">
        <f t="shared" si="3"/>
        <v>432.27220337544298</v>
      </c>
    </row>
    <row r="64" spans="6:17" x14ac:dyDescent="0.25">
      <c r="F64" s="4">
        <v>40393</v>
      </c>
      <c r="G64" s="5" t="s">
        <v>18</v>
      </c>
      <c r="H64" s="5" t="s">
        <v>23</v>
      </c>
      <c r="I64" s="13">
        <v>4.1790000000000003</v>
      </c>
      <c r="J64" s="5">
        <v>0</v>
      </c>
      <c r="K64" s="5">
        <v>1</v>
      </c>
      <c r="L64" s="5">
        <v>0</v>
      </c>
      <c r="M64" s="13">
        <v>0</v>
      </c>
      <c r="N64" s="13">
        <f t="shared" si="0"/>
        <v>313.02481329267823</v>
      </c>
      <c r="O64" s="13">
        <f t="shared" si="1"/>
        <v>2.9253</v>
      </c>
      <c r="P64" s="13">
        <f t="shared" si="2"/>
        <v>1.46265</v>
      </c>
      <c r="Q64" s="13">
        <f t="shared" si="3"/>
        <v>457.84574316253583</v>
      </c>
    </row>
    <row r="65" spans="6:17" x14ac:dyDescent="0.25">
      <c r="F65" s="4">
        <v>40393</v>
      </c>
      <c r="G65" s="5" t="s">
        <v>18</v>
      </c>
      <c r="H65" s="5" t="s">
        <v>24</v>
      </c>
      <c r="I65" s="13">
        <v>4.6224999999999996</v>
      </c>
      <c r="J65" s="5">
        <v>0</v>
      </c>
      <c r="K65" s="5">
        <v>1</v>
      </c>
      <c r="L65" s="5">
        <v>0</v>
      </c>
      <c r="M65" s="13">
        <v>0</v>
      </c>
      <c r="N65" s="13">
        <f t="shared" si="0"/>
        <v>297.78403469250554</v>
      </c>
      <c r="O65" s="13">
        <f t="shared" si="1"/>
        <v>3.2357499999999995</v>
      </c>
      <c r="P65" s="13">
        <f t="shared" si="2"/>
        <v>1.6178749999999997</v>
      </c>
      <c r="Q65" s="13">
        <f t="shared" si="3"/>
        <v>481.77734512813731</v>
      </c>
    </row>
    <row r="66" spans="6:17" x14ac:dyDescent="0.25">
      <c r="F66" s="4">
        <v>40393</v>
      </c>
      <c r="G66" s="5" t="s">
        <v>18</v>
      </c>
      <c r="H66" s="5" t="s">
        <v>25</v>
      </c>
      <c r="I66" s="13">
        <v>4.0162500000000003</v>
      </c>
      <c r="J66" s="5">
        <v>0</v>
      </c>
      <c r="K66" s="5">
        <v>1</v>
      </c>
      <c r="L66" s="5">
        <v>0</v>
      </c>
      <c r="M66" s="13">
        <v>0</v>
      </c>
      <c r="N66" s="13">
        <f t="shared" si="0"/>
        <v>318.61768074967506</v>
      </c>
      <c r="O66" s="13">
        <f t="shared" si="1"/>
        <v>2.811375</v>
      </c>
      <c r="P66" s="13">
        <f t="shared" si="2"/>
        <v>1.4056875</v>
      </c>
      <c r="Q66" s="13">
        <f t="shared" si="3"/>
        <v>447.87689110880888</v>
      </c>
    </row>
    <row r="67" spans="6:17" x14ac:dyDescent="0.25">
      <c r="F67" s="4">
        <v>40393</v>
      </c>
      <c r="G67" s="5" t="s">
        <v>18</v>
      </c>
      <c r="H67" s="5" t="s">
        <v>26</v>
      </c>
      <c r="I67" s="13">
        <v>3.1419999999999999</v>
      </c>
      <c r="J67" s="5">
        <v>0</v>
      </c>
      <c r="K67" s="5">
        <v>1</v>
      </c>
      <c r="L67" s="5">
        <v>0</v>
      </c>
      <c r="M67" s="13">
        <v>0</v>
      </c>
      <c r="N67" s="13">
        <f t="shared" si="0"/>
        <v>348.66108704325109</v>
      </c>
      <c r="O67" s="13">
        <f t="shared" si="1"/>
        <v>2.1993999999999998</v>
      </c>
      <c r="P67" s="13">
        <f t="shared" si="2"/>
        <v>1.0996999999999999</v>
      </c>
      <c r="Q67" s="13">
        <f t="shared" si="3"/>
        <v>383.42259742146319</v>
      </c>
    </row>
    <row r="68" spans="6:17" x14ac:dyDescent="0.25">
      <c r="F68" s="4">
        <v>40393</v>
      </c>
      <c r="G68" s="5" t="s">
        <v>18</v>
      </c>
      <c r="H68" s="5" t="s">
        <v>27</v>
      </c>
      <c r="I68" s="13">
        <v>3.7450000000000001</v>
      </c>
      <c r="J68" s="5">
        <v>0</v>
      </c>
      <c r="K68" s="5">
        <v>1</v>
      </c>
      <c r="L68" s="5">
        <v>0</v>
      </c>
      <c r="M68" s="13">
        <v>0</v>
      </c>
      <c r="N68" s="13">
        <f t="shared" si="0"/>
        <v>327.9391265113365</v>
      </c>
      <c r="O68" s="13">
        <f t="shared" si="1"/>
        <v>2.6214999999999997</v>
      </c>
      <c r="P68" s="13">
        <f t="shared" si="2"/>
        <v>1.3107499999999999</v>
      </c>
      <c r="Q68" s="13">
        <f t="shared" si="3"/>
        <v>429.84621007473424</v>
      </c>
    </row>
    <row r="69" spans="6:17" x14ac:dyDescent="0.25">
      <c r="F69" s="4">
        <v>40393</v>
      </c>
      <c r="G69" s="5" t="s">
        <v>18</v>
      </c>
      <c r="H69" s="5" t="s">
        <v>28</v>
      </c>
      <c r="I69" s="13">
        <v>3.5185714290000001</v>
      </c>
      <c r="J69" s="5">
        <v>0</v>
      </c>
      <c r="K69" s="5">
        <v>1</v>
      </c>
      <c r="L69" s="5">
        <v>0</v>
      </c>
      <c r="M69" s="13">
        <v>0</v>
      </c>
      <c r="N69" s="13">
        <f t="shared" si="0"/>
        <v>335.72029386052361</v>
      </c>
      <c r="O69" s="13">
        <f t="shared" si="1"/>
        <v>2.4630000003000001</v>
      </c>
      <c r="P69" s="13">
        <f t="shared" si="2"/>
        <v>1.2315000001500001</v>
      </c>
      <c r="Q69" s="13">
        <f t="shared" si="3"/>
        <v>413.43954193959291</v>
      </c>
    </row>
    <row r="70" spans="6:17" x14ac:dyDescent="0.25">
      <c r="F70" s="4">
        <v>40400</v>
      </c>
      <c r="G70" s="5" t="s">
        <v>7</v>
      </c>
      <c r="H70" s="5" t="s">
        <v>8</v>
      </c>
      <c r="I70" s="13">
        <v>3.556923077</v>
      </c>
      <c r="J70" s="5">
        <v>0</v>
      </c>
      <c r="K70" s="5">
        <v>1</v>
      </c>
      <c r="L70" s="5">
        <v>1</v>
      </c>
      <c r="M70" s="13">
        <v>3.556923077</v>
      </c>
      <c r="N70" s="13">
        <f t="shared" si="0"/>
        <v>403.21663381676285</v>
      </c>
      <c r="O70" s="13">
        <f t="shared" si="1"/>
        <v>2.4898461538999999</v>
      </c>
      <c r="P70" s="13">
        <f t="shared" si="2"/>
        <v>1.2449230769499999</v>
      </c>
      <c r="Q70" s="13">
        <f t="shared" si="3"/>
        <v>501.97369244858578</v>
      </c>
    </row>
    <row r="71" spans="6:17" x14ac:dyDescent="0.25">
      <c r="F71" s="4">
        <v>40400</v>
      </c>
      <c r="G71" s="5" t="s">
        <v>7</v>
      </c>
      <c r="H71" s="5" t="s">
        <v>9</v>
      </c>
      <c r="I71" s="13">
        <v>3.8450000000000002</v>
      </c>
      <c r="J71" s="5">
        <v>0</v>
      </c>
      <c r="K71" s="5">
        <v>1</v>
      </c>
      <c r="L71" s="5">
        <v>1</v>
      </c>
      <c r="M71" s="13">
        <v>3.8450000000000002</v>
      </c>
      <c r="N71" s="13">
        <f t="shared" si="0"/>
        <v>380.7867854450613</v>
      </c>
      <c r="O71" s="13">
        <f t="shared" si="1"/>
        <v>2.6915</v>
      </c>
      <c r="P71" s="13">
        <f t="shared" si="2"/>
        <v>1.34575</v>
      </c>
      <c r="Q71" s="13">
        <f t="shared" si="3"/>
        <v>512.44381651269123</v>
      </c>
    </row>
    <row r="72" spans="6:17" x14ac:dyDescent="0.25">
      <c r="F72" s="4">
        <v>40400</v>
      </c>
      <c r="G72" s="5" t="s">
        <v>7</v>
      </c>
      <c r="H72" s="5" t="s">
        <v>10</v>
      </c>
      <c r="I72" s="13">
        <v>4.6806666669999997</v>
      </c>
      <c r="J72" s="5">
        <v>0</v>
      </c>
      <c r="K72" s="5">
        <v>1</v>
      </c>
      <c r="L72" s="5">
        <v>1</v>
      </c>
      <c r="M72" s="13">
        <v>4.6806666669999997</v>
      </c>
      <c r="N72" s="13">
        <f t="shared" si="0"/>
        <v>315.72125907488692</v>
      </c>
      <c r="O72" s="13">
        <f t="shared" si="1"/>
        <v>3.2764666668999998</v>
      </c>
      <c r="P72" s="13">
        <f t="shared" si="2"/>
        <v>1.6382333334499999</v>
      </c>
      <c r="Q72" s="13">
        <f t="shared" si="3"/>
        <v>517.22509069528303</v>
      </c>
    </row>
    <row r="73" spans="6:17" x14ac:dyDescent="0.25">
      <c r="F73" s="4">
        <v>40400</v>
      </c>
      <c r="G73" s="5" t="s">
        <v>7</v>
      </c>
      <c r="H73" s="5" t="s">
        <v>11</v>
      </c>
      <c r="I73" s="13">
        <v>4.5443749999999996</v>
      </c>
      <c r="J73" s="5">
        <v>0</v>
      </c>
      <c r="K73" s="5">
        <v>1</v>
      </c>
      <c r="L73" s="5">
        <v>1</v>
      </c>
      <c r="M73" s="13">
        <v>4.5443749999999996</v>
      </c>
      <c r="N73" s="13">
        <f t="shared" si="0"/>
        <v>326.33301302345444</v>
      </c>
      <c r="O73" s="13">
        <f t="shared" si="1"/>
        <v>3.1810624999999995</v>
      </c>
      <c r="P73" s="13">
        <f t="shared" si="2"/>
        <v>1.5905312499999997</v>
      </c>
      <c r="Q73" s="13">
        <f t="shared" si="3"/>
        <v>519.04285512046124</v>
      </c>
    </row>
    <row r="74" spans="6:17" x14ac:dyDescent="0.25">
      <c r="F74" s="4">
        <v>40400</v>
      </c>
      <c r="G74" s="5" t="s">
        <v>7</v>
      </c>
      <c r="H74" s="5" t="s">
        <v>12</v>
      </c>
      <c r="I74" s="13">
        <v>4.314666667</v>
      </c>
      <c r="J74" s="5">
        <v>0</v>
      </c>
      <c r="K74" s="5">
        <v>1</v>
      </c>
      <c r="L74" s="5">
        <v>1</v>
      </c>
      <c r="M74" s="13">
        <v>4.314666667</v>
      </c>
      <c r="N74" s="13">
        <f t="shared" si="0"/>
        <v>344.21824667997441</v>
      </c>
      <c r="O74" s="13">
        <f t="shared" si="1"/>
        <v>3.0202666669</v>
      </c>
      <c r="P74" s="13">
        <f t="shared" si="2"/>
        <v>1.51013333345</v>
      </c>
      <c r="Q74" s="13">
        <f t="shared" si="3"/>
        <v>519.81544829314419</v>
      </c>
    </row>
    <row r="75" spans="6:17" x14ac:dyDescent="0.25">
      <c r="F75" s="4">
        <v>40400</v>
      </c>
      <c r="G75" s="5" t="s">
        <v>7</v>
      </c>
      <c r="H75" s="5" t="s">
        <v>13</v>
      </c>
      <c r="I75" s="13">
        <v>3.8136363640000002</v>
      </c>
      <c r="J75" s="5">
        <v>0</v>
      </c>
      <c r="K75" s="5">
        <v>1</v>
      </c>
      <c r="L75" s="5">
        <v>1</v>
      </c>
      <c r="M75" s="13">
        <v>3.8136363640000002</v>
      </c>
      <c r="N75" s="13">
        <f t="shared" ref="N75:N89" si="5">$H$6+SUMPRODUCT($I$6:$M$6,$I75:$M75)</f>
        <v>383.22877764818281</v>
      </c>
      <c r="O75" s="13">
        <f t="shared" ref="O75:O89" si="6">(1-$O$8)*I75</f>
        <v>2.6695454548000002</v>
      </c>
      <c r="P75" s="13">
        <f t="shared" ref="P75:P89" si="7">(1-$P$8)*O75</f>
        <v>1.3347727274000001</v>
      </c>
      <c r="Q75" s="13">
        <f t="shared" ref="Q75:Q89" si="8">(O75-P75)*N75</f>
        <v>511.52332075963318</v>
      </c>
    </row>
    <row r="76" spans="6:17" x14ac:dyDescent="0.25">
      <c r="F76" s="4">
        <v>40400</v>
      </c>
      <c r="G76" s="5" t="s">
        <v>7</v>
      </c>
      <c r="H76" s="5" t="s">
        <v>14</v>
      </c>
      <c r="I76" s="13">
        <v>4.1479999999999997</v>
      </c>
      <c r="J76" s="5">
        <v>0</v>
      </c>
      <c r="K76" s="5">
        <v>1</v>
      </c>
      <c r="L76" s="5">
        <v>1</v>
      </c>
      <c r="M76" s="13">
        <v>4.1479999999999997</v>
      </c>
      <c r="N76" s="13">
        <f t="shared" si="5"/>
        <v>357.19501701789864</v>
      </c>
      <c r="O76" s="13">
        <f t="shared" si="6"/>
        <v>2.9035999999999995</v>
      </c>
      <c r="P76" s="13">
        <f t="shared" si="7"/>
        <v>1.4517999999999998</v>
      </c>
      <c r="Q76" s="13">
        <f t="shared" si="8"/>
        <v>518.5757257065851</v>
      </c>
    </row>
    <row r="77" spans="6:17" x14ac:dyDescent="0.25">
      <c r="F77" s="4">
        <v>40400</v>
      </c>
      <c r="G77" s="5" t="s">
        <v>7</v>
      </c>
      <c r="H77" s="5" t="s">
        <v>15</v>
      </c>
      <c r="I77" s="13">
        <v>4.1381249999999996</v>
      </c>
      <c r="J77" s="5">
        <v>0</v>
      </c>
      <c r="K77" s="5">
        <v>1</v>
      </c>
      <c r="L77" s="5">
        <v>1</v>
      </c>
      <c r="M77" s="13">
        <v>4.1381249999999996</v>
      </c>
      <c r="N77" s="13">
        <f t="shared" si="5"/>
        <v>357.96389065888297</v>
      </c>
      <c r="O77" s="13">
        <f t="shared" si="6"/>
        <v>2.8966874999999996</v>
      </c>
      <c r="P77" s="13">
        <f t="shared" si="7"/>
        <v>1.4483437499999998</v>
      </c>
      <c r="Q77" s="13">
        <f t="shared" si="8"/>
        <v>518.45476376147644</v>
      </c>
    </row>
    <row r="78" spans="6:17" x14ac:dyDescent="0.25">
      <c r="F78" s="4">
        <v>40400</v>
      </c>
      <c r="G78" s="5" t="s">
        <v>7</v>
      </c>
      <c r="H78" s="5" t="s">
        <v>16</v>
      </c>
      <c r="I78" s="13">
        <v>4.1381249999999996</v>
      </c>
      <c r="J78" s="5">
        <v>0</v>
      </c>
      <c r="K78" s="5">
        <v>1</v>
      </c>
      <c r="L78" s="5">
        <v>1</v>
      </c>
      <c r="M78" s="13">
        <v>4.1381249999999996</v>
      </c>
      <c r="N78" s="13">
        <f t="shared" si="5"/>
        <v>357.96389065888297</v>
      </c>
      <c r="O78" s="13">
        <f t="shared" si="6"/>
        <v>2.8966874999999996</v>
      </c>
      <c r="P78" s="13">
        <f t="shared" si="7"/>
        <v>1.4483437499999998</v>
      </c>
      <c r="Q78" s="13">
        <f t="shared" si="8"/>
        <v>518.45476376147644</v>
      </c>
    </row>
    <row r="79" spans="6:17" x14ac:dyDescent="0.25">
      <c r="F79" s="4">
        <v>40400</v>
      </c>
      <c r="G79" s="5" t="s">
        <v>7</v>
      </c>
      <c r="H79" s="5" t="s">
        <v>17</v>
      </c>
      <c r="I79" s="13">
        <v>4.4866666669999997</v>
      </c>
      <c r="J79" s="5">
        <v>0</v>
      </c>
      <c r="K79" s="5">
        <v>1</v>
      </c>
      <c r="L79" s="5">
        <v>1</v>
      </c>
      <c r="M79" s="13">
        <v>4.4866666669999997</v>
      </c>
      <c r="N79" s="13">
        <f t="shared" si="5"/>
        <v>330.82621971802075</v>
      </c>
      <c r="O79" s="13">
        <f t="shared" si="6"/>
        <v>3.1406666668999996</v>
      </c>
      <c r="P79" s="13">
        <f t="shared" si="7"/>
        <v>1.5703333334499998</v>
      </c>
      <c r="Q79" s="13">
        <f t="shared" si="8"/>
        <v>519.50744040246161</v>
      </c>
    </row>
    <row r="80" spans="6:17" x14ac:dyDescent="0.25">
      <c r="F80" s="4">
        <v>40400</v>
      </c>
      <c r="G80" s="5" t="s">
        <v>18</v>
      </c>
      <c r="H80" s="5" t="s">
        <v>19</v>
      </c>
      <c r="I80" s="13">
        <v>3.1469999999999998</v>
      </c>
      <c r="J80" s="5">
        <v>0</v>
      </c>
      <c r="K80" s="5">
        <v>1</v>
      </c>
      <c r="L80" s="5">
        <v>0</v>
      </c>
      <c r="M80" s="13">
        <v>0</v>
      </c>
      <c r="N80" s="13">
        <f t="shared" si="5"/>
        <v>348.48926315824355</v>
      </c>
      <c r="O80" s="13">
        <f t="shared" si="6"/>
        <v>2.2028999999999996</v>
      </c>
      <c r="P80" s="13">
        <f t="shared" si="7"/>
        <v>1.1014499999999998</v>
      </c>
      <c r="Q80" s="13">
        <f t="shared" si="8"/>
        <v>383.84349890564727</v>
      </c>
    </row>
    <row r="81" spans="6:17" x14ac:dyDescent="0.25">
      <c r="F81" s="4">
        <v>40400</v>
      </c>
      <c r="G81" s="5" t="s">
        <v>18</v>
      </c>
      <c r="H81" s="5" t="s">
        <v>20</v>
      </c>
      <c r="I81" s="13">
        <v>3.7450000000000001</v>
      </c>
      <c r="J81" s="5">
        <v>0</v>
      </c>
      <c r="K81" s="5">
        <v>1</v>
      </c>
      <c r="L81" s="5">
        <v>0</v>
      </c>
      <c r="M81" s="13">
        <v>0</v>
      </c>
      <c r="N81" s="13">
        <f t="shared" si="5"/>
        <v>327.9391265113365</v>
      </c>
      <c r="O81" s="13">
        <f t="shared" si="6"/>
        <v>2.6214999999999997</v>
      </c>
      <c r="P81" s="13">
        <f t="shared" si="7"/>
        <v>1.3107499999999999</v>
      </c>
      <c r="Q81" s="13">
        <f t="shared" si="8"/>
        <v>429.84621007473424</v>
      </c>
    </row>
    <row r="82" spans="6:17" x14ac:dyDescent="0.25">
      <c r="F82" s="4">
        <v>40400</v>
      </c>
      <c r="G82" s="5" t="s">
        <v>18</v>
      </c>
      <c r="H82" s="5" t="s">
        <v>21</v>
      </c>
      <c r="I82" s="13">
        <v>3.1469999999999998</v>
      </c>
      <c r="J82" s="5">
        <v>0</v>
      </c>
      <c r="K82" s="5">
        <v>1</v>
      </c>
      <c r="L82" s="5">
        <v>0</v>
      </c>
      <c r="M82" s="13">
        <v>0</v>
      </c>
      <c r="N82" s="13">
        <f t="shared" si="5"/>
        <v>348.48926315824355</v>
      </c>
      <c r="O82" s="13">
        <f t="shared" si="6"/>
        <v>2.2028999999999996</v>
      </c>
      <c r="P82" s="13">
        <f t="shared" si="7"/>
        <v>1.1014499999999998</v>
      </c>
      <c r="Q82" s="13">
        <f t="shared" si="8"/>
        <v>383.84349890564727</v>
      </c>
    </row>
    <row r="83" spans="6:17" x14ac:dyDescent="0.25">
      <c r="F83" s="4">
        <v>40400</v>
      </c>
      <c r="G83" s="5" t="s">
        <v>18</v>
      </c>
      <c r="H83" s="5" t="s">
        <v>22</v>
      </c>
      <c r="I83" s="13">
        <v>3.78</v>
      </c>
      <c r="J83" s="5">
        <v>0</v>
      </c>
      <c r="K83" s="5">
        <v>1</v>
      </c>
      <c r="L83" s="5">
        <v>0</v>
      </c>
      <c r="M83" s="13">
        <v>0</v>
      </c>
      <c r="N83" s="13">
        <f t="shared" si="5"/>
        <v>326.73635931628343</v>
      </c>
      <c r="O83" s="13">
        <f t="shared" si="6"/>
        <v>2.6459999999999999</v>
      </c>
      <c r="P83" s="13">
        <f t="shared" si="7"/>
        <v>1.323</v>
      </c>
      <c r="Q83" s="13">
        <f t="shared" si="8"/>
        <v>432.27220337544298</v>
      </c>
    </row>
    <row r="84" spans="6:17" x14ac:dyDescent="0.25">
      <c r="F84" s="4">
        <v>40400</v>
      </c>
      <c r="G84" s="5" t="s">
        <v>18</v>
      </c>
      <c r="H84" s="5" t="s">
        <v>23</v>
      </c>
      <c r="I84" s="13">
        <v>4.1790000000000003</v>
      </c>
      <c r="J84" s="5">
        <v>0</v>
      </c>
      <c r="K84" s="5">
        <v>1</v>
      </c>
      <c r="L84" s="5">
        <v>0</v>
      </c>
      <c r="M84" s="13">
        <v>0</v>
      </c>
      <c r="N84" s="13">
        <f t="shared" si="5"/>
        <v>313.02481329267823</v>
      </c>
      <c r="O84" s="13">
        <f t="shared" si="6"/>
        <v>2.9253</v>
      </c>
      <c r="P84" s="13">
        <f t="shared" si="7"/>
        <v>1.46265</v>
      </c>
      <c r="Q84" s="13">
        <f t="shared" si="8"/>
        <v>457.84574316253583</v>
      </c>
    </row>
    <row r="85" spans="6:17" x14ac:dyDescent="0.25">
      <c r="F85" s="4">
        <v>40400</v>
      </c>
      <c r="G85" s="5" t="s">
        <v>18</v>
      </c>
      <c r="H85" s="5" t="s">
        <v>24</v>
      </c>
      <c r="I85" s="13">
        <v>4.6224999999999996</v>
      </c>
      <c r="J85" s="5">
        <v>0</v>
      </c>
      <c r="K85" s="5">
        <v>1</v>
      </c>
      <c r="L85" s="5">
        <v>0</v>
      </c>
      <c r="M85" s="13">
        <v>0</v>
      </c>
      <c r="N85" s="13">
        <f t="shared" si="5"/>
        <v>297.78403469250554</v>
      </c>
      <c r="O85" s="13">
        <f t="shared" si="6"/>
        <v>3.2357499999999995</v>
      </c>
      <c r="P85" s="13">
        <f t="shared" si="7"/>
        <v>1.6178749999999997</v>
      </c>
      <c r="Q85" s="13">
        <f t="shared" si="8"/>
        <v>481.77734512813731</v>
      </c>
    </row>
    <row r="86" spans="6:17" x14ac:dyDescent="0.25">
      <c r="F86" s="4">
        <v>40400</v>
      </c>
      <c r="G86" s="5" t="s">
        <v>18</v>
      </c>
      <c r="H86" s="5" t="s">
        <v>25</v>
      </c>
      <c r="I86" s="13">
        <v>4.0162500000000003</v>
      </c>
      <c r="J86" s="5">
        <v>0</v>
      </c>
      <c r="K86" s="5">
        <v>1</v>
      </c>
      <c r="L86" s="5">
        <v>0</v>
      </c>
      <c r="M86" s="13">
        <v>0</v>
      </c>
      <c r="N86" s="13">
        <f t="shared" si="5"/>
        <v>318.61768074967506</v>
      </c>
      <c r="O86" s="13">
        <f t="shared" si="6"/>
        <v>2.811375</v>
      </c>
      <c r="P86" s="13">
        <f t="shared" si="7"/>
        <v>1.4056875</v>
      </c>
      <c r="Q86" s="13">
        <f t="shared" si="8"/>
        <v>447.87689110880888</v>
      </c>
    </row>
    <row r="87" spans="6:17" x14ac:dyDescent="0.25">
      <c r="F87" s="4">
        <v>40400</v>
      </c>
      <c r="G87" s="5" t="s">
        <v>18</v>
      </c>
      <c r="H87" s="5" t="s">
        <v>26</v>
      </c>
      <c r="I87" s="13">
        <v>3.1419999999999999</v>
      </c>
      <c r="J87" s="5">
        <v>0</v>
      </c>
      <c r="K87" s="5">
        <v>1</v>
      </c>
      <c r="L87" s="5">
        <v>0</v>
      </c>
      <c r="M87" s="13">
        <v>0</v>
      </c>
      <c r="N87" s="13">
        <f t="shared" si="5"/>
        <v>348.66108704325109</v>
      </c>
      <c r="O87" s="13">
        <f t="shared" si="6"/>
        <v>2.1993999999999998</v>
      </c>
      <c r="P87" s="13">
        <f t="shared" si="7"/>
        <v>1.0996999999999999</v>
      </c>
      <c r="Q87" s="13">
        <f t="shared" si="8"/>
        <v>383.42259742146319</v>
      </c>
    </row>
    <row r="88" spans="6:17" x14ac:dyDescent="0.25">
      <c r="F88" s="4">
        <v>40400</v>
      </c>
      <c r="G88" s="5" t="s">
        <v>18</v>
      </c>
      <c r="H88" s="5" t="s">
        <v>27</v>
      </c>
      <c r="I88" s="13">
        <v>3.7450000000000001</v>
      </c>
      <c r="J88" s="5">
        <v>0</v>
      </c>
      <c r="K88" s="5">
        <v>1</v>
      </c>
      <c r="L88" s="5">
        <v>0</v>
      </c>
      <c r="M88" s="13">
        <v>0</v>
      </c>
      <c r="N88" s="13">
        <f t="shared" si="5"/>
        <v>327.9391265113365</v>
      </c>
      <c r="O88" s="13">
        <f t="shared" si="6"/>
        <v>2.6214999999999997</v>
      </c>
      <c r="P88" s="13">
        <f t="shared" si="7"/>
        <v>1.3107499999999999</v>
      </c>
      <c r="Q88" s="13">
        <f t="shared" si="8"/>
        <v>429.84621007473424</v>
      </c>
    </row>
    <row r="89" spans="6:17" x14ac:dyDescent="0.25">
      <c r="F89" s="4">
        <v>40400</v>
      </c>
      <c r="G89" s="5" t="s">
        <v>18</v>
      </c>
      <c r="H89" s="5" t="s">
        <v>28</v>
      </c>
      <c r="I89" s="13">
        <v>3.5185714290000001</v>
      </c>
      <c r="J89" s="5">
        <v>0</v>
      </c>
      <c r="K89" s="5">
        <v>1</v>
      </c>
      <c r="L89" s="5">
        <v>0</v>
      </c>
      <c r="M89" s="13">
        <v>0</v>
      </c>
      <c r="N89" s="13">
        <f t="shared" si="5"/>
        <v>335.72029386052361</v>
      </c>
      <c r="O89" s="13">
        <f t="shared" si="6"/>
        <v>2.4630000003000001</v>
      </c>
      <c r="P89" s="13">
        <f t="shared" si="7"/>
        <v>1.2315000001500001</v>
      </c>
      <c r="Q89" s="13">
        <f t="shared" si="8"/>
        <v>413.43954193959291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305B-3551-4F28-80EA-16EE2C3BDB21}">
  <sheetPr>
    <tabColor theme="3" tint="-0.249977111117893"/>
  </sheetPr>
  <dimension ref="A1:AQ89"/>
  <sheetViews>
    <sheetView showGridLines="0" showRowColHeaders="0" workbookViewId="0">
      <selection activeCell="M5" sqref="M5"/>
    </sheetView>
  </sheetViews>
  <sheetFormatPr defaultRowHeight="15" x14ac:dyDescent="0.25"/>
  <cols>
    <col min="2" max="3" width="21.5703125" bestFit="1" customWidth="1"/>
    <col min="6" max="6" width="11.7109375" bestFit="1" customWidth="1"/>
    <col min="7" max="7" width="15.7109375" customWidth="1"/>
    <col min="8" max="9" width="20.7109375" customWidth="1"/>
    <col min="10" max="12" width="12.7109375" customWidth="1"/>
    <col min="13" max="13" width="20.7109375" customWidth="1"/>
    <col min="14" max="14" width="14.7109375" bestFit="1" customWidth="1"/>
    <col min="15" max="16" width="17.7109375" bestFit="1" customWidth="1"/>
    <col min="17" max="17" width="12.7109375" customWidth="1"/>
  </cols>
  <sheetData>
    <row r="1" spans="1:43" ht="30" customHeight="1" x14ac:dyDescent="0.25">
      <c r="A1" s="19"/>
      <c r="B1" s="19" t="s">
        <v>110</v>
      </c>
      <c r="C1" s="19"/>
      <c r="D1" s="19"/>
      <c r="E1" s="19"/>
      <c r="F1" s="19"/>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row>
    <row r="3" spans="1:43" x14ac:dyDescent="0.25">
      <c r="B3" s="25" t="s">
        <v>101</v>
      </c>
    </row>
    <row r="4" spans="1:43" x14ac:dyDescent="0.25">
      <c r="F4" s="25"/>
    </row>
    <row r="5" spans="1:43" ht="30" x14ac:dyDescent="0.25">
      <c r="H5" s="44" t="s">
        <v>45</v>
      </c>
      <c r="I5" s="44" t="s">
        <v>4</v>
      </c>
      <c r="J5" s="44" t="s">
        <v>5</v>
      </c>
      <c r="K5" s="44" t="s">
        <v>6</v>
      </c>
      <c r="L5" s="44" t="s">
        <v>89</v>
      </c>
      <c r="M5" s="44" t="s">
        <v>90</v>
      </c>
    </row>
    <row r="6" spans="1:43" x14ac:dyDescent="0.25">
      <c r="G6" s="25" t="s">
        <v>51</v>
      </c>
      <c r="H6" s="13">
        <v>376.74432485045099</v>
      </c>
      <c r="I6" s="13">
        <v>-34.364777001516757</v>
      </c>
      <c r="J6" s="13">
        <v>124.58623018478619</v>
      </c>
      <c r="K6" s="13"/>
      <c r="L6" s="13">
        <v>223.52566016020768</v>
      </c>
      <c r="M6" s="13">
        <v>-43.495844870307202</v>
      </c>
    </row>
    <row r="7" spans="1:43" ht="30" x14ac:dyDescent="0.25">
      <c r="B7" s="50" t="s">
        <v>111</v>
      </c>
      <c r="C7" s="51">
        <f>'Q4'!C9</f>
        <v>39175.769096911477</v>
      </c>
    </row>
    <row r="8" spans="1:43" x14ac:dyDescent="0.25">
      <c r="B8" s="52" t="s">
        <v>108</v>
      </c>
      <c r="C8" s="53">
        <f>Q8</f>
        <v>32232.891453502583</v>
      </c>
      <c r="O8" s="46">
        <v>0.3</v>
      </c>
      <c r="P8" s="46">
        <v>0.5</v>
      </c>
      <c r="Q8" s="47">
        <f>SUM(Q10:Q89)</f>
        <v>32232.891453502583</v>
      </c>
    </row>
    <row r="9" spans="1:43" x14ac:dyDescent="0.25">
      <c r="B9" s="54" t="s">
        <v>112</v>
      </c>
      <c r="C9" s="49">
        <f>C7-C8</f>
        <v>6942.8776434088941</v>
      </c>
      <c r="F9" s="43" t="s">
        <v>0</v>
      </c>
      <c r="G9" s="43" t="s">
        <v>1</v>
      </c>
      <c r="H9" s="43" t="s">
        <v>2</v>
      </c>
      <c r="I9" s="43" t="s">
        <v>4</v>
      </c>
      <c r="J9" s="43" t="s">
        <v>5</v>
      </c>
      <c r="K9" s="43" t="s">
        <v>6</v>
      </c>
      <c r="L9" s="43" t="s">
        <v>102</v>
      </c>
      <c r="M9" s="43" t="s">
        <v>103</v>
      </c>
      <c r="N9" s="43" t="s">
        <v>104</v>
      </c>
      <c r="O9" s="43" t="s">
        <v>105</v>
      </c>
      <c r="P9" s="43" t="s">
        <v>106</v>
      </c>
      <c r="Q9" s="45" t="s">
        <v>107</v>
      </c>
    </row>
    <row r="10" spans="1:43" x14ac:dyDescent="0.25">
      <c r="F10" s="4">
        <v>40379</v>
      </c>
      <c r="G10" s="5" t="s">
        <v>7</v>
      </c>
      <c r="H10" s="5" t="s">
        <v>8</v>
      </c>
      <c r="I10" s="13">
        <v>3.556923077</v>
      </c>
      <c r="J10" s="5">
        <v>1</v>
      </c>
      <c r="K10" s="5">
        <v>0</v>
      </c>
      <c r="L10" s="5">
        <v>1</v>
      </c>
      <c r="M10" s="13">
        <v>3.556923077</v>
      </c>
      <c r="N10" s="13">
        <f>$H$6+SUMPRODUCT($I$6:$M$6,$I10:$M10)</f>
        <v>447.91197246998331</v>
      </c>
      <c r="O10" s="13">
        <f>(1-$O$8)*I10</f>
        <v>2.4898461538999999</v>
      </c>
      <c r="P10" s="13">
        <f>(1-$P$8)*O10</f>
        <v>1.2449230769499999</v>
      </c>
      <c r="Q10" s="13">
        <f>(O10-P10)*N10</f>
        <v>557.61595097007523</v>
      </c>
    </row>
    <row r="11" spans="1:43" x14ac:dyDescent="0.25">
      <c r="B11" s="45" t="s">
        <v>109</v>
      </c>
      <c r="C11" s="45" t="s">
        <v>107</v>
      </c>
      <c r="F11" s="4">
        <v>40379</v>
      </c>
      <c r="G11" s="5" t="s">
        <v>7</v>
      </c>
      <c r="H11" s="5" t="s">
        <v>9</v>
      </c>
      <c r="I11" s="13">
        <v>3.8450000000000002</v>
      </c>
      <c r="J11" s="5">
        <v>1</v>
      </c>
      <c r="K11" s="5">
        <v>0</v>
      </c>
      <c r="L11" s="5">
        <v>1</v>
      </c>
      <c r="M11" s="13">
        <v>3.8450000000000002</v>
      </c>
      <c r="N11" s="13">
        <f t="shared" ref="N11:N74" si="0">$H$6+SUMPRODUCT($I$6:$M$6,$I11:$M11)</f>
        <v>425.4821240982817</v>
      </c>
      <c r="O11" s="13">
        <f t="shared" ref="O11:O74" si="1">(1-$O$8)*I11</f>
        <v>2.6915</v>
      </c>
      <c r="P11" s="13">
        <f t="shared" ref="P11:P74" si="2">(1-$P$8)*O11</f>
        <v>1.34575</v>
      </c>
      <c r="Q11" s="13">
        <f t="shared" ref="Q11:Q74" si="3">(O11-P11)*N11</f>
        <v>572.59256850526265</v>
      </c>
    </row>
    <row r="12" spans="1:43" x14ac:dyDescent="0.25">
      <c r="B12" s="4" cm="1">
        <f t="array" ref="B12:B15">_xlfn.UNIQUE(F10:F89)</f>
        <v>40379</v>
      </c>
      <c r="C12" s="48">
        <f>SUMIFS($Q$10:$Q$89,$F$10:$F$89,B12)</f>
        <v>10632.29682123621</v>
      </c>
      <c r="F12" s="4">
        <v>40379</v>
      </c>
      <c r="G12" s="5" t="s">
        <v>7</v>
      </c>
      <c r="H12" s="5" t="s">
        <v>10</v>
      </c>
      <c r="I12" s="13">
        <v>4.6806666669999997</v>
      </c>
      <c r="J12" s="5">
        <v>1</v>
      </c>
      <c r="K12" s="5">
        <v>0</v>
      </c>
      <c r="L12" s="5">
        <v>1</v>
      </c>
      <c r="M12" s="13">
        <v>4.6806666669999997</v>
      </c>
      <c r="N12" s="13">
        <f t="shared" si="0"/>
        <v>360.41659772810732</v>
      </c>
      <c r="O12" s="13">
        <f t="shared" si="1"/>
        <v>3.2764666668999998</v>
      </c>
      <c r="P12" s="13">
        <f t="shared" si="2"/>
        <v>1.6382333334499999</v>
      </c>
      <c r="Q12" s="13">
        <f t="shared" si="3"/>
        <v>590.44648432682493</v>
      </c>
    </row>
    <row r="13" spans="1:43" x14ac:dyDescent="0.25">
      <c r="B13" s="4">
        <v>40386</v>
      </c>
      <c r="C13" s="48">
        <f>SUMIFS($Q$10:$Q$89,$F$10:$F$89,B13)</f>
        <v>7200.1982107554586</v>
      </c>
      <c r="F13" s="4">
        <v>40379</v>
      </c>
      <c r="G13" s="5" t="s">
        <v>7</v>
      </c>
      <c r="H13" s="5" t="s">
        <v>11</v>
      </c>
      <c r="I13" s="13">
        <v>4.5443749999999996</v>
      </c>
      <c r="J13" s="5">
        <v>1</v>
      </c>
      <c r="K13" s="5">
        <v>1</v>
      </c>
      <c r="L13" s="5">
        <v>1</v>
      </c>
      <c r="M13" s="13">
        <v>4.5443749999999996</v>
      </c>
      <c r="N13" s="13">
        <f t="shared" si="0"/>
        <v>371.0283516766749</v>
      </c>
      <c r="O13" s="13">
        <f t="shared" si="1"/>
        <v>3.1810624999999995</v>
      </c>
      <c r="P13" s="13">
        <f t="shared" si="2"/>
        <v>1.5905312499999997</v>
      </c>
      <c r="Q13" s="13">
        <f t="shared" si="3"/>
        <v>590.13218797774118</v>
      </c>
    </row>
    <row r="14" spans="1:43" x14ac:dyDescent="0.25">
      <c r="B14" s="4">
        <v>40393</v>
      </c>
      <c r="C14" s="48">
        <f>SUMIFS($Q$10:$Q$89,$F$10:$F$89,B14)</f>
        <v>7200.1982107554586</v>
      </c>
      <c r="F14" s="4">
        <v>40379</v>
      </c>
      <c r="G14" s="5" t="s">
        <v>7</v>
      </c>
      <c r="H14" s="5" t="s">
        <v>12</v>
      </c>
      <c r="I14" s="13">
        <v>4.314666667</v>
      </c>
      <c r="J14" s="5">
        <v>1</v>
      </c>
      <c r="K14" s="5">
        <v>0</v>
      </c>
      <c r="L14" s="5">
        <v>1</v>
      </c>
      <c r="M14" s="13">
        <v>4.314666667</v>
      </c>
      <c r="N14" s="13">
        <f t="shared" si="0"/>
        <v>388.91358533319487</v>
      </c>
      <c r="O14" s="13">
        <f t="shared" si="1"/>
        <v>3.0202666669</v>
      </c>
      <c r="P14" s="13">
        <f t="shared" si="2"/>
        <v>1.51013333345</v>
      </c>
      <c r="Q14" s="13">
        <f t="shared" si="3"/>
        <v>587.31136904320863</v>
      </c>
    </row>
    <row r="15" spans="1:43" x14ac:dyDescent="0.25">
      <c r="B15" s="4">
        <v>40400</v>
      </c>
      <c r="C15" s="48">
        <f>SUMIFS($Q$10:$Q$89,$F$10:$F$89,B15)</f>
        <v>7200.1982107554586</v>
      </c>
      <c r="F15" s="4">
        <v>40379</v>
      </c>
      <c r="G15" s="5" t="s">
        <v>7</v>
      </c>
      <c r="H15" s="5" t="s">
        <v>13</v>
      </c>
      <c r="I15" s="13">
        <v>3.8136363640000002</v>
      </c>
      <c r="J15" s="5">
        <v>1</v>
      </c>
      <c r="K15" s="5">
        <v>0</v>
      </c>
      <c r="L15" s="5">
        <v>1</v>
      </c>
      <c r="M15" s="13">
        <v>3.8136363640000002</v>
      </c>
      <c r="N15" s="13">
        <f t="shared" si="0"/>
        <v>427.92411630140327</v>
      </c>
      <c r="O15" s="13">
        <f t="shared" si="1"/>
        <v>2.6695454548000002</v>
      </c>
      <c r="P15" s="13">
        <f t="shared" si="2"/>
        <v>1.3347727274000001</v>
      </c>
      <c r="Q15" s="13">
        <f t="shared" si="3"/>
        <v>571.1814398358589</v>
      </c>
    </row>
    <row r="16" spans="1:43" x14ac:dyDescent="0.25">
      <c r="F16" s="4">
        <v>40379</v>
      </c>
      <c r="G16" s="5" t="s">
        <v>7</v>
      </c>
      <c r="H16" s="5" t="s">
        <v>14</v>
      </c>
      <c r="I16" s="13">
        <v>4.1479999999999997</v>
      </c>
      <c r="J16" s="5">
        <v>1</v>
      </c>
      <c r="K16" s="5">
        <v>0</v>
      </c>
      <c r="L16" s="5">
        <v>1</v>
      </c>
      <c r="M16" s="13">
        <v>4.1479999999999997</v>
      </c>
      <c r="N16" s="13">
        <f t="shared" si="0"/>
        <v>401.8903556711191</v>
      </c>
      <c r="O16" s="13">
        <f t="shared" si="1"/>
        <v>2.9035999999999995</v>
      </c>
      <c r="P16" s="13">
        <f t="shared" si="2"/>
        <v>1.4517999999999998</v>
      </c>
      <c r="Q16" s="13">
        <f t="shared" si="3"/>
        <v>583.46441836333065</v>
      </c>
    </row>
    <row r="17" spans="2:17" x14ac:dyDescent="0.25">
      <c r="F17" s="4">
        <v>40379</v>
      </c>
      <c r="G17" s="5" t="s">
        <v>7</v>
      </c>
      <c r="H17" s="5" t="s">
        <v>15</v>
      </c>
      <c r="I17" s="13">
        <v>4.1381249999999996</v>
      </c>
      <c r="J17" s="5">
        <v>1</v>
      </c>
      <c r="K17" s="5">
        <v>0</v>
      </c>
      <c r="L17" s="5">
        <v>1</v>
      </c>
      <c r="M17" s="13">
        <v>4.1381249999999996</v>
      </c>
      <c r="N17" s="13">
        <f t="shared" si="0"/>
        <v>402.65922931210338</v>
      </c>
      <c r="O17" s="13">
        <f t="shared" si="1"/>
        <v>2.8966874999999996</v>
      </c>
      <c r="P17" s="13">
        <f t="shared" si="2"/>
        <v>1.4483437499999998</v>
      </c>
      <c r="Q17" s="13">
        <f t="shared" si="3"/>
        <v>583.18897815400169</v>
      </c>
    </row>
    <row r="18" spans="2:17" x14ac:dyDescent="0.25">
      <c r="B18" s="45" t="s">
        <v>2</v>
      </c>
      <c r="C18" s="45" t="s">
        <v>107</v>
      </c>
      <c r="F18" s="4">
        <v>40379</v>
      </c>
      <c r="G18" s="5" t="s">
        <v>7</v>
      </c>
      <c r="H18" s="5" t="s">
        <v>16</v>
      </c>
      <c r="I18" s="13">
        <v>4.1381249999999996</v>
      </c>
      <c r="J18" s="5">
        <v>1</v>
      </c>
      <c r="K18" s="5">
        <v>0</v>
      </c>
      <c r="L18" s="5">
        <v>1</v>
      </c>
      <c r="M18" s="13">
        <v>4.1381249999999996</v>
      </c>
      <c r="N18" s="13">
        <f t="shared" si="0"/>
        <v>402.65922931210338</v>
      </c>
      <c r="O18" s="13">
        <f t="shared" si="1"/>
        <v>2.8966874999999996</v>
      </c>
      <c r="P18" s="13">
        <f t="shared" si="2"/>
        <v>1.4483437499999998</v>
      </c>
      <c r="Q18" s="13">
        <f t="shared" si="3"/>
        <v>583.18897815400169</v>
      </c>
    </row>
    <row r="19" spans="2:17" x14ac:dyDescent="0.25">
      <c r="B19" t="str" cm="1">
        <f t="array" ref="B19:B38">_xlfn.UNIQUE(H10:H89)</f>
        <v>Academy</v>
      </c>
      <c r="C19" s="48">
        <f>SUMIFS($Q$10:$Q$89,$H$10:$H$89,B19)</f>
        <v>1765.162984798566</v>
      </c>
      <c r="F19" s="4">
        <v>40379</v>
      </c>
      <c r="G19" s="5" t="s">
        <v>7</v>
      </c>
      <c r="H19" s="5" t="s">
        <v>17</v>
      </c>
      <c r="I19" s="13">
        <v>4.4866666669999997</v>
      </c>
      <c r="J19" s="5">
        <v>1</v>
      </c>
      <c r="K19" s="5">
        <v>1</v>
      </c>
      <c r="L19" s="5">
        <v>1</v>
      </c>
      <c r="M19" s="13">
        <v>4.4866666669999997</v>
      </c>
      <c r="N19" s="13">
        <f t="shared" si="0"/>
        <v>375.52155837124121</v>
      </c>
      <c r="O19" s="13">
        <f t="shared" si="1"/>
        <v>3.1406666668999996</v>
      </c>
      <c r="P19" s="13">
        <f t="shared" si="2"/>
        <v>1.5703333334499998</v>
      </c>
      <c r="Q19" s="13">
        <f t="shared" si="3"/>
        <v>589.69402053944987</v>
      </c>
    </row>
    <row r="20" spans="2:17" x14ac:dyDescent="0.25">
      <c r="B20" t="str">
        <v>Belmar</v>
      </c>
      <c r="C20" s="48">
        <f t="shared" ref="C20:C38" si="4">SUMIFS($Q$10:$Q$89,$H$10:$H$89,B20)</f>
        <v>1787.3845162075227</v>
      </c>
      <c r="F20" s="4">
        <v>40379</v>
      </c>
      <c r="G20" s="5" t="s">
        <v>18</v>
      </c>
      <c r="H20" s="5" t="s">
        <v>19</v>
      </c>
      <c r="I20" s="13">
        <v>3.1469999999999998</v>
      </c>
      <c r="J20" s="5">
        <v>1</v>
      </c>
      <c r="K20" s="5">
        <v>0</v>
      </c>
      <c r="L20" s="5">
        <v>0</v>
      </c>
      <c r="M20" s="13">
        <v>0</v>
      </c>
      <c r="N20" s="13">
        <f t="shared" si="0"/>
        <v>393.18460181146395</v>
      </c>
      <c r="O20" s="13">
        <f t="shared" si="1"/>
        <v>2.2028999999999996</v>
      </c>
      <c r="P20" s="13">
        <f t="shared" si="2"/>
        <v>1.1014499999999998</v>
      </c>
      <c r="Q20" s="13">
        <f t="shared" si="3"/>
        <v>433.07317966523692</v>
      </c>
    </row>
    <row r="21" spans="2:17" x14ac:dyDescent="0.25">
      <c r="B21" t="str">
        <v>Cerrillos (aka Santa Fe)</v>
      </c>
      <c r="C21" s="48">
        <f t="shared" si="4"/>
        <v>1749.481991774526</v>
      </c>
      <c r="F21" s="4">
        <v>40379</v>
      </c>
      <c r="G21" s="5" t="s">
        <v>18</v>
      </c>
      <c r="H21" s="5" t="s">
        <v>20</v>
      </c>
      <c r="I21" s="13">
        <v>3.7450000000000001</v>
      </c>
      <c r="J21" s="5">
        <v>1</v>
      </c>
      <c r="K21" s="5">
        <v>0</v>
      </c>
      <c r="L21" s="5">
        <v>0</v>
      </c>
      <c r="M21" s="13">
        <v>0</v>
      </c>
      <c r="N21" s="13">
        <f t="shared" si="0"/>
        <v>372.6344651645569</v>
      </c>
      <c r="O21" s="13">
        <f t="shared" si="1"/>
        <v>2.6214999999999997</v>
      </c>
      <c r="P21" s="13">
        <f t="shared" si="2"/>
        <v>1.3107499999999999</v>
      </c>
      <c r="Q21" s="13">
        <f t="shared" si="3"/>
        <v>488.4306252144429</v>
      </c>
    </row>
    <row r="22" spans="2:17" x14ac:dyDescent="0.25">
      <c r="B22" t="str">
        <v>Fort Collins</v>
      </c>
      <c r="C22" s="48">
        <f t="shared" si="4"/>
        <v>1766.0538746251777</v>
      </c>
      <c r="F22" s="4">
        <v>40379</v>
      </c>
      <c r="G22" s="5" t="s">
        <v>18</v>
      </c>
      <c r="H22" s="5" t="s">
        <v>21</v>
      </c>
      <c r="I22" s="13">
        <v>3.1469999999999998</v>
      </c>
      <c r="J22" s="5">
        <v>1</v>
      </c>
      <c r="K22" s="5">
        <v>0</v>
      </c>
      <c r="L22" s="5">
        <v>0</v>
      </c>
      <c r="M22" s="13">
        <v>0</v>
      </c>
      <c r="N22" s="13">
        <f t="shared" si="0"/>
        <v>393.18460181146395</v>
      </c>
      <c r="O22" s="13">
        <f t="shared" si="1"/>
        <v>2.2028999999999996</v>
      </c>
      <c r="P22" s="13">
        <f t="shared" si="2"/>
        <v>1.1014499999999998</v>
      </c>
      <c r="Q22" s="13">
        <f t="shared" si="3"/>
        <v>433.07317966523692</v>
      </c>
    </row>
    <row r="23" spans="2:17" x14ac:dyDescent="0.25">
      <c r="B23" t="str">
        <v>Highlands Ranch</v>
      </c>
      <c r="C23" s="48">
        <f t="shared" si="4"/>
        <v>1784.820018900074</v>
      </c>
      <c r="F23" s="4">
        <v>40379</v>
      </c>
      <c r="G23" s="5" t="s">
        <v>18</v>
      </c>
      <c r="H23" s="5" t="s">
        <v>22</v>
      </c>
      <c r="I23" s="13">
        <v>3.78</v>
      </c>
      <c r="J23" s="5">
        <v>1</v>
      </c>
      <c r="K23" s="5">
        <v>0</v>
      </c>
      <c r="L23" s="5">
        <v>0</v>
      </c>
      <c r="M23" s="13">
        <v>0</v>
      </c>
      <c r="N23" s="13">
        <f t="shared" si="0"/>
        <v>371.43169796950383</v>
      </c>
      <c r="O23" s="13">
        <f t="shared" si="1"/>
        <v>2.6459999999999999</v>
      </c>
      <c r="P23" s="13">
        <f t="shared" si="2"/>
        <v>1.323</v>
      </c>
      <c r="Q23" s="13">
        <f t="shared" si="3"/>
        <v>491.40413641365353</v>
      </c>
    </row>
    <row r="24" spans="2:17" x14ac:dyDescent="0.25">
      <c r="B24" t="str">
        <v>Metcalf</v>
      </c>
      <c r="C24" s="48">
        <f t="shared" si="4"/>
        <v>1785.8428525627414</v>
      </c>
      <c r="F24" s="4">
        <v>40379</v>
      </c>
      <c r="G24" s="5" t="s">
        <v>18</v>
      </c>
      <c r="H24" s="5" t="s">
        <v>23</v>
      </c>
      <c r="I24" s="13">
        <v>4.1790000000000003</v>
      </c>
      <c r="J24" s="5">
        <v>1</v>
      </c>
      <c r="K24" s="5">
        <v>0</v>
      </c>
      <c r="L24" s="5">
        <v>0</v>
      </c>
      <c r="M24" s="13">
        <v>0</v>
      </c>
      <c r="N24" s="13">
        <f t="shared" si="0"/>
        <v>357.72015194589864</v>
      </c>
      <c r="O24" s="13">
        <f t="shared" si="1"/>
        <v>2.9253</v>
      </c>
      <c r="P24" s="13">
        <f t="shared" si="2"/>
        <v>1.46265</v>
      </c>
      <c r="Q24" s="13">
        <f t="shared" si="3"/>
        <v>523.21938024366864</v>
      </c>
    </row>
    <row r="25" spans="2:17" x14ac:dyDescent="0.25">
      <c r="B25" t="str">
        <v>Pearl</v>
      </c>
      <c r="C25" s="48">
        <f t="shared" si="4"/>
        <v>1791.2348065065046</v>
      </c>
      <c r="F25" s="4">
        <v>40379</v>
      </c>
      <c r="G25" s="5" t="s">
        <v>18</v>
      </c>
      <c r="H25" s="5" t="s">
        <v>24</v>
      </c>
      <c r="I25" s="13">
        <v>4.6224999999999996</v>
      </c>
      <c r="J25" s="5">
        <v>1</v>
      </c>
      <c r="K25" s="5">
        <v>0</v>
      </c>
      <c r="L25" s="5">
        <v>0</v>
      </c>
      <c r="M25" s="13">
        <v>0</v>
      </c>
      <c r="N25" s="13">
        <f t="shared" si="0"/>
        <v>342.479373345726</v>
      </c>
      <c r="O25" s="13">
        <f t="shared" si="1"/>
        <v>3.2357499999999995</v>
      </c>
      <c r="P25" s="13">
        <f t="shared" si="2"/>
        <v>1.6178749999999997</v>
      </c>
      <c r="Q25" s="13">
        <f t="shared" si="3"/>
        <v>554.0888161517164</v>
      </c>
    </row>
    <row r="26" spans="2:17" x14ac:dyDescent="0.25">
      <c r="B26" t="str">
        <v>Pike's Peak</v>
      </c>
      <c r="C26" s="48">
        <f t="shared" si="4"/>
        <v>1791.4248491434173</v>
      </c>
      <c r="F26" s="4">
        <v>40379</v>
      </c>
      <c r="G26" s="5" t="s">
        <v>18</v>
      </c>
      <c r="H26" s="5" t="s">
        <v>25</v>
      </c>
      <c r="I26" s="13">
        <v>4.0162500000000003</v>
      </c>
      <c r="J26" s="5">
        <v>1</v>
      </c>
      <c r="K26" s="5">
        <v>0</v>
      </c>
      <c r="L26" s="5">
        <v>0</v>
      </c>
      <c r="M26" s="13">
        <v>0</v>
      </c>
      <c r="N26" s="13">
        <f t="shared" si="0"/>
        <v>363.31301940289552</v>
      </c>
      <c r="O26" s="13">
        <f t="shared" si="1"/>
        <v>2.811375</v>
      </c>
      <c r="P26" s="13">
        <f t="shared" si="2"/>
        <v>1.4056875</v>
      </c>
      <c r="Q26" s="13">
        <f t="shared" si="3"/>
        <v>510.70456996190768</v>
      </c>
    </row>
    <row r="27" spans="2:17" x14ac:dyDescent="0.25">
      <c r="B27" t="str">
        <v>Superior</v>
      </c>
      <c r="C27" s="48">
        <f t="shared" si="4"/>
        <v>1791.4248491434173</v>
      </c>
      <c r="F27" s="4">
        <v>40379</v>
      </c>
      <c r="G27" s="5" t="s">
        <v>18</v>
      </c>
      <c r="H27" s="5" t="s">
        <v>26</v>
      </c>
      <c r="I27" s="13">
        <v>3.1419999999999999</v>
      </c>
      <c r="J27" s="5">
        <v>1</v>
      </c>
      <c r="K27" s="5">
        <v>1</v>
      </c>
      <c r="L27" s="5">
        <v>0</v>
      </c>
      <c r="M27" s="13">
        <v>0</v>
      </c>
      <c r="N27" s="13">
        <f t="shared" si="0"/>
        <v>393.35642569647155</v>
      </c>
      <c r="O27" s="13">
        <f t="shared" si="1"/>
        <v>2.1993999999999998</v>
      </c>
      <c r="P27" s="13">
        <f t="shared" si="2"/>
        <v>1.0996999999999999</v>
      </c>
      <c r="Q27" s="13">
        <f t="shared" si="3"/>
        <v>432.57406133840971</v>
      </c>
    </row>
    <row r="28" spans="2:17" x14ac:dyDescent="0.25">
      <c r="B28" t="str">
        <v>Tamarac</v>
      </c>
      <c r="C28" s="48">
        <f t="shared" si="4"/>
        <v>1771.8503517136664</v>
      </c>
      <c r="F28" s="4">
        <v>40379</v>
      </c>
      <c r="G28" s="5" t="s">
        <v>18</v>
      </c>
      <c r="H28" s="5" t="s">
        <v>27</v>
      </c>
      <c r="I28" s="13">
        <v>3.7450000000000001</v>
      </c>
      <c r="J28" s="5">
        <v>1</v>
      </c>
      <c r="K28" s="5">
        <v>0</v>
      </c>
      <c r="L28" s="5">
        <v>0</v>
      </c>
      <c r="M28" s="13">
        <v>0</v>
      </c>
      <c r="N28" s="13">
        <f t="shared" si="0"/>
        <v>372.6344651645569</v>
      </c>
      <c r="O28" s="13">
        <f t="shared" si="1"/>
        <v>2.6214999999999997</v>
      </c>
      <c r="P28" s="13">
        <f t="shared" si="2"/>
        <v>1.3107499999999999</v>
      </c>
      <c r="Q28" s="13">
        <f t="shared" si="3"/>
        <v>488.4306252144429</v>
      </c>
    </row>
    <row r="29" spans="2:17" x14ac:dyDescent="0.25">
      <c r="B29" t="str">
        <v>Bowery</v>
      </c>
      <c r="C29" s="48">
        <f t="shared" si="4"/>
        <v>1320.6162089498494</v>
      </c>
      <c r="F29" s="4">
        <v>40379</v>
      </c>
      <c r="G29" s="5" t="s">
        <v>18</v>
      </c>
      <c r="H29" s="5" t="s">
        <v>28</v>
      </c>
      <c r="I29" s="13">
        <v>3.5185714290000001</v>
      </c>
      <c r="J29" s="5">
        <v>1</v>
      </c>
      <c r="K29" s="5">
        <v>0</v>
      </c>
      <c r="L29" s="5">
        <v>0</v>
      </c>
      <c r="M29" s="13">
        <v>0</v>
      </c>
      <c r="N29" s="13">
        <f t="shared" si="0"/>
        <v>380.41563251374401</v>
      </c>
      <c r="O29" s="13">
        <f t="shared" si="1"/>
        <v>2.4630000003000001</v>
      </c>
      <c r="P29" s="13">
        <f t="shared" si="2"/>
        <v>1.2315000001500001</v>
      </c>
      <c r="Q29" s="13">
        <f t="shared" si="3"/>
        <v>468.48185149773809</v>
      </c>
    </row>
    <row r="30" spans="2:17" x14ac:dyDescent="0.25">
      <c r="B30" t="str">
        <v>Chelsea</v>
      </c>
      <c r="C30" s="48">
        <f t="shared" si="4"/>
        <v>1463.8182972136462</v>
      </c>
      <c r="F30" s="4">
        <v>40386</v>
      </c>
      <c r="G30" s="5" t="s">
        <v>7</v>
      </c>
      <c r="H30" s="5" t="s">
        <v>8</v>
      </c>
      <c r="I30" s="13">
        <v>3.556923077</v>
      </c>
      <c r="J30" s="5">
        <v>0</v>
      </c>
      <c r="K30" s="5">
        <v>1</v>
      </c>
      <c r="L30" s="5">
        <v>1</v>
      </c>
      <c r="M30" s="13">
        <v>3.556923077</v>
      </c>
      <c r="N30" s="13">
        <f t="shared" si="0"/>
        <v>323.32574228519707</v>
      </c>
      <c r="O30" s="13">
        <f t="shared" si="1"/>
        <v>2.4898461538999999</v>
      </c>
      <c r="P30" s="13">
        <f t="shared" si="2"/>
        <v>1.2449230769499999</v>
      </c>
      <c r="Q30" s="13">
        <f t="shared" si="3"/>
        <v>402.51567794283022</v>
      </c>
    </row>
    <row r="31" spans="2:17" x14ac:dyDescent="0.25">
      <c r="B31" t="str">
        <v>Columbus Circle</v>
      </c>
      <c r="C31" s="48">
        <f t="shared" si="4"/>
        <v>1320.6162089498494</v>
      </c>
      <c r="F31" s="4">
        <v>40386</v>
      </c>
      <c r="G31" s="5" t="s">
        <v>7</v>
      </c>
      <c r="H31" s="5" t="s">
        <v>9</v>
      </c>
      <c r="I31" s="13">
        <v>3.8450000000000002</v>
      </c>
      <c r="J31" s="5">
        <v>0</v>
      </c>
      <c r="K31" s="5">
        <v>1</v>
      </c>
      <c r="L31" s="5">
        <v>1</v>
      </c>
      <c r="M31" s="13">
        <v>3.8450000000000002</v>
      </c>
      <c r="N31" s="13">
        <f t="shared" si="0"/>
        <v>300.89589391349557</v>
      </c>
      <c r="O31" s="13">
        <f t="shared" si="1"/>
        <v>2.6915</v>
      </c>
      <c r="P31" s="13">
        <f t="shared" si="2"/>
        <v>1.34575</v>
      </c>
      <c r="Q31" s="13">
        <f t="shared" si="3"/>
        <v>404.93064923408667</v>
      </c>
    </row>
    <row r="32" spans="2:17" x14ac:dyDescent="0.25">
      <c r="B32" t="str">
        <v>Edgewater</v>
      </c>
      <c r="C32" s="48">
        <f t="shared" si="4"/>
        <v>1471.133798051198</v>
      </c>
      <c r="F32" s="4">
        <v>40386</v>
      </c>
      <c r="G32" s="5" t="s">
        <v>7</v>
      </c>
      <c r="H32" s="5" t="s">
        <v>10</v>
      </c>
      <c r="I32" s="13">
        <v>4.6806666669999997</v>
      </c>
      <c r="J32" s="5">
        <v>0</v>
      </c>
      <c r="K32" s="5">
        <v>1</v>
      </c>
      <c r="L32" s="5">
        <v>1</v>
      </c>
      <c r="M32" s="13">
        <v>4.6806666669999997</v>
      </c>
      <c r="N32" s="13">
        <f t="shared" si="0"/>
        <v>235.83036754332113</v>
      </c>
      <c r="O32" s="13">
        <f t="shared" si="1"/>
        <v>3.2764666668999998</v>
      </c>
      <c r="P32" s="13">
        <f t="shared" si="2"/>
        <v>1.6382333334499999</v>
      </c>
      <c r="Q32" s="13">
        <f t="shared" si="3"/>
        <v>386.34516914923364</v>
      </c>
    </row>
    <row r="33" spans="2:17" x14ac:dyDescent="0.25">
      <c r="B33" t="str">
        <v>Jericho</v>
      </c>
      <c r="C33" s="48">
        <f t="shared" si="4"/>
        <v>1546.199372235342</v>
      </c>
      <c r="F33" s="4">
        <v>40386</v>
      </c>
      <c r="G33" s="5" t="s">
        <v>7</v>
      </c>
      <c r="H33" s="5" t="s">
        <v>11</v>
      </c>
      <c r="I33" s="13">
        <v>4.5443749999999996</v>
      </c>
      <c r="J33" s="5">
        <v>0</v>
      </c>
      <c r="K33" s="5">
        <v>1</v>
      </c>
      <c r="L33" s="5">
        <v>1</v>
      </c>
      <c r="M33" s="13">
        <v>4.5443749999999996</v>
      </c>
      <c r="N33" s="13">
        <f t="shared" si="0"/>
        <v>246.44212149188871</v>
      </c>
      <c r="O33" s="13">
        <f t="shared" si="1"/>
        <v>3.1810624999999995</v>
      </c>
      <c r="P33" s="13">
        <f t="shared" si="2"/>
        <v>1.5905312499999997</v>
      </c>
      <c r="Q33" s="13">
        <f t="shared" si="3"/>
        <v>391.97389554914554</v>
      </c>
    </row>
    <row r="34" spans="2:17" x14ac:dyDescent="0.25">
      <c r="B34" t="str">
        <v>Middletown</v>
      </c>
      <c r="C34" s="48">
        <f t="shared" si="4"/>
        <v>1611.6604231262327</v>
      </c>
      <c r="F34" s="4">
        <v>40386</v>
      </c>
      <c r="G34" s="5" t="s">
        <v>7</v>
      </c>
      <c r="H34" s="5" t="s">
        <v>12</v>
      </c>
      <c r="I34" s="13">
        <v>4.314666667</v>
      </c>
      <c r="J34" s="5">
        <v>0</v>
      </c>
      <c r="K34" s="5">
        <v>1</v>
      </c>
      <c r="L34" s="5">
        <v>1</v>
      </c>
      <c r="M34" s="13">
        <v>4.314666667</v>
      </c>
      <c r="N34" s="13">
        <f t="shared" si="0"/>
        <v>264.32735514840869</v>
      </c>
      <c r="O34" s="13">
        <f t="shared" si="1"/>
        <v>3.0202666669</v>
      </c>
      <c r="P34" s="13">
        <f t="shared" si="2"/>
        <v>1.51013333345</v>
      </c>
      <c r="Q34" s="13">
        <f t="shared" si="3"/>
        <v>399.16954995228843</v>
      </c>
    </row>
    <row r="35" spans="2:17" x14ac:dyDescent="0.25">
      <c r="B35" t="str">
        <v>Rose City</v>
      </c>
      <c r="C35" s="48">
        <f t="shared" si="4"/>
        <v>1517.4303605190007</v>
      </c>
      <c r="F35" s="4">
        <v>40386</v>
      </c>
      <c r="G35" s="5" t="s">
        <v>7</v>
      </c>
      <c r="H35" s="5" t="s">
        <v>13</v>
      </c>
      <c r="I35" s="13">
        <v>3.8136363640000002</v>
      </c>
      <c r="J35" s="5">
        <v>0</v>
      </c>
      <c r="K35" s="5">
        <v>1</v>
      </c>
      <c r="L35" s="5">
        <v>1</v>
      </c>
      <c r="M35" s="13">
        <v>3.8136363640000002</v>
      </c>
      <c r="N35" s="13">
        <f t="shared" si="0"/>
        <v>303.33788611661703</v>
      </c>
      <c r="O35" s="13">
        <f t="shared" si="1"/>
        <v>2.6695454548000002</v>
      </c>
      <c r="P35" s="13">
        <f t="shared" si="2"/>
        <v>1.3347727274000001</v>
      </c>
      <c r="Q35" s="13">
        <f t="shared" si="3"/>
        <v>404.88713757562755</v>
      </c>
    </row>
    <row r="36" spans="2:17" x14ac:dyDescent="0.25">
      <c r="B36" t="str">
        <v>Union Square</v>
      </c>
      <c r="C36" s="48">
        <f t="shared" si="4"/>
        <v>1319.2738133510109</v>
      </c>
      <c r="F36" s="4">
        <v>40386</v>
      </c>
      <c r="G36" s="5" t="s">
        <v>7</v>
      </c>
      <c r="H36" s="5" t="s">
        <v>14</v>
      </c>
      <c r="I36" s="13">
        <v>4.1479999999999997</v>
      </c>
      <c r="J36" s="5">
        <v>0</v>
      </c>
      <c r="K36" s="5">
        <v>1</v>
      </c>
      <c r="L36" s="5">
        <v>1</v>
      </c>
      <c r="M36" s="13">
        <v>4.1479999999999997</v>
      </c>
      <c r="N36" s="13">
        <f t="shared" si="0"/>
        <v>277.30412548633291</v>
      </c>
      <c r="O36" s="13">
        <f t="shared" si="1"/>
        <v>2.9035999999999995</v>
      </c>
      <c r="P36" s="13">
        <f t="shared" si="2"/>
        <v>1.4517999999999998</v>
      </c>
      <c r="Q36" s="13">
        <f t="shared" si="3"/>
        <v>402.59012938105803</v>
      </c>
    </row>
    <row r="37" spans="2:17" x14ac:dyDescent="0.25">
      <c r="B37" t="str">
        <v>West Orange</v>
      </c>
      <c r="C37" s="48">
        <f t="shared" si="4"/>
        <v>1463.8182972136462</v>
      </c>
      <c r="F37" s="4">
        <v>40386</v>
      </c>
      <c r="G37" s="5" t="s">
        <v>7</v>
      </c>
      <c r="H37" s="5" t="s">
        <v>15</v>
      </c>
      <c r="I37" s="13">
        <v>4.1381249999999996</v>
      </c>
      <c r="J37" s="5">
        <v>0</v>
      </c>
      <c r="K37" s="5">
        <v>1</v>
      </c>
      <c r="L37" s="5">
        <v>1</v>
      </c>
      <c r="M37" s="13">
        <v>4.1381249999999996</v>
      </c>
      <c r="N37" s="13">
        <f t="shared" si="0"/>
        <v>278.07299912731719</v>
      </c>
      <c r="O37" s="13">
        <f t="shared" si="1"/>
        <v>2.8966874999999996</v>
      </c>
      <c r="P37" s="13">
        <f t="shared" si="2"/>
        <v>1.4483437499999998</v>
      </c>
      <c r="Q37" s="13">
        <f t="shared" si="3"/>
        <v>402.74529032980524</v>
      </c>
    </row>
    <row r="38" spans="2:17" x14ac:dyDescent="0.25">
      <c r="B38" t="str">
        <v>White Plains</v>
      </c>
      <c r="C38" s="48">
        <f t="shared" si="4"/>
        <v>1413.6435785171961</v>
      </c>
      <c r="F38" s="4">
        <v>40386</v>
      </c>
      <c r="G38" s="5" t="s">
        <v>7</v>
      </c>
      <c r="H38" s="5" t="s">
        <v>16</v>
      </c>
      <c r="I38" s="13">
        <v>4.1381249999999996</v>
      </c>
      <c r="J38" s="5">
        <v>0</v>
      </c>
      <c r="K38" s="5">
        <v>1</v>
      </c>
      <c r="L38" s="5">
        <v>1</v>
      </c>
      <c r="M38" s="13">
        <v>4.1381249999999996</v>
      </c>
      <c r="N38" s="13">
        <f t="shared" si="0"/>
        <v>278.07299912731719</v>
      </c>
      <c r="O38" s="13">
        <f t="shared" si="1"/>
        <v>2.8966874999999996</v>
      </c>
      <c r="P38" s="13">
        <f t="shared" si="2"/>
        <v>1.4483437499999998</v>
      </c>
      <c r="Q38" s="13">
        <f t="shared" si="3"/>
        <v>402.74529032980524</v>
      </c>
    </row>
    <row r="39" spans="2:17" x14ac:dyDescent="0.25">
      <c r="F39" s="4">
        <v>40386</v>
      </c>
      <c r="G39" s="5" t="s">
        <v>7</v>
      </c>
      <c r="H39" s="5" t="s">
        <v>17</v>
      </c>
      <c r="I39" s="13">
        <v>4.4866666669999997</v>
      </c>
      <c r="J39" s="5">
        <v>0</v>
      </c>
      <c r="K39" s="5">
        <v>1</v>
      </c>
      <c r="L39" s="5">
        <v>1</v>
      </c>
      <c r="M39" s="13">
        <v>4.4866666669999997</v>
      </c>
      <c r="N39" s="13">
        <f t="shared" si="0"/>
        <v>250.935328186455</v>
      </c>
      <c r="O39" s="13">
        <f t="shared" si="1"/>
        <v>3.1406666668999996</v>
      </c>
      <c r="P39" s="13">
        <f t="shared" si="2"/>
        <v>1.5703333334499998</v>
      </c>
      <c r="Q39" s="13">
        <f t="shared" si="3"/>
        <v>394.05211039140556</v>
      </c>
    </row>
    <row r="40" spans="2:17" x14ac:dyDescent="0.25">
      <c r="F40" s="4">
        <v>40386</v>
      </c>
      <c r="G40" s="5" t="s">
        <v>18</v>
      </c>
      <c r="H40" s="5" t="s">
        <v>19</v>
      </c>
      <c r="I40" s="13">
        <v>3.1469999999999998</v>
      </c>
      <c r="J40" s="5">
        <v>0</v>
      </c>
      <c r="K40" s="5">
        <v>1</v>
      </c>
      <c r="L40" s="5">
        <v>0</v>
      </c>
      <c r="M40" s="13">
        <v>0</v>
      </c>
      <c r="N40" s="13">
        <f t="shared" si="0"/>
        <v>268.59837162667776</v>
      </c>
      <c r="O40" s="13">
        <f t="shared" si="1"/>
        <v>2.2028999999999996</v>
      </c>
      <c r="P40" s="13">
        <f t="shared" si="2"/>
        <v>1.1014499999999998</v>
      </c>
      <c r="Q40" s="13">
        <f t="shared" si="3"/>
        <v>295.84767642820418</v>
      </c>
    </row>
    <row r="41" spans="2:17" x14ac:dyDescent="0.25">
      <c r="F41" s="4">
        <v>40386</v>
      </c>
      <c r="G41" s="5" t="s">
        <v>18</v>
      </c>
      <c r="H41" s="5" t="s">
        <v>20</v>
      </c>
      <c r="I41" s="13">
        <v>3.7450000000000001</v>
      </c>
      <c r="J41" s="5">
        <v>0</v>
      </c>
      <c r="K41" s="5">
        <v>1</v>
      </c>
      <c r="L41" s="5">
        <v>0</v>
      </c>
      <c r="M41" s="13">
        <v>0</v>
      </c>
      <c r="N41" s="13">
        <f t="shared" si="0"/>
        <v>248.04823497977074</v>
      </c>
      <c r="O41" s="13">
        <f t="shared" si="1"/>
        <v>2.6214999999999997</v>
      </c>
      <c r="P41" s="13">
        <f t="shared" si="2"/>
        <v>1.3107499999999999</v>
      </c>
      <c r="Q41" s="13">
        <f t="shared" si="3"/>
        <v>325.12922399973445</v>
      </c>
    </row>
    <row r="42" spans="2:17" x14ac:dyDescent="0.25">
      <c r="F42" s="4">
        <v>40386</v>
      </c>
      <c r="G42" s="5" t="s">
        <v>18</v>
      </c>
      <c r="H42" s="5" t="s">
        <v>21</v>
      </c>
      <c r="I42" s="13">
        <v>3.1469999999999998</v>
      </c>
      <c r="J42" s="5">
        <v>0</v>
      </c>
      <c r="K42" s="5">
        <v>1</v>
      </c>
      <c r="L42" s="5">
        <v>0</v>
      </c>
      <c r="M42" s="13">
        <v>0</v>
      </c>
      <c r="N42" s="13">
        <f t="shared" si="0"/>
        <v>268.59837162667776</v>
      </c>
      <c r="O42" s="13">
        <f t="shared" si="1"/>
        <v>2.2028999999999996</v>
      </c>
      <c r="P42" s="13">
        <f t="shared" si="2"/>
        <v>1.1014499999999998</v>
      </c>
      <c r="Q42" s="13">
        <f t="shared" si="3"/>
        <v>295.84767642820418</v>
      </c>
    </row>
    <row r="43" spans="2:17" x14ac:dyDescent="0.25">
      <c r="F43" s="4">
        <v>40386</v>
      </c>
      <c r="G43" s="5" t="s">
        <v>18</v>
      </c>
      <c r="H43" s="5" t="s">
        <v>22</v>
      </c>
      <c r="I43" s="13">
        <v>3.78</v>
      </c>
      <c r="J43" s="5">
        <v>0</v>
      </c>
      <c r="K43" s="5">
        <v>1</v>
      </c>
      <c r="L43" s="5">
        <v>0</v>
      </c>
      <c r="M43" s="13">
        <v>0</v>
      </c>
      <c r="N43" s="13">
        <f t="shared" si="0"/>
        <v>246.84546778471767</v>
      </c>
      <c r="O43" s="13">
        <f t="shared" si="1"/>
        <v>2.6459999999999999</v>
      </c>
      <c r="P43" s="13">
        <f t="shared" si="2"/>
        <v>1.323</v>
      </c>
      <c r="Q43" s="13">
        <f t="shared" si="3"/>
        <v>326.57655387918146</v>
      </c>
    </row>
    <row r="44" spans="2:17" x14ac:dyDescent="0.25">
      <c r="F44" s="4">
        <v>40386</v>
      </c>
      <c r="G44" s="5" t="s">
        <v>18</v>
      </c>
      <c r="H44" s="5" t="s">
        <v>23</v>
      </c>
      <c r="I44" s="13">
        <v>4.1790000000000003</v>
      </c>
      <c r="J44" s="5">
        <v>0</v>
      </c>
      <c r="K44" s="5">
        <v>1</v>
      </c>
      <c r="L44" s="5">
        <v>0</v>
      </c>
      <c r="M44" s="13">
        <v>0</v>
      </c>
      <c r="N44" s="13">
        <f t="shared" si="0"/>
        <v>233.13392176111245</v>
      </c>
      <c r="O44" s="13">
        <f t="shared" si="1"/>
        <v>2.9253</v>
      </c>
      <c r="P44" s="13">
        <f t="shared" si="2"/>
        <v>1.46265</v>
      </c>
      <c r="Q44" s="13">
        <f t="shared" si="3"/>
        <v>340.99333066389113</v>
      </c>
    </row>
    <row r="45" spans="2:17" x14ac:dyDescent="0.25">
      <c r="F45" s="4">
        <v>40386</v>
      </c>
      <c r="G45" s="5" t="s">
        <v>18</v>
      </c>
      <c r="H45" s="5" t="s">
        <v>24</v>
      </c>
      <c r="I45" s="13">
        <v>4.6224999999999996</v>
      </c>
      <c r="J45" s="5">
        <v>0</v>
      </c>
      <c r="K45" s="5">
        <v>1</v>
      </c>
      <c r="L45" s="5">
        <v>0</v>
      </c>
      <c r="M45" s="13">
        <v>0</v>
      </c>
      <c r="N45" s="13">
        <f t="shared" si="0"/>
        <v>217.89314316093979</v>
      </c>
      <c r="O45" s="13">
        <f t="shared" si="1"/>
        <v>3.2357499999999995</v>
      </c>
      <c r="P45" s="13">
        <f t="shared" si="2"/>
        <v>1.6178749999999997</v>
      </c>
      <c r="Q45" s="13">
        <f t="shared" si="3"/>
        <v>352.52386899150542</v>
      </c>
    </row>
    <row r="46" spans="2:17" x14ac:dyDescent="0.25">
      <c r="F46" s="4">
        <v>40386</v>
      </c>
      <c r="G46" s="5" t="s">
        <v>18</v>
      </c>
      <c r="H46" s="5" t="s">
        <v>25</v>
      </c>
      <c r="I46" s="13">
        <v>4.0162500000000003</v>
      </c>
      <c r="J46" s="5">
        <v>0</v>
      </c>
      <c r="K46" s="5">
        <v>1</v>
      </c>
      <c r="L46" s="5">
        <v>0</v>
      </c>
      <c r="M46" s="13">
        <v>0</v>
      </c>
      <c r="N46" s="13">
        <f t="shared" si="0"/>
        <v>238.7267892181093</v>
      </c>
      <c r="O46" s="13">
        <f t="shared" si="1"/>
        <v>2.811375</v>
      </c>
      <c r="P46" s="13">
        <f t="shared" si="2"/>
        <v>1.4056875</v>
      </c>
      <c r="Q46" s="13">
        <f t="shared" si="3"/>
        <v>335.57526351903101</v>
      </c>
    </row>
    <row r="47" spans="2:17" x14ac:dyDescent="0.25">
      <c r="F47" s="4">
        <v>40386</v>
      </c>
      <c r="G47" s="5" t="s">
        <v>18</v>
      </c>
      <c r="H47" s="5" t="s">
        <v>26</v>
      </c>
      <c r="I47" s="13">
        <v>3.1419999999999999</v>
      </c>
      <c r="J47" s="5">
        <v>0</v>
      </c>
      <c r="K47" s="5">
        <v>1</v>
      </c>
      <c r="L47" s="5">
        <v>0</v>
      </c>
      <c r="M47" s="13">
        <v>0</v>
      </c>
      <c r="N47" s="13">
        <f t="shared" si="0"/>
        <v>268.77019551168536</v>
      </c>
      <c r="O47" s="13">
        <f t="shared" si="1"/>
        <v>2.1993999999999998</v>
      </c>
      <c r="P47" s="13">
        <f t="shared" si="2"/>
        <v>1.0996999999999999</v>
      </c>
      <c r="Q47" s="13">
        <f t="shared" si="3"/>
        <v>295.56658400420037</v>
      </c>
    </row>
    <row r="48" spans="2:17" x14ac:dyDescent="0.25">
      <c r="F48" s="4">
        <v>40386</v>
      </c>
      <c r="G48" s="5" t="s">
        <v>18</v>
      </c>
      <c r="H48" s="5" t="s">
        <v>27</v>
      </c>
      <c r="I48" s="13">
        <v>3.7450000000000001</v>
      </c>
      <c r="J48" s="5">
        <v>0</v>
      </c>
      <c r="K48" s="5">
        <v>1</v>
      </c>
      <c r="L48" s="5">
        <v>0</v>
      </c>
      <c r="M48" s="13">
        <v>0</v>
      </c>
      <c r="N48" s="13">
        <f t="shared" si="0"/>
        <v>248.04823497977074</v>
      </c>
      <c r="O48" s="13">
        <f t="shared" si="1"/>
        <v>2.6214999999999997</v>
      </c>
      <c r="P48" s="13">
        <f t="shared" si="2"/>
        <v>1.3107499999999999</v>
      </c>
      <c r="Q48" s="13">
        <f t="shared" si="3"/>
        <v>325.12922399973445</v>
      </c>
    </row>
    <row r="49" spans="6:17" x14ac:dyDescent="0.25">
      <c r="F49" s="4">
        <v>40386</v>
      </c>
      <c r="G49" s="5" t="s">
        <v>18</v>
      </c>
      <c r="H49" s="5" t="s">
        <v>28</v>
      </c>
      <c r="I49" s="13">
        <v>3.5185714290000001</v>
      </c>
      <c r="J49" s="5">
        <v>0</v>
      </c>
      <c r="K49" s="5">
        <v>1</v>
      </c>
      <c r="L49" s="5">
        <v>0</v>
      </c>
      <c r="M49" s="13">
        <v>0</v>
      </c>
      <c r="N49" s="13">
        <f t="shared" si="0"/>
        <v>255.82940232895783</v>
      </c>
      <c r="O49" s="13">
        <f t="shared" si="1"/>
        <v>2.4630000003000001</v>
      </c>
      <c r="P49" s="13">
        <f t="shared" si="2"/>
        <v>1.2315000001500001</v>
      </c>
      <c r="Q49" s="13">
        <f t="shared" si="3"/>
        <v>315.05390900648598</v>
      </c>
    </row>
    <row r="50" spans="6:17" x14ac:dyDescent="0.25">
      <c r="F50" s="4">
        <v>40393</v>
      </c>
      <c r="G50" s="5" t="s">
        <v>7</v>
      </c>
      <c r="H50" s="5" t="s">
        <v>8</v>
      </c>
      <c r="I50" s="13">
        <v>3.556923077</v>
      </c>
      <c r="J50" s="5">
        <v>0</v>
      </c>
      <c r="K50" s="5">
        <v>1</v>
      </c>
      <c r="L50" s="5">
        <v>1</v>
      </c>
      <c r="M50" s="13">
        <v>3.556923077</v>
      </c>
      <c r="N50" s="13">
        <f t="shared" si="0"/>
        <v>323.32574228519707</v>
      </c>
      <c r="O50" s="13">
        <f t="shared" si="1"/>
        <v>2.4898461538999999</v>
      </c>
      <c r="P50" s="13">
        <f t="shared" si="2"/>
        <v>1.2449230769499999</v>
      </c>
      <c r="Q50" s="13">
        <f t="shared" si="3"/>
        <v>402.51567794283022</v>
      </c>
    </row>
    <row r="51" spans="6:17" x14ac:dyDescent="0.25">
      <c r="F51" s="4">
        <v>40393</v>
      </c>
      <c r="G51" s="5" t="s">
        <v>7</v>
      </c>
      <c r="H51" s="5" t="s">
        <v>9</v>
      </c>
      <c r="I51" s="13">
        <v>3.8450000000000002</v>
      </c>
      <c r="J51" s="5">
        <v>0</v>
      </c>
      <c r="K51" s="5">
        <v>1</v>
      </c>
      <c r="L51" s="5">
        <v>1</v>
      </c>
      <c r="M51" s="13">
        <v>3.8450000000000002</v>
      </c>
      <c r="N51" s="13">
        <f t="shared" si="0"/>
        <v>300.89589391349557</v>
      </c>
      <c r="O51" s="13">
        <f t="shared" si="1"/>
        <v>2.6915</v>
      </c>
      <c r="P51" s="13">
        <f t="shared" si="2"/>
        <v>1.34575</v>
      </c>
      <c r="Q51" s="13">
        <f t="shared" si="3"/>
        <v>404.93064923408667</v>
      </c>
    </row>
    <row r="52" spans="6:17" x14ac:dyDescent="0.25">
      <c r="F52" s="4">
        <v>40393</v>
      </c>
      <c r="G52" s="5" t="s">
        <v>7</v>
      </c>
      <c r="H52" s="5" t="s">
        <v>10</v>
      </c>
      <c r="I52" s="13">
        <v>4.6806666669999997</v>
      </c>
      <c r="J52" s="5">
        <v>0</v>
      </c>
      <c r="K52" s="5">
        <v>1</v>
      </c>
      <c r="L52" s="5">
        <v>1</v>
      </c>
      <c r="M52" s="13">
        <v>4.6806666669999997</v>
      </c>
      <c r="N52" s="13">
        <f t="shared" si="0"/>
        <v>235.83036754332113</v>
      </c>
      <c r="O52" s="13">
        <f t="shared" si="1"/>
        <v>3.2764666668999998</v>
      </c>
      <c r="P52" s="13">
        <f t="shared" si="2"/>
        <v>1.6382333334499999</v>
      </c>
      <c r="Q52" s="13">
        <f t="shared" si="3"/>
        <v>386.34516914923364</v>
      </c>
    </row>
    <row r="53" spans="6:17" x14ac:dyDescent="0.25">
      <c r="F53" s="4">
        <v>40393</v>
      </c>
      <c r="G53" s="5" t="s">
        <v>7</v>
      </c>
      <c r="H53" s="5" t="s">
        <v>11</v>
      </c>
      <c r="I53" s="13">
        <v>4.5443749999999996</v>
      </c>
      <c r="J53" s="5">
        <v>0</v>
      </c>
      <c r="K53" s="5">
        <v>1</v>
      </c>
      <c r="L53" s="5">
        <v>1</v>
      </c>
      <c r="M53" s="13">
        <v>4.5443749999999996</v>
      </c>
      <c r="N53" s="13">
        <f t="shared" si="0"/>
        <v>246.44212149188871</v>
      </c>
      <c r="O53" s="13">
        <f t="shared" si="1"/>
        <v>3.1810624999999995</v>
      </c>
      <c r="P53" s="13">
        <f t="shared" si="2"/>
        <v>1.5905312499999997</v>
      </c>
      <c r="Q53" s="13">
        <f t="shared" si="3"/>
        <v>391.97389554914554</v>
      </c>
    </row>
    <row r="54" spans="6:17" x14ac:dyDescent="0.25">
      <c r="F54" s="4">
        <v>40393</v>
      </c>
      <c r="G54" s="5" t="s">
        <v>7</v>
      </c>
      <c r="H54" s="5" t="s">
        <v>12</v>
      </c>
      <c r="I54" s="13">
        <v>4.314666667</v>
      </c>
      <c r="J54" s="5">
        <v>0</v>
      </c>
      <c r="K54" s="5">
        <v>1</v>
      </c>
      <c r="L54" s="5">
        <v>1</v>
      </c>
      <c r="M54" s="13">
        <v>4.314666667</v>
      </c>
      <c r="N54" s="13">
        <f t="shared" si="0"/>
        <v>264.32735514840869</v>
      </c>
      <c r="O54" s="13">
        <f t="shared" si="1"/>
        <v>3.0202666669</v>
      </c>
      <c r="P54" s="13">
        <f t="shared" si="2"/>
        <v>1.51013333345</v>
      </c>
      <c r="Q54" s="13">
        <f t="shared" si="3"/>
        <v>399.16954995228843</v>
      </c>
    </row>
    <row r="55" spans="6:17" x14ac:dyDescent="0.25">
      <c r="F55" s="4">
        <v>40393</v>
      </c>
      <c r="G55" s="5" t="s">
        <v>7</v>
      </c>
      <c r="H55" s="5" t="s">
        <v>13</v>
      </c>
      <c r="I55" s="13">
        <v>3.8136363640000002</v>
      </c>
      <c r="J55" s="5">
        <v>0</v>
      </c>
      <c r="K55" s="5">
        <v>1</v>
      </c>
      <c r="L55" s="5">
        <v>1</v>
      </c>
      <c r="M55" s="13">
        <v>3.8136363640000002</v>
      </c>
      <c r="N55" s="13">
        <f t="shared" si="0"/>
        <v>303.33788611661703</v>
      </c>
      <c r="O55" s="13">
        <f t="shared" si="1"/>
        <v>2.6695454548000002</v>
      </c>
      <c r="P55" s="13">
        <f t="shared" si="2"/>
        <v>1.3347727274000001</v>
      </c>
      <c r="Q55" s="13">
        <f t="shared" si="3"/>
        <v>404.88713757562755</v>
      </c>
    </row>
    <row r="56" spans="6:17" x14ac:dyDescent="0.25">
      <c r="F56" s="4">
        <v>40393</v>
      </c>
      <c r="G56" s="5" t="s">
        <v>7</v>
      </c>
      <c r="H56" s="5" t="s">
        <v>14</v>
      </c>
      <c r="I56" s="13">
        <v>4.1479999999999997</v>
      </c>
      <c r="J56" s="5">
        <v>0</v>
      </c>
      <c r="K56" s="5">
        <v>1</v>
      </c>
      <c r="L56" s="5">
        <v>1</v>
      </c>
      <c r="M56" s="13">
        <v>4.1479999999999997</v>
      </c>
      <c r="N56" s="13">
        <f t="shared" si="0"/>
        <v>277.30412548633291</v>
      </c>
      <c r="O56" s="13">
        <f t="shared" si="1"/>
        <v>2.9035999999999995</v>
      </c>
      <c r="P56" s="13">
        <f t="shared" si="2"/>
        <v>1.4517999999999998</v>
      </c>
      <c r="Q56" s="13">
        <f t="shared" si="3"/>
        <v>402.59012938105803</v>
      </c>
    </row>
    <row r="57" spans="6:17" x14ac:dyDescent="0.25">
      <c r="F57" s="4">
        <v>40393</v>
      </c>
      <c r="G57" s="5" t="s">
        <v>7</v>
      </c>
      <c r="H57" s="5" t="s">
        <v>15</v>
      </c>
      <c r="I57" s="13">
        <v>4.1381249999999996</v>
      </c>
      <c r="J57" s="5">
        <v>0</v>
      </c>
      <c r="K57" s="5">
        <v>1</v>
      </c>
      <c r="L57" s="5">
        <v>1</v>
      </c>
      <c r="M57" s="13">
        <v>4.1381249999999996</v>
      </c>
      <c r="N57" s="13">
        <f t="shared" si="0"/>
        <v>278.07299912731719</v>
      </c>
      <c r="O57" s="13">
        <f t="shared" si="1"/>
        <v>2.8966874999999996</v>
      </c>
      <c r="P57" s="13">
        <f t="shared" si="2"/>
        <v>1.4483437499999998</v>
      </c>
      <c r="Q57" s="13">
        <f t="shared" si="3"/>
        <v>402.74529032980524</v>
      </c>
    </row>
    <row r="58" spans="6:17" x14ac:dyDescent="0.25">
      <c r="F58" s="4">
        <v>40393</v>
      </c>
      <c r="G58" s="5" t="s">
        <v>7</v>
      </c>
      <c r="H58" s="5" t="s">
        <v>16</v>
      </c>
      <c r="I58" s="13">
        <v>4.1381249999999996</v>
      </c>
      <c r="J58" s="5">
        <v>0</v>
      </c>
      <c r="K58" s="5">
        <v>1</v>
      </c>
      <c r="L58" s="5">
        <v>1</v>
      </c>
      <c r="M58" s="13">
        <v>4.1381249999999996</v>
      </c>
      <c r="N58" s="13">
        <f t="shared" si="0"/>
        <v>278.07299912731719</v>
      </c>
      <c r="O58" s="13">
        <f t="shared" si="1"/>
        <v>2.8966874999999996</v>
      </c>
      <c r="P58" s="13">
        <f t="shared" si="2"/>
        <v>1.4483437499999998</v>
      </c>
      <c r="Q58" s="13">
        <f t="shared" si="3"/>
        <v>402.74529032980524</v>
      </c>
    </row>
    <row r="59" spans="6:17" x14ac:dyDescent="0.25">
      <c r="F59" s="4">
        <v>40393</v>
      </c>
      <c r="G59" s="5" t="s">
        <v>7</v>
      </c>
      <c r="H59" s="5" t="s">
        <v>17</v>
      </c>
      <c r="I59" s="13">
        <v>4.4866666669999997</v>
      </c>
      <c r="J59" s="5">
        <v>0</v>
      </c>
      <c r="K59" s="5">
        <v>1</v>
      </c>
      <c r="L59" s="5">
        <v>1</v>
      </c>
      <c r="M59" s="13">
        <v>4.4866666669999997</v>
      </c>
      <c r="N59" s="13">
        <f t="shared" si="0"/>
        <v>250.935328186455</v>
      </c>
      <c r="O59" s="13">
        <f t="shared" si="1"/>
        <v>3.1406666668999996</v>
      </c>
      <c r="P59" s="13">
        <f t="shared" si="2"/>
        <v>1.5703333334499998</v>
      </c>
      <c r="Q59" s="13">
        <f t="shared" si="3"/>
        <v>394.05211039140556</v>
      </c>
    </row>
    <row r="60" spans="6:17" x14ac:dyDescent="0.25">
      <c r="F60" s="4">
        <v>40393</v>
      </c>
      <c r="G60" s="5" t="s">
        <v>18</v>
      </c>
      <c r="H60" s="5" t="s">
        <v>19</v>
      </c>
      <c r="I60" s="13">
        <v>3.1469999999999998</v>
      </c>
      <c r="J60" s="5">
        <v>0</v>
      </c>
      <c r="K60" s="5">
        <v>1</v>
      </c>
      <c r="L60" s="5">
        <v>0</v>
      </c>
      <c r="M60" s="13">
        <v>0</v>
      </c>
      <c r="N60" s="13">
        <f t="shared" si="0"/>
        <v>268.59837162667776</v>
      </c>
      <c r="O60" s="13">
        <f t="shared" si="1"/>
        <v>2.2028999999999996</v>
      </c>
      <c r="P60" s="13">
        <f t="shared" si="2"/>
        <v>1.1014499999999998</v>
      </c>
      <c r="Q60" s="13">
        <f t="shared" si="3"/>
        <v>295.84767642820418</v>
      </c>
    </row>
    <row r="61" spans="6:17" x14ac:dyDescent="0.25">
      <c r="F61" s="4">
        <v>40393</v>
      </c>
      <c r="G61" s="5" t="s">
        <v>18</v>
      </c>
      <c r="H61" s="5" t="s">
        <v>20</v>
      </c>
      <c r="I61" s="13">
        <v>3.7450000000000001</v>
      </c>
      <c r="J61" s="5">
        <v>0</v>
      </c>
      <c r="K61" s="5">
        <v>1</v>
      </c>
      <c r="L61" s="5">
        <v>0</v>
      </c>
      <c r="M61" s="13">
        <v>0</v>
      </c>
      <c r="N61" s="13">
        <f t="shared" si="0"/>
        <v>248.04823497977074</v>
      </c>
      <c r="O61" s="13">
        <f t="shared" si="1"/>
        <v>2.6214999999999997</v>
      </c>
      <c r="P61" s="13">
        <f t="shared" si="2"/>
        <v>1.3107499999999999</v>
      </c>
      <c r="Q61" s="13">
        <f t="shared" si="3"/>
        <v>325.12922399973445</v>
      </c>
    </row>
    <row r="62" spans="6:17" x14ac:dyDescent="0.25">
      <c r="F62" s="4">
        <v>40393</v>
      </c>
      <c r="G62" s="5" t="s">
        <v>18</v>
      </c>
      <c r="H62" s="5" t="s">
        <v>21</v>
      </c>
      <c r="I62" s="13">
        <v>3.1469999999999998</v>
      </c>
      <c r="J62" s="5">
        <v>0</v>
      </c>
      <c r="K62" s="5">
        <v>1</v>
      </c>
      <c r="L62" s="5">
        <v>0</v>
      </c>
      <c r="M62" s="13">
        <v>0</v>
      </c>
      <c r="N62" s="13">
        <f t="shared" si="0"/>
        <v>268.59837162667776</v>
      </c>
      <c r="O62" s="13">
        <f t="shared" si="1"/>
        <v>2.2028999999999996</v>
      </c>
      <c r="P62" s="13">
        <f t="shared" si="2"/>
        <v>1.1014499999999998</v>
      </c>
      <c r="Q62" s="13">
        <f t="shared" si="3"/>
        <v>295.84767642820418</v>
      </c>
    </row>
    <row r="63" spans="6:17" x14ac:dyDescent="0.25">
      <c r="F63" s="4">
        <v>40393</v>
      </c>
      <c r="G63" s="5" t="s">
        <v>18</v>
      </c>
      <c r="H63" s="5" t="s">
        <v>22</v>
      </c>
      <c r="I63" s="13">
        <v>3.78</v>
      </c>
      <c r="J63" s="5">
        <v>0</v>
      </c>
      <c r="K63" s="5">
        <v>1</v>
      </c>
      <c r="L63" s="5">
        <v>0</v>
      </c>
      <c r="M63" s="13">
        <v>0</v>
      </c>
      <c r="N63" s="13">
        <f t="shared" si="0"/>
        <v>246.84546778471767</v>
      </c>
      <c r="O63" s="13">
        <f t="shared" si="1"/>
        <v>2.6459999999999999</v>
      </c>
      <c r="P63" s="13">
        <f t="shared" si="2"/>
        <v>1.323</v>
      </c>
      <c r="Q63" s="13">
        <f t="shared" si="3"/>
        <v>326.57655387918146</v>
      </c>
    </row>
    <row r="64" spans="6:17" x14ac:dyDescent="0.25">
      <c r="F64" s="4">
        <v>40393</v>
      </c>
      <c r="G64" s="5" t="s">
        <v>18</v>
      </c>
      <c r="H64" s="5" t="s">
        <v>23</v>
      </c>
      <c r="I64" s="13">
        <v>4.1790000000000003</v>
      </c>
      <c r="J64" s="5">
        <v>0</v>
      </c>
      <c r="K64" s="5">
        <v>1</v>
      </c>
      <c r="L64" s="5">
        <v>0</v>
      </c>
      <c r="M64" s="13">
        <v>0</v>
      </c>
      <c r="N64" s="13">
        <f t="shared" si="0"/>
        <v>233.13392176111245</v>
      </c>
      <c r="O64" s="13">
        <f t="shared" si="1"/>
        <v>2.9253</v>
      </c>
      <c r="P64" s="13">
        <f t="shared" si="2"/>
        <v>1.46265</v>
      </c>
      <c r="Q64" s="13">
        <f t="shared" si="3"/>
        <v>340.99333066389113</v>
      </c>
    </row>
    <row r="65" spans="6:17" x14ac:dyDescent="0.25">
      <c r="F65" s="4">
        <v>40393</v>
      </c>
      <c r="G65" s="5" t="s">
        <v>18</v>
      </c>
      <c r="H65" s="5" t="s">
        <v>24</v>
      </c>
      <c r="I65" s="13">
        <v>4.6224999999999996</v>
      </c>
      <c r="J65" s="5">
        <v>0</v>
      </c>
      <c r="K65" s="5">
        <v>1</v>
      </c>
      <c r="L65" s="5">
        <v>0</v>
      </c>
      <c r="M65" s="13">
        <v>0</v>
      </c>
      <c r="N65" s="13">
        <f t="shared" si="0"/>
        <v>217.89314316093979</v>
      </c>
      <c r="O65" s="13">
        <f t="shared" si="1"/>
        <v>3.2357499999999995</v>
      </c>
      <c r="P65" s="13">
        <f t="shared" si="2"/>
        <v>1.6178749999999997</v>
      </c>
      <c r="Q65" s="13">
        <f t="shared" si="3"/>
        <v>352.52386899150542</v>
      </c>
    </row>
    <row r="66" spans="6:17" x14ac:dyDescent="0.25">
      <c r="F66" s="4">
        <v>40393</v>
      </c>
      <c r="G66" s="5" t="s">
        <v>18</v>
      </c>
      <c r="H66" s="5" t="s">
        <v>25</v>
      </c>
      <c r="I66" s="13">
        <v>4.0162500000000003</v>
      </c>
      <c r="J66" s="5">
        <v>0</v>
      </c>
      <c r="K66" s="5">
        <v>1</v>
      </c>
      <c r="L66" s="5">
        <v>0</v>
      </c>
      <c r="M66" s="13">
        <v>0</v>
      </c>
      <c r="N66" s="13">
        <f t="shared" si="0"/>
        <v>238.7267892181093</v>
      </c>
      <c r="O66" s="13">
        <f t="shared" si="1"/>
        <v>2.811375</v>
      </c>
      <c r="P66" s="13">
        <f t="shared" si="2"/>
        <v>1.4056875</v>
      </c>
      <c r="Q66" s="13">
        <f t="shared" si="3"/>
        <v>335.57526351903101</v>
      </c>
    </row>
    <row r="67" spans="6:17" x14ac:dyDescent="0.25">
      <c r="F67" s="4">
        <v>40393</v>
      </c>
      <c r="G67" s="5" t="s">
        <v>18</v>
      </c>
      <c r="H67" s="5" t="s">
        <v>26</v>
      </c>
      <c r="I67" s="13">
        <v>3.1419999999999999</v>
      </c>
      <c r="J67" s="5">
        <v>0</v>
      </c>
      <c r="K67" s="5">
        <v>1</v>
      </c>
      <c r="L67" s="5">
        <v>0</v>
      </c>
      <c r="M67" s="13">
        <v>0</v>
      </c>
      <c r="N67" s="13">
        <f t="shared" si="0"/>
        <v>268.77019551168536</v>
      </c>
      <c r="O67" s="13">
        <f t="shared" si="1"/>
        <v>2.1993999999999998</v>
      </c>
      <c r="P67" s="13">
        <f t="shared" si="2"/>
        <v>1.0996999999999999</v>
      </c>
      <c r="Q67" s="13">
        <f t="shared" si="3"/>
        <v>295.56658400420037</v>
      </c>
    </row>
    <row r="68" spans="6:17" x14ac:dyDescent="0.25">
      <c r="F68" s="4">
        <v>40393</v>
      </c>
      <c r="G68" s="5" t="s">
        <v>18</v>
      </c>
      <c r="H68" s="5" t="s">
        <v>27</v>
      </c>
      <c r="I68" s="13">
        <v>3.7450000000000001</v>
      </c>
      <c r="J68" s="5">
        <v>0</v>
      </c>
      <c r="K68" s="5">
        <v>1</v>
      </c>
      <c r="L68" s="5">
        <v>0</v>
      </c>
      <c r="M68" s="13">
        <v>0</v>
      </c>
      <c r="N68" s="13">
        <f t="shared" si="0"/>
        <v>248.04823497977074</v>
      </c>
      <c r="O68" s="13">
        <f t="shared" si="1"/>
        <v>2.6214999999999997</v>
      </c>
      <c r="P68" s="13">
        <f t="shared" si="2"/>
        <v>1.3107499999999999</v>
      </c>
      <c r="Q68" s="13">
        <f t="shared" si="3"/>
        <v>325.12922399973445</v>
      </c>
    </row>
    <row r="69" spans="6:17" x14ac:dyDescent="0.25">
      <c r="F69" s="4">
        <v>40393</v>
      </c>
      <c r="G69" s="5" t="s">
        <v>18</v>
      </c>
      <c r="H69" s="5" t="s">
        <v>28</v>
      </c>
      <c r="I69" s="13">
        <v>3.5185714290000001</v>
      </c>
      <c r="J69" s="5">
        <v>0</v>
      </c>
      <c r="K69" s="5">
        <v>1</v>
      </c>
      <c r="L69" s="5">
        <v>0</v>
      </c>
      <c r="M69" s="13">
        <v>0</v>
      </c>
      <c r="N69" s="13">
        <f t="shared" si="0"/>
        <v>255.82940232895783</v>
      </c>
      <c r="O69" s="13">
        <f t="shared" si="1"/>
        <v>2.4630000003000001</v>
      </c>
      <c r="P69" s="13">
        <f t="shared" si="2"/>
        <v>1.2315000001500001</v>
      </c>
      <c r="Q69" s="13">
        <f t="shared" si="3"/>
        <v>315.05390900648598</v>
      </c>
    </row>
    <row r="70" spans="6:17" x14ac:dyDescent="0.25">
      <c r="F70" s="4">
        <v>40400</v>
      </c>
      <c r="G70" s="5" t="s">
        <v>7</v>
      </c>
      <c r="H70" s="5" t="s">
        <v>8</v>
      </c>
      <c r="I70" s="13">
        <v>3.556923077</v>
      </c>
      <c r="J70" s="5">
        <v>0</v>
      </c>
      <c r="K70" s="5">
        <v>1</v>
      </c>
      <c r="L70" s="5">
        <v>1</v>
      </c>
      <c r="M70" s="13">
        <v>3.556923077</v>
      </c>
      <c r="N70" s="13">
        <f t="shared" si="0"/>
        <v>323.32574228519707</v>
      </c>
      <c r="O70" s="13">
        <f t="shared" si="1"/>
        <v>2.4898461538999999</v>
      </c>
      <c r="P70" s="13">
        <f t="shared" si="2"/>
        <v>1.2449230769499999</v>
      </c>
      <c r="Q70" s="13">
        <f t="shared" si="3"/>
        <v>402.51567794283022</v>
      </c>
    </row>
    <row r="71" spans="6:17" x14ac:dyDescent="0.25">
      <c r="F71" s="4">
        <v>40400</v>
      </c>
      <c r="G71" s="5" t="s">
        <v>7</v>
      </c>
      <c r="H71" s="5" t="s">
        <v>9</v>
      </c>
      <c r="I71" s="13">
        <v>3.8450000000000002</v>
      </c>
      <c r="J71" s="5">
        <v>0</v>
      </c>
      <c r="K71" s="5">
        <v>1</v>
      </c>
      <c r="L71" s="5">
        <v>1</v>
      </c>
      <c r="M71" s="13">
        <v>3.8450000000000002</v>
      </c>
      <c r="N71" s="13">
        <f t="shared" si="0"/>
        <v>300.89589391349557</v>
      </c>
      <c r="O71" s="13">
        <f t="shared" si="1"/>
        <v>2.6915</v>
      </c>
      <c r="P71" s="13">
        <f t="shared" si="2"/>
        <v>1.34575</v>
      </c>
      <c r="Q71" s="13">
        <f t="shared" si="3"/>
        <v>404.93064923408667</v>
      </c>
    </row>
    <row r="72" spans="6:17" x14ac:dyDescent="0.25">
      <c r="F72" s="4">
        <v>40400</v>
      </c>
      <c r="G72" s="5" t="s">
        <v>7</v>
      </c>
      <c r="H72" s="5" t="s">
        <v>10</v>
      </c>
      <c r="I72" s="13">
        <v>4.6806666669999997</v>
      </c>
      <c r="J72" s="5">
        <v>0</v>
      </c>
      <c r="K72" s="5">
        <v>1</v>
      </c>
      <c r="L72" s="5">
        <v>1</v>
      </c>
      <c r="M72" s="13">
        <v>4.6806666669999997</v>
      </c>
      <c r="N72" s="13">
        <f t="shared" si="0"/>
        <v>235.83036754332113</v>
      </c>
      <c r="O72" s="13">
        <f t="shared" si="1"/>
        <v>3.2764666668999998</v>
      </c>
      <c r="P72" s="13">
        <f t="shared" si="2"/>
        <v>1.6382333334499999</v>
      </c>
      <c r="Q72" s="13">
        <f t="shared" si="3"/>
        <v>386.34516914923364</v>
      </c>
    </row>
    <row r="73" spans="6:17" x14ac:dyDescent="0.25">
      <c r="F73" s="4">
        <v>40400</v>
      </c>
      <c r="G73" s="5" t="s">
        <v>7</v>
      </c>
      <c r="H73" s="5" t="s">
        <v>11</v>
      </c>
      <c r="I73" s="13">
        <v>4.5443749999999996</v>
      </c>
      <c r="J73" s="5">
        <v>0</v>
      </c>
      <c r="K73" s="5">
        <v>1</v>
      </c>
      <c r="L73" s="5">
        <v>1</v>
      </c>
      <c r="M73" s="13">
        <v>4.5443749999999996</v>
      </c>
      <c r="N73" s="13">
        <f t="shared" si="0"/>
        <v>246.44212149188871</v>
      </c>
      <c r="O73" s="13">
        <f t="shared" si="1"/>
        <v>3.1810624999999995</v>
      </c>
      <c r="P73" s="13">
        <f t="shared" si="2"/>
        <v>1.5905312499999997</v>
      </c>
      <c r="Q73" s="13">
        <f t="shared" si="3"/>
        <v>391.97389554914554</v>
      </c>
    </row>
    <row r="74" spans="6:17" x14ac:dyDescent="0.25">
      <c r="F74" s="4">
        <v>40400</v>
      </c>
      <c r="G74" s="5" t="s">
        <v>7</v>
      </c>
      <c r="H74" s="5" t="s">
        <v>12</v>
      </c>
      <c r="I74" s="13">
        <v>4.314666667</v>
      </c>
      <c r="J74" s="5">
        <v>0</v>
      </c>
      <c r="K74" s="5">
        <v>1</v>
      </c>
      <c r="L74" s="5">
        <v>1</v>
      </c>
      <c r="M74" s="13">
        <v>4.314666667</v>
      </c>
      <c r="N74" s="13">
        <f t="shared" si="0"/>
        <v>264.32735514840869</v>
      </c>
      <c r="O74" s="13">
        <f t="shared" si="1"/>
        <v>3.0202666669</v>
      </c>
      <c r="P74" s="13">
        <f t="shared" si="2"/>
        <v>1.51013333345</v>
      </c>
      <c r="Q74" s="13">
        <f t="shared" si="3"/>
        <v>399.16954995228843</v>
      </c>
    </row>
    <row r="75" spans="6:17" x14ac:dyDescent="0.25">
      <c r="F75" s="4">
        <v>40400</v>
      </c>
      <c r="G75" s="5" t="s">
        <v>7</v>
      </c>
      <c r="H75" s="5" t="s">
        <v>13</v>
      </c>
      <c r="I75" s="13">
        <v>3.8136363640000002</v>
      </c>
      <c r="J75" s="5">
        <v>0</v>
      </c>
      <c r="K75" s="5">
        <v>1</v>
      </c>
      <c r="L75" s="5">
        <v>1</v>
      </c>
      <c r="M75" s="13">
        <v>3.8136363640000002</v>
      </c>
      <c r="N75" s="13">
        <f t="shared" ref="N75:N89" si="5">$H$6+SUMPRODUCT($I$6:$M$6,$I75:$M75)</f>
        <v>303.33788611661703</v>
      </c>
      <c r="O75" s="13">
        <f t="shared" ref="O75:O89" si="6">(1-$O$8)*I75</f>
        <v>2.6695454548000002</v>
      </c>
      <c r="P75" s="13">
        <f t="shared" ref="P75:P89" si="7">(1-$P$8)*O75</f>
        <v>1.3347727274000001</v>
      </c>
      <c r="Q75" s="13">
        <f t="shared" ref="Q75:Q89" si="8">(O75-P75)*N75</f>
        <v>404.88713757562755</v>
      </c>
    </row>
    <row r="76" spans="6:17" x14ac:dyDescent="0.25">
      <c r="F76" s="4">
        <v>40400</v>
      </c>
      <c r="G76" s="5" t="s">
        <v>7</v>
      </c>
      <c r="H76" s="5" t="s">
        <v>14</v>
      </c>
      <c r="I76" s="13">
        <v>4.1479999999999997</v>
      </c>
      <c r="J76" s="5">
        <v>0</v>
      </c>
      <c r="K76" s="5">
        <v>1</v>
      </c>
      <c r="L76" s="5">
        <v>1</v>
      </c>
      <c r="M76" s="13">
        <v>4.1479999999999997</v>
      </c>
      <c r="N76" s="13">
        <f t="shared" si="5"/>
        <v>277.30412548633291</v>
      </c>
      <c r="O76" s="13">
        <f t="shared" si="6"/>
        <v>2.9035999999999995</v>
      </c>
      <c r="P76" s="13">
        <f t="shared" si="7"/>
        <v>1.4517999999999998</v>
      </c>
      <c r="Q76" s="13">
        <f t="shared" si="8"/>
        <v>402.59012938105803</v>
      </c>
    </row>
    <row r="77" spans="6:17" x14ac:dyDescent="0.25">
      <c r="F77" s="4">
        <v>40400</v>
      </c>
      <c r="G77" s="5" t="s">
        <v>7</v>
      </c>
      <c r="H77" s="5" t="s">
        <v>15</v>
      </c>
      <c r="I77" s="13">
        <v>4.1381249999999996</v>
      </c>
      <c r="J77" s="5">
        <v>0</v>
      </c>
      <c r="K77" s="5">
        <v>1</v>
      </c>
      <c r="L77" s="5">
        <v>1</v>
      </c>
      <c r="M77" s="13">
        <v>4.1381249999999996</v>
      </c>
      <c r="N77" s="13">
        <f t="shared" si="5"/>
        <v>278.07299912731719</v>
      </c>
      <c r="O77" s="13">
        <f t="shared" si="6"/>
        <v>2.8966874999999996</v>
      </c>
      <c r="P77" s="13">
        <f t="shared" si="7"/>
        <v>1.4483437499999998</v>
      </c>
      <c r="Q77" s="13">
        <f t="shared" si="8"/>
        <v>402.74529032980524</v>
      </c>
    </row>
    <row r="78" spans="6:17" x14ac:dyDescent="0.25">
      <c r="F78" s="4">
        <v>40400</v>
      </c>
      <c r="G78" s="5" t="s">
        <v>7</v>
      </c>
      <c r="H78" s="5" t="s">
        <v>16</v>
      </c>
      <c r="I78" s="13">
        <v>4.1381249999999996</v>
      </c>
      <c r="J78" s="5">
        <v>0</v>
      </c>
      <c r="K78" s="5">
        <v>1</v>
      </c>
      <c r="L78" s="5">
        <v>1</v>
      </c>
      <c r="M78" s="13">
        <v>4.1381249999999996</v>
      </c>
      <c r="N78" s="13">
        <f t="shared" si="5"/>
        <v>278.07299912731719</v>
      </c>
      <c r="O78" s="13">
        <f t="shared" si="6"/>
        <v>2.8966874999999996</v>
      </c>
      <c r="P78" s="13">
        <f t="shared" si="7"/>
        <v>1.4483437499999998</v>
      </c>
      <c r="Q78" s="13">
        <f t="shared" si="8"/>
        <v>402.74529032980524</v>
      </c>
    </row>
    <row r="79" spans="6:17" x14ac:dyDescent="0.25">
      <c r="F79" s="4">
        <v>40400</v>
      </c>
      <c r="G79" s="5" t="s">
        <v>7</v>
      </c>
      <c r="H79" s="5" t="s">
        <v>17</v>
      </c>
      <c r="I79" s="13">
        <v>4.4866666669999997</v>
      </c>
      <c r="J79" s="5">
        <v>0</v>
      </c>
      <c r="K79" s="5">
        <v>1</v>
      </c>
      <c r="L79" s="5">
        <v>1</v>
      </c>
      <c r="M79" s="13">
        <v>4.4866666669999997</v>
      </c>
      <c r="N79" s="13">
        <f t="shared" si="5"/>
        <v>250.935328186455</v>
      </c>
      <c r="O79" s="13">
        <f t="shared" si="6"/>
        <v>3.1406666668999996</v>
      </c>
      <c r="P79" s="13">
        <f t="shared" si="7"/>
        <v>1.5703333334499998</v>
      </c>
      <c r="Q79" s="13">
        <f t="shared" si="8"/>
        <v>394.05211039140556</v>
      </c>
    </row>
    <row r="80" spans="6:17" x14ac:dyDescent="0.25">
      <c r="F80" s="4">
        <v>40400</v>
      </c>
      <c r="G80" s="5" t="s">
        <v>18</v>
      </c>
      <c r="H80" s="5" t="s">
        <v>19</v>
      </c>
      <c r="I80" s="13">
        <v>3.1469999999999998</v>
      </c>
      <c r="J80" s="5">
        <v>0</v>
      </c>
      <c r="K80" s="5">
        <v>1</v>
      </c>
      <c r="L80" s="5">
        <v>0</v>
      </c>
      <c r="M80" s="13">
        <v>0</v>
      </c>
      <c r="N80" s="13">
        <f t="shared" si="5"/>
        <v>268.59837162667776</v>
      </c>
      <c r="O80" s="13">
        <f t="shared" si="6"/>
        <v>2.2028999999999996</v>
      </c>
      <c r="P80" s="13">
        <f t="shared" si="7"/>
        <v>1.1014499999999998</v>
      </c>
      <c r="Q80" s="13">
        <f t="shared" si="8"/>
        <v>295.84767642820418</v>
      </c>
    </row>
    <row r="81" spans="6:17" x14ac:dyDescent="0.25">
      <c r="F81" s="4">
        <v>40400</v>
      </c>
      <c r="G81" s="5" t="s">
        <v>18</v>
      </c>
      <c r="H81" s="5" t="s">
        <v>20</v>
      </c>
      <c r="I81" s="13">
        <v>3.7450000000000001</v>
      </c>
      <c r="J81" s="5">
        <v>0</v>
      </c>
      <c r="K81" s="5">
        <v>1</v>
      </c>
      <c r="L81" s="5">
        <v>0</v>
      </c>
      <c r="M81" s="13">
        <v>0</v>
      </c>
      <c r="N81" s="13">
        <f t="shared" si="5"/>
        <v>248.04823497977074</v>
      </c>
      <c r="O81" s="13">
        <f t="shared" si="6"/>
        <v>2.6214999999999997</v>
      </c>
      <c r="P81" s="13">
        <f t="shared" si="7"/>
        <v>1.3107499999999999</v>
      </c>
      <c r="Q81" s="13">
        <f t="shared" si="8"/>
        <v>325.12922399973445</v>
      </c>
    </row>
    <row r="82" spans="6:17" x14ac:dyDescent="0.25">
      <c r="F82" s="4">
        <v>40400</v>
      </c>
      <c r="G82" s="5" t="s">
        <v>18</v>
      </c>
      <c r="H82" s="5" t="s">
        <v>21</v>
      </c>
      <c r="I82" s="13">
        <v>3.1469999999999998</v>
      </c>
      <c r="J82" s="5">
        <v>0</v>
      </c>
      <c r="K82" s="5">
        <v>1</v>
      </c>
      <c r="L82" s="5">
        <v>0</v>
      </c>
      <c r="M82" s="13">
        <v>0</v>
      </c>
      <c r="N82" s="13">
        <f t="shared" si="5"/>
        <v>268.59837162667776</v>
      </c>
      <c r="O82" s="13">
        <f t="shared" si="6"/>
        <v>2.2028999999999996</v>
      </c>
      <c r="P82" s="13">
        <f t="shared" si="7"/>
        <v>1.1014499999999998</v>
      </c>
      <c r="Q82" s="13">
        <f t="shared" si="8"/>
        <v>295.84767642820418</v>
      </c>
    </row>
    <row r="83" spans="6:17" x14ac:dyDescent="0.25">
      <c r="F83" s="4">
        <v>40400</v>
      </c>
      <c r="G83" s="5" t="s">
        <v>18</v>
      </c>
      <c r="H83" s="5" t="s">
        <v>22</v>
      </c>
      <c r="I83" s="13">
        <v>3.78</v>
      </c>
      <c r="J83" s="5">
        <v>0</v>
      </c>
      <c r="K83" s="5">
        <v>1</v>
      </c>
      <c r="L83" s="5">
        <v>0</v>
      </c>
      <c r="M83" s="13">
        <v>0</v>
      </c>
      <c r="N83" s="13">
        <f t="shared" si="5"/>
        <v>246.84546778471767</v>
      </c>
      <c r="O83" s="13">
        <f t="shared" si="6"/>
        <v>2.6459999999999999</v>
      </c>
      <c r="P83" s="13">
        <f t="shared" si="7"/>
        <v>1.323</v>
      </c>
      <c r="Q83" s="13">
        <f t="shared" si="8"/>
        <v>326.57655387918146</v>
      </c>
    </row>
    <row r="84" spans="6:17" x14ac:dyDescent="0.25">
      <c r="F84" s="4">
        <v>40400</v>
      </c>
      <c r="G84" s="5" t="s">
        <v>18</v>
      </c>
      <c r="H84" s="5" t="s">
        <v>23</v>
      </c>
      <c r="I84" s="13">
        <v>4.1790000000000003</v>
      </c>
      <c r="J84" s="5">
        <v>0</v>
      </c>
      <c r="K84" s="5">
        <v>1</v>
      </c>
      <c r="L84" s="5">
        <v>0</v>
      </c>
      <c r="M84" s="13">
        <v>0</v>
      </c>
      <c r="N84" s="13">
        <f t="shared" si="5"/>
        <v>233.13392176111245</v>
      </c>
      <c r="O84" s="13">
        <f t="shared" si="6"/>
        <v>2.9253</v>
      </c>
      <c r="P84" s="13">
        <f t="shared" si="7"/>
        <v>1.46265</v>
      </c>
      <c r="Q84" s="13">
        <f t="shared" si="8"/>
        <v>340.99333066389113</v>
      </c>
    </row>
    <row r="85" spans="6:17" x14ac:dyDescent="0.25">
      <c r="F85" s="4">
        <v>40400</v>
      </c>
      <c r="G85" s="5" t="s">
        <v>18</v>
      </c>
      <c r="H85" s="5" t="s">
        <v>24</v>
      </c>
      <c r="I85" s="13">
        <v>4.6224999999999996</v>
      </c>
      <c r="J85" s="5">
        <v>0</v>
      </c>
      <c r="K85" s="5">
        <v>1</v>
      </c>
      <c r="L85" s="5">
        <v>0</v>
      </c>
      <c r="M85" s="13">
        <v>0</v>
      </c>
      <c r="N85" s="13">
        <f t="shared" si="5"/>
        <v>217.89314316093979</v>
      </c>
      <c r="O85" s="13">
        <f t="shared" si="6"/>
        <v>3.2357499999999995</v>
      </c>
      <c r="P85" s="13">
        <f t="shared" si="7"/>
        <v>1.6178749999999997</v>
      </c>
      <c r="Q85" s="13">
        <f t="shared" si="8"/>
        <v>352.52386899150542</v>
      </c>
    </row>
    <row r="86" spans="6:17" x14ac:dyDescent="0.25">
      <c r="F86" s="4">
        <v>40400</v>
      </c>
      <c r="G86" s="5" t="s">
        <v>18</v>
      </c>
      <c r="H86" s="5" t="s">
        <v>25</v>
      </c>
      <c r="I86" s="13">
        <v>4.0162500000000003</v>
      </c>
      <c r="J86" s="5">
        <v>0</v>
      </c>
      <c r="K86" s="5">
        <v>1</v>
      </c>
      <c r="L86" s="5">
        <v>0</v>
      </c>
      <c r="M86" s="13">
        <v>0</v>
      </c>
      <c r="N86" s="13">
        <f t="shared" si="5"/>
        <v>238.7267892181093</v>
      </c>
      <c r="O86" s="13">
        <f t="shared" si="6"/>
        <v>2.811375</v>
      </c>
      <c r="P86" s="13">
        <f t="shared" si="7"/>
        <v>1.4056875</v>
      </c>
      <c r="Q86" s="13">
        <f t="shared" si="8"/>
        <v>335.57526351903101</v>
      </c>
    </row>
    <row r="87" spans="6:17" x14ac:dyDescent="0.25">
      <c r="F87" s="4">
        <v>40400</v>
      </c>
      <c r="G87" s="5" t="s">
        <v>18</v>
      </c>
      <c r="H87" s="5" t="s">
        <v>26</v>
      </c>
      <c r="I87" s="13">
        <v>3.1419999999999999</v>
      </c>
      <c r="J87" s="5">
        <v>0</v>
      </c>
      <c r="K87" s="5">
        <v>1</v>
      </c>
      <c r="L87" s="5">
        <v>0</v>
      </c>
      <c r="M87" s="13">
        <v>0</v>
      </c>
      <c r="N87" s="13">
        <f t="shared" si="5"/>
        <v>268.77019551168536</v>
      </c>
      <c r="O87" s="13">
        <f t="shared" si="6"/>
        <v>2.1993999999999998</v>
      </c>
      <c r="P87" s="13">
        <f t="shared" si="7"/>
        <v>1.0996999999999999</v>
      </c>
      <c r="Q87" s="13">
        <f t="shared" si="8"/>
        <v>295.56658400420037</v>
      </c>
    </row>
    <row r="88" spans="6:17" x14ac:dyDescent="0.25">
      <c r="F88" s="4">
        <v>40400</v>
      </c>
      <c r="G88" s="5" t="s">
        <v>18</v>
      </c>
      <c r="H88" s="5" t="s">
        <v>27</v>
      </c>
      <c r="I88" s="13">
        <v>3.7450000000000001</v>
      </c>
      <c r="J88" s="5">
        <v>0</v>
      </c>
      <c r="K88" s="5">
        <v>1</v>
      </c>
      <c r="L88" s="5">
        <v>0</v>
      </c>
      <c r="M88" s="13">
        <v>0</v>
      </c>
      <c r="N88" s="13">
        <f t="shared" si="5"/>
        <v>248.04823497977074</v>
      </c>
      <c r="O88" s="13">
        <f t="shared" si="6"/>
        <v>2.6214999999999997</v>
      </c>
      <c r="P88" s="13">
        <f t="shared" si="7"/>
        <v>1.3107499999999999</v>
      </c>
      <c r="Q88" s="13">
        <f t="shared" si="8"/>
        <v>325.12922399973445</v>
      </c>
    </row>
    <row r="89" spans="6:17" x14ac:dyDescent="0.25">
      <c r="F89" s="4">
        <v>40400</v>
      </c>
      <c r="G89" s="5" t="s">
        <v>18</v>
      </c>
      <c r="H89" s="5" t="s">
        <v>28</v>
      </c>
      <c r="I89" s="13">
        <v>3.5185714290000001</v>
      </c>
      <c r="J89" s="5">
        <v>0</v>
      </c>
      <c r="K89" s="5">
        <v>1</v>
      </c>
      <c r="L89" s="5">
        <v>0</v>
      </c>
      <c r="M89" s="13">
        <v>0</v>
      </c>
      <c r="N89" s="13">
        <f t="shared" si="5"/>
        <v>255.82940232895783</v>
      </c>
      <c r="O89" s="13">
        <f t="shared" si="6"/>
        <v>2.4630000003000001</v>
      </c>
      <c r="P89" s="13">
        <f t="shared" si="7"/>
        <v>1.2315000001500001</v>
      </c>
      <c r="Q89" s="13">
        <f t="shared" si="8"/>
        <v>315.05390900648598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A5628-70C2-4019-8509-715A87091EC0}">
  <sheetPr>
    <tabColor theme="3" tint="0.79998168889431442"/>
  </sheetPr>
  <dimension ref="A1:I136"/>
  <sheetViews>
    <sheetView showGridLines="0" workbookViewId="0"/>
  </sheetViews>
  <sheetFormatPr defaultRowHeight="15" x14ac:dyDescent="0.25"/>
  <cols>
    <col min="1" max="1" width="19" bestFit="1" customWidth="1"/>
    <col min="2" max="2" width="19.140625" bestFit="1" customWidth="1"/>
    <col min="3" max="3" width="14.5703125" bestFit="1" customWidth="1"/>
    <col min="4" max="4" width="12.7109375" bestFit="1" customWidth="1"/>
    <col min="5" max="5" width="12" bestFit="1" customWidth="1"/>
    <col min="6" max="6" width="13.42578125" bestFit="1" customWidth="1"/>
    <col min="7" max="7" width="12.7109375" bestFit="1" customWidth="1"/>
    <col min="8" max="8" width="12.42578125" bestFit="1" customWidth="1"/>
    <col min="9"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0.62009813407996217</v>
      </c>
    </row>
    <row r="5" spans="1:9" x14ac:dyDescent="0.25">
      <c r="A5" s="14" t="s">
        <v>37</v>
      </c>
      <c r="B5" s="14">
        <v>0.38452169588945073</v>
      </c>
    </row>
    <row r="6" spans="1:9" x14ac:dyDescent="0.25">
      <c r="A6" s="14" t="s">
        <v>38</v>
      </c>
      <c r="B6" s="14">
        <v>0.36710249860330313</v>
      </c>
    </row>
    <row r="7" spans="1:9" x14ac:dyDescent="0.25">
      <c r="A7" s="14" t="s">
        <v>39</v>
      </c>
      <c r="B7" s="14">
        <v>100.23791463763035</v>
      </c>
    </row>
    <row r="8" spans="1:9" ht="15.75" thickBot="1" x14ac:dyDescent="0.3">
      <c r="A8" s="15" t="s">
        <v>40</v>
      </c>
      <c r="B8" s="15">
        <v>110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3</v>
      </c>
      <c r="C12" s="14">
        <v>665392.66912953183</v>
      </c>
      <c r="D12" s="14">
        <v>221797.55637651062</v>
      </c>
      <c r="E12" s="14">
        <v>22.074593310636445</v>
      </c>
      <c r="F12" s="14">
        <v>3.5049630707960613E-11</v>
      </c>
    </row>
    <row r="13" spans="1:9" x14ac:dyDescent="0.25">
      <c r="A13" s="14" t="s">
        <v>43</v>
      </c>
      <c r="B13" s="14">
        <v>106</v>
      </c>
      <c r="C13" s="14">
        <v>1065049.7902754922</v>
      </c>
      <c r="D13" s="14">
        <v>10047.639530900869</v>
      </c>
      <c r="E13" s="14"/>
      <c r="F13" s="14"/>
    </row>
    <row r="14" spans="1:9" ht="15.75" thickBot="1" x14ac:dyDescent="0.3">
      <c r="A14" s="15" t="s">
        <v>44</v>
      </c>
      <c r="B14" s="15">
        <v>109</v>
      </c>
      <c r="C14" s="15">
        <v>1730442.4594050241</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592.32626552520878</v>
      </c>
      <c r="C17" s="14">
        <v>81.564378765962431</v>
      </c>
      <c r="D17" s="14">
        <v>7.2620704587820883</v>
      </c>
      <c r="E17" s="14">
        <v>6.6829777599014871E-11</v>
      </c>
      <c r="F17" s="14">
        <v>430.61695152620763</v>
      </c>
      <c r="G17" s="14">
        <v>754.03557952420988</v>
      </c>
      <c r="H17" s="14">
        <v>430.61695152620763</v>
      </c>
      <c r="I17" s="14">
        <v>754.03557952420988</v>
      </c>
    </row>
    <row r="18" spans="1:9" x14ac:dyDescent="0.25">
      <c r="A18" s="14" t="s">
        <v>4</v>
      </c>
      <c r="B18" s="14">
        <v>-76.987146519573386</v>
      </c>
      <c r="C18" s="14">
        <v>18.126577768768012</v>
      </c>
      <c r="D18" s="14">
        <v>-4.2471969889551788</v>
      </c>
      <c r="E18" s="14">
        <v>4.6615661556476064E-5</v>
      </c>
      <c r="F18" s="14">
        <v>-112.92484996911222</v>
      </c>
      <c r="G18" s="14">
        <v>-41.049443070034556</v>
      </c>
      <c r="H18" s="14">
        <v>-112.92484996911222</v>
      </c>
      <c r="I18" s="14">
        <v>-41.049443070034556</v>
      </c>
    </row>
    <row r="19" spans="1:9" x14ac:dyDescent="0.25">
      <c r="A19" s="14" t="s">
        <v>5</v>
      </c>
      <c r="B19" s="14">
        <v>130.66110008862779</v>
      </c>
      <c r="C19" s="14">
        <v>27.238081474097829</v>
      </c>
      <c r="D19" s="14">
        <v>4.7970008538553106</v>
      </c>
      <c r="E19" s="14">
        <v>5.2925262523763813E-6</v>
      </c>
      <c r="F19" s="14">
        <v>76.658954342335861</v>
      </c>
      <c r="G19" s="14">
        <v>184.66324583491973</v>
      </c>
      <c r="H19" s="14">
        <v>76.658954342335861</v>
      </c>
      <c r="I19" s="14">
        <v>184.66324583491973</v>
      </c>
    </row>
    <row r="20" spans="1:9" ht="15.75" thickBot="1" x14ac:dyDescent="0.3">
      <c r="A20" s="15" t="s">
        <v>6</v>
      </c>
      <c r="B20" s="15">
        <v>89.444803759081637</v>
      </c>
      <c r="C20" s="15">
        <v>20.26999328131798</v>
      </c>
      <c r="D20" s="15">
        <v>4.4126706169912371</v>
      </c>
      <c r="E20" s="15">
        <v>2.4628862193869999E-5</v>
      </c>
      <c r="F20" s="15">
        <v>49.257570583535546</v>
      </c>
      <c r="G20" s="15">
        <v>129.63203693462773</v>
      </c>
      <c r="H20" s="15">
        <v>49.257570583535546</v>
      </c>
      <c r="I20" s="15">
        <v>129.63203693462773</v>
      </c>
    </row>
    <row r="24" spans="1:9" x14ac:dyDescent="0.25">
      <c r="A24" t="s">
        <v>58</v>
      </c>
    </row>
    <row r="25" spans="1:9" ht="15.75" thickBot="1" x14ac:dyDescent="0.3"/>
    <row r="26" spans="1:9" x14ac:dyDescent="0.25">
      <c r="A26" s="16" t="s">
        <v>59</v>
      </c>
      <c r="B26" s="16" t="s">
        <v>60</v>
      </c>
      <c r="C26" s="16" t="s">
        <v>61</v>
      </c>
    </row>
    <row r="27" spans="1:9" x14ac:dyDescent="0.25">
      <c r="A27" s="14">
        <v>1</v>
      </c>
      <c r="B27" s="14">
        <v>262.05140695623896</v>
      </c>
      <c r="C27" s="14">
        <v>8.6974930358838378</v>
      </c>
    </row>
    <row r="28" spans="1:9" x14ac:dyDescent="0.25">
      <c r="A28" s="14">
        <v>2</v>
      </c>
      <c r="B28" s="14">
        <v>392.71250704486675</v>
      </c>
      <c r="C28" s="14">
        <v>-78.206682662057972</v>
      </c>
    </row>
    <row r="29" spans="1:9" x14ac:dyDescent="0.25">
      <c r="A29" s="14">
        <v>3</v>
      </c>
      <c r="B29" s="14">
        <v>367.21441982206255</v>
      </c>
      <c r="C29" s="14">
        <v>23.392559340551372</v>
      </c>
    </row>
    <row r="30" spans="1:9" x14ac:dyDescent="0.25">
      <c r="A30" s="14">
        <v>4</v>
      </c>
      <c r="B30" s="14">
        <v>367.21441982206255</v>
      </c>
      <c r="C30" s="14">
        <v>-117.3520399949403</v>
      </c>
    </row>
    <row r="31" spans="1:9" x14ac:dyDescent="0.25">
      <c r="A31" s="14">
        <v>5</v>
      </c>
      <c r="B31" s="14">
        <v>312.76205262266024</v>
      </c>
      <c r="C31" s="14">
        <v>-90.72815831484462</v>
      </c>
    </row>
    <row r="32" spans="1:9" x14ac:dyDescent="0.25">
      <c r="A32" s="14">
        <v>6</v>
      </c>
      <c r="B32" s="14">
        <v>273.0495707557476</v>
      </c>
      <c r="C32" s="14">
        <v>3.3086263016131738</v>
      </c>
    </row>
    <row r="33" spans="1:3" x14ac:dyDescent="0.25">
      <c r="A33" s="14">
        <v>7</v>
      </c>
      <c r="B33" s="14">
        <v>273.0495707557476</v>
      </c>
      <c r="C33" s="14">
        <v>21.81361059876923</v>
      </c>
    </row>
    <row r="34" spans="1:3" x14ac:dyDescent="0.25">
      <c r="A34" s="14">
        <v>8</v>
      </c>
      <c r="B34" s="14">
        <v>411.18942220956438</v>
      </c>
      <c r="C34" s="14">
        <v>-27.733615105752108</v>
      </c>
    </row>
    <row r="35" spans="1:3" x14ac:dyDescent="0.25">
      <c r="A35" s="14">
        <v>9</v>
      </c>
      <c r="B35" s="14">
        <v>369.97312588001824</v>
      </c>
      <c r="C35" s="14">
        <v>-69.67888130484414</v>
      </c>
    </row>
    <row r="36" spans="1:3" x14ac:dyDescent="0.25">
      <c r="A36" s="14">
        <v>10</v>
      </c>
      <c r="B36" s="14">
        <v>329.06728872161398</v>
      </c>
      <c r="C36" s="14">
        <v>-32.324166626460567</v>
      </c>
    </row>
    <row r="37" spans="1:3" x14ac:dyDescent="0.25">
      <c r="A37" s="14">
        <v>11</v>
      </c>
      <c r="B37" s="14">
        <v>407.93371119643962</v>
      </c>
      <c r="C37" s="14">
        <v>21.864054484975497</v>
      </c>
    </row>
    <row r="38" spans="1:3" x14ac:dyDescent="0.25">
      <c r="A38" s="14">
        <v>12</v>
      </c>
      <c r="B38" s="14">
        <v>262.05140695623896</v>
      </c>
      <c r="C38" s="14">
        <v>35.165678089368043</v>
      </c>
    </row>
    <row r="39" spans="1:3" x14ac:dyDescent="0.25">
      <c r="A39" s="14">
        <v>13</v>
      </c>
      <c r="B39" s="14">
        <v>262.05140695623896</v>
      </c>
      <c r="C39" s="14">
        <v>6.3541597605624816</v>
      </c>
    </row>
    <row r="40" spans="1:3" x14ac:dyDescent="0.25">
      <c r="A40" s="14">
        <v>14</v>
      </c>
      <c r="B40" s="14">
        <v>277.7696160629809</v>
      </c>
      <c r="C40" s="14">
        <v>-71.741627561725068</v>
      </c>
    </row>
    <row r="41" spans="1:3" x14ac:dyDescent="0.25">
      <c r="A41" s="14">
        <v>15</v>
      </c>
      <c r="B41" s="14">
        <v>277.7696160629809</v>
      </c>
      <c r="C41" s="14">
        <v>-75.80227452694956</v>
      </c>
    </row>
    <row r="42" spans="1:3" x14ac:dyDescent="0.25">
      <c r="A42" s="14">
        <v>16</v>
      </c>
      <c r="B42" s="14">
        <v>296.69562289004699</v>
      </c>
      <c r="C42" s="14">
        <v>-56.968648302791735</v>
      </c>
    </row>
    <row r="43" spans="1:3" x14ac:dyDescent="0.25">
      <c r="A43" s="14">
        <v>17</v>
      </c>
      <c r="B43" s="14">
        <v>264.42024225153057</v>
      </c>
      <c r="C43" s="14">
        <v>-93.027423659977956</v>
      </c>
    </row>
    <row r="44" spans="1:3" x14ac:dyDescent="0.25">
      <c r="A44" s="14">
        <v>18</v>
      </c>
      <c r="B44" s="14">
        <v>208.16040439253754</v>
      </c>
      <c r="C44" s="14">
        <v>-35.414809879418186</v>
      </c>
    </row>
    <row r="45" spans="1:3" x14ac:dyDescent="0.25">
      <c r="A45" s="14">
        <v>19</v>
      </c>
      <c r="B45" s="14">
        <v>432.8558048399355</v>
      </c>
      <c r="C45" s="14">
        <v>-53.651677476830969</v>
      </c>
    </row>
    <row r="46" spans="1:3" x14ac:dyDescent="0.25">
      <c r="A46" s="14">
        <v>20</v>
      </c>
      <c r="B46" s="14">
        <v>319.73901277599663</v>
      </c>
      <c r="C46" s="14">
        <v>26.410367505548606</v>
      </c>
    </row>
    <row r="47" spans="1:3" x14ac:dyDescent="0.25">
      <c r="A47" s="14">
        <v>21</v>
      </c>
      <c r="B47" s="14">
        <v>405.55218572485148</v>
      </c>
      <c r="C47" s="14">
        <v>-34.066884186856385</v>
      </c>
    </row>
    <row r="48" spans="1:3" x14ac:dyDescent="0.25">
      <c r="A48" s="14">
        <v>22</v>
      </c>
      <c r="B48" s="14">
        <v>385.75549091653073</v>
      </c>
      <c r="C48" s="14">
        <v>-83.14840574834335</v>
      </c>
    </row>
    <row r="49" spans="1:3" x14ac:dyDescent="0.25">
      <c r="A49" s="14">
        <v>23</v>
      </c>
      <c r="B49" s="14">
        <v>177.36554578470827</v>
      </c>
      <c r="C49" s="14">
        <v>-31.582184992551504</v>
      </c>
    </row>
    <row r="50" spans="1:3" x14ac:dyDescent="0.25">
      <c r="A50" s="14">
        <v>24</v>
      </c>
      <c r="B50" s="14">
        <v>205.96077160184103</v>
      </c>
      <c r="C50" s="14">
        <v>103.09199086770036</v>
      </c>
    </row>
    <row r="51" spans="1:3" x14ac:dyDescent="0.25">
      <c r="A51" s="14">
        <v>25</v>
      </c>
      <c r="B51" s="14">
        <v>190.83829642563359</v>
      </c>
      <c r="C51" s="14">
        <v>-36.240415577780652</v>
      </c>
    </row>
    <row r="52" spans="1:3" x14ac:dyDescent="0.25">
      <c r="A52" s="14">
        <v>26</v>
      </c>
      <c r="B52" s="14">
        <v>216.5006785731623</v>
      </c>
      <c r="C52" s="14">
        <v>31.224967040338584</v>
      </c>
    </row>
    <row r="53" spans="1:3" x14ac:dyDescent="0.25">
      <c r="A53" s="14">
        <v>27</v>
      </c>
      <c r="B53" s="14">
        <v>286.94391763857197</v>
      </c>
      <c r="C53" s="14">
        <v>-58.951554343845288</v>
      </c>
    </row>
    <row r="54" spans="1:3" x14ac:dyDescent="0.25">
      <c r="A54" s="14">
        <v>28</v>
      </c>
      <c r="B54" s="14">
        <v>284.55534206904127</v>
      </c>
      <c r="C54" s="14">
        <v>-57.958845222406978</v>
      </c>
    </row>
    <row r="55" spans="1:3" x14ac:dyDescent="0.25">
      <c r="A55" s="14">
        <v>29</v>
      </c>
      <c r="B55" s="14">
        <v>215.40625347220407</v>
      </c>
      <c r="C55" s="14">
        <v>17.908957348766563</v>
      </c>
    </row>
    <row r="56" spans="1:3" x14ac:dyDescent="0.25">
      <c r="A56" s="14">
        <v>30</v>
      </c>
      <c r="B56" s="14">
        <v>212.97210105001091</v>
      </c>
      <c r="C56" s="14">
        <v>2.2351251550713016</v>
      </c>
    </row>
    <row r="57" spans="1:3" x14ac:dyDescent="0.25">
      <c r="A57" s="14">
        <v>31</v>
      </c>
      <c r="B57" s="14">
        <v>259.99841635672129</v>
      </c>
      <c r="C57" s="14">
        <v>-26.58387518154268</v>
      </c>
    </row>
    <row r="58" spans="1:3" x14ac:dyDescent="0.25">
      <c r="A58" s="14">
        <v>32</v>
      </c>
      <c r="B58" s="14">
        <v>275.03657236153606</v>
      </c>
      <c r="C58" s="14">
        <v>22.081119954251676</v>
      </c>
    </row>
    <row r="59" spans="1:3" x14ac:dyDescent="0.25">
      <c r="A59" s="14">
        <v>33</v>
      </c>
      <c r="B59" s="14">
        <v>231.97509502359662</v>
      </c>
      <c r="C59" s="14">
        <v>26.487213819731608</v>
      </c>
    </row>
    <row r="60" spans="1:3" x14ac:dyDescent="0.25">
      <c r="A60" s="14">
        <v>34</v>
      </c>
      <c r="B60" s="14">
        <v>259.95175752670167</v>
      </c>
      <c r="C60" s="14">
        <v>76.26957470068038</v>
      </c>
    </row>
    <row r="61" spans="1:3" x14ac:dyDescent="0.25">
      <c r="A61" s="14">
        <v>35</v>
      </c>
      <c r="B61" s="14">
        <v>244.08773946066754</v>
      </c>
      <c r="C61" s="14">
        <v>120.08679958084554</v>
      </c>
    </row>
    <row r="62" spans="1:3" x14ac:dyDescent="0.25">
      <c r="A62" s="14">
        <v>36</v>
      </c>
      <c r="B62" s="14">
        <v>342.13787386377874</v>
      </c>
      <c r="C62" s="14">
        <v>-50.943075035293532</v>
      </c>
    </row>
    <row r="63" spans="1:3" x14ac:dyDescent="0.25">
      <c r="A63" s="14">
        <v>37</v>
      </c>
      <c r="B63" s="14">
        <v>320.4052476859564</v>
      </c>
      <c r="C63" s="14">
        <v>-40.775605173758038</v>
      </c>
    </row>
    <row r="64" spans="1:3" x14ac:dyDescent="0.25">
      <c r="A64" s="14">
        <v>38</v>
      </c>
      <c r="B64" s="14">
        <v>308.878326001848</v>
      </c>
      <c r="C64" s="14">
        <v>19.686319070365982</v>
      </c>
    </row>
    <row r="65" spans="1:3" x14ac:dyDescent="0.25">
      <c r="A65" s="14">
        <v>39</v>
      </c>
      <c r="B65" s="14">
        <v>319.73901277599663</v>
      </c>
      <c r="C65" s="14">
        <v>9.6633154122162068</v>
      </c>
    </row>
    <row r="66" spans="1:3" x14ac:dyDescent="0.25">
      <c r="A66" s="14">
        <v>40</v>
      </c>
      <c r="B66" s="14">
        <v>215.40625347220407</v>
      </c>
      <c r="C66" s="14">
        <v>-4.0333188175682153</v>
      </c>
    </row>
    <row r="67" spans="1:3" x14ac:dyDescent="0.25">
      <c r="A67" s="14">
        <v>41</v>
      </c>
      <c r="B67" s="14">
        <v>413.05911003161481</v>
      </c>
      <c r="C67" s="14">
        <v>15.291050495941022</v>
      </c>
    </row>
    <row r="68" spans="1:3" x14ac:dyDescent="0.25">
      <c r="A68" s="14">
        <v>42</v>
      </c>
      <c r="B68" s="14">
        <v>440.07100401425254</v>
      </c>
      <c r="C68" s="14">
        <v>-27.27921958518948</v>
      </c>
    </row>
    <row r="69" spans="1:3" x14ac:dyDescent="0.25">
      <c r="A69" s="14">
        <v>43</v>
      </c>
      <c r="B69" s="14">
        <v>354.78099565915142</v>
      </c>
      <c r="C69" s="14">
        <v>-26.559912631669931</v>
      </c>
    </row>
    <row r="70" spans="1:3" x14ac:dyDescent="0.25">
      <c r="A70" s="14">
        <v>44</v>
      </c>
      <c r="B70" s="14">
        <v>331.91260531940418</v>
      </c>
      <c r="C70" s="14">
        <v>-62.078615983648604</v>
      </c>
    </row>
    <row r="71" spans="1:3" x14ac:dyDescent="0.25">
      <c r="A71" s="14">
        <v>45</v>
      </c>
      <c r="B71" s="14">
        <v>279.54848568969095</v>
      </c>
      <c r="C71" s="14">
        <v>6.589806219837044</v>
      </c>
    </row>
    <row r="72" spans="1:3" x14ac:dyDescent="0.25">
      <c r="A72" s="14">
        <v>46</v>
      </c>
      <c r="B72" s="14">
        <v>228.69031015675284</v>
      </c>
      <c r="C72" s="14">
        <v>-128.59054932761717</v>
      </c>
    </row>
    <row r="73" spans="1:3" x14ac:dyDescent="0.25">
      <c r="A73" s="14">
        <v>47</v>
      </c>
      <c r="B73" s="14">
        <v>277.09889465007052</v>
      </c>
      <c r="C73" s="14">
        <v>-74.887116835184344</v>
      </c>
    </row>
    <row r="74" spans="1:3" x14ac:dyDescent="0.25">
      <c r="A74" s="14">
        <v>48</v>
      </c>
      <c r="B74" s="14">
        <v>410.55952738840182</v>
      </c>
      <c r="C74" s="14">
        <v>-133.50768385935788</v>
      </c>
    </row>
    <row r="75" spans="1:3" x14ac:dyDescent="0.25">
      <c r="A75" s="14">
        <v>49</v>
      </c>
      <c r="B75" s="14">
        <v>516.80152673775638</v>
      </c>
      <c r="C75" s="14">
        <v>-83.911274153985175</v>
      </c>
    </row>
    <row r="76" spans="1:3" x14ac:dyDescent="0.25">
      <c r="A76" s="14">
        <v>50</v>
      </c>
      <c r="B76" s="14">
        <v>414.64550538855428</v>
      </c>
      <c r="C76" s="14">
        <v>13.14712074650032</v>
      </c>
    </row>
    <row r="77" spans="1:3" x14ac:dyDescent="0.25">
      <c r="A77" s="14">
        <v>51</v>
      </c>
      <c r="B77" s="14">
        <v>369.97312588001824</v>
      </c>
      <c r="C77" s="14">
        <v>-128.92638194978707</v>
      </c>
    </row>
    <row r="78" spans="1:3" x14ac:dyDescent="0.25">
      <c r="A78" s="14">
        <v>52</v>
      </c>
      <c r="B78" s="14">
        <v>515.91321347315181</v>
      </c>
      <c r="C78" s="14">
        <v>40.636828193838141</v>
      </c>
    </row>
    <row r="79" spans="1:3" x14ac:dyDescent="0.25">
      <c r="A79" s="14">
        <v>53</v>
      </c>
      <c r="B79" s="14">
        <v>385.25211338452408</v>
      </c>
      <c r="C79" s="14">
        <v>-75.252447093424962</v>
      </c>
    </row>
    <row r="80" spans="1:3" x14ac:dyDescent="0.25">
      <c r="A80" s="14">
        <v>54</v>
      </c>
      <c r="B80" s="14">
        <v>339.61819384572561</v>
      </c>
      <c r="C80" s="14">
        <v>70.117484084074704</v>
      </c>
    </row>
    <row r="81" spans="1:3" x14ac:dyDescent="0.25">
      <c r="A81" s="14">
        <v>55</v>
      </c>
      <c r="B81" s="14">
        <v>349.59719440884209</v>
      </c>
      <c r="C81" s="14">
        <v>-2.238936514853151</v>
      </c>
    </row>
    <row r="82" spans="1:3" x14ac:dyDescent="0.25">
      <c r="A82" s="14">
        <v>56</v>
      </c>
      <c r="B82" s="14">
        <v>254.35269230428162</v>
      </c>
      <c r="C82" s="14">
        <v>50.696752148368034</v>
      </c>
    </row>
    <row r="83" spans="1:3" x14ac:dyDescent="0.25">
      <c r="A83" s="14">
        <v>57</v>
      </c>
      <c r="B83" s="14">
        <v>258.20204963026032</v>
      </c>
      <c r="C83" s="14">
        <v>-38.546697459269183</v>
      </c>
    </row>
    <row r="84" spans="1:3" x14ac:dyDescent="0.25">
      <c r="A84" s="14">
        <v>58</v>
      </c>
      <c r="B84" s="14">
        <v>277.0639005275558</v>
      </c>
      <c r="C84" s="14">
        <v>-38.010733213616362</v>
      </c>
    </row>
    <row r="85" spans="1:3" x14ac:dyDescent="0.25">
      <c r="A85" s="14">
        <v>59</v>
      </c>
      <c r="B85" s="14">
        <v>298.69728869955588</v>
      </c>
      <c r="C85" s="14">
        <v>-49.556813172145326</v>
      </c>
    </row>
    <row r="86" spans="1:3" x14ac:dyDescent="0.25">
      <c r="A86" s="14">
        <v>60</v>
      </c>
      <c r="B86" s="14">
        <v>298.69728869955588</v>
      </c>
      <c r="C86" s="14">
        <v>-35.221977041693208</v>
      </c>
    </row>
    <row r="87" spans="1:3" x14ac:dyDescent="0.25">
      <c r="A87" s="14">
        <v>61</v>
      </c>
      <c r="B87" s="14">
        <v>336.26701620110771</v>
      </c>
      <c r="C87" s="14">
        <v>330.46233531378505</v>
      </c>
    </row>
    <row r="88" spans="1:3" x14ac:dyDescent="0.25">
      <c r="A88" s="14">
        <v>62</v>
      </c>
      <c r="B88" s="14">
        <v>346.07004616560437</v>
      </c>
      <c r="C88" s="14">
        <v>365.79489374167554</v>
      </c>
    </row>
    <row r="89" spans="1:3" x14ac:dyDescent="0.25">
      <c r="A89" s="14">
        <v>63</v>
      </c>
      <c r="B89" s="14">
        <v>256.14905903074265</v>
      </c>
      <c r="C89" s="14">
        <v>72.008745002796729</v>
      </c>
    </row>
    <row r="90" spans="1:3" x14ac:dyDescent="0.25">
      <c r="A90" s="14">
        <v>64</v>
      </c>
      <c r="B90" s="14">
        <v>285.98741069932333</v>
      </c>
      <c r="C90" s="14">
        <v>-141.39219026502755</v>
      </c>
    </row>
    <row r="91" spans="1:3" x14ac:dyDescent="0.25">
      <c r="A91" s="14">
        <v>65</v>
      </c>
      <c r="B91" s="14">
        <v>210.76612320965961</v>
      </c>
      <c r="C91" s="14">
        <v>55.363444013059336</v>
      </c>
    </row>
    <row r="92" spans="1:3" x14ac:dyDescent="0.25">
      <c r="A92" s="14">
        <v>66</v>
      </c>
      <c r="B92" s="14">
        <v>298.72528399756766</v>
      </c>
      <c r="C92" s="14">
        <v>-21.537816274862678</v>
      </c>
    </row>
    <row r="93" spans="1:3" x14ac:dyDescent="0.25">
      <c r="A93" s="14">
        <v>67</v>
      </c>
      <c r="B93" s="14">
        <v>205.96077160184103</v>
      </c>
      <c r="C93" s="14">
        <v>-51.982971930239017</v>
      </c>
    </row>
    <row r="94" spans="1:3" x14ac:dyDescent="0.25">
      <c r="A94" s="14">
        <v>68</v>
      </c>
      <c r="B94" s="14">
        <v>205.96077160184103</v>
      </c>
      <c r="C94" s="14">
        <v>26.954090490136878</v>
      </c>
    </row>
    <row r="95" spans="1:3" x14ac:dyDescent="0.25">
      <c r="A95" s="14">
        <v>69</v>
      </c>
      <c r="B95" s="14">
        <v>379.35297277776738</v>
      </c>
      <c r="C95" s="14">
        <v>-71.076220777995616</v>
      </c>
    </row>
    <row r="96" spans="1:3" x14ac:dyDescent="0.25">
      <c r="A96" s="14">
        <v>70</v>
      </c>
      <c r="B96" s="14">
        <v>296.02017868709481</v>
      </c>
      <c r="C96" s="14">
        <v>-23.814477866146319</v>
      </c>
    </row>
    <row r="97" spans="1:3" x14ac:dyDescent="0.25">
      <c r="A97" s="14">
        <v>71</v>
      </c>
      <c r="B97" s="14">
        <v>305.94548233224396</v>
      </c>
      <c r="C97" s="14">
        <v>49.925763403352221</v>
      </c>
    </row>
    <row r="98" spans="1:3" x14ac:dyDescent="0.25">
      <c r="A98" s="14">
        <v>72</v>
      </c>
      <c r="B98" s="14">
        <v>309.69671884709908</v>
      </c>
      <c r="C98" s="14">
        <v>27.479044292882179</v>
      </c>
    </row>
    <row r="99" spans="1:3" x14ac:dyDescent="0.25">
      <c r="A99" s="14">
        <v>73</v>
      </c>
      <c r="B99" s="14">
        <v>320.30181864529595</v>
      </c>
      <c r="C99" s="14">
        <v>41.059733382285629</v>
      </c>
    </row>
    <row r="100" spans="1:3" x14ac:dyDescent="0.25">
      <c r="A100" s="14">
        <v>74</v>
      </c>
      <c r="B100" s="14">
        <v>498.05289221428689</v>
      </c>
      <c r="C100" s="14">
        <v>543.14736415669336</v>
      </c>
    </row>
    <row r="101" spans="1:3" x14ac:dyDescent="0.25">
      <c r="A101" s="14">
        <v>75</v>
      </c>
      <c r="B101" s="14">
        <v>367.39179212565909</v>
      </c>
      <c r="C101" s="14">
        <v>385.99619512324784</v>
      </c>
    </row>
    <row r="102" spans="1:3" x14ac:dyDescent="0.25">
      <c r="A102" s="14">
        <v>76</v>
      </c>
      <c r="B102" s="14">
        <v>316.30855606396869</v>
      </c>
      <c r="C102" s="14">
        <v>-124.2309583536757</v>
      </c>
    </row>
    <row r="103" spans="1:3" x14ac:dyDescent="0.25">
      <c r="A103" s="14">
        <v>77</v>
      </c>
      <c r="B103" s="14">
        <v>362.42838552110004</v>
      </c>
      <c r="C103" s="14">
        <v>28.214490890999514</v>
      </c>
    </row>
    <row r="104" spans="1:3" x14ac:dyDescent="0.25">
      <c r="A104" s="14">
        <v>78</v>
      </c>
      <c r="B104" s="14">
        <v>245.95409450914514</v>
      </c>
      <c r="C104" s="14">
        <v>10.337454554226497</v>
      </c>
    </row>
    <row r="105" spans="1:3" x14ac:dyDescent="0.25">
      <c r="A105" s="14">
        <v>79</v>
      </c>
      <c r="B105" s="14">
        <v>170.18007880187707</v>
      </c>
      <c r="C105" s="14">
        <v>14.499237892760846</v>
      </c>
    </row>
    <row r="106" spans="1:3" x14ac:dyDescent="0.25">
      <c r="A106" s="14">
        <v>80</v>
      </c>
      <c r="B106" s="14">
        <v>261.75530253470413</v>
      </c>
      <c r="C106" s="14">
        <v>-1.802434963116184</v>
      </c>
    </row>
    <row r="107" spans="1:3" x14ac:dyDescent="0.25">
      <c r="A107" s="14">
        <v>81</v>
      </c>
      <c r="B107" s="14">
        <v>279.89842729977403</v>
      </c>
      <c r="C107" s="14">
        <v>45.943491780949387</v>
      </c>
    </row>
    <row r="108" spans="1:3" x14ac:dyDescent="0.25">
      <c r="A108" s="14">
        <v>82</v>
      </c>
      <c r="B108" s="14">
        <v>282.45300078392586</v>
      </c>
      <c r="C108" s="14">
        <v>9.3196886321517241</v>
      </c>
    </row>
    <row r="109" spans="1:3" x14ac:dyDescent="0.25">
      <c r="A109" s="14">
        <v>83</v>
      </c>
      <c r="B109" s="14">
        <v>111.0381579784663</v>
      </c>
      <c r="C109" s="14">
        <v>15.680786937805266</v>
      </c>
    </row>
    <row r="110" spans="1:3" x14ac:dyDescent="0.25">
      <c r="A110" s="14">
        <v>84</v>
      </c>
      <c r="B110" s="14">
        <v>155.66916811519445</v>
      </c>
      <c r="C110" s="14">
        <v>51.032365394832567</v>
      </c>
    </row>
    <row r="111" spans="1:3" x14ac:dyDescent="0.25">
      <c r="A111" s="14">
        <v>85</v>
      </c>
      <c r="B111" s="14">
        <v>156.04602828105811</v>
      </c>
      <c r="C111" s="14">
        <v>45.93886398559448</v>
      </c>
    </row>
    <row r="112" spans="1:3" x14ac:dyDescent="0.25">
      <c r="A112" s="14">
        <v>86</v>
      </c>
      <c r="B112" s="14">
        <v>295.80730962544243</v>
      </c>
      <c r="C112" s="14">
        <v>7.3904660738206189</v>
      </c>
    </row>
    <row r="113" spans="1:3" x14ac:dyDescent="0.25">
      <c r="A113" s="14">
        <v>87</v>
      </c>
      <c r="B113" s="14">
        <v>273.74382983389921</v>
      </c>
      <c r="C113" s="14">
        <v>68.714198449621279</v>
      </c>
    </row>
    <row r="114" spans="1:3" x14ac:dyDescent="0.25">
      <c r="A114" s="14">
        <v>88</v>
      </c>
      <c r="B114" s="14">
        <v>273.74382983389921</v>
      </c>
      <c r="C114" s="14">
        <v>-83.819543189930101</v>
      </c>
    </row>
    <row r="115" spans="1:3" x14ac:dyDescent="0.25">
      <c r="A115" s="14">
        <v>89</v>
      </c>
      <c r="B115" s="14">
        <v>246.65397765232427</v>
      </c>
      <c r="C115" s="14">
        <v>-54.507041450326653</v>
      </c>
    </row>
    <row r="116" spans="1:3" x14ac:dyDescent="0.25">
      <c r="A116" s="14">
        <v>90</v>
      </c>
      <c r="B116" s="14">
        <v>246.65397765232427</v>
      </c>
      <c r="C116" s="14">
        <v>-80.21085340863587</v>
      </c>
    </row>
    <row r="117" spans="1:3" x14ac:dyDescent="0.25">
      <c r="A117" s="14">
        <v>91</v>
      </c>
      <c r="B117" s="14">
        <v>271.82285248195302</v>
      </c>
      <c r="C117" s="14">
        <v>-36.0409413102401</v>
      </c>
    </row>
    <row r="118" spans="1:3" x14ac:dyDescent="0.25">
      <c r="A118" s="14">
        <v>92</v>
      </c>
      <c r="B118" s="14">
        <v>279.92342310157034</v>
      </c>
      <c r="C118" s="14">
        <v>4.7515914904250849</v>
      </c>
    </row>
    <row r="119" spans="1:3" x14ac:dyDescent="0.25">
      <c r="A119" s="14">
        <v>93</v>
      </c>
      <c r="B119" s="14">
        <v>286.94391763857197</v>
      </c>
      <c r="C119" s="14">
        <v>-72.8688689555498</v>
      </c>
    </row>
    <row r="120" spans="1:3" x14ac:dyDescent="0.25">
      <c r="A120" s="14">
        <v>94</v>
      </c>
      <c r="B120" s="14">
        <v>173.22008403719474</v>
      </c>
      <c r="C120" s="14">
        <v>10.552547111903181</v>
      </c>
    </row>
    <row r="121" spans="1:3" x14ac:dyDescent="0.25">
      <c r="A121" s="14">
        <v>95</v>
      </c>
      <c r="B121" s="14">
        <v>262.05140695623896</v>
      </c>
      <c r="C121" s="14">
        <v>27.235014295996564</v>
      </c>
    </row>
    <row r="122" spans="1:3" x14ac:dyDescent="0.25">
      <c r="A122" s="14">
        <v>96</v>
      </c>
      <c r="B122" s="14">
        <v>392.23133737911945</v>
      </c>
      <c r="C122" s="14">
        <v>4.9172440344983102</v>
      </c>
    </row>
    <row r="123" spans="1:3" x14ac:dyDescent="0.25">
      <c r="A123" s="14">
        <v>97</v>
      </c>
      <c r="B123" s="14">
        <v>342.771000802098</v>
      </c>
      <c r="C123" s="14">
        <v>-42.724270128810019</v>
      </c>
    </row>
    <row r="124" spans="1:3" x14ac:dyDescent="0.25">
      <c r="A124" s="14">
        <v>98</v>
      </c>
      <c r="B124" s="14">
        <v>382.95829128531528</v>
      </c>
      <c r="C124" s="14">
        <v>-126.77390507611341</v>
      </c>
    </row>
    <row r="125" spans="1:3" x14ac:dyDescent="0.25">
      <c r="A125" s="14">
        <v>99</v>
      </c>
      <c r="B125" s="14">
        <v>363.18863359298086</v>
      </c>
      <c r="C125" s="14">
        <v>-44.610344620239459</v>
      </c>
    </row>
    <row r="126" spans="1:3" x14ac:dyDescent="0.25">
      <c r="A126" s="14">
        <v>100</v>
      </c>
      <c r="B126" s="14">
        <v>279.54848568969095</v>
      </c>
      <c r="C126" s="14">
        <v>2.2166684076838692</v>
      </c>
    </row>
    <row r="127" spans="1:3" x14ac:dyDescent="0.25">
      <c r="A127" s="14">
        <v>101</v>
      </c>
      <c r="B127" s="14">
        <v>426.46840971407022</v>
      </c>
      <c r="C127" s="14">
        <v>-78.001663025843925</v>
      </c>
    </row>
    <row r="128" spans="1:3" x14ac:dyDescent="0.25">
      <c r="A128" s="14">
        <v>102</v>
      </c>
      <c r="B128" s="14">
        <v>405.11225915131473</v>
      </c>
      <c r="C128" s="14">
        <v>-26.393111212881649</v>
      </c>
    </row>
    <row r="129" spans="1:3" x14ac:dyDescent="0.25">
      <c r="A129" s="14">
        <v>103</v>
      </c>
      <c r="B129" s="14">
        <v>324.31012460059623</v>
      </c>
      <c r="C129" s="14">
        <v>35.994031852303237</v>
      </c>
    </row>
    <row r="130" spans="1:3" x14ac:dyDescent="0.25">
      <c r="A130" s="14">
        <v>104</v>
      </c>
      <c r="B130" s="14">
        <v>314.28575658985585</v>
      </c>
      <c r="C130" s="14">
        <v>28.477598682765233</v>
      </c>
    </row>
    <row r="131" spans="1:3" x14ac:dyDescent="0.25">
      <c r="A131" s="14">
        <v>105</v>
      </c>
      <c r="B131" s="14">
        <v>172.41637210187486</v>
      </c>
      <c r="C131" s="14">
        <v>188.17827778792122</v>
      </c>
    </row>
    <row r="132" spans="1:3" x14ac:dyDescent="0.25">
      <c r="A132" s="14">
        <v>106</v>
      </c>
      <c r="B132" s="14">
        <v>247.16722532145047</v>
      </c>
      <c r="C132" s="14">
        <v>36.526538177920429</v>
      </c>
    </row>
    <row r="133" spans="1:3" x14ac:dyDescent="0.25">
      <c r="A133" s="14">
        <v>107</v>
      </c>
      <c r="B133" s="14">
        <v>225.92666899174384</v>
      </c>
      <c r="C133" s="14">
        <v>22.109772065007064</v>
      </c>
    </row>
    <row r="134" spans="1:3" x14ac:dyDescent="0.25">
      <c r="A134" s="14">
        <v>108</v>
      </c>
      <c r="B134" s="14">
        <v>432.8558048399355</v>
      </c>
      <c r="C134" s="14">
        <v>-53.888229327452677</v>
      </c>
    </row>
    <row r="135" spans="1:3" x14ac:dyDescent="0.25">
      <c r="A135" s="14">
        <v>109</v>
      </c>
      <c r="B135" s="14">
        <v>300.63657704582749</v>
      </c>
      <c r="C135" s="14">
        <v>-30.429704378359702</v>
      </c>
    </row>
    <row r="136" spans="1:3" ht="15.75" thickBot="1" x14ac:dyDescent="0.3">
      <c r="A136" s="15">
        <v>110</v>
      </c>
      <c r="B136" s="15">
        <v>336.35540520747548</v>
      </c>
      <c r="C136" s="15">
        <v>-30.854836341488465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E10DC-3D85-4A08-9AD2-9321CC8F3BE4}">
  <sheetPr>
    <tabColor theme="3" tint="0.79998168889431442"/>
  </sheetPr>
  <dimension ref="A1:I136"/>
  <sheetViews>
    <sheetView showGridLines="0" workbookViewId="0"/>
  </sheetViews>
  <sheetFormatPr defaultRowHeight="15" x14ac:dyDescent="0.25"/>
  <cols>
    <col min="1" max="1" width="19" bestFit="1" customWidth="1"/>
    <col min="2" max="2" width="19.14062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0.58185126257285569</v>
      </c>
    </row>
    <row r="5" spans="1:9" x14ac:dyDescent="0.25">
      <c r="A5" s="14" t="s">
        <v>37</v>
      </c>
      <c r="B5" s="14">
        <v>0.33855089175762632</v>
      </c>
    </row>
    <row r="6" spans="1:9" x14ac:dyDescent="0.25">
      <c r="A6" s="14" t="s">
        <v>38</v>
      </c>
      <c r="B6" s="14">
        <v>0.31983063397718176</v>
      </c>
    </row>
    <row r="7" spans="1:9" x14ac:dyDescent="0.25">
      <c r="A7" s="14" t="s">
        <v>39</v>
      </c>
      <c r="B7" s="14">
        <v>55.633437396670523</v>
      </c>
    </row>
    <row r="8" spans="1:9" ht="15.75" thickBot="1" x14ac:dyDescent="0.3">
      <c r="A8" s="15" t="s">
        <v>40</v>
      </c>
      <c r="B8" s="15">
        <v>110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3</v>
      </c>
      <c r="C12" s="14">
        <v>167921.06527321442</v>
      </c>
      <c r="D12" s="14">
        <v>55973.688424404805</v>
      </c>
      <c r="E12" s="14">
        <v>18.084734501427732</v>
      </c>
      <c r="F12" s="14">
        <v>1.5011551563894865E-9</v>
      </c>
    </row>
    <row r="13" spans="1:9" x14ac:dyDescent="0.25">
      <c r="A13" s="14" t="s">
        <v>43</v>
      </c>
      <c r="B13" s="14">
        <v>106</v>
      </c>
      <c r="C13" s="14">
        <v>328078.41179634136</v>
      </c>
      <c r="D13" s="14">
        <v>3095.0793565692579</v>
      </c>
      <c r="E13" s="14"/>
      <c r="F13" s="14"/>
    </row>
    <row r="14" spans="1:9" ht="15.75" thickBot="1" x14ac:dyDescent="0.3">
      <c r="A14" s="15" t="s">
        <v>44</v>
      </c>
      <c r="B14" s="15">
        <v>109</v>
      </c>
      <c r="C14" s="15">
        <v>495999.47706955578</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388.05622971485542</v>
      </c>
      <c r="C17" s="14">
        <v>45.194390857327278</v>
      </c>
      <c r="D17" s="14">
        <v>8.5863803528162972</v>
      </c>
      <c r="E17" s="14">
        <v>8.3752121082151722E-14</v>
      </c>
      <c r="F17" s="14">
        <v>298.45395415395865</v>
      </c>
      <c r="G17" s="14">
        <v>477.65850527575219</v>
      </c>
      <c r="H17" s="14">
        <v>298.45395415395865</v>
      </c>
      <c r="I17" s="14">
        <v>477.65850527575219</v>
      </c>
    </row>
    <row r="18" spans="1:9" x14ac:dyDescent="0.25">
      <c r="A18" s="14" t="s">
        <v>4</v>
      </c>
      <c r="B18" s="14">
        <v>-36.194976781599557</v>
      </c>
      <c r="C18" s="14">
        <v>10.671854459578419</v>
      </c>
      <c r="D18" s="14">
        <v>-3.3916295353065937</v>
      </c>
      <c r="E18" s="14">
        <v>9.7744394503226722E-4</v>
      </c>
      <c r="F18" s="14">
        <v>-57.352966211119664</v>
      </c>
      <c r="G18" s="14">
        <v>-15.03698735207945</v>
      </c>
      <c r="H18" s="14">
        <v>-57.352966211119664</v>
      </c>
      <c r="I18" s="14">
        <v>-15.03698735207945</v>
      </c>
    </row>
    <row r="19" spans="1:9" x14ac:dyDescent="0.25">
      <c r="A19" s="14" t="s">
        <v>5</v>
      </c>
      <c r="B19" s="14">
        <v>107.78120248961105</v>
      </c>
      <c r="C19" s="14">
        <v>23.53522981379249</v>
      </c>
      <c r="D19" s="14">
        <v>4.5795687291928369</v>
      </c>
      <c r="E19" s="14">
        <v>1.2749830355188093E-5</v>
      </c>
      <c r="F19" s="14">
        <v>61.120320305764317</v>
      </c>
      <c r="G19" s="14">
        <v>154.44208467345777</v>
      </c>
      <c r="H19" s="14">
        <v>61.120320305764317</v>
      </c>
      <c r="I19" s="14">
        <v>154.44208467345777</v>
      </c>
    </row>
    <row r="20" spans="1:9" ht="15.75" thickBot="1" x14ac:dyDescent="0.3">
      <c r="A20" s="15" t="s">
        <v>6</v>
      </c>
      <c r="B20" s="15">
        <v>63.788995977713796</v>
      </c>
      <c r="C20" s="15">
        <v>14.240684761803488</v>
      </c>
      <c r="D20" s="15">
        <v>4.4793489249062866</v>
      </c>
      <c r="E20" s="15">
        <v>1.8965836177343846E-5</v>
      </c>
      <c r="F20" s="15">
        <v>35.555453363296536</v>
      </c>
      <c r="G20" s="15">
        <v>92.022538592131056</v>
      </c>
      <c r="H20" s="15">
        <v>35.555453363296536</v>
      </c>
      <c r="I20" s="15">
        <v>92.022538592131056</v>
      </c>
    </row>
    <row r="24" spans="1:9" x14ac:dyDescent="0.25">
      <c r="A24" t="s">
        <v>58</v>
      </c>
    </row>
    <row r="25" spans="1:9" ht="15.75" thickBot="1" x14ac:dyDescent="0.3"/>
    <row r="26" spans="1:9" x14ac:dyDescent="0.25">
      <c r="A26" s="16" t="s">
        <v>59</v>
      </c>
      <c r="B26" s="16" t="s">
        <v>60</v>
      </c>
      <c r="C26" s="16" t="s">
        <v>61</v>
      </c>
    </row>
    <row r="27" spans="1:9" x14ac:dyDescent="0.25">
      <c r="A27" s="14">
        <v>1</v>
      </c>
      <c r="B27" s="14">
        <v>220.37007299150275</v>
      </c>
      <c r="C27" s="14">
        <v>-92.391526460716321</v>
      </c>
    </row>
    <row r="28" spans="1:9" x14ac:dyDescent="0.25">
      <c r="A28" s="14">
        <v>2</v>
      </c>
      <c r="B28" s="14">
        <v>209.70548162352358</v>
      </c>
      <c r="C28" s="14">
        <v>-57.170821449565778</v>
      </c>
    </row>
    <row r="29" spans="1:9" x14ac:dyDescent="0.25">
      <c r="A29" s="14">
        <v>3</v>
      </c>
      <c r="B29" s="14">
        <v>229.92942490024234</v>
      </c>
      <c r="C29" s="14">
        <v>20.667032214993981</v>
      </c>
    </row>
    <row r="30" spans="1:9" x14ac:dyDescent="0.25">
      <c r="A30" s="14">
        <v>4</v>
      </c>
      <c r="B30" s="14">
        <v>235.72708455849715</v>
      </c>
      <c r="C30" s="14">
        <v>-5.5393313421391781</v>
      </c>
    </row>
    <row r="31" spans="1:9" x14ac:dyDescent="0.25">
      <c r="A31" s="14">
        <v>5</v>
      </c>
      <c r="B31" s="14">
        <v>235.72708455849715</v>
      </c>
      <c r="C31" s="14">
        <v>22.539397940293725</v>
      </c>
    </row>
    <row r="32" spans="1:9" x14ac:dyDescent="0.25">
      <c r="A32" s="14">
        <v>6</v>
      </c>
      <c r="B32" s="14">
        <v>220.37007299150275</v>
      </c>
      <c r="C32" s="14">
        <v>-99.398325766788147</v>
      </c>
    </row>
    <row r="33" spans="1:3" x14ac:dyDescent="0.25">
      <c r="A33" s="14">
        <v>7</v>
      </c>
      <c r="B33" s="14">
        <v>327.69165671741564</v>
      </c>
      <c r="C33" s="14">
        <v>-3.7364141396409991</v>
      </c>
    </row>
    <row r="34" spans="1:3" x14ac:dyDescent="0.25">
      <c r="A34" s="14">
        <v>8</v>
      </c>
      <c r="B34" s="14">
        <v>302.72192135237901</v>
      </c>
      <c r="C34" s="14">
        <v>29.817661492274908</v>
      </c>
    </row>
    <row r="35" spans="1:3" x14ac:dyDescent="0.25">
      <c r="A35" s="14">
        <v>9</v>
      </c>
      <c r="B35" s="14">
        <v>302.72192135237901</v>
      </c>
      <c r="C35" s="14">
        <v>16.032880710934023</v>
      </c>
    </row>
    <row r="36" spans="1:3" x14ac:dyDescent="0.25">
      <c r="A36" s="14">
        <v>10</v>
      </c>
      <c r="B36" s="14">
        <v>331.99963590862791</v>
      </c>
      <c r="C36" s="14">
        <v>1.8484161028378026</v>
      </c>
    </row>
    <row r="37" spans="1:3" x14ac:dyDescent="0.25">
      <c r="A37" s="14">
        <v>11</v>
      </c>
      <c r="B37" s="14">
        <v>274.15063778316164</v>
      </c>
      <c r="C37" s="14">
        <v>61.130676864214479</v>
      </c>
    </row>
    <row r="38" spans="1:3" x14ac:dyDescent="0.25">
      <c r="A38" s="14">
        <v>12</v>
      </c>
      <c r="B38" s="14">
        <v>234.5895281608733</v>
      </c>
      <c r="C38" s="14">
        <v>-64.987919703991423</v>
      </c>
    </row>
    <row r="39" spans="1:3" x14ac:dyDescent="0.25">
      <c r="A39" s="14">
        <v>13</v>
      </c>
      <c r="B39" s="14">
        <v>235.01180290205696</v>
      </c>
      <c r="C39" s="14">
        <v>-25.614654091429259</v>
      </c>
    </row>
    <row r="40" spans="1:3" x14ac:dyDescent="0.25">
      <c r="A40" s="14">
        <v>14</v>
      </c>
      <c r="B40" s="14">
        <v>243.45729747236518</v>
      </c>
      <c r="C40" s="14">
        <v>-47.107693525608823</v>
      </c>
    </row>
    <row r="41" spans="1:3" x14ac:dyDescent="0.25">
      <c r="A41" s="14">
        <v>15</v>
      </c>
      <c r="B41" s="14">
        <v>243.45729747236518</v>
      </c>
      <c r="C41" s="14">
        <v>114.92325469540279</v>
      </c>
    </row>
    <row r="42" spans="1:3" x14ac:dyDescent="0.25">
      <c r="A42" s="14">
        <v>16</v>
      </c>
      <c r="B42" s="14">
        <v>243.45729747236518</v>
      </c>
      <c r="C42" s="14">
        <v>-45.447758112187444</v>
      </c>
    </row>
    <row r="43" spans="1:3" x14ac:dyDescent="0.25">
      <c r="A43" s="14">
        <v>17</v>
      </c>
      <c r="B43" s="14">
        <v>234.5895281608733</v>
      </c>
      <c r="C43" s="14">
        <v>-68.181728548718667</v>
      </c>
    </row>
    <row r="44" spans="1:3" x14ac:dyDescent="0.25">
      <c r="A44" s="14">
        <v>18</v>
      </c>
      <c r="B44" s="14">
        <v>342.37073065048435</v>
      </c>
      <c r="C44" s="14">
        <v>-42.497522148031408</v>
      </c>
    </row>
    <row r="45" spans="1:3" x14ac:dyDescent="0.25">
      <c r="A45" s="14">
        <v>19</v>
      </c>
      <c r="B45" s="14">
        <v>298.37852413858707</v>
      </c>
      <c r="C45" s="14">
        <v>46.477175443865406</v>
      </c>
    </row>
    <row r="46" spans="1:3" x14ac:dyDescent="0.25">
      <c r="A46" s="14">
        <v>20</v>
      </c>
      <c r="B46" s="14">
        <v>298.37852413858707</v>
      </c>
      <c r="C46" s="14">
        <v>41.888439075420024</v>
      </c>
    </row>
    <row r="47" spans="1:3" x14ac:dyDescent="0.25">
      <c r="A47" s="14">
        <v>21</v>
      </c>
      <c r="B47" s="14">
        <v>316.29503764547883</v>
      </c>
      <c r="C47" s="14">
        <v>-54.013860464539448</v>
      </c>
    </row>
    <row r="48" spans="1:3" x14ac:dyDescent="0.25">
      <c r="A48" s="14">
        <v>22</v>
      </c>
      <c r="B48" s="14">
        <v>252.50604166776506</v>
      </c>
      <c r="C48" s="14">
        <v>-16.637555583478928</v>
      </c>
    </row>
    <row r="49" spans="1:3" x14ac:dyDescent="0.25">
      <c r="A49" s="14">
        <v>23</v>
      </c>
      <c r="B49" s="14">
        <v>235.88220591341471</v>
      </c>
      <c r="C49" s="14">
        <v>-32.084657259996845</v>
      </c>
    </row>
    <row r="50" spans="1:3" x14ac:dyDescent="0.25">
      <c r="A50" s="14">
        <v>24</v>
      </c>
      <c r="B50" s="14">
        <v>213.47579171700522</v>
      </c>
      <c r="C50" s="14">
        <v>5.8157081764173597</v>
      </c>
    </row>
    <row r="51" spans="1:3" x14ac:dyDescent="0.25">
      <c r="A51" s="14">
        <v>25</v>
      </c>
      <c r="B51" s="14">
        <v>238.93292537466525</v>
      </c>
      <c r="C51" s="14">
        <v>55.149508367757761</v>
      </c>
    </row>
    <row r="52" spans="1:3" x14ac:dyDescent="0.25">
      <c r="A52" s="14">
        <v>26</v>
      </c>
      <c r="B52" s="14">
        <v>246.0167994122626</v>
      </c>
      <c r="C52" s="14">
        <v>91.712949628252915</v>
      </c>
    </row>
    <row r="53" spans="1:3" x14ac:dyDescent="0.25">
      <c r="A53" s="14">
        <v>27</v>
      </c>
      <c r="B53" s="14">
        <v>246.0167994122626</v>
      </c>
      <c r="C53" s="14">
        <v>-47.167340883312278</v>
      </c>
    </row>
    <row r="54" spans="1:3" x14ac:dyDescent="0.25">
      <c r="A54" s="14">
        <v>28</v>
      </c>
      <c r="B54" s="14">
        <v>235.88220591341471</v>
      </c>
      <c r="C54" s="14">
        <v>-11.656963055555082</v>
      </c>
    </row>
    <row r="55" spans="1:3" x14ac:dyDescent="0.25">
      <c r="A55" s="14">
        <v>29</v>
      </c>
      <c r="B55" s="14">
        <v>235.88220591341471</v>
      </c>
      <c r="C55" s="14">
        <v>22.975685060605684</v>
      </c>
    </row>
    <row r="56" spans="1:3" x14ac:dyDescent="0.25">
      <c r="A56" s="14">
        <v>30</v>
      </c>
      <c r="B56" s="14">
        <v>250.47510130793032</v>
      </c>
      <c r="C56" s="14">
        <v>8.9266334597488992</v>
      </c>
    </row>
    <row r="57" spans="1:3" x14ac:dyDescent="0.25">
      <c r="A57" s="14">
        <v>31</v>
      </c>
      <c r="B57" s="14">
        <v>245.67423980023815</v>
      </c>
      <c r="C57" s="14">
        <v>-39.499646632390352</v>
      </c>
    </row>
    <row r="58" spans="1:3" x14ac:dyDescent="0.25">
      <c r="A58" s="14">
        <v>32</v>
      </c>
      <c r="B58" s="14">
        <v>268.21063993091411</v>
      </c>
      <c r="C58" s="14">
        <v>36.257719616662314</v>
      </c>
    </row>
    <row r="59" spans="1:3" x14ac:dyDescent="0.25">
      <c r="A59" s="14">
        <v>33</v>
      </c>
      <c r="B59" s="14">
        <v>274.15063778316164</v>
      </c>
      <c r="C59" s="14">
        <v>57.031174014963938</v>
      </c>
    </row>
    <row r="60" spans="1:3" x14ac:dyDescent="0.25">
      <c r="A60" s="14">
        <v>34</v>
      </c>
      <c r="B60" s="14">
        <v>301.2224151869392</v>
      </c>
      <c r="C60" s="14">
        <v>-20.557353669516488</v>
      </c>
    </row>
    <row r="61" spans="1:3" x14ac:dyDescent="0.25">
      <c r="A61" s="14">
        <v>35</v>
      </c>
      <c r="B61" s="14">
        <v>237.43341920922541</v>
      </c>
      <c r="C61" s="14">
        <v>102.92224260468873</v>
      </c>
    </row>
    <row r="62" spans="1:3" x14ac:dyDescent="0.25">
      <c r="A62" s="14">
        <v>36</v>
      </c>
      <c r="B62" s="14">
        <v>245.26704631144517</v>
      </c>
      <c r="C62" s="14">
        <v>47.925436596226831</v>
      </c>
    </row>
    <row r="63" spans="1:3" x14ac:dyDescent="0.25">
      <c r="A63" s="14">
        <v>37</v>
      </c>
      <c r="B63" s="14">
        <v>234.69294238542</v>
      </c>
      <c r="C63" s="14">
        <v>12.955270506211718</v>
      </c>
    </row>
    <row r="64" spans="1:3" x14ac:dyDescent="0.25">
      <c r="A64" s="14">
        <v>38</v>
      </c>
      <c r="B64" s="14">
        <v>226.7623644318524</v>
      </c>
      <c r="C64" s="14">
        <v>9.467471527891405</v>
      </c>
    </row>
    <row r="65" spans="1:3" x14ac:dyDescent="0.25">
      <c r="A65" s="14">
        <v>39</v>
      </c>
      <c r="B65" s="14">
        <v>216.75057531334278</v>
      </c>
      <c r="C65" s="14">
        <v>55.485068140144676</v>
      </c>
    </row>
    <row r="66" spans="1:3" x14ac:dyDescent="0.25">
      <c r="A66" s="14">
        <v>40</v>
      </c>
      <c r="B66" s="14">
        <v>237.43341920922541</v>
      </c>
      <c r="C66" s="14">
        <v>-53.758211446738215</v>
      </c>
    </row>
    <row r="67" spans="1:3" x14ac:dyDescent="0.25">
      <c r="A67" s="14">
        <v>41</v>
      </c>
      <c r="B67" s="14">
        <v>236.39927699995326</v>
      </c>
      <c r="C67" s="14">
        <v>16.107382121962701</v>
      </c>
    </row>
    <row r="68" spans="1:3" x14ac:dyDescent="0.25">
      <c r="A68" s="14">
        <v>42</v>
      </c>
      <c r="B68" s="14">
        <v>237.43341920922541</v>
      </c>
      <c r="C68" s="14">
        <v>52.427112166186362</v>
      </c>
    </row>
    <row r="69" spans="1:3" x14ac:dyDescent="0.25">
      <c r="A69" s="14">
        <v>43</v>
      </c>
      <c r="B69" s="14">
        <v>251.23921748040911</v>
      </c>
      <c r="C69" s="14">
        <v>-50.325353129514838</v>
      </c>
    </row>
    <row r="70" spans="1:3" x14ac:dyDescent="0.25">
      <c r="A70" s="14">
        <v>44</v>
      </c>
      <c r="B70" s="14">
        <v>251.23921748040911</v>
      </c>
      <c r="C70" s="14">
        <v>-116.07184129389751</v>
      </c>
    </row>
    <row r="71" spans="1:3" x14ac:dyDescent="0.25">
      <c r="A71" s="14">
        <v>45</v>
      </c>
      <c r="B71" s="14">
        <v>212.26929246682192</v>
      </c>
      <c r="C71" s="14">
        <v>-122.44595491889609</v>
      </c>
    </row>
    <row r="72" spans="1:3" x14ac:dyDescent="0.25">
      <c r="A72" s="14">
        <v>46</v>
      </c>
      <c r="B72" s="14">
        <v>212.26929246682192</v>
      </c>
      <c r="C72" s="14">
        <v>-40.697430078325567</v>
      </c>
    </row>
    <row r="73" spans="1:3" x14ac:dyDescent="0.25">
      <c r="A73" s="14">
        <v>47</v>
      </c>
      <c r="B73" s="14">
        <v>230.60808071489737</v>
      </c>
      <c r="C73" s="14">
        <v>-33.057136811847613</v>
      </c>
    </row>
    <row r="74" spans="1:3" x14ac:dyDescent="0.25">
      <c r="A74" s="14">
        <v>48</v>
      </c>
      <c r="B74" s="14">
        <v>230.60808071489737</v>
      </c>
      <c r="C74" s="14">
        <v>38.286397203281467</v>
      </c>
    </row>
    <row r="75" spans="1:3" x14ac:dyDescent="0.25">
      <c r="A75" s="14">
        <v>49</v>
      </c>
      <c r="B75" s="14">
        <v>238.02805095512528</v>
      </c>
      <c r="C75" s="14">
        <v>-64.819794285314885</v>
      </c>
    </row>
    <row r="76" spans="1:3" x14ac:dyDescent="0.25">
      <c r="A76" s="14">
        <v>50</v>
      </c>
      <c r="B76" s="14">
        <v>220.11153744823349</v>
      </c>
      <c r="C76" s="14">
        <v>79.822369461933306</v>
      </c>
    </row>
    <row r="77" spans="1:3" x14ac:dyDescent="0.25">
      <c r="A77" s="14">
        <v>51</v>
      </c>
      <c r="B77" s="14">
        <v>236.39927699995326</v>
      </c>
      <c r="C77" s="14">
        <v>8.0833428111483272</v>
      </c>
    </row>
    <row r="78" spans="1:3" x14ac:dyDescent="0.25">
      <c r="A78" s="14">
        <v>52</v>
      </c>
      <c r="B78" s="14">
        <v>344.18047948956428</v>
      </c>
      <c r="C78" s="14">
        <v>96.789542462469058</v>
      </c>
    </row>
    <row r="79" spans="1:3" x14ac:dyDescent="0.25">
      <c r="A79" s="14">
        <v>53</v>
      </c>
      <c r="B79" s="14">
        <v>309.23701717306699</v>
      </c>
      <c r="C79" s="14">
        <v>-39.302215580734014</v>
      </c>
    </row>
    <row r="80" spans="1:3" x14ac:dyDescent="0.25">
      <c r="A80" s="14">
        <v>54</v>
      </c>
      <c r="B80" s="14">
        <v>300.58641772226463</v>
      </c>
      <c r="C80" s="14">
        <v>34.37680006489876</v>
      </c>
    </row>
    <row r="81" spans="1:3" x14ac:dyDescent="0.25">
      <c r="A81" s="14">
        <v>55</v>
      </c>
      <c r="B81" s="14">
        <v>300.58641772226463</v>
      </c>
      <c r="C81" s="14">
        <v>57.162042608131571</v>
      </c>
    </row>
    <row r="82" spans="1:3" x14ac:dyDescent="0.25">
      <c r="A82" s="14">
        <v>56</v>
      </c>
      <c r="B82" s="14">
        <v>260.37379851790752</v>
      </c>
      <c r="C82" s="14">
        <v>-29.870853808314592</v>
      </c>
    </row>
    <row r="83" spans="1:3" x14ac:dyDescent="0.25">
      <c r="A83" s="14">
        <v>57</v>
      </c>
      <c r="B83" s="14">
        <v>229.16028164363337</v>
      </c>
      <c r="C83" s="14">
        <v>134.62507256239218</v>
      </c>
    </row>
    <row r="84" spans="1:3" x14ac:dyDescent="0.25">
      <c r="A84" s="14">
        <v>58</v>
      </c>
      <c r="B84" s="14">
        <v>214.68229093099353</v>
      </c>
      <c r="C84" s="14">
        <v>53.726357941427409</v>
      </c>
    </row>
    <row r="85" spans="1:3" x14ac:dyDescent="0.25">
      <c r="A85" s="14">
        <v>59</v>
      </c>
      <c r="B85" s="14">
        <v>229.16028164363337</v>
      </c>
      <c r="C85" s="14">
        <v>-17.921555429993589</v>
      </c>
    </row>
    <row r="86" spans="1:3" x14ac:dyDescent="0.25">
      <c r="A86" s="14">
        <v>60</v>
      </c>
      <c r="B86" s="14">
        <v>214.68229093099353</v>
      </c>
      <c r="C86" s="14">
        <v>8.4008620262761724</v>
      </c>
    </row>
    <row r="87" spans="1:3" x14ac:dyDescent="0.25">
      <c r="A87" s="14">
        <v>61</v>
      </c>
      <c r="B87" s="14">
        <v>196.58480254019375</v>
      </c>
      <c r="C87" s="14">
        <v>155.38594481637304</v>
      </c>
    </row>
    <row r="88" spans="1:3" x14ac:dyDescent="0.25">
      <c r="A88" s="14">
        <v>62</v>
      </c>
      <c r="B88" s="14">
        <v>177.03951507812999</v>
      </c>
      <c r="C88" s="14">
        <v>-8.4744676487462982</v>
      </c>
    </row>
    <row r="89" spans="1:3" x14ac:dyDescent="0.25">
      <c r="A89" s="14">
        <v>63</v>
      </c>
      <c r="B89" s="14">
        <v>164.00932343675416</v>
      </c>
      <c r="C89" s="14">
        <v>77.945609340111247</v>
      </c>
    </row>
    <row r="90" spans="1:3" x14ac:dyDescent="0.25">
      <c r="A90" s="14">
        <v>64</v>
      </c>
      <c r="B90" s="14">
        <v>185.72630950571391</v>
      </c>
      <c r="C90" s="14">
        <v>-0.86822123799527162</v>
      </c>
    </row>
    <row r="91" spans="1:3" x14ac:dyDescent="0.25">
      <c r="A91" s="14">
        <v>65</v>
      </c>
      <c r="B91" s="14">
        <v>220.74494954191147</v>
      </c>
      <c r="C91" s="14">
        <v>-20.667927239089835</v>
      </c>
    </row>
    <row r="92" spans="1:3" x14ac:dyDescent="0.25">
      <c r="A92" s="14">
        <v>66</v>
      </c>
      <c r="B92" s="14">
        <v>220.74494954191147</v>
      </c>
      <c r="C92" s="14">
        <v>-38.993659308394939</v>
      </c>
    </row>
    <row r="93" spans="1:3" x14ac:dyDescent="0.25">
      <c r="A93" s="14">
        <v>67</v>
      </c>
      <c r="B93" s="14">
        <v>216.75057531334278</v>
      </c>
      <c r="C93" s="14">
        <v>-62.049324727167004</v>
      </c>
    </row>
    <row r="94" spans="1:3" x14ac:dyDescent="0.25">
      <c r="A94" s="14">
        <v>68</v>
      </c>
      <c r="B94" s="14">
        <v>242.1904732850092</v>
      </c>
      <c r="C94" s="14">
        <v>-122.10881675817143</v>
      </c>
    </row>
    <row r="95" spans="1:3" x14ac:dyDescent="0.25">
      <c r="A95" s="14">
        <v>69</v>
      </c>
      <c r="B95" s="14">
        <v>255.35228303693449</v>
      </c>
      <c r="C95" s="14">
        <v>29.476919982741009</v>
      </c>
    </row>
    <row r="96" spans="1:3" x14ac:dyDescent="0.25">
      <c r="A96" s="14">
        <v>70</v>
      </c>
      <c r="B96" s="14">
        <v>255.35228303693449</v>
      </c>
      <c r="C96" s="14">
        <v>-7.1775685903056115</v>
      </c>
    </row>
    <row r="97" spans="1:3" x14ac:dyDescent="0.25">
      <c r="A97" s="14">
        <v>71</v>
      </c>
      <c r="B97" s="14">
        <v>250.73248780546669</v>
      </c>
      <c r="C97" s="14">
        <v>27.414479859534993</v>
      </c>
    </row>
    <row r="98" spans="1:3" x14ac:dyDescent="0.25">
      <c r="A98" s="14">
        <v>72</v>
      </c>
      <c r="B98" s="14">
        <v>242.1904732850092</v>
      </c>
      <c r="C98" s="14">
        <v>33.470795242819065</v>
      </c>
    </row>
    <row r="99" spans="1:3" x14ac:dyDescent="0.25">
      <c r="A99" s="14">
        <v>73</v>
      </c>
      <c r="B99" s="14">
        <v>364.44966648726006</v>
      </c>
      <c r="C99" s="14">
        <v>-39.409933732005186</v>
      </c>
    </row>
    <row r="100" spans="1:3" x14ac:dyDescent="0.25">
      <c r="A100" s="14">
        <v>74</v>
      </c>
      <c r="B100" s="14">
        <v>305.979469262723</v>
      </c>
      <c r="C100" s="14">
        <v>30.965003027880357</v>
      </c>
    </row>
    <row r="101" spans="1:3" x14ac:dyDescent="0.25">
      <c r="A101" s="14">
        <v>75</v>
      </c>
      <c r="B101" s="14">
        <v>299.3839401683415</v>
      </c>
      <c r="C101" s="14">
        <v>5.4597842402944821</v>
      </c>
    </row>
    <row r="102" spans="1:3" x14ac:dyDescent="0.25">
      <c r="A102" s="14">
        <v>76</v>
      </c>
      <c r="B102" s="14">
        <v>306.34141903053899</v>
      </c>
      <c r="C102" s="14">
        <v>-48.814481460518721</v>
      </c>
    </row>
    <row r="103" spans="1:3" x14ac:dyDescent="0.25">
      <c r="A103" s="14">
        <v>77</v>
      </c>
      <c r="B103" s="14">
        <v>242.68815421575619</v>
      </c>
      <c r="C103" s="14">
        <v>37.80791901322533</v>
      </c>
    </row>
    <row r="104" spans="1:3" x14ac:dyDescent="0.25">
      <c r="A104" s="14">
        <v>78</v>
      </c>
      <c r="B104" s="14">
        <v>235.88220591341471</v>
      </c>
      <c r="C104" s="14">
        <v>-1.5140319917684621</v>
      </c>
    </row>
    <row r="105" spans="1:3" x14ac:dyDescent="0.25">
      <c r="A105" s="14">
        <v>79</v>
      </c>
      <c r="B105" s="14">
        <v>236.7009017944016</v>
      </c>
      <c r="C105" s="14">
        <v>3.6573499533822655</v>
      </c>
    </row>
    <row r="106" spans="1:3" x14ac:dyDescent="0.25">
      <c r="A106" s="14">
        <v>80</v>
      </c>
      <c r="B106" s="14">
        <v>246.0167994122626</v>
      </c>
      <c r="C106" s="14">
        <v>-33.190916525132764</v>
      </c>
    </row>
    <row r="107" spans="1:3" x14ac:dyDescent="0.25">
      <c r="A107" s="14">
        <v>81</v>
      </c>
      <c r="B107" s="14">
        <v>247.46459848352657</v>
      </c>
      <c r="C107" s="14">
        <v>-33.871262966689244</v>
      </c>
    </row>
    <row r="108" spans="1:3" x14ac:dyDescent="0.25">
      <c r="A108" s="14">
        <v>82</v>
      </c>
      <c r="B108" s="14">
        <v>262.67683014339457</v>
      </c>
      <c r="C108" s="14">
        <v>-59.894352052835046</v>
      </c>
    </row>
    <row r="109" spans="1:3" x14ac:dyDescent="0.25">
      <c r="A109" s="14">
        <v>83</v>
      </c>
      <c r="B109" s="14">
        <v>255.58261469420103</v>
      </c>
      <c r="C109" s="14">
        <v>-82.689623708403161</v>
      </c>
    </row>
    <row r="110" spans="1:3" x14ac:dyDescent="0.25">
      <c r="A110" s="14">
        <v>84</v>
      </c>
      <c r="B110" s="14">
        <v>256.90976385492468</v>
      </c>
      <c r="C110" s="14">
        <v>13.455964550795784</v>
      </c>
    </row>
    <row r="111" spans="1:3" x14ac:dyDescent="0.25">
      <c r="A111" s="14">
        <v>85</v>
      </c>
      <c r="B111" s="14">
        <v>244.72412165972116</v>
      </c>
      <c r="C111" s="14">
        <v>35.512648154949261</v>
      </c>
    </row>
    <row r="112" spans="1:3" x14ac:dyDescent="0.25">
      <c r="A112" s="14">
        <v>86</v>
      </c>
      <c r="B112" s="14">
        <v>364.4858614640417</v>
      </c>
      <c r="C112" s="14">
        <v>-13.93487065547572</v>
      </c>
    </row>
    <row r="113" spans="1:3" x14ac:dyDescent="0.25">
      <c r="A113" s="14">
        <v>87</v>
      </c>
      <c r="B113" s="14">
        <v>343.07932046386253</v>
      </c>
      <c r="C113" s="14">
        <v>8.2237556347770351</v>
      </c>
    </row>
    <row r="114" spans="1:3" x14ac:dyDescent="0.25">
      <c r="A114" s="14">
        <v>88</v>
      </c>
      <c r="B114" s="14">
        <v>338.12060864478343</v>
      </c>
      <c r="C114" s="14">
        <v>-24.833422986873529</v>
      </c>
    </row>
    <row r="115" spans="1:3" x14ac:dyDescent="0.25">
      <c r="A115" s="14">
        <v>89</v>
      </c>
      <c r="B115" s="14">
        <v>216.75057531334278</v>
      </c>
      <c r="C115" s="14">
        <v>-9.8957237130780413</v>
      </c>
    </row>
    <row r="116" spans="1:3" x14ac:dyDescent="0.25">
      <c r="A116" s="14">
        <v>90</v>
      </c>
      <c r="B116" s="14">
        <v>237.43341920922541</v>
      </c>
      <c r="C116" s="14">
        <v>-94.688756613175343</v>
      </c>
    </row>
    <row r="117" spans="1:3" x14ac:dyDescent="0.25">
      <c r="A117" s="14">
        <v>91</v>
      </c>
      <c r="B117" s="14">
        <v>247.56801270807327</v>
      </c>
      <c r="C117" s="14">
        <v>-19.658150007914685</v>
      </c>
    </row>
    <row r="118" spans="1:3" x14ac:dyDescent="0.25">
      <c r="A118" s="14">
        <v>92</v>
      </c>
      <c r="B118" s="14">
        <v>238.02805095512528</v>
      </c>
      <c r="C118" s="14">
        <v>-14.115411964513982</v>
      </c>
    </row>
    <row r="119" spans="1:3" x14ac:dyDescent="0.25">
      <c r="A119" s="14">
        <v>93</v>
      </c>
      <c r="B119" s="14">
        <v>247.56801270807327</v>
      </c>
      <c r="C119" s="14">
        <v>-26.702962444514611</v>
      </c>
    </row>
    <row r="120" spans="1:3" x14ac:dyDescent="0.25">
      <c r="A120" s="14">
        <v>94</v>
      </c>
      <c r="B120" s="14">
        <v>236.39927699995326</v>
      </c>
      <c r="C120" s="14">
        <v>-7.1797756652367184</v>
      </c>
    </row>
    <row r="121" spans="1:3" x14ac:dyDescent="0.25">
      <c r="A121" s="14">
        <v>95</v>
      </c>
      <c r="B121" s="14">
        <v>237.43341920922541</v>
      </c>
      <c r="C121" s="14">
        <v>-12.544882102509717</v>
      </c>
    </row>
    <row r="122" spans="1:3" x14ac:dyDescent="0.25">
      <c r="A122" s="14">
        <v>96</v>
      </c>
      <c r="B122" s="14">
        <v>237.43341920922541</v>
      </c>
      <c r="C122" s="14">
        <v>4.1363226723950106</v>
      </c>
    </row>
    <row r="123" spans="1:3" x14ac:dyDescent="0.25">
      <c r="A123" s="14">
        <v>97</v>
      </c>
      <c r="B123" s="14">
        <v>237.43341920922541</v>
      </c>
      <c r="C123" s="14">
        <v>-7.332937975952774</v>
      </c>
    </row>
    <row r="124" spans="1:3" x14ac:dyDescent="0.25">
      <c r="A124" s="14">
        <v>98</v>
      </c>
      <c r="B124" s="14">
        <v>252.50604166776506</v>
      </c>
      <c r="C124" s="14">
        <v>55.740543901155803</v>
      </c>
    </row>
    <row r="125" spans="1:3" x14ac:dyDescent="0.25">
      <c r="A125" s="14">
        <v>99</v>
      </c>
      <c r="B125" s="14">
        <v>252.50604166776506</v>
      </c>
      <c r="C125" s="14">
        <v>74.146904389999833</v>
      </c>
    </row>
    <row r="126" spans="1:3" x14ac:dyDescent="0.25">
      <c r="A126" s="14">
        <v>100</v>
      </c>
      <c r="B126" s="14">
        <v>237.43341920922541</v>
      </c>
      <c r="C126" s="14">
        <v>-116.91442626397057</v>
      </c>
    </row>
    <row r="127" spans="1:3" x14ac:dyDescent="0.25">
      <c r="A127" s="14">
        <v>101</v>
      </c>
      <c r="B127" s="14">
        <v>238.62268270102513</v>
      </c>
      <c r="C127" s="14">
        <v>-39.306691667322781</v>
      </c>
    </row>
    <row r="128" spans="1:3" x14ac:dyDescent="0.25">
      <c r="A128" s="14">
        <v>102</v>
      </c>
      <c r="B128" s="14">
        <v>247.56801270807327</v>
      </c>
      <c r="C128" s="14">
        <v>17.63979470914083</v>
      </c>
    </row>
    <row r="129" spans="1:3" x14ac:dyDescent="0.25">
      <c r="A129" s="14">
        <v>103</v>
      </c>
      <c r="B129" s="14">
        <v>247.56801270807327</v>
      </c>
      <c r="C129" s="14">
        <v>45.052075286308053</v>
      </c>
    </row>
    <row r="130" spans="1:3" x14ac:dyDescent="0.25">
      <c r="A130" s="14">
        <v>104</v>
      </c>
      <c r="B130" s="14">
        <v>247.56801270807327</v>
      </c>
      <c r="C130" s="14">
        <v>48.861262505181202</v>
      </c>
    </row>
    <row r="131" spans="1:3" x14ac:dyDescent="0.25">
      <c r="A131" s="14">
        <v>105</v>
      </c>
      <c r="B131" s="14">
        <v>346.50729941518284</v>
      </c>
      <c r="C131" s="14">
        <v>2.7891982126860739</v>
      </c>
    </row>
    <row r="132" spans="1:3" x14ac:dyDescent="0.25">
      <c r="A132" s="14">
        <v>106</v>
      </c>
      <c r="B132" s="14">
        <v>301.2224151869392</v>
      </c>
      <c r="C132" s="14">
        <v>-17.098800439391823</v>
      </c>
    </row>
    <row r="133" spans="1:3" x14ac:dyDescent="0.25">
      <c r="A133" s="14">
        <v>107</v>
      </c>
      <c r="B133" s="14">
        <v>301.2224151869392</v>
      </c>
      <c r="C133" s="14">
        <v>0.80440924337636943</v>
      </c>
    </row>
    <row r="134" spans="1:3" x14ac:dyDescent="0.25">
      <c r="A134" s="14">
        <v>108</v>
      </c>
      <c r="B134" s="14">
        <v>301.2224151869392</v>
      </c>
      <c r="C134" s="14">
        <v>-38.565379234796751</v>
      </c>
    </row>
    <row r="135" spans="1:3" x14ac:dyDescent="0.25">
      <c r="A135" s="14">
        <v>109</v>
      </c>
      <c r="B135" s="14">
        <v>249.55011855186945</v>
      </c>
      <c r="C135" s="14">
        <v>127.58935792071856</v>
      </c>
    </row>
    <row r="136" spans="1:3" ht="15.75" thickBot="1" x14ac:dyDescent="0.3">
      <c r="A136" s="15">
        <v>110</v>
      </c>
      <c r="B136" s="15">
        <v>260.70161853780087</v>
      </c>
      <c r="C136" s="15">
        <v>67.165072975402325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8D9F-7656-4253-AAA4-22AB7173BE2D}">
  <sheetPr>
    <tabColor theme="3" tint="0.79998168889431442"/>
  </sheetPr>
  <dimension ref="A1:I20"/>
  <sheetViews>
    <sheetView showGridLines="0" workbookViewId="0"/>
  </sheetViews>
  <sheetFormatPr defaultRowHeight="15" x14ac:dyDescent="0.25"/>
  <cols>
    <col min="1" max="1" width="19" bestFit="1" customWidth="1"/>
    <col min="2" max="2" width="12"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0.60328385473695756</v>
      </c>
    </row>
    <row r="5" spans="1:9" x14ac:dyDescent="0.25">
      <c r="A5" s="14" t="s">
        <v>37</v>
      </c>
      <c r="B5" s="14">
        <v>0.36395140938628256</v>
      </c>
    </row>
    <row r="6" spans="1:9" x14ac:dyDescent="0.25">
      <c r="A6" s="14" t="s">
        <v>38</v>
      </c>
      <c r="B6" s="14">
        <v>0.35511740118331431</v>
      </c>
    </row>
    <row r="7" spans="1:9" x14ac:dyDescent="0.25">
      <c r="A7" s="14" t="s">
        <v>39</v>
      </c>
      <c r="B7" s="14">
        <v>83.24379462837976</v>
      </c>
    </row>
    <row r="8" spans="1:9" ht="15.75" thickBot="1" x14ac:dyDescent="0.3">
      <c r="A8" s="15" t="s">
        <v>40</v>
      </c>
      <c r="B8" s="15">
        <v>220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3</v>
      </c>
      <c r="C12" s="14">
        <v>856466.93320920132</v>
      </c>
      <c r="D12" s="14">
        <v>285488.97773640044</v>
      </c>
      <c r="E12" s="14">
        <v>41.198898735909253</v>
      </c>
      <c r="F12" s="14">
        <v>4.2813887172459192E-21</v>
      </c>
    </row>
    <row r="13" spans="1:9" x14ac:dyDescent="0.25">
      <c r="A13" s="14" t="s">
        <v>43</v>
      </c>
      <c r="B13" s="14">
        <v>216</v>
      </c>
      <c r="C13" s="14">
        <v>1496778.3383324831</v>
      </c>
      <c r="D13" s="14">
        <v>6929.5293441318663</v>
      </c>
      <c r="E13" s="14"/>
      <c r="F13" s="14"/>
    </row>
    <row r="14" spans="1:9" ht="15.75" thickBot="1" x14ac:dyDescent="0.3">
      <c r="A14" s="15" t="s">
        <v>44</v>
      </c>
      <c r="B14" s="15">
        <v>219</v>
      </c>
      <c r="C14" s="15">
        <v>2353245.2715416844</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450.92854132483507</v>
      </c>
      <c r="C17" s="14">
        <v>46.065684486478411</v>
      </c>
      <c r="D17" s="14">
        <v>9.7888166940663925</v>
      </c>
      <c r="E17" s="14">
        <v>5.8248948720957068E-19</v>
      </c>
      <c r="F17" s="14">
        <v>360.13273299898555</v>
      </c>
      <c r="G17" s="14">
        <v>541.72434965068464</v>
      </c>
      <c r="H17" s="14">
        <v>360.13273299898555</v>
      </c>
      <c r="I17" s="14">
        <v>541.72434965068464</v>
      </c>
    </row>
    <row r="18" spans="1:9" x14ac:dyDescent="0.25">
      <c r="A18" s="14" t="s">
        <v>4</v>
      </c>
      <c r="B18" s="14">
        <v>-48.705348402357892</v>
      </c>
      <c r="C18" s="14">
        <v>10.593971931538496</v>
      </c>
      <c r="D18" s="14">
        <v>-4.5974586979375465</v>
      </c>
      <c r="E18" s="14">
        <v>7.2767230119311356E-6</v>
      </c>
      <c r="F18" s="14">
        <v>-69.58614623762594</v>
      </c>
      <c r="G18" s="14">
        <v>-27.824550567089847</v>
      </c>
      <c r="H18" s="14">
        <v>-69.58614623762594</v>
      </c>
      <c r="I18" s="14">
        <v>-27.824550567089847</v>
      </c>
    </row>
    <row r="19" spans="1:9" x14ac:dyDescent="0.25">
      <c r="A19" s="14" t="s">
        <v>5</v>
      </c>
      <c r="B19" s="14">
        <v>136.26780795730866</v>
      </c>
      <c r="C19" s="14">
        <v>18.723561997958136</v>
      </c>
      <c r="D19" s="14">
        <v>7.277878427842368</v>
      </c>
      <c r="E19" s="14">
        <v>6.2044135642177519E-12</v>
      </c>
      <c r="F19" s="14">
        <v>99.363527356794151</v>
      </c>
      <c r="G19" s="14">
        <v>173.17208855782317</v>
      </c>
      <c r="H19" s="14">
        <v>99.363527356794151</v>
      </c>
      <c r="I19" s="14">
        <v>173.17208855782317</v>
      </c>
    </row>
    <row r="20" spans="1:9" ht="15.75" thickBot="1" x14ac:dyDescent="0.3">
      <c r="A20" s="15" t="s">
        <v>6</v>
      </c>
      <c r="B20" s="15">
        <v>87.924967308069753</v>
      </c>
      <c r="C20" s="15">
        <v>12.897458385570056</v>
      </c>
      <c r="D20" s="15">
        <v>6.8172320994996989</v>
      </c>
      <c r="E20" s="15">
        <v>9.1390332164050083E-11</v>
      </c>
      <c r="F20" s="15">
        <v>62.503980460244414</v>
      </c>
      <c r="G20" s="15">
        <v>113.3459541558951</v>
      </c>
      <c r="H20" s="15">
        <v>62.503980460244414</v>
      </c>
      <c r="I20" s="15">
        <v>113.3459541558951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F3CB-BB34-401A-9077-F138AEFC1ECA}">
  <sheetPr>
    <tabColor theme="3" tint="0.79998168889431442"/>
  </sheetPr>
  <dimension ref="A1:I21"/>
  <sheetViews>
    <sheetView showGridLines="0" workbookViewId="0"/>
  </sheetViews>
  <sheetFormatPr defaultRowHeight="15" x14ac:dyDescent="0.25"/>
  <cols>
    <col min="1" max="1" width="19"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7" width="12" bestFit="1" customWidth="1"/>
    <col min="8" max="8" width="12.7109375" bestFit="1" customWidth="1"/>
    <col min="9" max="9" width="12.5703125" bestFit="1" customWidth="1"/>
  </cols>
  <sheetData>
    <row r="1" spans="1:9" x14ac:dyDescent="0.25">
      <c r="A1" t="s">
        <v>34</v>
      </c>
    </row>
    <row r="2" spans="1:9" ht="15.75" thickBot="1" x14ac:dyDescent="0.3"/>
    <row r="3" spans="1:9" x14ac:dyDescent="0.25">
      <c r="A3" s="17" t="s">
        <v>35</v>
      </c>
      <c r="B3" s="17"/>
    </row>
    <row r="4" spans="1:9" x14ac:dyDescent="0.25">
      <c r="A4" s="14" t="s">
        <v>36</v>
      </c>
      <c r="B4" s="14">
        <v>0.62689323211948722</v>
      </c>
    </row>
    <row r="5" spans="1:9" x14ac:dyDescent="0.25">
      <c r="A5" s="14" t="s">
        <v>37</v>
      </c>
      <c r="B5" s="14">
        <v>0.39299512447721724</v>
      </c>
    </row>
    <row r="6" spans="1:9" x14ac:dyDescent="0.25">
      <c r="A6" s="14" t="s">
        <v>38</v>
      </c>
      <c r="B6" s="14">
        <v>0.38170201051400271</v>
      </c>
    </row>
    <row r="7" spans="1:9" x14ac:dyDescent="0.25">
      <c r="A7" s="14" t="s">
        <v>39</v>
      </c>
      <c r="B7" s="14">
        <v>81.509918161712136</v>
      </c>
    </row>
    <row r="8" spans="1:9" ht="15.75" thickBot="1" x14ac:dyDescent="0.3">
      <c r="A8" s="15" t="s">
        <v>40</v>
      </c>
      <c r="B8" s="15">
        <v>220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4</v>
      </c>
      <c r="C12" s="14">
        <v>924813.91841494711</v>
      </c>
      <c r="D12" s="14">
        <v>231203.47960373678</v>
      </c>
      <c r="E12" s="14">
        <v>34.799535872686072</v>
      </c>
      <c r="F12" s="14">
        <v>2.1336099499389348E-22</v>
      </c>
    </row>
    <row r="13" spans="1:9" x14ac:dyDescent="0.25">
      <c r="A13" s="14" t="s">
        <v>43</v>
      </c>
      <c r="B13" s="14">
        <v>215</v>
      </c>
      <c r="C13" s="14">
        <v>1428431.3531267373</v>
      </c>
      <c r="D13" s="14">
        <v>6643.8667587290111</v>
      </c>
      <c r="E13" s="14"/>
      <c r="F13" s="14"/>
    </row>
    <row r="14" spans="1:9" ht="15.75" thickBot="1" x14ac:dyDescent="0.3">
      <c r="A14" s="15" t="s">
        <v>44</v>
      </c>
      <c r="B14" s="15">
        <v>219</v>
      </c>
      <c r="C14" s="15">
        <v>2353245.2715416844</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472.2378905337369</v>
      </c>
      <c r="C17" s="14">
        <v>45.592862236159505</v>
      </c>
      <c r="D17" s="14">
        <v>10.357715382896208</v>
      </c>
      <c r="E17" s="14">
        <v>1.1799598092140193E-20</v>
      </c>
      <c r="F17" s="14">
        <v>382.37166351897201</v>
      </c>
      <c r="G17" s="14">
        <v>562.10411754850179</v>
      </c>
      <c r="H17" s="14">
        <v>382.37166351897201</v>
      </c>
      <c r="I17" s="14">
        <v>562.10411754850179</v>
      </c>
    </row>
    <row r="18" spans="1:9" x14ac:dyDescent="0.25">
      <c r="A18" s="14" t="s">
        <v>4</v>
      </c>
      <c r="B18" s="14">
        <v>-57.31117823546122</v>
      </c>
      <c r="C18" s="14">
        <v>10.714701653556421</v>
      </c>
      <c r="D18" s="14">
        <v>-5.3488356548349163</v>
      </c>
      <c r="E18" s="14">
        <v>2.2582827680905725E-7</v>
      </c>
      <c r="F18" s="14">
        <v>-78.430488670644081</v>
      </c>
      <c r="G18" s="14">
        <v>-36.191867800278359</v>
      </c>
      <c r="H18" s="14">
        <v>-78.430488670644081</v>
      </c>
      <c r="I18" s="14">
        <v>-36.191867800278359</v>
      </c>
    </row>
    <row r="19" spans="1:9" x14ac:dyDescent="0.25">
      <c r="A19" s="14" t="s">
        <v>5</v>
      </c>
      <c r="B19" s="14">
        <v>125.99656876538002</v>
      </c>
      <c r="C19" s="14">
        <v>18.611155073502115</v>
      </c>
      <c r="D19" s="14">
        <v>6.7699488971949595</v>
      </c>
      <c r="E19" s="14">
        <v>1.2083206068651406E-10</v>
      </c>
      <c r="F19" s="14">
        <v>89.312881784309752</v>
      </c>
      <c r="G19" s="14">
        <v>162.68025574645029</v>
      </c>
      <c r="H19" s="14">
        <v>89.312881784309752</v>
      </c>
      <c r="I19" s="14">
        <v>162.68025574645029</v>
      </c>
    </row>
    <row r="20" spans="1:9" x14ac:dyDescent="0.25">
      <c r="A20" s="14" t="s">
        <v>6</v>
      </c>
      <c r="B20" s="14">
        <v>79.262985076633129</v>
      </c>
      <c r="C20" s="14">
        <v>12.914354813937548</v>
      </c>
      <c r="D20" s="14">
        <v>6.1375876858432141</v>
      </c>
      <c r="E20" s="14">
        <v>3.984297784746247E-9</v>
      </c>
      <c r="F20" s="14">
        <v>53.808028214150937</v>
      </c>
      <c r="G20" s="14">
        <v>104.71794193911532</v>
      </c>
      <c r="H20" s="14">
        <v>53.808028214150937</v>
      </c>
      <c r="I20" s="14">
        <v>104.71794193911532</v>
      </c>
    </row>
    <row r="21" spans="1:9" ht="15.75" thickBot="1" x14ac:dyDescent="0.3">
      <c r="A21" s="15" t="s">
        <v>89</v>
      </c>
      <c r="B21" s="15">
        <v>37.544810058845862</v>
      </c>
      <c r="C21" s="15">
        <v>11.705788886805754</v>
      </c>
      <c r="D21" s="15">
        <v>3.2073711923136341</v>
      </c>
      <c r="E21" s="15">
        <v>1.5439205559886764E-3</v>
      </c>
      <c r="F21" s="15">
        <v>14.472008091736701</v>
      </c>
      <c r="G21" s="15">
        <v>60.617612025955026</v>
      </c>
      <c r="H21" s="15">
        <v>14.472008091736701</v>
      </c>
      <c r="I21" s="15">
        <v>60.617612025955026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DBD5-64D8-420D-9BDD-13D9B428F5CF}">
  <sheetPr>
    <tabColor theme="3" tint="0.79998168889431442"/>
  </sheetPr>
  <dimension ref="A1:I22"/>
  <sheetViews>
    <sheetView showGridLines="0" workbookViewId="0"/>
  </sheetViews>
  <sheetFormatPr defaultRowHeight="15" x14ac:dyDescent="0.25"/>
  <cols>
    <col min="1" max="1" width="30.42578125"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0.63617944141410987</v>
      </c>
    </row>
    <row r="5" spans="1:9" x14ac:dyDescent="0.25">
      <c r="A5" s="14" t="s">
        <v>37</v>
      </c>
      <c r="B5" s="14">
        <v>0.40472428167796887</v>
      </c>
    </row>
    <row r="6" spans="1:9" x14ac:dyDescent="0.25">
      <c r="A6" s="14" t="s">
        <v>38</v>
      </c>
      <c r="B6" s="14">
        <v>0.3908159705022205</v>
      </c>
    </row>
    <row r="7" spans="1:9" x14ac:dyDescent="0.25">
      <c r="A7" s="14" t="s">
        <v>39</v>
      </c>
      <c r="B7" s="14">
        <v>80.906943471447818</v>
      </c>
    </row>
    <row r="8" spans="1:9" ht="15.75" thickBot="1" x14ac:dyDescent="0.3">
      <c r="A8" s="15" t="s">
        <v>40</v>
      </c>
      <c r="B8" s="15">
        <v>220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5</v>
      </c>
      <c r="C12" s="14">
        <v>952415.50213678507</v>
      </c>
      <c r="D12" s="14">
        <v>190483.10042735701</v>
      </c>
      <c r="E12" s="14">
        <v>29.099455466863407</v>
      </c>
      <c r="F12" s="14">
        <v>1.7475364880594318E-22</v>
      </c>
    </row>
    <row r="13" spans="1:9" x14ac:dyDescent="0.25">
      <c r="A13" s="14" t="s">
        <v>43</v>
      </c>
      <c r="B13" s="14">
        <v>214</v>
      </c>
      <c r="C13" s="14">
        <v>1400829.7694048993</v>
      </c>
      <c r="D13" s="14">
        <v>6545.9335018920528</v>
      </c>
      <c r="E13" s="14"/>
      <c r="F13" s="14"/>
    </row>
    <row r="14" spans="1:9" ht="15.75" thickBot="1" x14ac:dyDescent="0.3">
      <c r="A14" s="15" t="s">
        <v>44</v>
      </c>
      <c r="B14" s="15">
        <v>219</v>
      </c>
      <c r="C14" s="15">
        <v>2353245.2715416844</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376.74432485045099</v>
      </c>
      <c r="C17" s="14">
        <v>64.890029514809271</v>
      </c>
      <c r="D17" s="14">
        <v>5.805889250897474</v>
      </c>
      <c r="E17" s="14">
        <v>2.2908925002085716E-8</v>
      </c>
      <c r="F17" s="14">
        <v>248.83885716377097</v>
      </c>
      <c r="G17" s="14">
        <v>504.64979253713102</v>
      </c>
      <c r="H17" s="14">
        <v>248.83885716377097</v>
      </c>
      <c r="I17" s="14">
        <v>504.64979253713102</v>
      </c>
    </row>
    <row r="18" spans="1:9" x14ac:dyDescent="0.25">
      <c r="A18" s="14" t="s">
        <v>4</v>
      </c>
      <c r="B18" s="14">
        <v>-34.364777001516757</v>
      </c>
      <c r="C18" s="14">
        <v>15.426763989958932</v>
      </c>
      <c r="D18" s="14">
        <v>-2.2276076190628387</v>
      </c>
      <c r="E18" s="14">
        <v>2.6947814603322986E-2</v>
      </c>
      <c r="F18" s="14">
        <v>-64.772645171424315</v>
      </c>
      <c r="G18" s="14">
        <v>-3.9569088316091943</v>
      </c>
      <c r="H18" s="14">
        <v>-64.772645171424315</v>
      </c>
      <c r="I18" s="14">
        <v>-3.9569088316091943</v>
      </c>
    </row>
    <row r="19" spans="1:9" x14ac:dyDescent="0.25">
      <c r="A19" s="14" t="s">
        <v>5</v>
      </c>
      <c r="B19" s="14">
        <v>124.58623018478619</v>
      </c>
      <c r="C19" s="14">
        <v>18.486240982222068</v>
      </c>
      <c r="D19" s="14">
        <v>6.7394031217378831</v>
      </c>
      <c r="E19" s="14">
        <v>1.4507087560899316E-10</v>
      </c>
      <c r="F19" s="14">
        <v>88.147792472869938</v>
      </c>
      <c r="G19" s="14">
        <v>161.02466789670245</v>
      </c>
      <c r="H19" s="14">
        <v>88.147792472869938</v>
      </c>
      <c r="I19" s="14">
        <v>161.02466789670245</v>
      </c>
    </row>
    <row r="20" spans="1:9" x14ac:dyDescent="0.25">
      <c r="A20" s="14" t="s">
        <v>6</v>
      </c>
      <c r="B20" s="14">
        <v>79.890891531565757</v>
      </c>
      <c r="C20" s="14">
        <v>12.822466666946717</v>
      </c>
      <c r="D20" s="14">
        <v>6.2305400050292628</v>
      </c>
      <c r="E20" s="14">
        <v>2.4331371758374894E-9</v>
      </c>
      <c r="F20" s="14">
        <v>54.616383133347384</v>
      </c>
      <c r="G20" s="14">
        <v>105.16539992978413</v>
      </c>
      <c r="H20" s="14">
        <v>54.616383133347384</v>
      </c>
      <c r="I20" s="14">
        <v>105.16539992978413</v>
      </c>
    </row>
    <row r="21" spans="1:9" x14ac:dyDescent="0.25">
      <c r="A21" s="14" t="s">
        <v>89</v>
      </c>
      <c r="B21" s="14">
        <v>223.52566016020768</v>
      </c>
      <c r="C21" s="14">
        <v>91.312818697318505</v>
      </c>
      <c r="D21" s="14">
        <v>2.4479110747982169</v>
      </c>
      <c r="E21" s="14">
        <v>1.517404559533511E-2</v>
      </c>
      <c r="F21" s="14">
        <v>43.537935257045859</v>
      </c>
      <c r="G21" s="14">
        <v>403.51338506336947</v>
      </c>
      <c r="H21" s="14">
        <v>43.537935257045859</v>
      </c>
      <c r="I21" s="14">
        <v>403.51338506336947</v>
      </c>
    </row>
    <row r="22" spans="1:9" ht="15.75" thickBot="1" x14ac:dyDescent="0.3">
      <c r="A22" s="15" t="s">
        <v>90</v>
      </c>
      <c r="B22" s="15">
        <v>-43.495844870307202</v>
      </c>
      <c r="C22" s="15">
        <v>21.181980543429969</v>
      </c>
      <c r="D22" s="15">
        <v>-2.0534361638717651</v>
      </c>
      <c r="E22" s="15">
        <v>4.124628245433147E-2</v>
      </c>
      <c r="F22" s="15">
        <v>-85.247885179045994</v>
      </c>
      <c r="G22" s="15">
        <v>-1.7438045615684103</v>
      </c>
      <c r="H22" s="15">
        <v>-85.247885179045994</v>
      </c>
      <c r="I22" s="15">
        <v>-1.7438045615684103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31D0E-8EB4-4D41-B407-4FF6C61BD9F6}">
  <sheetPr>
    <tabColor theme="3" tint="0.79998168889431442"/>
  </sheetPr>
  <dimension ref="A1:I23"/>
  <sheetViews>
    <sheetView showGridLines="0" workbookViewId="0"/>
  </sheetViews>
  <sheetFormatPr defaultRowHeight="15" x14ac:dyDescent="0.25"/>
  <cols>
    <col min="1" max="1" width="20.28515625" bestFit="1" customWidth="1"/>
    <col min="2" max="2" width="12"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0.63073173229601154</v>
      </c>
    </row>
    <row r="5" spans="1:9" x14ac:dyDescent="0.25">
      <c r="A5" s="14" t="s">
        <v>37</v>
      </c>
      <c r="B5" s="14">
        <v>0.39782251812512753</v>
      </c>
    </row>
    <row r="6" spans="1:9" x14ac:dyDescent="0.25">
      <c r="A6" s="14" t="s">
        <v>38</v>
      </c>
      <c r="B6" s="14">
        <v>0.38085977215682132</v>
      </c>
    </row>
    <row r="7" spans="1:9" x14ac:dyDescent="0.25">
      <c r="A7" s="14" t="s">
        <v>39</v>
      </c>
      <c r="B7" s="14">
        <v>81.565415201827932</v>
      </c>
    </row>
    <row r="8" spans="1:9" ht="15.75" thickBot="1" x14ac:dyDescent="0.3">
      <c r="A8" s="15" t="s">
        <v>40</v>
      </c>
      <c r="B8" s="15">
        <v>220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6</v>
      </c>
      <c r="C12" s="14">
        <v>936173.95969076245</v>
      </c>
      <c r="D12" s="14">
        <v>156028.99328179375</v>
      </c>
      <c r="E12" s="14">
        <v>23.452719204097722</v>
      </c>
      <c r="F12" s="14">
        <v>3.296663828171469E-21</v>
      </c>
    </row>
    <row r="13" spans="1:9" x14ac:dyDescent="0.25">
      <c r="A13" s="14" t="s">
        <v>43</v>
      </c>
      <c r="B13" s="14">
        <v>213</v>
      </c>
      <c r="C13" s="14">
        <v>1417071.3118509219</v>
      </c>
      <c r="D13" s="14">
        <v>6652.916957046582</v>
      </c>
      <c r="E13" s="14"/>
      <c r="F13" s="14"/>
    </row>
    <row r="14" spans="1:9" ht="15.75" thickBot="1" x14ac:dyDescent="0.3">
      <c r="A14" s="15" t="s">
        <v>44</v>
      </c>
      <c r="B14" s="15">
        <v>219</v>
      </c>
      <c r="C14" s="15">
        <v>2353245.2715416844</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478.70258330923161</v>
      </c>
      <c r="C17" s="14">
        <v>45.905503463022399</v>
      </c>
      <c r="D17" s="14">
        <v>10.427999851800646</v>
      </c>
      <c r="E17" s="14">
        <v>7.7912092379137066E-21</v>
      </c>
      <c r="F17" s="14">
        <v>388.21531273882181</v>
      </c>
      <c r="G17" s="14">
        <v>569.18985387964142</v>
      </c>
      <c r="H17" s="14">
        <v>388.21531273882181</v>
      </c>
      <c r="I17" s="14">
        <v>569.18985387964142</v>
      </c>
    </row>
    <row r="18" spans="1:9" x14ac:dyDescent="0.25">
      <c r="A18" s="14" t="s">
        <v>4</v>
      </c>
      <c r="B18" s="14">
        <v>-57.792887903142791</v>
      </c>
      <c r="C18" s="14">
        <v>10.73265869431509</v>
      </c>
      <c r="D18" s="14">
        <v>-5.3847690073061507</v>
      </c>
      <c r="E18" s="14">
        <v>1.9104219822552845E-7</v>
      </c>
      <c r="F18" s="14">
        <v>-78.94871711640134</v>
      </c>
      <c r="G18" s="14">
        <v>-36.637058689884242</v>
      </c>
      <c r="H18" s="14">
        <v>-78.94871711640134</v>
      </c>
      <c r="I18" s="14">
        <v>-36.637058689884242</v>
      </c>
    </row>
    <row r="19" spans="1:9" x14ac:dyDescent="0.25">
      <c r="A19" s="14" t="s">
        <v>5</v>
      </c>
      <c r="B19" s="14">
        <v>105.1833045713154</v>
      </c>
      <c r="C19" s="14">
        <v>34.478336954683883</v>
      </c>
      <c r="D19" s="14">
        <v>3.0507070195862869</v>
      </c>
      <c r="E19" s="14">
        <v>2.5730038830172712E-3</v>
      </c>
      <c r="F19" s="14">
        <v>37.220851935340534</v>
      </c>
      <c r="G19" s="14">
        <v>173.14575720729027</v>
      </c>
      <c r="H19" s="14">
        <v>37.220851935340534</v>
      </c>
      <c r="I19" s="14">
        <v>173.14575720729027</v>
      </c>
    </row>
    <row r="20" spans="1:9" x14ac:dyDescent="0.25">
      <c r="A20" s="14" t="s">
        <v>6</v>
      </c>
      <c r="B20" s="14">
        <v>60.01063177412459</v>
      </c>
      <c r="C20" s="14">
        <v>20.783369726216883</v>
      </c>
      <c r="D20" s="14">
        <v>2.8874351255188921</v>
      </c>
      <c r="E20" s="14">
        <v>4.2844803972329794E-3</v>
      </c>
      <c r="F20" s="14">
        <v>19.043203951534025</v>
      </c>
      <c r="G20" s="14">
        <v>100.97805959671516</v>
      </c>
      <c r="H20" s="14">
        <v>19.043203951534025</v>
      </c>
      <c r="I20" s="14">
        <v>100.97805959671516</v>
      </c>
    </row>
    <row r="21" spans="1:9" x14ac:dyDescent="0.25">
      <c r="A21" s="14" t="s">
        <v>89</v>
      </c>
      <c r="B21" s="14">
        <v>28.262725470844419</v>
      </c>
      <c r="C21" s="14">
        <v>13.699286373208153</v>
      </c>
      <c r="D21" s="14">
        <v>2.0630801270143637</v>
      </c>
      <c r="E21" s="14">
        <v>4.0317645087845189E-2</v>
      </c>
      <c r="F21" s="14">
        <v>1.259186915330254</v>
      </c>
      <c r="G21" s="14">
        <v>55.266264026358584</v>
      </c>
      <c r="H21" s="14">
        <v>1.259186915330254</v>
      </c>
      <c r="I21" s="14">
        <v>55.266264026358584</v>
      </c>
    </row>
    <row r="22" spans="1:9" x14ac:dyDescent="0.25">
      <c r="A22" s="14" t="s">
        <v>91</v>
      </c>
      <c r="B22" s="14">
        <v>28.224126227777472</v>
      </c>
      <c r="C22" s="14">
        <v>40.913853035626737</v>
      </c>
      <c r="D22" s="14">
        <v>0.68984278266827193</v>
      </c>
      <c r="E22" s="14">
        <v>0.4910439614891311</v>
      </c>
      <c r="F22" s="14">
        <v>-52.423783291282831</v>
      </c>
      <c r="G22" s="14">
        <v>108.87203574683778</v>
      </c>
      <c r="H22" s="14">
        <v>-52.423783291282831</v>
      </c>
      <c r="I22" s="14">
        <v>108.87203574683778</v>
      </c>
    </row>
    <row r="23" spans="1:9" ht="15.75" thickBot="1" x14ac:dyDescent="0.3">
      <c r="A23" s="15" t="s">
        <v>92</v>
      </c>
      <c r="B23" s="15">
        <v>30.730251514662474</v>
      </c>
      <c r="C23" s="15">
        <v>26.472898614633742</v>
      </c>
      <c r="D23" s="15">
        <v>1.1608192953103875</v>
      </c>
      <c r="E23" s="15">
        <v>0.24701471825739102</v>
      </c>
      <c r="F23" s="15">
        <v>-21.452170178086664</v>
      </c>
      <c r="G23" s="15">
        <v>82.912673207411615</v>
      </c>
      <c r="H23" s="15">
        <v>-21.452170178086664</v>
      </c>
      <c r="I23" s="15">
        <v>82.912673207411615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5545-F891-48A7-AFC2-E5092E2A7342}">
  <sheetPr>
    <tabColor theme="3" tint="0.79998168889431442"/>
  </sheetPr>
  <dimension ref="A1:I24"/>
  <sheetViews>
    <sheetView showGridLines="0" workbookViewId="0"/>
  </sheetViews>
  <sheetFormatPr defaultRowHeight="15" x14ac:dyDescent="0.25"/>
  <cols>
    <col min="1" max="1" width="30.42578125"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34</v>
      </c>
    </row>
    <row r="2" spans="1:9" ht="15.75" thickBot="1" x14ac:dyDescent="0.3"/>
    <row r="3" spans="1:9" x14ac:dyDescent="0.25">
      <c r="A3" s="17" t="s">
        <v>35</v>
      </c>
      <c r="B3" s="17"/>
    </row>
    <row r="4" spans="1:9" x14ac:dyDescent="0.25">
      <c r="A4" s="14" t="s">
        <v>36</v>
      </c>
      <c r="B4" s="14">
        <v>0.63874644799315416</v>
      </c>
    </row>
    <row r="5" spans="1:9" x14ac:dyDescent="0.25">
      <c r="A5" s="14" t="s">
        <v>37</v>
      </c>
      <c r="B5" s="14">
        <v>0.40799702482387118</v>
      </c>
    </row>
    <row r="6" spans="1:9" x14ac:dyDescent="0.25">
      <c r="A6" s="14" t="s">
        <v>38</v>
      </c>
      <c r="B6" s="14">
        <v>0.38844975677560278</v>
      </c>
    </row>
    <row r="7" spans="1:9" x14ac:dyDescent="0.25">
      <c r="A7" s="14" t="s">
        <v>39</v>
      </c>
      <c r="B7" s="14">
        <v>81.063921961221865</v>
      </c>
    </row>
    <row r="8" spans="1:9" ht="15.75" thickBot="1" x14ac:dyDescent="0.3">
      <c r="A8" s="15" t="s">
        <v>40</v>
      </c>
      <c r="B8" s="15">
        <v>220</v>
      </c>
    </row>
    <row r="10" spans="1:9" ht="15.75" thickBot="1" x14ac:dyDescent="0.3">
      <c r="A10" t="s">
        <v>41</v>
      </c>
    </row>
    <row r="11" spans="1:9" x14ac:dyDescent="0.25">
      <c r="A11" s="16"/>
      <c r="B11" s="16" t="s">
        <v>46</v>
      </c>
      <c r="C11" s="16" t="s">
        <v>47</v>
      </c>
      <c r="D11" s="16" t="s">
        <v>48</v>
      </c>
      <c r="E11" s="16" t="s">
        <v>49</v>
      </c>
      <c r="F11" s="16" t="s">
        <v>50</v>
      </c>
    </row>
    <row r="12" spans="1:9" x14ac:dyDescent="0.25">
      <c r="A12" s="14" t="s">
        <v>42</v>
      </c>
      <c r="B12" s="14">
        <v>7</v>
      </c>
      <c r="C12" s="14">
        <v>960117.06946985004</v>
      </c>
      <c r="D12" s="14">
        <v>137159.58135283572</v>
      </c>
      <c r="E12" s="14">
        <v>20.872329770912085</v>
      </c>
      <c r="F12" s="14">
        <v>2.9321715960839555E-21</v>
      </c>
    </row>
    <row r="13" spans="1:9" x14ac:dyDescent="0.25">
      <c r="A13" s="14" t="s">
        <v>43</v>
      </c>
      <c r="B13" s="14">
        <v>212</v>
      </c>
      <c r="C13" s="14">
        <v>1393128.2020718344</v>
      </c>
      <c r="D13" s="14">
        <v>6571.3594437350675</v>
      </c>
      <c r="E13" s="14"/>
      <c r="F13" s="14"/>
    </row>
    <row r="14" spans="1:9" ht="15.75" thickBot="1" x14ac:dyDescent="0.3">
      <c r="A14" s="15" t="s">
        <v>44</v>
      </c>
      <c r="B14" s="15">
        <v>219</v>
      </c>
      <c r="C14" s="15">
        <v>2353245.2715416844</v>
      </c>
      <c r="D14" s="15"/>
      <c r="E14" s="15"/>
      <c r="F14" s="15"/>
    </row>
    <row r="15" spans="1:9" ht="15.75" thickBot="1" x14ac:dyDescent="0.3"/>
    <row r="16" spans="1:9" x14ac:dyDescent="0.25">
      <c r="A16" s="16"/>
      <c r="B16" s="16" t="s">
        <v>51</v>
      </c>
      <c r="C16" s="16" t="s">
        <v>39</v>
      </c>
      <c r="D16" s="16" t="s">
        <v>52</v>
      </c>
      <c r="E16" s="16" t="s">
        <v>53</v>
      </c>
      <c r="F16" s="16" t="s">
        <v>54</v>
      </c>
      <c r="G16" s="16" t="s">
        <v>55</v>
      </c>
      <c r="H16" s="16" t="s">
        <v>56</v>
      </c>
      <c r="I16" s="16" t="s">
        <v>57</v>
      </c>
    </row>
    <row r="17" spans="1:9" x14ac:dyDescent="0.25">
      <c r="A17" s="14" t="s">
        <v>45</v>
      </c>
      <c r="B17" s="14">
        <v>388.05622971485587</v>
      </c>
      <c r="C17" s="14">
        <v>65.853104625215877</v>
      </c>
      <c r="D17" s="14">
        <v>5.8927552759033457</v>
      </c>
      <c r="E17" s="14">
        <v>1.4774682614013544E-8</v>
      </c>
      <c r="F17" s="14">
        <v>258.24546954854304</v>
      </c>
      <c r="G17" s="14">
        <v>517.86698988116871</v>
      </c>
      <c r="H17" s="14">
        <v>258.24546954854304</v>
      </c>
      <c r="I17" s="14">
        <v>517.86698988116871</v>
      </c>
    </row>
    <row r="18" spans="1:9" x14ac:dyDescent="0.25">
      <c r="A18" s="14" t="s">
        <v>4</v>
      </c>
      <c r="B18" s="14">
        <v>-36.194976781599536</v>
      </c>
      <c r="C18" s="14">
        <v>15.550043599221441</v>
      </c>
      <c r="D18" s="14">
        <v>-2.3276447137043235</v>
      </c>
      <c r="E18" s="14">
        <v>2.0874017554816292E-2</v>
      </c>
      <c r="F18" s="14">
        <v>-66.847487270244173</v>
      </c>
      <c r="G18" s="14">
        <v>-5.5424662929549022</v>
      </c>
      <c r="H18" s="14">
        <v>-66.847487270244173</v>
      </c>
      <c r="I18" s="14">
        <v>-5.5424662929549022</v>
      </c>
    </row>
    <row r="19" spans="1:9" x14ac:dyDescent="0.25">
      <c r="A19" s="14" t="s">
        <v>5</v>
      </c>
      <c r="B19" s="14">
        <v>107.78120248961109</v>
      </c>
      <c r="C19" s="14">
        <v>34.293369639584377</v>
      </c>
      <c r="D19" s="14">
        <v>3.1429166518883198</v>
      </c>
      <c r="E19" s="14">
        <v>1.9121113140583741E-3</v>
      </c>
      <c r="F19" s="14">
        <v>40.181528838473682</v>
      </c>
      <c r="G19" s="14">
        <v>175.38087614074851</v>
      </c>
      <c r="H19" s="14">
        <v>40.181528838473682</v>
      </c>
      <c r="I19" s="14">
        <v>175.38087614074851</v>
      </c>
    </row>
    <row r="20" spans="1:9" x14ac:dyDescent="0.25">
      <c r="A20" s="14" t="s">
        <v>6</v>
      </c>
      <c r="B20" s="14">
        <v>63.788995977713931</v>
      </c>
      <c r="C20" s="14">
        <v>20.750214479364288</v>
      </c>
      <c r="D20" s="14">
        <v>3.0741367054856674</v>
      </c>
      <c r="E20" s="14">
        <v>2.3885792537384344E-3</v>
      </c>
      <c r="F20" s="14">
        <v>22.885820181976285</v>
      </c>
      <c r="G20" s="14">
        <v>104.69217177345158</v>
      </c>
      <c r="H20" s="14">
        <v>22.885820181976285</v>
      </c>
      <c r="I20" s="14">
        <v>104.69217177345158</v>
      </c>
    </row>
    <row r="21" spans="1:9" x14ac:dyDescent="0.25">
      <c r="A21" s="14" t="s">
        <v>89</v>
      </c>
      <c r="B21" s="14">
        <v>204.27003581035311</v>
      </c>
      <c r="C21" s="14">
        <v>93.207634028452077</v>
      </c>
      <c r="D21" s="14">
        <v>2.1915590706658072</v>
      </c>
      <c r="E21" s="14">
        <v>2.9500503136448492E-2</v>
      </c>
      <c r="F21" s="14">
        <v>20.537561914143311</v>
      </c>
      <c r="G21" s="14">
        <v>388.00250970656293</v>
      </c>
      <c r="H21" s="14">
        <v>20.537561914143311</v>
      </c>
      <c r="I21" s="14">
        <v>388.00250970656293</v>
      </c>
    </row>
    <row r="22" spans="1:9" x14ac:dyDescent="0.25">
      <c r="A22" s="14" t="s">
        <v>91</v>
      </c>
      <c r="B22" s="14">
        <v>22.879897599016797</v>
      </c>
      <c r="C22" s="14">
        <v>40.758574074848951</v>
      </c>
      <c r="D22" s="14">
        <v>0.56135176753240201</v>
      </c>
      <c r="E22" s="14">
        <v>0.57515065496167128</v>
      </c>
      <c r="F22" s="14">
        <v>-57.464097024513336</v>
      </c>
      <c r="G22" s="14">
        <v>103.22389222254694</v>
      </c>
      <c r="H22" s="14">
        <v>-57.464097024513336</v>
      </c>
      <c r="I22" s="14">
        <v>103.22389222254694</v>
      </c>
    </row>
    <row r="23" spans="1:9" x14ac:dyDescent="0.25">
      <c r="A23" s="14" t="s">
        <v>92</v>
      </c>
      <c r="B23" s="14">
        <v>25.655807781367816</v>
      </c>
      <c r="C23" s="14">
        <v>26.444099689064739</v>
      </c>
      <c r="D23" s="14">
        <v>0.97019025351719956</v>
      </c>
      <c r="E23" s="14">
        <v>0.33305724907403278</v>
      </c>
      <c r="F23" s="14">
        <v>-26.471251407225406</v>
      </c>
      <c r="G23" s="14">
        <v>77.782866969961034</v>
      </c>
      <c r="H23" s="14">
        <v>-26.471251407225406</v>
      </c>
      <c r="I23" s="14">
        <v>77.782866969961034</v>
      </c>
    </row>
    <row r="24" spans="1:9" ht="15.75" thickBot="1" x14ac:dyDescent="0.3">
      <c r="A24" s="15" t="s">
        <v>90</v>
      </c>
      <c r="B24" s="15">
        <v>-40.792169737973907</v>
      </c>
      <c r="C24" s="15">
        <v>21.370473225984291</v>
      </c>
      <c r="D24" s="15">
        <v>-1.9088098474288737</v>
      </c>
      <c r="E24" s="15">
        <v>5.7637224405162647E-2</v>
      </c>
      <c r="F24" s="15">
        <v>-82.918010127230446</v>
      </c>
      <c r="G24" s="15">
        <v>1.3336706512826382</v>
      </c>
      <c r="H24" s="15">
        <v>-82.918010127230446</v>
      </c>
      <c r="I24" s="15">
        <v>1.3336706512826382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Dictionary</vt:lpstr>
      <vt:lpstr>RM Data</vt:lpstr>
      <vt:lpstr>NE Data</vt:lpstr>
      <vt:lpstr>Combined Data</vt:lpstr>
      <vt:lpstr>Interaction Data</vt:lpstr>
      <vt:lpstr>Q1</vt:lpstr>
      <vt:lpstr>Q2</vt:lpstr>
      <vt:lpstr>Q3</vt:lpstr>
      <vt:lpstr>Q4</vt:lpstr>
      <vt:lpstr>Q5</vt:lpstr>
      <vt:lpstr>Q1 - RM Regression</vt:lpstr>
      <vt:lpstr>Q1 - NE Regression</vt:lpstr>
      <vt:lpstr>Q2 - Combined Regression</vt:lpstr>
      <vt:lpstr>Q3-1</vt:lpstr>
      <vt:lpstr>Q3-2</vt:lpstr>
      <vt:lpstr>Q3-3</vt:lpstr>
      <vt:lpstr>Q3-4</vt:lpstr>
    </vt:vector>
  </TitlesOfParts>
  <Company>The 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Sonnier, Garrett P</dc:creator>
  <cp:lastModifiedBy>Shreyansh Agrawal</cp:lastModifiedBy>
  <dcterms:created xsi:type="dcterms:W3CDTF">2019-11-18T20:30:20Z</dcterms:created>
  <dcterms:modified xsi:type="dcterms:W3CDTF">2022-11-14T00:32:34Z</dcterms:modified>
</cp:coreProperties>
</file>