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SM\CXO_Projects\"/>
    </mc:Choice>
  </mc:AlternateContent>
  <xr:revisionPtr revIDLastSave="0" documentId="13_ncr:1_{892CADC6-EC15-40CC-8ADB-CF56C2F9CD16}" xr6:coauthVersionLast="47" xr6:coauthVersionMax="47" xr10:uidLastSave="{00000000-0000-0000-0000-000000000000}"/>
  <bookViews>
    <workbookView xWindow="-108" yWindow="-108" windowWidth="23256" windowHeight="12456" activeTab="1" xr2:uid="{BC47BE9F-45A8-4CBF-AF9E-74E80742E5B3}"/>
  </bookViews>
  <sheets>
    <sheet name="CTO" sheetId="1" r:id="rId1"/>
    <sheet name="Pivot Table" sheetId="2" r:id="rId2"/>
    <sheet name="Scorecard" sheetId="3" r:id="rId3"/>
    <sheet name="Dashboard" sheetId="4" r:id="rId4"/>
  </sheets>
  <definedNames>
    <definedName name="Slicer_Quarter">#N/A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 i="3" l="1"/>
  <c r="D10" i="3"/>
  <c r="C10" i="3"/>
  <c r="E9" i="3"/>
  <c r="D9" i="3"/>
  <c r="C9" i="3"/>
  <c r="E8" i="3"/>
  <c r="D8" i="3"/>
  <c r="C8" i="3"/>
  <c r="E7" i="3"/>
  <c r="D7" i="3"/>
  <c r="C7" i="3"/>
  <c r="E6" i="3"/>
  <c r="D6" i="3"/>
  <c r="C6" i="3"/>
  <c r="F40" i="4"/>
  <c r="F33" i="4"/>
  <c r="F47" i="4"/>
</calcChain>
</file>

<file path=xl/sharedStrings.xml><?xml version="1.0" encoding="utf-8"?>
<sst xmlns="http://schemas.openxmlformats.org/spreadsheetml/2006/main" count="55" uniqueCount="34">
  <si>
    <t>Quarter</t>
  </si>
  <si>
    <t>App Downloads</t>
  </si>
  <si>
    <t>Active Users</t>
  </si>
  <si>
    <t>Website Uptime (%)</t>
  </si>
  <si>
    <t>Website Speed (sec)</t>
  </si>
  <si>
    <t>Tech Stack ROI</t>
  </si>
  <si>
    <t>2022-Q1</t>
  </si>
  <si>
    <t>2022-Q2</t>
  </si>
  <si>
    <t>2022-Q3</t>
  </si>
  <si>
    <t>2022-Q4</t>
  </si>
  <si>
    <t>2023-Q1</t>
  </si>
  <si>
    <t>2023-Q2</t>
  </si>
  <si>
    <t>2023-Q3</t>
  </si>
  <si>
    <t>2023-Q4</t>
  </si>
  <si>
    <t>2024-Q1</t>
  </si>
  <si>
    <t>2024-Q2</t>
  </si>
  <si>
    <t>Grand Total</t>
  </si>
  <si>
    <t>Pivot CTO Dashboard</t>
  </si>
  <si>
    <t>CTO Performance Scorecard</t>
  </si>
  <si>
    <t>App Download</t>
  </si>
  <si>
    <t>Website Uptime</t>
  </si>
  <si>
    <t>Website Speed</t>
  </si>
  <si>
    <t>Tech stack ROI</t>
  </si>
  <si>
    <t xml:space="preserve"> Quarter</t>
  </si>
  <si>
    <t xml:space="preserve"> App Downloads</t>
  </si>
  <si>
    <t xml:space="preserve"> Active Users</t>
  </si>
  <si>
    <t xml:space="preserve"> Website Uptime (%)</t>
  </si>
  <si>
    <t xml:space="preserve"> Website Speed (sec)</t>
  </si>
  <si>
    <t xml:space="preserve"> Tech Stack ROI</t>
  </si>
  <si>
    <t>CTO Performance Dashboard</t>
  </si>
  <si>
    <t>Row Labels</t>
  </si>
  <si>
    <t>Sum of App Downloads</t>
  </si>
  <si>
    <t>Sum of Active Users</t>
  </si>
  <si>
    <t>Sum of Tech Stack ROI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</si>
</sst>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_ * #,##0.00_ ;_ * \-#,##0.00_ ;_ * &quot;-&quot;??_ ;_ @_ "/>
    <numFmt numFmtId="165" formatCode="_ * #,##0_ ;_ * \-#,##0_ ;_ * &quot;-&quot;??_ ;_ @_ "/>
    <numFmt numFmtId="166" formatCode="0.000"/>
  </numFmts>
  <fonts count="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rgb="FF000000"/>
      <name val="Calibri"/>
      <family val="2"/>
    </font>
    <font>
      <b/>
      <sz val="14"/>
      <color theme="1"/>
      <name val="Calibri"/>
      <family val="2"/>
      <scheme val="minor"/>
    </font>
    <font>
      <b/>
      <sz val="18"/>
      <color theme="0"/>
      <name val="Calibri"/>
      <family val="2"/>
      <scheme val="minor"/>
    </font>
  </fonts>
  <fills count="5">
    <fill>
      <patternFill patternType="none"/>
    </fill>
    <fill>
      <patternFill patternType="gray125"/>
    </fill>
    <fill>
      <patternFill patternType="solid">
        <fgColor theme="7" tint="0.59999389629810485"/>
        <bgColor indexed="64"/>
      </patternFill>
    </fill>
    <fill>
      <patternFill patternType="solid">
        <fgColor theme="5" tint="0.39997558519241921"/>
        <bgColor indexed="64"/>
      </patternFill>
    </fill>
    <fill>
      <patternFill patternType="solid">
        <fgColor theme="4"/>
        <bgColor indexed="64"/>
      </patternFill>
    </fill>
  </fills>
  <borders count="1">
    <border>
      <left/>
      <right/>
      <top/>
      <bottom/>
      <diagonal/>
    </border>
  </borders>
  <cellStyleXfs count="4">
    <xf numFmtId="0" fontId="0" fillId="0" borderId="0"/>
    <xf numFmtId="164"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1">
    <xf numFmtId="0" fontId="0" fillId="0" borderId="0" xfId="0"/>
    <xf numFmtId="0" fontId="0" fillId="0" borderId="0" xfId="0" applyAlignment="1">
      <alignment horizontal="center" vertical="center" wrapText="1"/>
    </xf>
    <xf numFmtId="0" fontId="0" fillId="0" borderId="0" xfId="0" applyAlignment="1">
      <alignment wrapText="1"/>
    </xf>
    <xf numFmtId="0" fontId="0" fillId="0" borderId="0" xfId="0" applyAlignment="1">
      <alignment vertical="center"/>
    </xf>
    <xf numFmtId="165" fontId="0" fillId="0" borderId="0" xfId="1" applyNumberFormat="1" applyFont="1" applyAlignment="1">
      <alignment vertical="center"/>
    </xf>
    <xf numFmtId="9" fontId="0" fillId="0" borderId="0" xfId="3" applyFont="1" applyAlignment="1">
      <alignment vertical="center"/>
    </xf>
    <xf numFmtId="165" fontId="4" fillId="0" borderId="0" xfId="1" applyNumberFormat="1" applyFont="1" applyAlignment="1">
      <alignment vertical="center"/>
    </xf>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3" fillId="0" borderId="0" xfId="0" applyFont="1"/>
    <xf numFmtId="2" fontId="3" fillId="0" borderId="0" xfId="2" applyNumberFormat="1" applyFont="1"/>
    <xf numFmtId="2" fontId="3" fillId="0" borderId="0" xfId="0" applyNumberFormat="1" applyFont="1"/>
    <xf numFmtId="0" fontId="2" fillId="3" borderId="0" xfId="0" applyFont="1" applyFill="1" applyAlignment="1">
      <alignment horizontal="center"/>
    </xf>
    <xf numFmtId="0" fontId="2" fillId="3" borderId="0" xfId="0" applyFont="1" applyFill="1"/>
    <xf numFmtId="1" fontId="3" fillId="0" borderId="0" xfId="3" applyNumberFormat="1" applyFont="1"/>
    <xf numFmtId="1" fontId="3" fillId="0" borderId="0" xfId="2" applyNumberFormat="1" applyFont="1"/>
    <xf numFmtId="0" fontId="5" fillId="2" borderId="0" xfId="0" applyFont="1" applyFill="1" applyAlignment="1">
      <alignment horizontal="center"/>
    </xf>
    <xf numFmtId="0" fontId="2" fillId="3" borderId="0" xfId="0" applyFont="1" applyFill="1" applyAlignment="1">
      <alignment horizontal="center"/>
    </xf>
    <xf numFmtId="0" fontId="6" fillId="4" borderId="0" xfId="0" applyFont="1" applyFill="1" applyAlignment="1">
      <alignment horizontal="center" vertical="center"/>
    </xf>
  </cellXfs>
  <cellStyles count="4">
    <cellStyle name="Comma" xfId="1" builtinId="3"/>
    <cellStyle name="Currency" xfId="2" builtinId="4"/>
    <cellStyle name="Normal" xfId="0" builtinId="0"/>
    <cellStyle name="Percent" xfId="3" builtinId="5"/>
  </cellStyles>
  <dxfs count="9">
    <dxf>
      <numFmt numFmtId="166" formatCode="0.000"/>
    </dxf>
    <dxf>
      <font>
        <b val="0"/>
        <i val="0"/>
        <strike val="0"/>
        <condense val="0"/>
        <extend val="0"/>
        <outline val="0"/>
        <shadow val="0"/>
        <u val="none"/>
        <vertAlign val="baseline"/>
        <sz val="11"/>
        <color rgb="FF000000"/>
        <name val="Calibri"/>
        <family val="2"/>
        <scheme val="none"/>
      </font>
      <numFmt numFmtId="165" formatCode="_ * #,##0_ ;_ * \-#,##0_ ;_ * &quot;-&quot;??_ ;_ @_ "/>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165" formatCode="_ * #,##0_ ;_ * \-#,##0_ ;_ * &quot;-&quot;??_ ;_ @_ "/>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_ * #,##0_ ;_ * \-#,##0_ ;_ * &quot;-&quot;??_ ;_ @_ "/>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_ * #,##0_ ;_ * \-#,##0_ ;_ * &quot;-&quot;??_ ;_ @_ "/>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[CTO_Performance_Scorecard_Pivot_Dashboard.xlsx]Dashboard!PivotTable1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Dashboard!$D$29</c:f>
              <c:strCache>
                <c:ptCount val="1"/>
                <c:pt idx="0">
                  <c:v>Total</c:v>
                </c:pt>
              </c:strCache>
            </c:strRef>
          </c:tx>
          <c:spPr>
            <a:solidFill>
              <a:schemeClr val="accent1"/>
            </a:solidFill>
            <a:ln>
              <a:noFill/>
            </a:ln>
            <a:effectLst/>
          </c:spPr>
          <c:invertIfNegative val="0"/>
          <c:cat>
            <c:strRef>
              <c:f>Dashboard!$C$30:$C$33</c:f>
              <c:strCache>
                <c:ptCount val="3"/>
                <c:pt idx="0">
                  <c:v>2022-Q2</c:v>
                </c:pt>
                <c:pt idx="1">
                  <c:v>2023-Q2</c:v>
                </c:pt>
                <c:pt idx="2">
                  <c:v>2024-Q2</c:v>
                </c:pt>
              </c:strCache>
            </c:strRef>
          </c:cat>
          <c:val>
            <c:numRef>
              <c:f>Dashboard!$D$30:$D$33</c:f>
              <c:numCache>
                <c:formatCode>General</c:formatCode>
                <c:ptCount val="3"/>
                <c:pt idx="0">
                  <c:v>12000</c:v>
                </c:pt>
                <c:pt idx="1">
                  <c:v>20000</c:v>
                </c:pt>
                <c:pt idx="2">
                  <c:v>28000</c:v>
                </c:pt>
              </c:numCache>
            </c:numRef>
          </c:val>
          <c:extLst>
            <c:ext xmlns:c16="http://schemas.microsoft.com/office/drawing/2014/chart" uri="{C3380CC4-5D6E-409C-BE32-E72D297353CC}">
              <c16:uniqueId val="{00000000-685F-4CCB-9608-9D0CA946D655}"/>
            </c:ext>
          </c:extLst>
        </c:ser>
        <c:dLbls>
          <c:showLegendKey val="0"/>
          <c:showVal val="0"/>
          <c:showCatName val="0"/>
          <c:showSerName val="0"/>
          <c:showPercent val="0"/>
          <c:showBubbleSize val="0"/>
        </c:dLbls>
        <c:gapWidth val="219"/>
        <c:overlap val="-27"/>
        <c:axId val="209283216"/>
        <c:axId val="209284880"/>
      </c:barChart>
      <c:catAx>
        <c:axId val="209283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84880"/>
        <c:crosses val="autoZero"/>
        <c:auto val="1"/>
        <c:lblAlgn val="ctr"/>
        <c:lblOffset val="100"/>
        <c:noMultiLvlLbl val="0"/>
      </c:catAx>
      <c:valAx>
        <c:axId val="209284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83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[CTO_Performance_Scorecard_Pivot_Dashboard.xlsx]Dashboard!PivotTable2</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Dashboard!$D$36</c:f>
              <c:strCache>
                <c:ptCount val="1"/>
                <c:pt idx="0">
                  <c:v>Total</c:v>
                </c:pt>
              </c:strCache>
            </c:strRef>
          </c:tx>
          <c:spPr>
            <a:solidFill>
              <a:schemeClr val="accent1"/>
            </a:solidFill>
            <a:ln>
              <a:noFill/>
            </a:ln>
            <a:effectLst/>
          </c:spPr>
          <c:invertIfNegative val="0"/>
          <c:cat>
            <c:strRef>
              <c:f>Dashboard!$C$37:$C$40</c:f>
              <c:strCache>
                <c:ptCount val="3"/>
                <c:pt idx="0">
                  <c:v>2022-Q2</c:v>
                </c:pt>
                <c:pt idx="1">
                  <c:v>2023-Q2</c:v>
                </c:pt>
                <c:pt idx="2">
                  <c:v>2024-Q2</c:v>
                </c:pt>
              </c:strCache>
            </c:strRef>
          </c:cat>
          <c:val>
            <c:numRef>
              <c:f>Dashboard!$D$37:$D$40</c:f>
              <c:numCache>
                <c:formatCode>General</c:formatCode>
                <c:ptCount val="3"/>
                <c:pt idx="0">
                  <c:v>6250</c:v>
                </c:pt>
                <c:pt idx="1">
                  <c:v>11250</c:v>
                </c:pt>
                <c:pt idx="2">
                  <c:v>16250</c:v>
                </c:pt>
              </c:numCache>
            </c:numRef>
          </c:val>
          <c:extLst>
            <c:ext xmlns:c16="http://schemas.microsoft.com/office/drawing/2014/chart" uri="{C3380CC4-5D6E-409C-BE32-E72D297353CC}">
              <c16:uniqueId val="{00000000-55D6-4A5B-85F8-D744758B586A}"/>
            </c:ext>
          </c:extLst>
        </c:ser>
        <c:dLbls>
          <c:showLegendKey val="0"/>
          <c:showVal val="0"/>
          <c:showCatName val="0"/>
          <c:showSerName val="0"/>
          <c:showPercent val="0"/>
          <c:showBubbleSize val="0"/>
        </c:dLbls>
        <c:gapWidth val="219"/>
        <c:overlap val="-27"/>
        <c:axId val="1989201184"/>
        <c:axId val="1989209088"/>
      </c:barChart>
      <c:catAx>
        <c:axId val="198920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209088"/>
        <c:crosses val="autoZero"/>
        <c:auto val="1"/>
        <c:lblAlgn val="ctr"/>
        <c:lblOffset val="100"/>
        <c:noMultiLvlLbl val="0"/>
      </c:catAx>
      <c:valAx>
        <c:axId val="19892090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201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[CTO_Performance_Scorecard_Pivot_Dashboard.xlsx]Dashboard!PivotTable3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Dashboard!$D$43</c:f>
              <c:strCache>
                <c:ptCount val="1"/>
                <c:pt idx="0">
                  <c:v>Total</c:v>
                </c:pt>
              </c:strCache>
            </c:strRef>
          </c:tx>
          <c:spPr>
            <a:solidFill>
              <a:schemeClr val="accent1"/>
            </a:solidFill>
            <a:ln>
              <a:noFill/>
            </a:ln>
            <a:effectLst/>
          </c:spPr>
          <c:invertIfNegative val="0"/>
          <c:cat>
            <c:strRef>
              <c:f>Dashboard!$C$44:$C$47</c:f>
              <c:strCache>
                <c:ptCount val="3"/>
                <c:pt idx="0">
                  <c:v>2022-Q2</c:v>
                </c:pt>
                <c:pt idx="1">
                  <c:v>2023-Q2</c:v>
                </c:pt>
                <c:pt idx="2">
                  <c:v>2024-Q2</c:v>
                </c:pt>
              </c:strCache>
            </c:strRef>
          </c:cat>
          <c:val>
            <c:numRef>
              <c:f>Dashboard!$D$44:$D$47</c:f>
              <c:numCache>
                <c:formatCode>General</c:formatCode>
                <c:ptCount val="3"/>
                <c:pt idx="0">
                  <c:v>2.2999999999999998</c:v>
                </c:pt>
                <c:pt idx="1">
                  <c:v>3.5</c:v>
                </c:pt>
                <c:pt idx="2">
                  <c:v>4.7</c:v>
                </c:pt>
              </c:numCache>
            </c:numRef>
          </c:val>
          <c:extLst>
            <c:ext xmlns:c16="http://schemas.microsoft.com/office/drawing/2014/chart" uri="{C3380CC4-5D6E-409C-BE32-E72D297353CC}">
              <c16:uniqueId val="{00000000-3300-4F97-91A2-288ABA0B82FC}"/>
            </c:ext>
          </c:extLst>
        </c:ser>
        <c:dLbls>
          <c:showLegendKey val="0"/>
          <c:showVal val="0"/>
          <c:showCatName val="0"/>
          <c:showSerName val="0"/>
          <c:showPercent val="0"/>
          <c:showBubbleSize val="0"/>
        </c:dLbls>
        <c:gapWidth val="219"/>
        <c:overlap val="-27"/>
        <c:axId val="272345008"/>
        <c:axId val="272345840"/>
      </c:barChart>
      <c:catAx>
        <c:axId val="272345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345840"/>
        <c:crosses val="autoZero"/>
        <c:auto val="1"/>
        <c:lblAlgn val="ctr"/>
        <c:lblOffset val="100"/>
        <c:noMultiLvlLbl val="0"/>
      </c:catAx>
      <c:valAx>
        <c:axId val="2723458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345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77332</xdr:colOff>
      <xdr:row>4</xdr:row>
      <xdr:rowOff>0</xdr:rowOff>
    </xdr:from>
    <xdr:to>
      <xdr:col>5</xdr:col>
      <xdr:colOff>0</xdr:colOff>
      <xdr:row>7</xdr:row>
      <xdr:rowOff>167640</xdr:rowOff>
    </xdr:to>
    <xdr:sp macro="" textlink="$F$33">
      <xdr:nvSpPr>
        <xdr:cNvPr id="2" name="Rectangle 1">
          <a:extLst>
            <a:ext uri="{FF2B5EF4-FFF2-40B4-BE49-F238E27FC236}">
              <a16:creationId xmlns:a16="http://schemas.microsoft.com/office/drawing/2014/main" id="{FB7278C7-76F0-42F2-8BEE-C5594E5DEF0E}"/>
            </a:ext>
          </a:extLst>
        </xdr:cNvPr>
        <xdr:cNvSpPr/>
      </xdr:nvSpPr>
      <xdr:spPr>
        <a:xfrm>
          <a:off x="77332" y="548640"/>
          <a:ext cx="2757308" cy="7162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i="0" u="none" strike="noStrike">
              <a:solidFill>
                <a:schemeClr val="bg1"/>
              </a:solidFill>
              <a:latin typeface="Calibri"/>
              <a:ea typeface="Calibri"/>
              <a:cs typeface="Calibri"/>
            </a:rPr>
            <a:t>App</a:t>
          </a:r>
          <a:r>
            <a:rPr lang="en-US" sz="1600" b="1" i="0" u="none" strike="noStrike" baseline="0">
              <a:solidFill>
                <a:schemeClr val="bg1"/>
              </a:solidFill>
              <a:latin typeface="Calibri"/>
              <a:ea typeface="Calibri"/>
              <a:cs typeface="Calibri"/>
            </a:rPr>
            <a:t> Downloads</a:t>
          </a:r>
        </a:p>
        <a:p>
          <a:pPr algn="ctr"/>
          <a:fld id="{367E100A-78EA-41CB-9ED8-ED301A895364}" type="TxLink">
            <a:rPr lang="en-US" sz="1600" b="1" i="0" u="none" strike="noStrike">
              <a:solidFill>
                <a:schemeClr val="bg1"/>
              </a:solidFill>
              <a:latin typeface="Calibri"/>
              <a:ea typeface="Calibri"/>
              <a:cs typeface="Calibri"/>
            </a:rPr>
            <a:pPr algn="ctr"/>
            <a:t>60000</a:t>
          </a:fld>
          <a:endParaRPr lang="en-US" sz="1600" b="1">
            <a:solidFill>
              <a:schemeClr val="bg1"/>
            </a:solidFill>
          </a:endParaRPr>
        </a:p>
      </xdr:txBody>
    </xdr:sp>
    <xdr:clientData/>
  </xdr:twoCellAnchor>
  <xdr:twoCellAnchor>
    <xdr:from>
      <xdr:col>5</xdr:col>
      <xdr:colOff>115432</xdr:colOff>
      <xdr:row>4</xdr:row>
      <xdr:rowOff>0</xdr:rowOff>
    </xdr:from>
    <xdr:to>
      <xdr:col>8</xdr:col>
      <xdr:colOff>36969</xdr:colOff>
      <xdr:row>7</xdr:row>
      <xdr:rowOff>167640</xdr:rowOff>
    </xdr:to>
    <xdr:sp macro="" textlink="$F$40">
      <xdr:nvSpPr>
        <xdr:cNvPr id="3" name="Rectangle 2">
          <a:extLst>
            <a:ext uri="{FF2B5EF4-FFF2-40B4-BE49-F238E27FC236}">
              <a16:creationId xmlns:a16="http://schemas.microsoft.com/office/drawing/2014/main" id="{36B212F9-A596-4F3C-84FF-F7E91A653C27}"/>
            </a:ext>
          </a:extLst>
        </xdr:cNvPr>
        <xdr:cNvSpPr/>
      </xdr:nvSpPr>
      <xdr:spPr>
        <a:xfrm>
          <a:off x="1944232" y="548640"/>
          <a:ext cx="1750337" cy="7162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i="0" u="none" strike="noStrike">
              <a:solidFill>
                <a:schemeClr val="bg1"/>
              </a:solidFill>
              <a:latin typeface="Calibri"/>
              <a:ea typeface="Calibri"/>
              <a:cs typeface="Calibri"/>
            </a:rPr>
            <a:t>Active</a:t>
          </a:r>
          <a:r>
            <a:rPr lang="en-US" sz="1600" b="1" i="0" u="none" strike="noStrike" baseline="0">
              <a:solidFill>
                <a:schemeClr val="bg1"/>
              </a:solidFill>
              <a:latin typeface="Calibri"/>
              <a:ea typeface="Calibri"/>
              <a:cs typeface="Calibri"/>
            </a:rPr>
            <a:t> Users</a:t>
          </a:r>
        </a:p>
        <a:p>
          <a:pPr algn="ctr"/>
          <a:fld id="{EB88E82A-98AF-48ED-9C3F-C4834BC525C5}" type="TxLink">
            <a:rPr lang="en-US" sz="1600" b="1" i="0" u="none" strike="noStrike">
              <a:solidFill>
                <a:schemeClr val="bg1"/>
              </a:solidFill>
              <a:latin typeface="Calibri"/>
              <a:ea typeface="Calibri"/>
              <a:cs typeface="Calibri"/>
            </a:rPr>
            <a:pPr algn="ctr"/>
            <a:t>33750</a:t>
          </a:fld>
          <a:endParaRPr lang="en-US" sz="1600" b="1">
            <a:solidFill>
              <a:schemeClr val="bg1"/>
            </a:solidFill>
          </a:endParaRPr>
        </a:p>
      </xdr:txBody>
    </xdr:sp>
    <xdr:clientData/>
  </xdr:twoCellAnchor>
  <xdr:twoCellAnchor>
    <xdr:from>
      <xdr:col>8</xdr:col>
      <xdr:colOff>153532</xdr:colOff>
      <xdr:row>4</xdr:row>
      <xdr:rowOff>0</xdr:rowOff>
    </xdr:from>
    <xdr:to>
      <xdr:col>11</xdr:col>
      <xdr:colOff>75069</xdr:colOff>
      <xdr:row>7</xdr:row>
      <xdr:rowOff>167640</xdr:rowOff>
    </xdr:to>
    <xdr:sp macro="" textlink="$F$47">
      <xdr:nvSpPr>
        <xdr:cNvPr id="4" name="Rectangle 3">
          <a:extLst>
            <a:ext uri="{FF2B5EF4-FFF2-40B4-BE49-F238E27FC236}">
              <a16:creationId xmlns:a16="http://schemas.microsoft.com/office/drawing/2014/main" id="{1EA0A6A3-CD24-4FC4-AB78-2E4E9B9A047F}"/>
            </a:ext>
          </a:extLst>
        </xdr:cNvPr>
        <xdr:cNvSpPr/>
      </xdr:nvSpPr>
      <xdr:spPr>
        <a:xfrm>
          <a:off x="3811132" y="548640"/>
          <a:ext cx="1750337" cy="7162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i="0" u="none" strike="noStrike">
              <a:solidFill>
                <a:schemeClr val="bg1"/>
              </a:solidFill>
              <a:latin typeface="Calibri"/>
              <a:ea typeface="Calibri"/>
              <a:cs typeface="Calibri"/>
            </a:rPr>
            <a:t>Tech Stack ROI</a:t>
          </a:r>
        </a:p>
        <a:p>
          <a:pPr algn="ctr"/>
          <a:fld id="{7A6E736F-0313-4253-B782-20DD3AED26DC}" type="TxLink">
            <a:rPr lang="en-US" sz="1600" b="1" i="0" u="none" strike="noStrike">
              <a:solidFill>
                <a:schemeClr val="bg1"/>
              </a:solidFill>
              <a:latin typeface="Calibri"/>
              <a:ea typeface="Calibri"/>
              <a:cs typeface="Calibri"/>
            </a:rPr>
            <a:pPr algn="ctr"/>
            <a:t>10.5</a:t>
          </a:fld>
          <a:endParaRPr lang="en-US" sz="1600" b="1">
            <a:solidFill>
              <a:schemeClr val="bg1"/>
            </a:solidFill>
          </a:endParaRPr>
        </a:p>
      </xdr:txBody>
    </xdr:sp>
    <xdr:clientData/>
  </xdr:twoCellAnchor>
  <xdr:twoCellAnchor>
    <xdr:from>
      <xdr:col>2</xdr:col>
      <xdr:colOff>83820</xdr:colOff>
      <xdr:row>9</xdr:row>
      <xdr:rowOff>0</xdr:rowOff>
    </xdr:from>
    <xdr:to>
      <xdr:col>5</xdr:col>
      <xdr:colOff>7620</xdr:colOff>
      <xdr:row>25</xdr:row>
      <xdr:rowOff>175260</xdr:rowOff>
    </xdr:to>
    <xdr:graphicFrame macro="">
      <xdr:nvGraphicFramePr>
        <xdr:cNvPr id="6" name="Chart 5">
          <a:extLst>
            <a:ext uri="{FF2B5EF4-FFF2-40B4-BE49-F238E27FC236}">
              <a16:creationId xmlns:a16="http://schemas.microsoft.com/office/drawing/2014/main" id="{38DE21E2-794C-49F8-8C00-4D487A2492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106680</xdr:colOff>
      <xdr:row>9</xdr:row>
      <xdr:rowOff>0</xdr:rowOff>
    </xdr:from>
    <xdr:to>
      <xdr:col>8</xdr:col>
      <xdr:colOff>76200</xdr:colOff>
      <xdr:row>26</xdr:row>
      <xdr:rowOff>7620</xdr:rowOff>
    </xdr:to>
    <xdr:graphicFrame macro="">
      <xdr:nvGraphicFramePr>
        <xdr:cNvPr id="8" name="Chart 7">
          <a:extLst>
            <a:ext uri="{FF2B5EF4-FFF2-40B4-BE49-F238E27FC236}">
              <a16:creationId xmlns:a16="http://schemas.microsoft.com/office/drawing/2014/main" id="{614CE239-7318-4C87-BDB2-F90C3269CA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137160</xdr:colOff>
      <xdr:row>9</xdr:row>
      <xdr:rowOff>0</xdr:rowOff>
    </xdr:from>
    <xdr:to>
      <xdr:col>11</xdr:col>
      <xdr:colOff>99060</xdr:colOff>
      <xdr:row>26</xdr:row>
      <xdr:rowOff>0</xdr:rowOff>
    </xdr:to>
    <xdr:graphicFrame macro="">
      <xdr:nvGraphicFramePr>
        <xdr:cNvPr id="10" name="Chart 9">
          <a:extLst>
            <a:ext uri="{FF2B5EF4-FFF2-40B4-BE49-F238E27FC236}">
              <a16:creationId xmlns:a16="http://schemas.microsoft.com/office/drawing/2014/main" id="{7E9BB236-FC02-45A3-A14B-C5F3B257BA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175260</xdr:colOff>
      <xdr:row>3</xdr:row>
      <xdr:rowOff>175260</xdr:rowOff>
    </xdr:from>
    <xdr:to>
      <xdr:col>13</xdr:col>
      <xdr:colOff>0</xdr:colOff>
      <xdr:row>25</xdr:row>
      <xdr:rowOff>175260</xdr:rowOff>
    </xdr:to>
    <mc:AlternateContent xmlns:mc="http://schemas.openxmlformats.org/markup-compatibility/2006" xmlns:a14="http://schemas.microsoft.com/office/drawing/2010/main">
      <mc:Choice Requires="a14">
        <xdr:graphicFrame macro="">
          <xdr:nvGraphicFramePr>
            <xdr:cNvPr id="11" name="Quarter">
              <a:extLst>
                <a:ext uri="{FF2B5EF4-FFF2-40B4-BE49-F238E27FC236}">
                  <a16:creationId xmlns:a16="http://schemas.microsoft.com/office/drawing/2014/main" id="{A6293121-FF09-4732-9E96-EE7BF4BE64CA}"/>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9029700" y="541020"/>
              <a:ext cx="1714500" cy="4023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26.980634490741" createdVersion="7" refreshedVersion="7" minRefreshableVersion="3" recordCount="10" xr:uid="{D2A3E1B3-7FAE-42DC-A150-D0A80961DBAD}">
  <cacheSource type="worksheet">
    <worksheetSource name="Table35678"/>
  </cacheSource>
  <cacheFields count="6">
    <cacheField name="Quarter" numFmtId="0">
      <sharedItems count="10">
        <s v="2022-Q1"/>
        <s v="2022-Q2"/>
        <s v="2022-Q3"/>
        <s v="2022-Q4"/>
        <s v="2023-Q1"/>
        <s v="2023-Q2"/>
        <s v="2023-Q3"/>
        <s v="2023-Q4"/>
        <s v="2024-Q1"/>
        <s v="2024-Q2"/>
      </sharedItems>
    </cacheField>
    <cacheField name="App Downloads" numFmtId="165">
      <sharedItems containsSemiMixedTypes="0" containsString="0" containsNumber="1" containsInteger="1" minValue="10000" maxValue="28000"/>
    </cacheField>
    <cacheField name="Active Users" numFmtId="165">
      <sharedItems containsSemiMixedTypes="0" containsString="0" containsNumber="1" containsInteger="1" minValue="5000" maxValue="16250"/>
    </cacheField>
    <cacheField name="Website Uptime (%)" numFmtId="9">
      <sharedItems containsSemiMixedTypes="0" containsString="0" containsNumber="1" minValue="0.99" maxValue="0.99900000000000011"/>
    </cacheField>
    <cacheField name="Website Speed (sec)" numFmtId="165">
      <sharedItems containsSemiMixedTypes="0" containsString="0" containsNumber="1" minValue="1.1000000000000001" maxValue="2"/>
    </cacheField>
    <cacheField name="Tech Stack ROI" numFmtId="165">
      <sharedItems containsSemiMixedTypes="0" containsString="0" containsNumber="1" minValue="2" maxValue="4.7"/>
    </cacheField>
  </cacheFields>
  <extLst>
    <ext xmlns:x14="http://schemas.microsoft.com/office/spreadsheetml/2009/9/main" uri="{725AE2AE-9491-48be-B2B4-4EB974FC3084}">
      <x14:pivotCacheDefinition pivotCacheId="19686175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10000"/>
    <n v="5000"/>
    <n v="0.99"/>
    <n v="2"/>
    <n v="2"/>
  </r>
  <r>
    <x v="1"/>
    <n v="12000"/>
    <n v="6250"/>
    <n v="0.99099999999999999"/>
    <n v="1.9"/>
    <n v="2.2999999999999998"/>
  </r>
  <r>
    <x v="2"/>
    <n v="14000"/>
    <n v="7500"/>
    <n v="0.99199999999999999"/>
    <n v="1.8"/>
    <n v="2.6"/>
  </r>
  <r>
    <x v="3"/>
    <n v="16000"/>
    <n v="8750"/>
    <n v="0.99299999999999999"/>
    <n v="1.7"/>
    <n v="2.9"/>
  </r>
  <r>
    <x v="4"/>
    <n v="18000"/>
    <n v="10000"/>
    <n v="0.99400000000000011"/>
    <n v="1.6"/>
    <n v="3.2"/>
  </r>
  <r>
    <x v="5"/>
    <n v="20000"/>
    <n v="11250"/>
    <n v="0.995"/>
    <n v="1.5"/>
    <n v="3.5"/>
  </r>
  <r>
    <x v="6"/>
    <n v="22000"/>
    <n v="12500"/>
    <n v="0.996"/>
    <n v="1.4"/>
    <n v="3.8"/>
  </r>
  <r>
    <x v="7"/>
    <n v="24000"/>
    <n v="13750"/>
    <n v="0.997"/>
    <n v="1.3"/>
    <n v="4.0999999999999996"/>
  </r>
  <r>
    <x v="8"/>
    <n v="26000"/>
    <n v="15000"/>
    <n v="0.998"/>
    <n v="1.2"/>
    <n v="4.4000000000000004"/>
  </r>
  <r>
    <x v="9"/>
    <n v="28000"/>
    <n v="16250"/>
    <n v="0.99900000000000011"/>
    <n v="1.1000000000000001"/>
    <n v="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E04067-ABBF-44C3-8C48-2DAA31EF7B47}"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 Quarter">
  <location ref="B5:G9" firstHeaderRow="0" firstDataRow="1" firstDataCol="1"/>
  <pivotFields count="6">
    <pivotField axis="axisRow" showAll="0">
      <items count="11">
        <item h="1" x="0"/>
        <item x="1"/>
        <item h="1" x="2"/>
        <item h="1" x="3"/>
        <item h="1" x="4"/>
        <item x="5"/>
        <item h="1" x="6"/>
        <item h="1" x="7"/>
        <item h="1" x="8"/>
        <item x="9"/>
        <item t="default"/>
      </items>
    </pivotField>
    <pivotField dataField="1" numFmtId="165" showAll="0"/>
    <pivotField dataField="1" numFmtId="165" showAll="0"/>
    <pivotField dataField="1" numFmtId="9" showAll="0"/>
    <pivotField dataField="1" numFmtId="165" showAll="0"/>
    <pivotField dataField="1" numFmtId="165" showAll="0"/>
  </pivotFields>
  <rowFields count="1">
    <field x="0"/>
  </rowFields>
  <rowItems count="4">
    <i>
      <x v="1"/>
    </i>
    <i>
      <x v="5"/>
    </i>
    <i>
      <x v="9"/>
    </i>
    <i t="grand">
      <x/>
    </i>
  </rowItems>
  <colFields count="1">
    <field x="-2"/>
  </colFields>
  <colItems count="5">
    <i>
      <x/>
    </i>
    <i i="1">
      <x v="1"/>
    </i>
    <i i="2">
      <x v="2"/>
    </i>
    <i i="3">
      <x v="3"/>
    </i>
    <i i="4">
      <x v="4"/>
    </i>
  </colItems>
  <dataFields count="5">
    <dataField name=" App Downloads" fld="1" baseField="0" baseItem="0"/>
    <dataField name=" Active Users" fld="2" baseField="0" baseItem="0"/>
    <dataField name=" Website Uptime (%)" fld="3" baseField="0" baseItem="0" numFmtId="166"/>
    <dataField name=" Website Speed (sec)" fld="4" baseField="0" baseItem="0"/>
    <dataField name=" Tech Stack ROI" fld="5" baseField="0" baseItem="0"/>
  </dataFields>
  <formats count="1">
    <format dxfId="0">
      <pivotArea outline="0" collapsedLevelsAreSubtotals="1" fieldPosition="0">
        <references count="1">
          <reference field="4294967294" count="1" selected="0">
            <x v="2"/>
          </reference>
        </references>
      </pivotArea>
    </format>
  </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FA6A78-E3D3-4FCC-8DD6-50666DC8C85D}"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C43:D47" firstHeaderRow="1" firstDataRow="1" firstDataCol="1"/>
  <pivotFields count="6">
    <pivotField axis="axisRow" showAll="0">
      <items count="11">
        <item h="1" x="0"/>
        <item x="1"/>
        <item h="1" x="2"/>
        <item h="1" x="3"/>
        <item h="1" x="4"/>
        <item x="5"/>
        <item h="1" x="6"/>
        <item h="1" x="7"/>
        <item h="1" x="8"/>
        <item x="9"/>
        <item t="default"/>
      </items>
    </pivotField>
    <pivotField numFmtId="165" showAll="0"/>
    <pivotField numFmtId="165" showAll="0"/>
    <pivotField numFmtId="9" showAll="0"/>
    <pivotField numFmtId="165" showAll="0"/>
    <pivotField dataField="1" numFmtId="165" showAll="0"/>
  </pivotFields>
  <rowFields count="1">
    <field x="0"/>
  </rowFields>
  <rowItems count="4">
    <i>
      <x v="1"/>
    </i>
    <i>
      <x v="5"/>
    </i>
    <i>
      <x v="9"/>
    </i>
    <i t="grand">
      <x/>
    </i>
  </rowItems>
  <colItems count="1">
    <i/>
  </colItems>
  <dataFields count="1">
    <dataField name="Sum of Tech Stack ROI" fld="5"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E224BE-D311-4C7D-8124-0ABEF3C93C66}"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C36:D40" firstHeaderRow="1" firstDataRow="1" firstDataCol="1"/>
  <pivotFields count="6">
    <pivotField axis="axisRow" showAll="0">
      <items count="11">
        <item h="1" x="0"/>
        <item x="1"/>
        <item h="1" x="2"/>
        <item h="1" x="3"/>
        <item h="1" x="4"/>
        <item x="5"/>
        <item h="1" x="6"/>
        <item h="1" x="7"/>
        <item h="1" x="8"/>
        <item x="9"/>
        <item t="default"/>
      </items>
    </pivotField>
    <pivotField numFmtId="165" showAll="0"/>
    <pivotField dataField="1" numFmtId="165" showAll="0"/>
    <pivotField numFmtId="9" showAll="0"/>
    <pivotField numFmtId="165" showAll="0"/>
    <pivotField numFmtId="165" showAll="0"/>
  </pivotFields>
  <rowFields count="1">
    <field x="0"/>
  </rowFields>
  <rowItems count="4">
    <i>
      <x v="1"/>
    </i>
    <i>
      <x v="5"/>
    </i>
    <i>
      <x v="9"/>
    </i>
    <i t="grand">
      <x/>
    </i>
  </rowItems>
  <colItems count="1">
    <i/>
  </colItems>
  <dataFields count="1">
    <dataField name="Sum of Active Users" fld="2"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9BCBEB-B1EC-46EB-B134-0B4034682D65}"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C29:D33" firstHeaderRow="1" firstDataRow="1" firstDataCol="1"/>
  <pivotFields count="6">
    <pivotField axis="axisRow" showAll="0">
      <items count="11">
        <item h="1" x="0"/>
        <item x="1"/>
        <item h="1" x="2"/>
        <item h="1" x="3"/>
        <item h="1" x="4"/>
        <item x="5"/>
        <item h="1" x="6"/>
        <item h="1" x="7"/>
        <item h="1" x="8"/>
        <item x="9"/>
        <item t="default"/>
      </items>
    </pivotField>
    <pivotField dataField="1" numFmtId="165" showAll="0"/>
    <pivotField numFmtId="165" showAll="0"/>
    <pivotField numFmtId="9" showAll="0"/>
    <pivotField numFmtId="165" showAll="0"/>
    <pivotField numFmtId="165" showAll="0"/>
  </pivotFields>
  <rowFields count="1">
    <field x="0"/>
  </rowFields>
  <rowItems count="4">
    <i>
      <x v="1"/>
    </i>
    <i>
      <x v="5"/>
    </i>
    <i>
      <x v="9"/>
    </i>
    <i t="grand">
      <x/>
    </i>
  </rowItems>
  <colItems count="1">
    <i/>
  </colItems>
  <dataFields count="1">
    <dataField name="Sum of App Downloads"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95DF3C08-9363-469A-AB4C-BD56FACDA47C}" sourceName="Quarter">
  <pivotTables>
    <pivotTable tabId="4" name="PivotTable3"/>
  </pivotTables>
  <data>
    <tabular pivotCacheId="1968617504">
      <items count="10">
        <i x="0"/>
        <i x="1" s="1"/>
        <i x="2"/>
        <i x="3"/>
        <i x="4"/>
        <i x="5" s="1"/>
        <i x="6"/>
        <i x="7"/>
        <i x="8"/>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 xr10:uid="{D8B26B27-304A-4DC7-89E4-512A97BD104F}" cache="Slicer_Quarter" caption="Quart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05D007-6A84-4B12-81B7-42CA7969B7F0}" name="Table35678" displayName="Table35678" ref="A1:F11" totalsRowShown="0" headerRowDxfId="8" dataDxfId="7" dataCellStyle="Comma">
  <autoFilter ref="A1:F11" xr:uid="{583BCF46-B88C-49C9-8A9A-2BDBA1B92663}"/>
  <tableColumns count="6">
    <tableColumn id="1" xr3:uid="{9DC40CBF-40D8-4DE9-B0B1-E71F012A4638}" name="Quarter" dataDxfId="6"/>
    <tableColumn id="2" xr3:uid="{E15949E4-CCF2-4E94-B18C-A02DDA6D30BC}" name="App Downloads" dataDxfId="5" dataCellStyle="Comma"/>
    <tableColumn id="3" xr3:uid="{5EA07E57-D705-49F3-9D5A-F3F1482568B9}" name="Active Users" dataDxfId="4" dataCellStyle="Comma"/>
    <tableColumn id="4" xr3:uid="{3A1384F5-03D1-4207-BA01-0250BB0E72E7}" name="Website Uptime (%)" dataDxfId="3" dataCellStyle="Percent"/>
    <tableColumn id="10" xr3:uid="{73535A9E-BCD8-4F0C-AE14-CB9D66A9053B}" name="Website Speed (sec)" dataDxfId="2" dataCellStyle="Comma"/>
    <tableColumn id="11" xr3:uid="{D9804E09-E748-458D-9F7E-D21BD1BE3AAB}" name="Tech Stack ROI" dataDxfId="1" dataCellStyle="Comma"/>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9F300-0399-49DA-8529-8B62F353768B}">
  <dimension ref="A1:J13"/>
  <sheetViews>
    <sheetView showGridLines="0" zoomScale="175" zoomScaleNormal="175" workbookViewId="0">
      <selection sqref="A1:F11"/>
    </sheetView>
  </sheetViews>
  <sheetFormatPr defaultRowHeight="14.4" x14ac:dyDescent="0.3"/>
  <cols>
    <col min="2" max="2" width="18.44140625" customWidth="1"/>
    <col min="3" max="3" width="13.44140625" customWidth="1"/>
    <col min="4" max="4" width="16.109375" customWidth="1"/>
    <col min="5" max="5" width="17.44140625" customWidth="1"/>
    <col min="6" max="6" width="11.33203125" customWidth="1"/>
  </cols>
  <sheetData>
    <row r="1" spans="1:10" s="2" customFormat="1" ht="28.8" x14ac:dyDescent="0.3">
      <c r="A1" s="1" t="s">
        <v>0</v>
      </c>
      <c r="B1" s="1" t="s">
        <v>1</v>
      </c>
      <c r="C1" s="1" t="s">
        <v>2</v>
      </c>
      <c r="D1" s="1" t="s">
        <v>3</v>
      </c>
      <c r="E1" s="1" t="s">
        <v>4</v>
      </c>
      <c r="F1" s="1" t="s">
        <v>5</v>
      </c>
    </row>
    <row r="2" spans="1:10" x14ac:dyDescent="0.3">
      <c r="A2" s="3" t="s">
        <v>6</v>
      </c>
      <c r="B2" s="4">
        <v>10000</v>
      </c>
      <c r="C2" s="4">
        <v>5000</v>
      </c>
      <c r="D2" s="5">
        <v>0.99</v>
      </c>
      <c r="E2" s="6">
        <v>2</v>
      </c>
      <c r="F2" s="6">
        <v>2</v>
      </c>
      <c r="I2" s="2"/>
      <c r="J2" s="2"/>
    </row>
    <row r="3" spans="1:10" x14ac:dyDescent="0.3">
      <c r="A3" s="3" t="s">
        <v>7</v>
      </c>
      <c r="B3" s="4">
        <v>12000</v>
      </c>
      <c r="C3" s="4">
        <v>6250</v>
      </c>
      <c r="D3" s="5">
        <v>0.99099999999999999</v>
      </c>
      <c r="E3" s="6">
        <v>1.9</v>
      </c>
      <c r="F3" s="6">
        <v>2.2999999999999998</v>
      </c>
      <c r="I3" s="2"/>
      <c r="J3" s="2"/>
    </row>
    <row r="4" spans="1:10" x14ac:dyDescent="0.3">
      <c r="A4" s="3" t="s">
        <v>8</v>
      </c>
      <c r="B4" s="4">
        <v>14000</v>
      </c>
      <c r="C4" s="4">
        <v>7500</v>
      </c>
      <c r="D4" s="5">
        <v>0.99199999999999999</v>
      </c>
      <c r="E4" s="6">
        <v>1.8</v>
      </c>
      <c r="F4" s="6">
        <v>2.6</v>
      </c>
      <c r="I4" s="2"/>
      <c r="J4" s="2"/>
    </row>
    <row r="5" spans="1:10" x14ac:dyDescent="0.3">
      <c r="A5" s="3" t="s">
        <v>9</v>
      </c>
      <c r="B5" s="4">
        <v>16000</v>
      </c>
      <c r="C5" s="4">
        <v>8750</v>
      </c>
      <c r="D5" s="5">
        <v>0.99299999999999999</v>
      </c>
      <c r="E5" s="6">
        <v>1.7</v>
      </c>
      <c r="F5" s="6">
        <v>2.9</v>
      </c>
      <c r="I5" s="2"/>
      <c r="J5" s="2"/>
    </row>
    <row r="6" spans="1:10" x14ac:dyDescent="0.3">
      <c r="A6" s="3" t="s">
        <v>10</v>
      </c>
      <c r="B6" s="4">
        <v>18000</v>
      </c>
      <c r="C6" s="4">
        <v>10000</v>
      </c>
      <c r="D6" s="5">
        <v>0.99400000000000011</v>
      </c>
      <c r="E6" s="6">
        <v>1.6</v>
      </c>
      <c r="F6" s="6">
        <v>3.2</v>
      </c>
      <c r="I6" s="2"/>
      <c r="J6" s="2"/>
    </row>
    <row r="7" spans="1:10" x14ac:dyDescent="0.3">
      <c r="A7" s="3" t="s">
        <v>11</v>
      </c>
      <c r="B7" s="4">
        <v>20000</v>
      </c>
      <c r="C7" s="4">
        <v>11250</v>
      </c>
      <c r="D7" s="5">
        <v>0.995</v>
      </c>
      <c r="E7" s="6">
        <v>1.5</v>
      </c>
      <c r="F7" s="6">
        <v>3.5</v>
      </c>
      <c r="I7" s="2"/>
      <c r="J7" s="2"/>
    </row>
    <row r="8" spans="1:10" x14ac:dyDescent="0.3">
      <c r="A8" s="3" t="s">
        <v>12</v>
      </c>
      <c r="B8" s="4">
        <v>22000</v>
      </c>
      <c r="C8" s="4">
        <v>12500</v>
      </c>
      <c r="D8" s="5">
        <v>0.996</v>
      </c>
      <c r="E8" s="6">
        <v>1.4</v>
      </c>
      <c r="F8" s="6">
        <v>3.8</v>
      </c>
      <c r="I8" s="2"/>
      <c r="J8" s="2"/>
    </row>
    <row r="9" spans="1:10" x14ac:dyDescent="0.3">
      <c r="A9" s="3" t="s">
        <v>13</v>
      </c>
      <c r="B9" s="4">
        <v>24000</v>
      </c>
      <c r="C9" s="4">
        <v>13750</v>
      </c>
      <c r="D9" s="5">
        <v>0.997</v>
      </c>
      <c r="E9" s="6">
        <v>1.3</v>
      </c>
      <c r="F9" s="6">
        <v>4.0999999999999996</v>
      </c>
      <c r="I9" s="2"/>
      <c r="J9" s="2"/>
    </row>
    <row r="10" spans="1:10" x14ac:dyDescent="0.3">
      <c r="A10" s="3" t="s">
        <v>14</v>
      </c>
      <c r="B10" s="4">
        <v>26000</v>
      </c>
      <c r="C10" s="4">
        <v>15000</v>
      </c>
      <c r="D10" s="5">
        <v>0.998</v>
      </c>
      <c r="E10" s="6">
        <v>1.2</v>
      </c>
      <c r="F10" s="6">
        <v>4.4000000000000004</v>
      </c>
      <c r="I10" s="2"/>
      <c r="J10" s="2"/>
    </row>
    <row r="11" spans="1:10" x14ac:dyDescent="0.3">
      <c r="A11" s="3" t="s">
        <v>15</v>
      </c>
      <c r="B11" s="4">
        <v>28000</v>
      </c>
      <c r="C11" s="4">
        <v>16250</v>
      </c>
      <c r="D11" s="5">
        <v>0.99900000000000011</v>
      </c>
      <c r="E11" s="6">
        <v>1.1000000000000001</v>
      </c>
      <c r="F11" s="6">
        <v>4.7</v>
      </c>
      <c r="I11" s="2"/>
      <c r="J11" s="2"/>
    </row>
    <row r="12" spans="1:10" x14ac:dyDescent="0.3">
      <c r="E12" s="2"/>
      <c r="I12" s="2"/>
      <c r="J12" s="2"/>
    </row>
    <row r="13" spans="1:10" x14ac:dyDescent="0.3">
      <c r="E13"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9C957-F644-4B86-A3E2-35DE06F26009}">
  <dimension ref="B3:G9"/>
  <sheetViews>
    <sheetView showGridLines="0" tabSelected="1" zoomScale="130" zoomScaleNormal="130" workbookViewId="0">
      <selection activeCell="I17" sqref="I17"/>
    </sheetView>
  </sheetViews>
  <sheetFormatPr defaultRowHeight="14.4" x14ac:dyDescent="0.3"/>
  <cols>
    <col min="2" max="2" width="12.5546875" bestFit="1" customWidth="1"/>
    <col min="3" max="3" width="20.88671875" bestFit="1" customWidth="1"/>
    <col min="4" max="4" width="17.88671875" bestFit="1" customWidth="1"/>
    <col min="5" max="5" width="24.44140625" bestFit="1" customWidth="1"/>
    <col min="6" max="6" width="24.6640625" bestFit="1" customWidth="1"/>
    <col min="7" max="7" width="20.109375" bestFit="1" customWidth="1"/>
  </cols>
  <sheetData>
    <row r="3" spans="2:7" ht="18" x14ac:dyDescent="0.35">
      <c r="B3" s="18" t="s">
        <v>17</v>
      </c>
      <c r="C3" s="18"/>
      <c r="D3" s="18"/>
      <c r="E3" s="18"/>
      <c r="F3" s="18"/>
      <c r="G3" s="18"/>
    </row>
    <row r="5" spans="2:7" x14ac:dyDescent="0.3">
      <c r="B5" s="7" t="s">
        <v>23</v>
      </c>
      <c r="C5" t="s">
        <v>24</v>
      </c>
      <c r="D5" t="s">
        <v>25</v>
      </c>
      <c r="E5" t="s">
        <v>26</v>
      </c>
      <c r="F5" t="s">
        <v>27</v>
      </c>
      <c r="G5" t="s">
        <v>28</v>
      </c>
    </row>
    <row r="6" spans="2:7" x14ac:dyDescent="0.3">
      <c r="B6" s="8" t="s">
        <v>7</v>
      </c>
      <c r="C6" s="9">
        <v>12000</v>
      </c>
      <c r="D6" s="9">
        <v>6250</v>
      </c>
      <c r="E6" s="10">
        <v>0.99099999999999999</v>
      </c>
      <c r="F6" s="9">
        <v>1.9</v>
      </c>
      <c r="G6" s="9">
        <v>2.2999999999999998</v>
      </c>
    </row>
    <row r="7" spans="2:7" x14ac:dyDescent="0.3">
      <c r="B7" s="8" t="s">
        <v>11</v>
      </c>
      <c r="C7" s="9">
        <v>20000</v>
      </c>
      <c r="D7" s="9">
        <v>11250</v>
      </c>
      <c r="E7" s="10">
        <v>0.995</v>
      </c>
      <c r="F7" s="9">
        <v>1.5</v>
      </c>
      <c r="G7" s="9">
        <v>3.5</v>
      </c>
    </row>
    <row r="8" spans="2:7" x14ac:dyDescent="0.3">
      <c r="B8" s="8" t="s">
        <v>15</v>
      </c>
      <c r="C8" s="9">
        <v>28000</v>
      </c>
      <c r="D8" s="9">
        <v>16250</v>
      </c>
      <c r="E8" s="10">
        <v>0.99900000000000011</v>
      </c>
      <c r="F8" s="9">
        <v>1.1000000000000001</v>
      </c>
      <c r="G8" s="9">
        <v>4.7</v>
      </c>
    </row>
    <row r="9" spans="2:7" x14ac:dyDescent="0.3">
      <c r="B9" s="8" t="s">
        <v>16</v>
      </c>
      <c r="C9" s="9">
        <v>60000</v>
      </c>
      <c r="D9" s="9">
        <v>33750</v>
      </c>
      <c r="E9" s="10">
        <v>2.9850000000000003</v>
      </c>
      <c r="F9" s="9">
        <v>4.5</v>
      </c>
      <c r="G9" s="9">
        <v>10.5</v>
      </c>
    </row>
  </sheetData>
  <mergeCells count="1">
    <mergeCell ref="B3:G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553F2-FB0A-4643-B1E4-B06F22D39C34}">
  <dimension ref="B3:E10"/>
  <sheetViews>
    <sheetView showGridLines="0" zoomScale="160" zoomScaleNormal="160" workbookViewId="0">
      <selection sqref="A1:XFD1"/>
    </sheetView>
  </sheetViews>
  <sheetFormatPr defaultRowHeight="14.4" x14ac:dyDescent="0.3"/>
  <cols>
    <col min="2" max="2" width="16.77734375" customWidth="1"/>
    <col min="3" max="3" width="15.77734375" customWidth="1"/>
    <col min="4" max="4" width="14.44140625" customWidth="1"/>
    <col min="5" max="5" width="15.44140625" customWidth="1"/>
  </cols>
  <sheetData>
    <row r="3" spans="2:5" x14ac:dyDescent="0.3">
      <c r="B3" s="19" t="s">
        <v>18</v>
      </c>
      <c r="C3" s="19"/>
      <c r="D3" s="19"/>
      <c r="E3" s="19"/>
    </row>
    <row r="4" spans="2:5" x14ac:dyDescent="0.3">
      <c r="B4" s="11"/>
      <c r="C4" s="11"/>
      <c r="D4" s="11"/>
      <c r="E4" s="11"/>
    </row>
    <row r="5" spans="2:5" x14ac:dyDescent="0.3">
      <c r="B5" s="11"/>
      <c r="C5" s="14" t="s">
        <v>7</v>
      </c>
      <c r="D5" s="14" t="s">
        <v>11</v>
      </c>
      <c r="E5" s="14" t="s">
        <v>15</v>
      </c>
    </row>
    <row r="6" spans="2:5" x14ac:dyDescent="0.3">
      <c r="B6" s="15" t="s">
        <v>19</v>
      </c>
      <c r="C6" s="16">
        <f>VLOOKUP(C$5,Table35678[#All],2,FALSE)</f>
        <v>12000</v>
      </c>
      <c r="D6" s="16">
        <f>VLOOKUP(D$5,Table35678[#All],2,FALSE)</f>
        <v>20000</v>
      </c>
      <c r="E6" s="16">
        <f>VLOOKUP(E$5,Table35678[#All],2,FALSE)</f>
        <v>28000</v>
      </c>
    </row>
    <row r="7" spans="2:5" x14ac:dyDescent="0.3">
      <c r="B7" s="15" t="s">
        <v>2</v>
      </c>
      <c r="C7" s="17">
        <f>VLOOKUP(C$5,Table35678[#All],3,FALSE)</f>
        <v>6250</v>
      </c>
      <c r="D7" s="17">
        <f>VLOOKUP(D$5,Table35678[#All],3,FALSE)</f>
        <v>11250</v>
      </c>
      <c r="E7" s="17">
        <f>VLOOKUP(E$5,Table35678[#All],3,FALSE)</f>
        <v>16250</v>
      </c>
    </row>
    <row r="8" spans="2:5" x14ac:dyDescent="0.3">
      <c r="B8" s="15" t="s">
        <v>20</v>
      </c>
      <c r="C8" s="12">
        <f>VLOOKUP(C$5,Table35678[#All],4,FALSE)</f>
        <v>0.99099999999999999</v>
      </c>
      <c r="D8" s="12">
        <f>VLOOKUP(D$5,Table35678[#All],4,FALSE)</f>
        <v>0.995</v>
      </c>
      <c r="E8" s="12">
        <f>VLOOKUP(E$5,Table35678[#All],4,FALSE)</f>
        <v>0.99900000000000011</v>
      </c>
    </row>
    <row r="9" spans="2:5" x14ac:dyDescent="0.3">
      <c r="B9" s="15" t="s">
        <v>21</v>
      </c>
      <c r="C9" s="12">
        <f>VLOOKUP(C$5,Table35678[#All],5,FALSE)</f>
        <v>1.9</v>
      </c>
      <c r="D9" s="12">
        <f>VLOOKUP(D$5,Table35678[#All],5,FALSE)</f>
        <v>1.5</v>
      </c>
      <c r="E9" s="12">
        <f>VLOOKUP(E$5,Table35678[#All],5,FALSE)</f>
        <v>1.1000000000000001</v>
      </c>
    </row>
    <row r="10" spans="2:5" x14ac:dyDescent="0.3">
      <c r="B10" s="15" t="s">
        <v>22</v>
      </c>
      <c r="C10" s="13">
        <f>VLOOKUP(C$5,Table35678[#All],6,FALSE)</f>
        <v>2.2999999999999998</v>
      </c>
      <c r="D10" s="13">
        <f>VLOOKUP(D$5,Table35678[#All],6,FALSE)</f>
        <v>3.5</v>
      </c>
      <c r="E10" s="13">
        <f>VLOOKUP(E$5,Table35678[#All],6,FALSE)</f>
        <v>4.7</v>
      </c>
    </row>
  </sheetData>
  <mergeCells count="1">
    <mergeCell ref="B3:E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42397-CD91-4258-B42C-78CBD237884F}">
  <dimension ref="C2:M47"/>
  <sheetViews>
    <sheetView showGridLines="0" workbookViewId="0">
      <selection activeCell="O22" sqref="O22"/>
    </sheetView>
  </sheetViews>
  <sheetFormatPr defaultColWidth="13.77734375" defaultRowHeight="14.4" x14ac:dyDescent="0.3"/>
  <cols>
    <col min="3" max="3" width="12.5546875" bestFit="1" customWidth="1"/>
    <col min="4" max="4" width="20.109375" bestFit="1" customWidth="1"/>
  </cols>
  <sheetData>
    <row r="2" spans="3:13" x14ac:dyDescent="0.3">
      <c r="C2" s="20" t="s">
        <v>29</v>
      </c>
      <c r="D2" s="20"/>
      <c r="E2" s="20"/>
      <c r="F2" s="20"/>
      <c r="G2" s="20"/>
      <c r="H2" s="20"/>
      <c r="I2" s="20"/>
      <c r="J2" s="20"/>
      <c r="K2" s="20"/>
      <c r="L2" s="20"/>
      <c r="M2" s="20"/>
    </row>
    <row r="3" spans="3:13" x14ac:dyDescent="0.3">
      <c r="C3" s="20"/>
      <c r="D3" s="20"/>
      <c r="E3" s="20"/>
      <c r="F3" s="20"/>
      <c r="G3" s="20"/>
      <c r="H3" s="20"/>
      <c r="I3" s="20"/>
      <c r="J3" s="20"/>
      <c r="K3" s="20"/>
      <c r="L3" s="20"/>
      <c r="M3" s="20"/>
    </row>
    <row r="29" spans="3:4" x14ac:dyDescent="0.3">
      <c r="C29" s="7" t="s">
        <v>30</v>
      </c>
      <c r="D29" t="s">
        <v>31</v>
      </c>
    </row>
    <row r="30" spans="3:4" x14ac:dyDescent="0.3">
      <c r="C30" s="8" t="s">
        <v>7</v>
      </c>
      <c r="D30" s="9">
        <v>12000</v>
      </c>
    </row>
    <row r="31" spans="3:4" x14ac:dyDescent="0.3">
      <c r="C31" s="8" t="s">
        <v>11</v>
      </c>
      <c r="D31" s="9">
        <v>20000</v>
      </c>
    </row>
    <row r="32" spans="3:4" x14ac:dyDescent="0.3">
      <c r="C32" s="8" t="s">
        <v>15</v>
      </c>
      <c r="D32" s="9">
        <v>28000</v>
      </c>
    </row>
    <row r="33" spans="3:6" x14ac:dyDescent="0.3">
      <c r="C33" s="8" t="s">
        <v>16</v>
      </c>
      <c r="D33" s="9">
        <v>60000</v>
      </c>
      <c r="F33">
        <f>GETPIVOTDATA("App Downloads",$C$29)</f>
        <v>60000</v>
      </c>
    </row>
    <row r="36" spans="3:6" x14ac:dyDescent="0.3">
      <c r="C36" s="7" t="s">
        <v>30</v>
      </c>
      <c r="D36" t="s">
        <v>32</v>
      </c>
    </row>
    <row r="37" spans="3:6" x14ac:dyDescent="0.3">
      <c r="C37" s="8" t="s">
        <v>7</v>
      </c>
      <c r="D37" s="9">
        <v>6250</v>
      </c>
    </row>
    <row r="38" spans="3:6" x14ac:dyDescent="0.3">
      <c r="C38" s="8" t="s">
        <v>11</v>
      </c>
      <c r="D38" s="9">
        <v>11250</v>
      </c>
    </row>
    <row r="39" spans="3:6" x14ac:dyDescent="0.3">
      <c r="C39" s="8" t="s">
        <v>15</v>
      </c>
      <c r="D39" s="9">
        <v>16250</v>
      </c>
    </row>
    <row r="40" spans="3:6" x14ac:dyDescent="0.3">
      <c r="C40" s="8" t="s">
        <v>16</v>
      </c>
      <c r="D40" s="9">
        <v>33750</v>
      </c>
      <c r="F40">
        <f>GETPIVOTDATA("Active Users",$C$36)</f>
        <v>33750</v>
      </c>
    </row>
    <row r="43" spans="3:6" x14ac:dyDescent="0.3">
      <c r="C43" s="7" t="s">
        <v>30</v>
      </c>
      <c r="D43" t="s">
        <v>33</v>
      </c>
    </row>
    <row r="44" spans="3:6" x14ac:dyDescent="0.3">
      <c r="C44" s="8" t="s">
        <v>7</v>
      </c>
      <c r="D44" s="9">
        <v>2.2999999999999998</v>
      </c>
    </row>
    <row r="45" spans="3:6" x14ac:dyDescent="0.3">
      <c r="C45" s="8" t="s">
        <v>11</v>
      </c>
      <c r="D45" s="9">
        <v>3.5</v>
      </c>
    </row>
    <row r="46" spans="3:6" x14ac:dyDescent="0.3">
      <c r="C46" s="8" t="s">
        <v>15</v>
      </c>
      <c r="D46" s="9">
        <v>4.7</v>
      </c>
    </row>
    <row r="47" spans="3:6" x14ac:dyDescent="0.3">
      <c r="C47" s="8" t="s">
        <v>16</v>
      </c>
      <c r="D47" s="9">
        <v>10.5</v>
      </c>
      <c r="F47">
        <f>GETPIVOTDATA("Tech Stack ROI",$C$43)</f>
        <v>10.5</v>
      </c>
    </row>
  </sheetData>
  <mergeCells count="1">
    <mergeCell ref="C2:M3"/>
  </mergeCells>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CTO</vt:lpstr>
      <vt:lpstr>Pivot Table</vt:lpstr>
      <vt:lpstr>Scorecard</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2024-05-14T18:00:41Z</dcterms:created>
  <dcterms:modified xsi:type="dcterms:W3CDTF">2024-05-27T06:25:02Z</dcterms:modified>
</cp:coreProperties>
</file>