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SM\CXO_Projects\"/>
    </mc:Choice>
  </mc:AlternateContent>
  <xr:revisionPtr revIDLastSave="0" documentId="13_ncr:1_{ACF0B686-EF7D-4E71-B861-22E67232E8F9}" xr6:coauthVersionLast="47" xr6:coauthVersionMax="47" xr10:uidLastSave="{00000000-0000-0000-0000-000000000000}"/>
  <bookViews>
    <workbookView xWindow="-108" yWindow="-108" windowWidth="23256" windowHeight="12456" activeTab="1" xr2:uid="{E0C55284-2777-4AC6-86CC-82AC6EF13C69}"/>
  </bookViews>
  <sheets>
    <sheet name="COO" sheetId="1" r:id="rId1"/>
    <sheet name="Pivot Table" sheetId="2" r:id="rId2"/>
    <sheet name="Scorecard" sheetId="3" r:id="rId3"/>
    <sheet name="Dashboard" sheetId="4" r:id="rId4"/>
  </sheets>
  <definedNames>
    <definedName name="Slicer_Quarter">#N/A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 i="3" l="1"/>
  <c r="D7" i="3"/>
  <c r="C7" i="3"/>
  <c r="E6" i="3"/>
  <c r="D6" i="3"/>
  <c r="C6" i="3"/>
  <c r="E5" i="3"/>
  <c r="D5" i="3"/>
  <c r="C5" i="3"/>
  <c r="E49" i="4"/>
  <c r="E42" i="4"/>
  <c r="E35" i="4"/>
</calcChain>
</file>

<file path=xl/sharedStrings.xml><?xml version="1.0" encoding="utf-8"?>
<sst xmlns="http://schemas.openxmlformats.org/spreadsheetml/2006/main" count="50" uniqueCount="29">
  <si>
    <t>Quarter</t>
  </si>
  <si>
    <t>Order Fulfillment Time (days)</t>
  </si>
  <si>
    <t>COGS (in thousands)</t>
  </si>
  <si>
    <t>Inventory Turnover Rate</t>
  </si>
  <si>
    <t>On-time Delivery Rate (%)</t>
  </si>
  <si>
    <t>2022-Q1</t>
  </si>
  <si>
    <t>2022-Q2</t>
  </si>
  <si>
    <t>2022-Q3</t>
  </si>
  <si>
    <t>2022-Q4</t>
  </si>
  <si>
    <t>2023-Q1</t>
  </si>
  <si>
    <t>2023-Q2</t>
  </si>
  <si>
    <t>2023-Q3</t>
  </si>
  <si>
    <t>2023-Q4</t>
  </si>
  <si>
    <t>2024-Q1</t>
  </si>
  <si>
    <t>2024-Q2</t>
  </si>
  <si>
    <t>Grand Total</t>
  </si>
  <si>
    <t xml:space="preserve"> Order Fulfillment Time (days)</t>
  </si>
  <si>
    <t xml:space="preserve"> Cost of goods sold</t>
  </si>
  <si>
    <t xml:space="preserve"> Inventory Turnover Rate</t>
  </si>
  <si>
    <t>Pivot COO Dashboard</t>
  </si>
  <si>
    <t xml:space="preserve"> Quarter</t>
  </si>
  <si>
    <t>CEO Performance Scorecard</t>
  </si>
  <si>
    <t xml:space="preserve"> Order fulfillment time</t>
  </si>
  <si>
    <t xml:space="preserve"> Inventory turnover rate</t>
  </si>
  <si>
    <t>COO Performance Dashboard</t>
  </si>
  <si>
    <t>Row Labels</t>
  </si>
  <si>
    <t>Sum of Order Fulfillment Time (days)</t>
  </si>
  <si>
    <t>Sum of COGS (in thousands)</t>
  </si>
  <si>
    <t>Sum of Inventory Turnover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</si>
</sst>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 * #,##0.00_ ;_ * \-#,##0.00_ ;_ * &quot;-&quot;??_ ;_ @_ "/>
    <numFmt numFmtId="165" formatCode="_ * #,##0_ ;_ * \-#,##0_ ;_ * &quot;-&quot;??_ ;_ @_ "/>
    <numFmt numFmtId="166" formatCode="_(&quot;$&quot;* #,##0_);_(&quot;$&quot;* \(#,##0\);_(&quot;$&quot;* &quot;-&quot;??_);_(@_)"/>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8"/>
      <color theme="0"/>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00B0F0"/>
        <bgColor indexed="64"/>
      </patternFill>
    </fill>
    <fill>
      <patternFill patternType="solid">
        <fgColor theme="0"/>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2">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xf>
    <xf numFmtId="165" fontId="0" fillId="0" borderId="0" xfId="1" applyNumberFormat="1" applyFont="1" applyAlignment="1">
      <alignment vertical="center"/>
    </xf>
    <xf numFmtId="9" fontId="0" fillId="0" borderId="0" xfId="3" applyFont="1" applyAlignment="1">
      <alignment vertical="center"/>
    </xf>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0" fillId="0" borderId="0" xfId="0" applyBorder="1"/>
    <xf numFmtId="0" fontId="2" fillId="4" borderId="0" xfId="0" applyFont="1" applyFill="1" applyBorder="1"/>
    <xf numFmtId="166" fontId="3" fillId="4" borderId="0" xfId="2" applyNumberFormat="1" applyFont="1" applyFill="1" applyBorder="1"/>
    <xf numFmtId="0" fontId="3" fillId="0" borderId="1" xfId="0" applyFont="1" applyBorder="1"/>
    <xf numFmtId="0" fontId="2" fillId="3" borderId="1" xfId="0" applyFont="1" applyFill="1" applyBorder="1" applyAlignment="1">
      <alignment horizontal="center"/>
    </xf>
    <xf numFmtId="0" fontId="2" fillId="3" borderId="1" xfId="0" applyFont="1" applyFill="1" applyBorder="1"/>
    <xf numFmtId="2" fontId="3" fillId="0" borderId="1" xfId="3" applyNumberFormat="1" applyFont="1" applyBorder="1"/>
    <xf numFmtId="166" fontId="3" fillId="0" borderId="1" xfId="2" applyNumberFormat="1" applyFont="1" applyBorder="1"/>
    <xf numFmtId="2" fontId="3" fillId="0" borderId="1" xfId="2" applyNumberFormat="1" applyFont="1" applyBorder="1"/>
    <xf numFmtId="0" fontId="4" fillId="2" borderId="0" xfId="0" applyFont="1" applyFill="1" applyAlignment="1">
      <alignment horizontal="center"/>
    </xf>
    <xf numFmtId="0" fontId="2" fillId="3" borderId="1" xfId="0" applyFont="1" applyFill="1" applyBorder="1" applyAlignment="1">
      <alignment horizontal="center"/>
    </xf>
    <xf numFmtId="0" fontId="5" fillId="5" borderId="0" xfId="0" applyFont="1" applyFill="1" applyAlignment="1">
      <alignment horizontal="center" vertical="center"/>
    </xf>
  </cellXfs>
  <cellStyles count="4">
    <cellStyle name="Comma" xfId="1" builtinId="3"/>
    <cellStyle name="Currency" xfId="2" builtinId="4"/>
    <cellStyle name="Normal" xfId="0" builtinId="0"/>
    <cellStyle name="Percent" xfId="3" builtinId="5"/>
  </cellStyles>
  <dxfs count="8">
    <dxf>
      <numFmt numFmtId="166" formatCode="_(&quot;$&quot;* #,##0_);_(&quot;$&quot;* \(#,##0\);_(&quot;$&quot;* &quot;-&quot;??_);_(@_)"/>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 #,##0_ ;_ * \-#,##0_ ;_ * &quot;-&quot;??_ ;_ @_ "/>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 #,##0_ ;_ * \-#,##0_ ;_ * &quot;-&quot;??_ ;_ @_ "/>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 #,##0_ ;_ * \-#,##0_ ;_ * &quot;-&quot;??_ ;_ @_ "/>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[COO_Performance_Scorecard_Pivot_Dashboard.xlsx]Dashboard!PivotTable1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 Fulfillment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Dashboard!$C$31</c:f>
              <c:strCache>
                <c:ptCount val="1"/>
                <c:pt idx="0">
                  <c:v>Total</c:v>
                </c:pt>
              </c:strCache>
            </c:strRef>
          </c:tx>
          <c:spPr>
            <a:solidFill>
              <a:schemeClr val="accent1"/>
            </a:solidFill>
            <a:ln>
              <a:noFill/>
            </a:ln>
            <a:effectLst/>
          </c:spPr>
          <c:invertIfNegative val="0"/>
          <c:cat>
            <c:strRef>
              <c:f>Dashboard!$B$32:$B$35</c:f>
              <c:strCache>
                <c:ptCount val="3"/>
                <c:pt idx="0">
                  <c:v>2022-Q2</c:v>
                </c:pt>
                <c:pt idx="1">
                  <c:v>2023-Q2</c:v>
                </c:pt>
                <c:pt idx="2">
                  <c:v>2024-Q2</c:v>
                </c:pt>
              </c:strCache>
            </c:strRef>
          </c:cat>
          <c:val>
            <c:numRef>
              <c:f>Dashboard!$C$32:$C$35</c:f>
              <c:numCache>
                <c:formatCode>General</c:formatCode>
                <c:ptCount val="3"/>
                <c:pt idx="0">
                  <c:v>9.8000000000000007</c:v>
                </c:pt>
                <c:pt idx="1">
                  <c:v>9</c:v>
                </c:pt>
                <c:pt idx="2">
                  <c:v>8.1999999999999993</c:v>
                </c:pt>
              </c:numCache>
            </c:numRef>
          </c:val>
          <c:extLst>
            <c:ext xmlns:c16="http://schemas.microsoft.com/office/drawing/2014/chart" uri="{C3380CC4-5D6E-409C-BE32-E72D297353CC}">
              <c16:uniqueId val="{00000000-25B0-4296-848D-F503EB79832F}"/>
            </c:ext>
          </c:extLst>
        </c:ser>
        <c:dLbls>
          <c:showLegendKey val="0"/>
          <c:showVal val="0"/>
          <c:showCatName val="0"/>
          <c:showSerName val="0"/>
          <c:showPercent val="0"/>
          <c:showBubbleSize val="0"/>
        </c:dLbls>
        <c:gapWidth val="219"/>
        <c:overlap val="-27"/>
        <c:axId val="313090896"/>
        <c:axId val="313092144"/>
      </c:barChart>
      <c:catAx>
        <c:axId val="31309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092144"/>
        <c:crosses val="autoZero"/>
        <c:auto val="1"/>
        <c:lblAlgn val="ctr"/>
        <c:lblOffset val="100"/>
        <c:noMultiLvlLbl val="0"/>
      </c:catAx>
      <c:valAx>
        <c:axId val="313092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3090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[COO_Performance_Scorecard_Pivot_Dashboard.xlsx]Dashboard!PivotTable2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Dashboard!$C$38</c:f>
              <c:strCache>
                <c:ptCount val="1"/>
                <c:pt idx="0">
                  <c:v>Total</c:v>
                </c:pt>
              </c:strCache>
            </c:strRef>
          </c:tx>
          <c:spPr>
            <a:solidFill>
              <a:schemeClr val="accent1"/>
            </a:solidFill>
            <a:ln>
              <a:noFill/>
            </a:ln>
            <a:effectLst/>
          </c:spPr>
          <c:invertIfNegative val="0"/>
          <c:cat>
            <c:strRef>
              <c:f>Dashboard!$B$39:$B$42</c:f>
              <c:strCache>
                <c:ptCount val="3"/>
                <c:pt idx="0">
                  <c:v>2022-Q2</c:v>
                </c:pt>
                <c:pt idx="1">
                  <c:v>2023-Q2</c:v>
                </c:pt>
                <c:pt idx="2">
                  <c:v>2024-Q2</c:v>
                </c:pt>
              </c:strCache>
            </c:strRef>
          </c:cat>
          <c:val>
            <c:numRef>
              <c:f>Dashboard!$C$39:$C$42</c:f>
              <c:numCache>
                <c:formatCode>General</c:formatCode>
                <c:ptCount val="3"/>
                <c:pt idx="0">
                  <c:v>68600</c:v>
                </c:pt>
                <c:pt idx="1">
                  <c:v>63000</c:v>
                </c:pt>
                <c:pt idx="2">
                  <c:v>57400</c:v>
                </c:pt>
              </c:numCache>
            </c:numRef>
          </c:val>
          <c:extLst>
            <c:ext xmlns:c16="http://schemas.microsoft.com/office/drawing/2014/chart" uri="{C3380CC4-5D6E-409C-BE32-E72D297353CC}">
              <c16:uniqueId val="{00000000-B1BD-417E-9C64-38C3F8E6E045}"/>
            </c:ext>
          </c:extLst>
        </c:ser>
        <c:dLbls>
          <c:showLegendKey val="0"/>
          <c:showVal val="0"/>
          <c:showCatName val="0"/>
          <c:showSerName val="0"/>
          <c:showPercent val="0"/>
          <c:showBubbleSize val="0"/>
        </c:dLbls>
        <c:gapWidth val="219"/>
        <c:overlap val="-27"/>
        <c:axId val="470427568"/>
        <c:axId val="470420080"/>
      </c:barChart>
      <c:catAx>
        <c:axId val="470427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420080"/>
        <c:crosses val="autoZero"/>
        <c:auto val="1"/>
        <c:lblAlgn val="ctr"/>
        <c:lblOffset val="100"/>
        <c:noMultiLvlLbl val="0"/>
      </c:catAx>
      <c:valAx>
        <c:axId val="4704200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427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[COO_Performance_Scorecard_Pivot_Dashboard.xlsx]Dashboard!PivotTable3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Inventory Turnover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Dashboard!$C$45</c:f>
              <c:strCache>
                <c:ptCount val="1"/>
                <c:pt idx="0">
                  <c:v>Total</c:v>
                </c:pt>
              </c:strCache>
            </c:strRef>
          </c:tx>
          <c:spPr>
            <a:solidFill>
              <a:schemeClr val="accent1"/>
            </a:solidFill>
            <a:ln>
              <a:noFill/>
            </a:ln>
            <a:effectLst/>
          </c:spPr>
          <c:invertIfNegative val="0"/>
          <c:cat>
            <c:strRef>
              <c:f>Dashboard!$B$46:$B$49</c:f>
              <c:strCache>
                <c:ptCount val="3"/>
                <c:pt idx="0">
                  <c:v>2022-Q2</c:v>
                </c:pt>
                <c:pt idx="1">
                  <c:v>2023-Q2</c:v>
                </c:pt>
                <c:pt idx="2">
                  <c:v>2024-Q2</c:v>
                </c:pt>
              </c:strCache>
            </c:strRef>
          </c:cat>
          <c:val>
            <c:numRef>
              <c:f>Dashboard!$C$46:$C$49</c:f>
              <c:numCache>
                <c:formatCode>General</c:formatCode>
                <c:ptCount val="3"/>
                <c:pt idx="0">
                  <c:v>4.08</c:v>
                </c:pt>
                <c:pt idx="1">
                  <c:v>4.4000000000000004</c:v>
                </c:pt>
                <c:pt idx="2">
                  <c:v>4.72</c:v>
                </c:pt>
              </c:numCache>
            </c:numRef>
          </c:val>
          <c:extLst>
            <c:ext xmlns:c16="http://schemas.microsoft.com/office/drawing/2014/chart" uri="{C3380CC4-5D6E-409C-BE32-E72D297353CC}">
              <c16:uniqueId val="{00000000-44F3-4C0D-A290-DF78159D9257}"/>
            </c:ext>
          </c:extLst>
        </c:ser>
        <c:dLbls>
          <c:showLegendKey val="0"/>
          <c:showVal val="0"/>
          <c:showCatName val="0"/>
          <c:showSerName val="0"/>
          <c:showPercent val="0"/>
          <c:showBubbleSize val="0"/>
        </c:dLbls>
        <c:gapWidth val="219"/>
        <c:overlap val="-27"/>
        <c:axId val="470425904"/>
        <c:axId val="470414672"/>
      </c:barChart>
      <c:catAx>
        <c:axId val="470425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414672"/>
        <c:crosses val="autoZero"/>
        <c:auto val="1"/>
        <c:lblAlgn val="ctr"/>
        <c:lblOffset val="100"/>
        <c:noMultiLvlLbl val="0"/>
      </c:catAx>
      <c:valAx>
        <c:axId val="4704146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42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53340</xdr:colOff>
      <xdr:row>3</xdr:row>
      <xdr:rowOff>99060</xdr:rowOff>
    </xdr:from>
    <xdr:to>
      <xdr:col>4</xdr:col>
      <xdr:colOff>0</xdr:colOff>
      <xdr:row>7</xdr:row>
      <xdr:rowOff>121920</xdr:rowOff>
    </xdr:to>
    <xdr:sp macro="" textlink="$E$35">
      <xdr:nvSpPr>
        <xdr:cNvPr id="2" name="Rectangle 1">
          <a:extLst>
            <a:ext uri="{FF2B5EF4-FFF2-40B4-BE49-F238E27FC236}">
              <a16:creationId xmlns:a16="http://schemas.microsoft.com/office/drawing/2014/main" id="{106AFD61-4BAA-4CFA-8D6C-7A35BB783CF2}"/>
            </a:ext>
          </a:extLst>
        </xdr:cNvPr>
        <xdr:cNvSpPr/>
      </xdr:nvSpPr>
      <xdr:spPr>
        <a:xfrm>
          <a:off x="53340" y="464820"/>
          <a:ext cx="1684020" cy="754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strike="noStrike">
              <a:solidFill>
                <a:schemeClr val="bg1"/>
              </a:solidFill>
              <a:latin typeface="Calibri"/>
              <a:ea typeface="Calibri"/>
              <a:cs typeface="Calibri"/>
            </a:rPr>
            <a:t>Order Fulfillment</a:t>
          </a:r>
          <a:r>
            <a:rPr lang="en-US" sz="1400" b="1" i="0" u="none" strike="noStrike" baseline="0">
              <a:solidFill>
                <a:schemeClr val="bg1"/>
              </a:solidFill>
              <a:latin typeface="Calibri"/>
              <a:ea typeface="Calibri"/>
              <a:cs typeface="Calibri"/>
            </a:rPr>
            <a:t> TIme (Days)</a:t>
          </a:r>
          <a:endParaRPr lang="en-US" sz="1400" b="1" i="0" u="none" strike="noStrike">
            <a:solidFill>
              <a:schemeClr val="bg1"/>
            </a:solidFill>
            <a:latin typeface="Calibri"/>
            <a:ea typeface="Calibri"/>
            <a:cs typeface="Calibri"/>
          </a:endParaRPr>
        </a:p>
        <a:p>
          <a:pPr algn="ctr"/>
          <a:fld id="{76B86644-D82C-4B60-BE0D-0C3B15BEE158}" type="TxLink">
            <a:rPr lang="en-US" sz="1400" b="1" i="0" u="none" strike="noStrike">
              <a:solidFill>
                <a:schemeClr val="bg1"/>
              </a:solidFill>
              <a:latin typeface="Calibri"/>
              <a:ea typeface="Calibri"/>
              <a:cs typeface="Calibri"/>
            </a:rPr>
            <a:pPr algn="ctr"/>
            <a:t>27</a:t>
          </a:fld>
          <a:endParaRPr lang="en-US" sz="1400" b="1">
            <a:solidFill>
              <a:schemeClr val="bg1"/>
            </a:solidFill>
          </a:endParaRPr>
        </a:p>
      </xdr:txBody>
    </xdr:sp>
    <xdr:clientData/>
  </xdr:twoCellAnchor>
  <xdr:twoCellAnchor>
    <xdr:from>
      <xdr:col>4</xdr:col>
      <xdr:colOff>137160</xdr:colOff>
      <xdr:row>3</xdr:row>
      <xdr:rowOff>99060</xdr:rowOff>
    </xdr:from>
    <xdr:to>
      <xdr:col>7</xdr:col>
      <xdr:colOff>83820</xdr:colOff>
      <xdr:row>7</xdr:row>
      <xdr:rowOff>121920</xdr:rowOff>
    </xdr:to>
    <xdr:sp macro="" textlink="$E$42">
      <xdr:nvSpPr>
        <xdr:cNvPr id="3" name="Rectangle 2">
          <a:extLst>
            <a:ext uri="{FF2B5EF4-FFF2-40B4-BE49-F238E27FC236}">
              <a16:creationId xmlns:a16="http://schemas.microsoft.com/office/drawing/2014/main" id="{67B54351-388A-4681-81E1-6D144918AC80}"/>
            </a:ext>
          </a:extLst>
        </xdr:cNvPr>
        <xdr:cNvSpPr/>
      </xdr:nvSpPr>
      <xdr:spPr>
        <a:xfrm>
          <a:off x="1874520" y="464820"/>
          <a:ext cx="1684020" cy="754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strike="noStrike">
              <a:solidFill>
                <a:schemeClr val="bg1"/>
              </a:solidFill>
              <a:latin typeface="Calibri"/>
              <a:ea typeface="Calibri"/>
              <a:cs typeface="Calibri"/>
            </a:rPr>
            <a:t>COGS</a:t>
          </a:r>
        </a:p>
        <a:p>
          <a:pPr algn="ctr"/>
          <a:fld id="{7118638C-FCD1-45F8-851D-1CA1E572204D}" type="TxLink">
            <a:rPr lang="en-US" sz="1400" b="1" i="0" u="none" strike="noStrike">
              <a:solidFill>
                <a:schemeClr val="bg1"/>
              </a:solidFill>
              <a:latin typeface="Calibri"/>
              <a:ea typeface="Calibri"/>
              <a:cs typeface="Calibri"/>
            </a:rPr>
            <a:pPr algn="ctr"/>
            <a:t>189000</a:t>
          </a:fld>
          <a:endParaRPr lang="en-US" sz="1400" b="1">
            <a:solidFill>
              <a:schemeClr val="bg1"/>
            </a:solidFill>
          </a:endParaRPr>
        </a:p>
      </xdr:txBody>
    </xdr:sp>
    <xdr:clientData/>
  </xdr:twoCellAnchor>
  <xdr:twoCellAnchor>
    <xdr:from>
      <xdr:col>7</xdr:col>
      <xdr:colOff>220980</xdr:colOff>
      <xdr:row>3</xdr:row>
      <xdr:rowOff>99060</xdr:rowOff>
    </xdr:from>
    <xdr:to>
      <xdr:col>10</xdr:col>
      <xdr:colOff>167640</xdr:colOff>
      <xdr:row>7</xdr:row>
      <xdr:rowOff>121920</xdr:rowOff>
    </xdr:to>
    <xdr:sp macro="" textlink="$E$49">
      <xdr:nvSpPr>
        <xdr:cNvPr id="7" name="Rectangle 6">
          <a:extLst>
            <a:ext uri="{FF2B5EF4-FFF2-40B4-BE49-F238E27FC236}">
              <a16:creationId xmlns:a16="http://schemas.microsoft.com/office/drawing/2014/main" id="{92B3928F-1360-463D-87E8-A36F76FEF095}"/>
            </a:ext>
          </a:extLst>
        </xdr:cNvPr>
        <xdr:cNvSpPr/>
      </xdr:nvSpPr>
      <xdr:spPr>
        <a:xfrm>
          <a:off x="3695700" y="464820"/>
          <a:ext cx="1684020" cy="754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strike="noStrike">
              <a:solidFill>
                <a:schemeClr val="bg1"/>
              </a:solidFill>
              <a:latin typeface="Calibri"/>
              <a:ea typeface="Calibri"/>
              <a:cs typeface="Calibri"/>
            </a:rPr>
            <a:t>Inventory Turnover Rate</a:t>
          </a:r>
        </a:p>
        <a:p>
          <a:pPr algn="ctr"/>
          <a:fld id="{7A5324F8-5DCA-4FE0-90DD-4595F34CCD02}" type="TxLink">
            <a:rPr lang="en-US" sz="1400" b="1" i="0" u="none" strike="noStrike">
              <a:solidFill>
                <a:schemeClr val="bg1"/>
              </a:solidFill>
              <a:latin typeface="Calibri"/>
              <a:ea typeface="Calibri"/>
              <a:cs typeface="Calibri"/>
            </a:rPr>
            <a:pPr algn="ctr"/>
            <a:t>13.2</a:t>
          </a:fld>
          <a:endParaRPr lang="en-US" sz="1400" b="1">
            <a:solidFill>
              <a:schemeClr val="bg1"/>
            </a:solidFill>
          </a:endParaRPr>
        </a:p>
      </xdr:txBody>
    </xdr:sp>
    <xdr:clientData/>
  </xdr:twoCellAnchor>
  <xdr:twoCellAnchor>
    <xdr:from>
      <xdr:col>1</xdr:col>
      <xdr:colOff>0</xdr:colOff>
      <xdr:row>8</xdr:row>
      <xdr:rowOff>0</xdr:rowOff>
    </xdr:from>
    <xdr:to>
      <xdr:col>4</xdr:col>
      <xdr:colOff>0</xdr:colOff>
      <xdr:row>24</xdr:row>
      <xdr:rowOff>15240</xdr:rowOff>
    </xdr:to>
    <xdr:graphicFrame macro="">
      <xdr:nvGraphicFramePr>
        <xdr:cNvPr id="9" name="Chart 8">
          <a:extLst>
            <a:ext uri="{FF2B5EF4-FFF2-40B4-BE49-F238E27FC236}">
              <a16:creationId xmlns:a16="http://schemas.microsoft.com/office/drawing/2014/main" id="{1C55B60A-C1DE-41F5-B199-A363AA1968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114300</xdr:colOff>
      <xdr:row>8</xdr:row>
      <xdr:rowOff>0</xdr:rowOff>
    </xdr:from>
    <xdr:to>
      <xdr:col>7</xdr:col>
      <xdr:colOff>106680</xdr:colOff>
      <xdr:row>24</xdr:row>
      <xdr:rowOff>30480</xdr:rowOff>
    </xdr:to>
    <xdr:graphicFrame macro="">
      <xdr:nvGraphicFramePr>
        <xdr:cNvPr id="12" name="Chart 11">
          <a:extLst>
            <a:ext uri="{FF2B5EF4-FFF2-40B4-BE49-F238E27FC236}">
              <a16:creationId xmlns:a16="http://schemas.microsoft.com/office/drawing/2014/main" id="{F1EB4FBA-EB0A-4568-9DE9-166FB3D763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228600</xdr:colOff>
      <xdr:row>8</xdr:row>
      <xdr:rowOff>0</xdr:rowOff>
    </xdr:from>
    <xdr:to>
      <xdr:col>10</xdr:col>
      <xdr:colOff>167640</xdr:colOff>
      <xdr:row>24</xdr:row>
      <xdr:rowOff>38100</xdr:rowOff>
    </xdr:to>
    <xdr:graphicFrame macro="">
      <xdr:nvGraphicFramePr>
        <xdr:cNvPr id="14" name="Chart 13">
          <a:extLst>
            <a:ext uri="{FF2B5EF4-FFF2-40B4-BE49-F238E27FC236}">
              <a16:creationId xmlns:a16="http://schemas.microsoft.com/office/drawing/2014/main" id="{D7C5D57A-7C98-4990-83F4-C30B397CC9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236220</xdr:colOff>
      <xdr:row>3</xdr:row>
      <xdr:rowOff>121920</xdr:rowOff>
    </xdr:from>
    <xdr:to>
      <xdr:col>11</xdr:col>
      <xdr:colOff>1021080</xdr:colOff>
      <xdr:row>24</xdr:row>
      <xdr:rowOff>53340</xdr:rowOff>
    </xdr:to>
    <mc:AlternateContent xmlns:mc="http://schemas.openxmlformats.org/markup-compatibility/2006" xmlns:a14="http://schemas.microsoft.com/office/drawing/2010/main">
      <mc:Choice Requires="a14">
        <xdr:graphicFrame macro="">
          <xdr:nvGraphicFramePr>
            <xdr:cNvPr id="15" name="Quarter">
              <a:extLst>
                <a:ext uri="{FF2B5EF4-FFF2-40B4-BE49-F238E27FC236}">
                  <a16:creationId xmlns:a16="http://schemas.microsoft.com/office/drawing/2014/main" id="{5114729D-8DC6-4BAA-8E9E-83DD19325D38}"/>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9631680" y="487680"/>
              <a:ext cx="1828800" cy="3771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26.947590277778" createdVersion="7" refreshedVersion="7" minRefreshableVersion="3" recordCount="10" xr:uid="{B8AC21B6-7A98-45A0-A0D3-92DC87485C7A}">
  <cacheSource type="worksheet">
    <worksheetSource name="Table35"/>
  </cacheSource>
  <cacheFields count="5">
    <cacheField name="Quarter" numFmtId="0">
      <sharedItems count="10">
        <s v="2022-Q1"/>
        <s v="2022-Q2"/>
        <s v="2022-Q3"/>
        <s v="2022-Q4"/>
        <s v="2023-Q1"/>
        <s v="2023-Q2"/>
        <s v="2023-Q3"/>
        <s v="2023-Q4"/>
        <s v="2024-Q1"/>
        <s v="2024-Q2"/>
      </sharedItems>
    </cacheField>
    <cacheField name="Order Fulfillment Time (days)" numFmtId="165">
      <sharedItems containsSemiMixedTypes="0" containsString="0" containsNumber="1" minValue="8.1999999999999993" maxValue="10"/>
    </cacheField>
    <cacheField name="COGS (in thousands)" numFmtId="165">
      <sharedItems containsSemiMixedTypes="0" containsString="0" containsNumber="1" minValue="57400" maxValue="70000"/>
    </cacheField>
    <cacheField name="Inventory Turnover Rate" numFmtId="165">
      <sharedItems containsSemiMixedTypes="0" containsString="0" containsNumber="1" minValue="4" maxValue="4.72"/>
    </cacheField>
    <cacheField name="On-time Delivery Rate (%)" numFmtId="9">
      <sharedItems containsSemiMixedTypes="0" containsString="0" containsNumber="1" minValue="0.9" maxValue="0.95"/>
    </cacheField>
  </cacheFields>
  <extLst>
    <ext xmlns:x14="http://schemas.microsoft.com/office/spreadsheetml/2009/9/main" uri="{725AE2AE-9491-48be-B2B4-4EB974FC3084}">
      <x14:pivotCacheDefinition pivotCacheId="9961361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10"/>
    <n v="70000"/>
    <n v="4"/>
    <n v="0.9"/>
  </r>
  <r>
    <x v="1"/>
    <n v="9.8000000000000007"/>
    <n v="68600"/>
    <n v="4.08"/>
    <n v="0.9"/>
  </r>
  <r>
    <x v="2"/>
    <n v="9.6"/>
    <n v="67200"/>
    <n v="4.16"/>
    <n v="0.9"/>
  </r>
  <r>
    <x v="3"/>
    <n v="9.4"/>
    <n v="65800"/>
    <n v="4.24"/>
    <n v="0.9"/>
  </r>
  <r>
    <x v="4"/>
    <n v="9.1999999999999993"/>
    <n v="64400.000000000007"/>
    <n v="4.32"/>
    <n v="0.9"/>
  </r>
  <r>
    <x v="5"/>
    <n v="9"/>
    <n v="63000"/>
    <n v="4.4000000000000004"/>
    <n v="0.95"/>
  </r>
  <r>
    <x v="6"/>
    <n v="8.8000000000000007"/>
    <n v="61600"/>
    <n v="4.4800000000000004"/>
    <n v="0.95"/>
  </r>
  <r>
    <x v="7"/>
    <n v="8.6"/>
    <n v="60200"/>
    <n v="4.5599999999999996"/>
    <n v="0.95"/>
  </r>
  <r>
    <x v="8"/>
    <n v="8.4"/>
    <n v="58800"/>
    <n v="4.6399999999999997"/>
    <n v="0.95"/>
  </r>
  <r>
    <x v="9"/>
    <n v="8.1999999999999993"/>
    <n v="57400"/>
    <n v="4.72"/>
    <n v="0.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CA2C4B-7205-4CF3-94CD-D4934EA90B8B}"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 Quarter">
  <location ref="B4:E8" firstHeaderRow="0" firstDataRow="1" firstDataCol="1"/>
  <pivotFields count="5">
    <pivotField axis="axisRow" showAll="0">
      <items count="11">
        <item h="1" x="0"/>
        <item x="1"/>
        <item h="1" x="2"/>
        <item h="1" x="3"/>
        <item h="1" x="4"/>
        <item x="5"/>
        <item h="1" x="6"/>
        <item h="1" x="7"/>
        <item h="1" x="8"/>
        <item x="9"/>
        <item t="default"/>
      </items>
    </pivotField>
    <pivotField dataField="1" numFmtId="165" showAll="0"/>
    <pivotField dataField="1" numFmtId="165" showAll="0"/>
    <pivotField dataField="1" numFmtId="165" showAll="0"/>
    <pivotField numFmtId="9" showAll="0"/>
  </pivotFields>
  <rowFields count="1">
    <field x="0"/>
  </rowFields>
  <rowItems count="4">
    <i>
      <x v="1"/>
    </i>
    <i>
      <x v="5"/>
    </i>
    <i>
      <x v="9"/>
    </i>
    <i t="grand">
      <x/>
    </i>
  </rowItems>
  <colFields count="1">
    <field x="-2"/>
  </colFields>
  <colItems count="3">
    <i>
      <x/>
    </i>
    <i i="1">
      <x v="1"/>
    </i>
    <i i="2">
      <x v="2"/>
    </i>
  </colItems>
  <dataFields count="3">
    <dataField name=" Order Fulfillment Time (days)" fld="1" baseField="0" baseItem="0"/>
    <dataField name=" Cost of goods sold" fld="2" baseField="0" baseItem="0" numFmtId="166"/>
    <dataField name=" Inventory Turnover Rate" fld="3" baseField="0" baseItem="0"/>
  </dataFields>
  <formats count="1">
    <format dxfId="0">
      <pivotArea outline="0" collapsedLevelsAreSubtotals="1" fieldPosition="0">
        <references count="1">
          <reference field="4294967294" count="1" selected="0">
            <x v="1"/>
          </reference>
        </references>
      </pivotArea>
    </format>
  </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1A9B6B-D10F-4AA6-92F6-F85DE53C51B6}"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45:C49" firstHeaderRow="1" firstDataRow="1" firstDataCol="1"/>
  <pivotFields count="5">
    <pivotField axis="axisRow" showAll="0">
      <items count="11">
        <item h="1" x="0"/>
        <item x="1"/>
        <item h="1" x="2"/>
        <item h="1" x="3"/>
        <item h="1" x="4"/>
        <item x="5"/>
        <item h="1" x="6"/>
        <item h="1" x="7"/>
        <item h="1" x="8"/>
        <item x="9"/>
        <item t="default"/>
      </items>
    </pivotField>
    <pivotField numFmtId="165" showAll="0"/>
    <pivotField numFmtId="165" showAll="0"/>
    <pivotField dataField="1" numFmtId="165" showAll="0"/>
    <pivotField numFmtId="9" showAll="0"/>
  </pivotFields>
  <rowFields count="1">
    <field x="0"/>
  </rowFields>
  <rowItems count="4">
    <i>
      <x v="1"/>
    </i>
    <i>
      <x v="5"/>
    </i>
    <i>
      <x v="9"/>
    </i>
    <i t="grand">
      <x/>
    </i>
  </rowItems>
  <colItems count="1">
    <i/>
  </colItems>
  <dataFields count="1">
    <dataField name="Sum of Inventory Turnover Rate" fld="3"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49C82F-30BF-44F9-A000-EFB42220AE1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B38:C42" firstHeaderRow="1" firstDataRow="1" firstDataCol="1"/>
  <pivotFields count="5">
    <pivotField axis="axisRow" showAll="0">
      <items count="11">
        <item h="1" x="0"/>
        <item x="1"/>
        <item h="1" x="2"/>
        <item h="1" x="3"/>
        <item h="1" x="4"/>
        <item x="5"/>
        <item h="1" x="6"/>
        <item h="1" x="7"/>
        <item h="1" x="8"/>
        <item x="9"/>
        <item t="default"/>
      </items>
    </pivotField>
    <pivotField numFmtId="165" showAll="0"/>
    <pivotField dataField="1" numFmtId="165" showAll="0"/>
    <pivotField numFmtId="165" showAll="0"/>
    <pivotField numFmtId="9" showAll="0"/>
  </pivotFields>
  <rowFields count="1">
    <field x="0"/>
  </rowFields>
  <rowItems count="4">
    <i>
      <x v="1"/>
    </i>
    <i>
      <x v="5"/>
    </i>
    <i>
      <x v="9"/>
    </i>
    <i t="grand">
      <x/>
    </i>
  </rowItems>
  <colItems count="1">
    <i/>
  </colItems>
  <dataFields count="1">
    <dataField name="Sum of COGS (in thousands)" fld="2"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517D68-DE9A-4EB4-9748-2C3495EA9C74}"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31:C35" firstHeaderRow="1" firstDataRow="1" firstDataCol="1"/>
  <pivotFields count="5">
    <pivotField axis="axisRow" showAll="0">
      <items count="11">
        <item h="1" x="0"/>
        <item x="1"/>
        <item h="1" x="2"/>
        <item h="1" x="3"/>
        <item h="1" x="4"/>
        <item x="5"/>
        <item h="1" x="6"/>
        <item h="1" x="7"/>
        <item h="1" x="8"/>
        <item x="9"/>
        <item t="default"/>
      </items>
    </pivotField>
    <pivotField dataField="1" numFmtId="165" showAll="0"/>
    <pivotField numFmtId="165" showAll="0"/>
    <pivotField numFmtId="165" showAll="0"/>
    <pivotField numFmtId="9" showAll="0"/>
  </pivotFields>
  <rowFields count="1">
    <field x="0"/>
  </rowFields>
  <rowItems count="4">
    <i>
      <x v="1"/>
    </i>
    <i>
      <x v="5"/>
    </i>
    <i>
      <x v="9"/>
    </i>
    <i t="grand">
      <x/>
    </i>
  </rowItems>
  <colItems count="1">
    <i/>
  </colItems>
  <dataFields count="1">
    <dataField name="Sum of Order Fulfillment Time (days)"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4016B429-9E07-4EAF-8B48-A4D3D5B79BFD}" sourceName="Quarter">
  <pivotTables>
    <pivotTable tabId="4" name="PivotTable3"/>
  </pivotTables>
  <data>
    <tabular pivotCacheId="996136108">
      <items count="10">
        <i x="0"/>
        <i x="1" s="1"/>
        <i x="2"/>
        <i x="3"/>
        <i x="4"/>
        <i x="5" s="1"/>
        <i x="6"/>
        <i x="7"/>
        <i x="8"/>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xr10:uid="{2D20087D-DF4C-4FCB-ADF1-249F5F793E31}" cache="Slicer_Quarter" caption="Quart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249929-E162-49D8-BF9B-10C9391C5343}" name="Table35" displayName="Table35" ref="A1:E11" totalsRowShown="0" headerRowDxfId="7" dataDxfId="6" dataCellStyle="Comma">
  <autoFilter ref="A1:E11" xr:uid="{583BCF46-B88C-49C9-8A9A-2BDBA1B92663}"/>
  <tableColumns count="5">
    <tableColumn id="1" xr3:uid="{AFB077E5-3EFA-4036-BE34-A14AB4609573}" name="Quarter" dataDxfId="5"/>
    <tableColumn id="2" xr3:uid="{7F12B0BF-CD63-4E48-967E-D6D8A24BC376}" name="Order Fulfillment Time (days)" dataDxfId="4" dataCellStyle="Comma"/>
    <tableColumn id="3" xr3:uid="{3F6C7D6F-467D-4EE1-83E4-40DE021E1F38}" name="COGS (in thousands)" dataDxfId="3" dataCellStyle="Comma"/>
    <tableColumn id="4" xr3:uid="{EF1DFE22-6A9D-42AF-8B1D-9847D7001B9D}" name="Inventory Turnover Rate" dataDxfId="2" dataCellStyle="Comma"/>
    <tableColumn id="5" xr3:uid="{01FE3A73-446E-4D6E-AD22-8A8379E1405B}" name="On-time Delivery Rate (%)" dataDxfId="1" dataCellStyle="Percent"/>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50331-C729-421D-888E-DCA94732DC4C}">
  <dimension ref="A1:F13"/>
  <sheetViews>
    <sheetView showGridLines="0" zoomScale="175" zoomScaleNormal="175" workbookViewId="0">
      <selection activeCell="B3" sqref="B3"/>
    </sheetView>
  </sheetViews>
  <sheetFormatPr defaultRowHeight="14.4" x14ac:dyDescent="0.3"/>
  <cols>
    <col min="2" max="2" width="18.44140625" customWidth="1"/>
    <col min="3" max="3" width="13.44140625" customWidth="1"/>
    <col min="4" max="4" width="15.44140625" customWidth="1"/>
    <col min="5" max="5" width="18.5546875" customWidth="1"/>
  </cols>
  <sheetData>
    <row r="1" spans="1:6" s="2" customFormat="1" ht="28.8" x14ac:dyDescent="0.3">
      <c r="A1" s="1" t="s">
        <v>0</v>
      </c>
      <c r="B1" s="1" t="s">
        <v>1</v>
      </c>
      <c r="C1" s="1" t="s">
        <v>2</v>
      </c>
      <c r="D1" s="1" t="s">
        <v>3</v>
      </c>
      <c r="E1" s="1" t="s">
        <v>4</v>
      </c>
    </row>
    <row r="2" spans="1:6" x14ac:dyDescent="0.3">
      <c r="A2" s="3" t="s">
        <v>5</v>
      </c>
      <c r="B2" s="4">
        <v>10</v>
      </c>
      <c r="C2" s="4">
        <v>70000</v>
      </c>
      <c r="D2" s="4">
        <v>4</v>
      </c>
      <c r="E2" s="5">
        <v>0.9</v>
      </c>
      <c r="F2" s="2"/>
    </row>
    <row r="3" spans="1:6" x14ac:dyDescent="0.3">
      <c r="A3" s="3" t="s">
        <v>6</v>
      </c>
      <c r="B3" s="4">
        <v>9.8000000000000007</v>
      </c>
      <c r="C3" s="4">
        <v>68600</v>
      </c>
      <c r="D3" s="4">
        <v>4.08</v>
      </c>
      <c r="E3" s="5">
        <v>0.9</v>
      </c>
      <c r="F3" s="2"/>
    </row>
    <row r="4" spans="1:6" x14ac:dyDescent="0.3">
      <c r="A4" s="3" t="s">
        <v>7</v>
      </c>
      <c r="B4" s="4">
        <v>9.6</v>
      </c>
      <c r="C4" s="4">
        <v>67200</v>
      </c>
      <c r="D4" s="4">
        <v>4.16</v>
      </c>
      <c r="E4" s="5">
        <v>0.9</v>
      </c>
      <c r="F4" s="2"/>
    </row>
    <row r="5" spans="1:6" x14ac:dyDescent="0.3">
      <c r="A5" s="3" t="s">
        <v>8</v>
      </c>
      <c r="B5" s="4">
        <v>9.4</v>
      </c>
      <c r="C5" s="4">
        <v>65800</v>
      </c>
      <c r="D5" s="4">
        <v>4.24</v>
      </c>
      <c r="E5" s="5">
        <v>0.9</v>
      </c>
      <c r="F5" s="2"/>
    </row>
    <row r="6" spans="1:6" x14ac:dyDescent="0.3">
      <c r="A6" s="3" t="s">
        <v>9</v>
      </c>
      <c r="B6" s="4">
        <v>9.1999999999999993</v>
      </c>
      <c r="C6" s="4">
        <v>64400.000000000007</v>
      </c>
      <c r="D6" s="4">
        <v>4.32</v>
      </c>
      <c r="E6" s="5">
        <v>0.9</v>
      </c>
      <c r="F6" s="2"/>
    </row>
    <row r="7" spans="1:6" x14ac:dyDescent="0.3">
      <c r="A7" s="3" t="s">
        <v>10</v>
      </c>
      <c r="B7" s="4">
        <v>9</v>
      </c>
      <c r="C7" s="4">
        <v>63000</v>
      </c>
      <c r="D7" s="4">
        <v>4.4000000000000004</v>
      </c>
      <c r="E7" s="5">
        <v>0.95</v>
      </c>
      <c r="F7" s="2"/>
    </row>
    <row r="8" spans="1:6" x14ac:dyDescent="0.3">
      <c r="A8" s="3" t="s">
        <v>11</v>
      </c>
      <c r="B8" s="4">
        <v>8.8000000000000007</v>
      </c>
      <c r="C8" s="4">
        <v>61600</v>
      </c>
      <c r="D8" s="4">
        <v>4.4800000000000004</v>
      </c>
      <c r="E8" s="5">
        <v>0.95</v>
      </c>
      <c r="F8" s="2"/>
    </row>
    <row r="9" spans="1:6" x14ac:dyDescent="0.3">
      <c r="A9" s="3" t="s">
        <v>12</v>
      </c>
      <c r="B9" s="4">
        <v>8.6</v>
      </c>
      <c r="C9" s="4">
        <v>60200</v>
      </c>
      <c r="D9" s="4">
        <v>4.5599999999999996</v>
      </c>
      <c r="E9" s="5">
        <v>0.95</v>
      </c>
      <c r="F9" s="2"/>
    </row>
    <row r="10" spans="1:6" x14ac:dyDescent="0.3">
      <c r="A10" s="3" t="s">
        <v>13</v>
      </c>
      <c r="B10" s="4">
        <v>8.4</v>
      </c>
      <c r="C10" s="4">
        <v>58800</v>
      </c>
      <c r="D10" s="4">
        <v>4.6399999999999997</v>
      </c>
      <c r="E10" s="5">
        <v>0.95</v>
      </c>
      <c r="F10" s="2"/>
    </row>
    <row r="11" spans="1:6" x14ac:dyDescent="0.3">
      <c r="A11" s="3" t="s">
        <v>14</v>
      </c>
      <c r="B11" s="4">
        <v>8.1999999999999993</v>
      </c>
      <c r="C11" s="4">
        <v>57400</v>
      </c>
      <c r="D11" s="4">
        <v>4.72</v>
      </c>
      <c r="E11" s="5">
        <v>0.95</v>
      </c>
      <c r="F11" s="2"/>
    </row>
    <row r="12" spans="1:6" x14ac:dyDescent="0.3">
      <c r="F12" s="2"/>
    </row>
    <row r="13" spans="1:6" x14ac:dyDescent="0.3">
      <c r="F13"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9F4ED-F020-41A3-BCE9-806333974BE6}">
  <dimension ref="B2:E8"/>
  <sheetViews>
    <sheetView showGridLines="0" tabSelected="1" zoomScale="190" zoomScaleNormal="190" workbookViewId="0">
      <selection activeCell="G13" sqref="G13"/>
    </sheetView>
  </sheetViews>
  <sheetFormatPr defaultRowHeight="14.4" x14ac:dyDescent="0.3"/>
  <cols>
    <col min="2" max="2" width="12.5546875" bestFit="1" customWidth="1"/>
    <col min="3" max="3" width="26.21875" bestFit="1" customWidth="1"/>
    <col min="4" max="4" width="16.88671875" bestFit="1" customWidth="1"/>
    <col min="5" max="5" width="22.33203125" bestFit="1" customWidth="1"/>
  </cols>
  <sheetData>
    <row r="2" spans="2:5" ht="18" x14ac:dyDescent="0.35">
      <c r="B2" s="19" t="s">
        <v>19</v>
      </c>
      <c r="C2" s="19"/>
      <c r="D2" s="19"/>
      <c r="E2" s="19"/>
    </row>
    <row r="4" spans="2:5" x14ac:dyDescent="0.3">
      <c r="B4" s="6" t="s">
        <v>20</v>
      </c>
      <c r="C4" t="s">
        <v>16</v>
      </c>
      <c r="D4" t="s">
        <v>17</v>
      </c>
      <c r="E4" t="s">
        <v>18</v>
      </c>
    </row>
    <row r="5" spans="2:5" x14ac:dyDescent="0.3">
      <c r="B5" s="7" t="s">
        <v>6</v>
      </c>
      <c r="C5" s="8">
        <v>9.8000000000000007</v>
      </c>
      <c r="D5" s="9">
        <v>68600</v>
      </c>
      <c r="E5" s="8">
        <v>4.08</v>
      </c>
    </row>
    <row r="6" spans="2:5" x14ac:dyDescent="0.3">
      <c r="B6" s="7" t="s">
        <v>10</v>
      </c>
      <c r="C6" s="8">
        <v>9</v>
      </c>
      <c r="D6" s="9">
        <v>63000</v>
      </c>
      <c r="E6" s="8">
        <v>4.4000000000000004</v>
      </c>
    </row>
    <row r="7" spans="2:5" x14ac:dyDescent="0.3">
      <c r="B7" s="7" t="s">
        <v>14</v>
      </c>
      <c r="C7" s="8">
        <v>8.1999999999999993</v>
      </c>
      <c r="D7" s="9">
        <v>57400</v>
      </c>
      <c r="E7" s="8">
        <v>4.72</v>
      </c>
    </row>
    <row r="8" spans="2:5" x14ac:dyDescent="0.3">
      <c r="B8" s="7" t="s">
        <v>15</v>
      </c>
      <c r="C8" s="8">
        <v>27</v>
      </c>
      <c r="D8" s="9">
        <v>189000</v>
      </c>
      <c r="E8" s="8">
        <v>13.2</v>
      </c>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1D211-532D-429D-8AE0-4BDF9DBE9115}">
  <dimension ref="B2:E8"/>
  <sheetViews>
    <sheetView showGridLines="0" zoomScale="180" zoomScaleNormal="180" workbookViewId="0">
      <selection activeCell="I14" sqref="I14"/>
    </sheetView>
  </sheetViews>
  <sheetFormatPr defaultRowHeight="14.4" x14ac:dyDescent="0.3"/>
  <cols>
    <col min="1" max="1" width="8.88671875" style="10"/>
    <col min="2" max="2" width="21.5546875" style="10" bestFit="1" customWidth="1"/>
    <col min="3" max="5" width="14.33203125" style="10" customWidth="1"/>
    <col min="6" max="16384" width="8.88671875" style="10"/>
  </cols>
  <sheetData>
    <row r="2" spans="2:5" x14ac:dyDescent="0.3">
      <c r="B2" s="20" t="s">
        <v>21</v>
      </c>
      <c r="C2" s="20"/>
      <c r="D2" s="20"/>
      <c r="E2" s="20"/>
    </row>
    <row r="3" spans="2:5" x14ac:dyDescent="0.3">
      <c r="B3" s="13"/>
      <c r="C3" s="13"/>
      <c r="D3" s="13"/>
      <c r="E3" s="13"/>
    </row>
    <row r="4" spans="2:5" x14ac:dyDescent="0.3">
      <c r="B4" s="13"/>
      <c r="C4" s="14" t="s">
        <v>6</v>
      </c>
      <c r="D4" s="14" t="s">
        <v>10</v>
      </c>
      <c r="E4" s="14" t="s">
        <v>14</v>
      </c>
    </row>
    <row r="5" spans="2:5" x14ac:dyDescent="0.3">
      <c r="B5" s="15" t="s">
        <v>22</v>
      </c>
      <c r="C5" s="16">
        <f>VLOOKUP(C$4,Table35[#All],2,FALSE)</f>
        <v>9.8000000000000007</v>
      </c>
      <c r="D5" s="16">
        <f>VLOOKUP(D$4,Table35[#All],2,FALSE)</f>
        <v>9</v>
      </c>
      <c r="E5" s="16">
        <f>VLOOKUP(E$4,Table35[#All],2,FALSE)</f>
        <v>8.1999999999999993</v>
      </c>
    </row>
    <row r="6" spans="2:5" x14ac:dyDescent="0.3">
      <c r="B6" s="15" t="s">
        <v>17</v>
      </c>
      <c r="C6" s="17">
        <f>VLOOKUP(C$4,Table35[#All],3,FALSE)</f>
        <v>68600</v>
      </c>
      <c r="D6" s="17">
        <f>VLOOKUP(D$4,Table35[#All],3,FALSE)</f>
        <v>63000</v>
      </c>
      <c r="E6" s="17">
        <f>VLOOKUP(E$4,Table35[#All],3,FALSE)</f>
        <v>57400</v>
      </c>
    </row>
    <row r="7" spans="2:5" x14ac:dyDescent="0.3">
      <c r="B7" s="15" t="s">
        <v>23</v>
      </c>
      <c r="C7" s="18">
        <f>VLOOKUP(C$4,Table35[#All],4,FALSE)</f>
        <v>4.08</v>
      </c>
      <c r="D7" s="18">
        <f>VLOOKUP(D$4,Table35[#All],4,FALSE)</f>
        <v>4.4000000000000004</v>
      </c>
      <c r="E7" s="18">
        <f>VLOOKUP(E$4,Table35[#All],4,FALSE)</f>
        <v>4.72</v>
      </c>
    </row>
    <row r="8" spans="2:5" x14ac:dyDescent="0.3">
      <c r="B8" s="11"/>
      <c r="C8" s="12"/>
      <c r="D8" s="12"/>
      <c r="E8" s="12"/>
    </row>
  </sheetData>
  <mergeCells count="1">
    <mergeCell ref="B2:E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D88BD-828F-4B86-804D-6B56C13697D7}">
  <dimension ref="B2:L49"/>
  <sheetViews>
    <sheetView showGridLines="0" workbookViewId="0">
      <selection activeCell="N27" sqref="N27"/>
    </sheetView>
  </sheetViews>
  <sheetFormatPr defaultColWidth="15.21875" defaultRowHeight="14.4" x14ac:dyDescent="0.3"/>
  <sheetData>
    <row r="2" spans="2:12" x14ac:dyDescent="0.3">
      <c r="B2" s="21" t="s">
        <v>24</v>
      </c>
      <c r="C2" s="21"/>
      <c r="D2" s="21"/>
      <c r="E2" s="21"/>
      <c r="F2" s="21"/>
      <c r="G2" s="21"/>
      <c r="H2" s="21"/>
      <c r="I2" s="21"/>
      <c r="J2" s="21"/>
      <c r="K2" s="21"/>
      <c r="L2" s="21"/>
    </row>
    <row r="3" spans="2:12" x14ac:dyDescent="0.3">
      <c r="B3" s="21"/>
      <c r="C3" s="21"/>
      <c r="D3" s="21"/>
      <c r="E3" s="21"/>
      <c r="F3" s="21"/>
      <c r="G3" s="21"/>
      <c r="H3" s="21"/>
      <c r="I3" s="21"/>
      <c r="J3" s="21"/>
      <c r="K3" s="21"/>
      <c r="L3" s="21"/>
    </row>
    <row r="31" spans="2:3" x14ac:dyDescent="0.3">
      <c r="B31" s="6" t="s">
        <v>25</v>
      </c>
      <c r="C31" t="s">
        <v>26</v>
      </c>
    </row>
    <row r="32" spans="2:3" x14ac:dyDescent="0.3">
      <c r="B32" s="7" t="s">
        <v>6</v>
      </c>
      <c r="C32" s="8">
        <v>9.8000000000000007</v>
      </c>
    </row>
    <row r="33" spans="2:5" x14ac:dyDescent="0.3">
      <c r="B33" s="7" t="s">
        <v>10</v>
      </c>
      <c r="C33" s="8">
        <v>9</v>
      </c>
    </row>
    <row r="34" spans="2:5" x14ac:dyDescent="0.3">
      <c r="B34" s="7" t="s">
        <v>14</v>
      </c>
      <c r="C34" s="8">
        <v>8.1999999999999993</v>
      </c>
    </row>
    <row r="35" spans="2:5" x14ac:dyDescent="0.3">
      <c r="B35" s="7" t="s">
        <v>15</v>
      </c>
      <c r="C35" s="8">
        <v>27</v>
      </c>
      <c r="E35">
        <f>GETPIVOTDATA("Order Fulfillment Time (days)",$B$31)</f>
        <v>27</v>
      </c>
    </row>
    <row r="38" spans="2:5" x14ac:dyDescent="0.3">
      <c r="B38" s="6" t="s">
        <v>25</v>
      </c>
      <c r="C38" t="s">
        <v>27</v>
      </c>
    </row>
    <row r="39" spans="2:5" x14ac:dyDescent="0.3">
      <c r="B39" s="7" t="s">
        <v>6</v>
      </c>
      <c r="C39" s="8">
        <v>68600</v>
      </c>
    </row>
    <row r="40" spans="2:5" x14ac:dyDescent="0.3">
      <c r="B40" s="7" t="s">
        <v>10</v>
      </c>
      <c r="C40" s="8">
        <v>63000</v>
      </c>
    </row>
    <row r="41" spans="2:5" x14ac:dyDescent="0.3">
      <c r="B41" s="7" t="s">
        <v>14</v>
      </c>
      <c r="C41" s="8">
        <v>57400</v>
      </c>
    </row>
    <row r="42" spans="2:5" x14ac:dyDescent="0.3">
      <c r="B42" s="7" t="s">
        <v>15</v>
      </c>
      <c r="C42" s="8">
        <v>189000</v>
      </c>
      <c r="E42">
        <f>GETPIVOTDATA("COGS (in thousands)",$B$38)</f>
        <v>189000</v>
      </c>
    </row>
    <row r="45" spans="2:5" x14ac:dyDescent="0.3">
      <c r="B45" s="6" t="s">
        <v>25</v>
      </c>
      <c r="C45" t="s">
        <v>28</v>
      </c>
    </row>
    <row r="46" spans="2:5" x14ac:dyDescent="0.3">
      <c r="B46" s="7" t="s">
        <v>6</v>
      </c>
      <c r="C46" s="8">
        <v>4.08</v>
      </c>
    </row>
    <row r="47" spans="2:5" x14ac:dyDescent="0.3">
      <c r="B47" s="7" t="s">
        <v>10</v>
      </c>
      <c r="C47" s="8">
        <v>4.4000000000000004</v>
      </c>
    </row>
    <row r="48" spans="2:5" x14ac:dyDescent="0.3">
      <c r="B48" s="7" t="s">
        <v>14</v>
      </c>
      <c r="C48" s="8">
        <v>4.72</v>
      </c>
    </row>
    <row r="49" spans="2:5" x14ac:dyDescent="0.3">
      <c r="B49" s="7" t="s">
        <v>15</v>
      </c>
      <c r="C49" s="8">
        <v>13.2</v>
      </c>
      <c r="E49">
        <f>GETPIVOTDATA("Inventory Turnover Rate",$B$45)</f>
        <v>13.2</v>
      </c>
    </row>
  </sheetData>
  <mergeCells count="1">
    <mergeCell ref="B2:L3"/>
  </mergeCells>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COO</vt:lpstr>
      <vt:lpstr>Pivot Table</vt:lpstr>
      <vt:lpstr>Scorecard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2024-05-14T17:03:55Z</dcterms:created>
  <dcterms:modified xsi:type="dcterms:W3CDTF">2024-05-27T06:04:06Z</dcterms:modified>
</cp:coreProperties>
</file>