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DSM\CXO_Projects\"/>
    </mc:Choice>
  </mc:AlternateContent>
  <xr:revisionPtr revIDLastSave="0" documentId="13_ncr:1_{7163B81B-D59B-4F4D-97D0-2BE4698EF5B9}" xr6:coauthVersionLast="47" xr6:coauthVersionMax="47" xr10:uidLastSave="{00000000-0000-0000-0000-000000000000}"/>
  <bookViews>
    <workbookView xWindow="-108" yWindow="-108" windowWidth="23256" windowHeight="12456" activeTab="1" xr2:uid="{1E827158-CC83-41C1-8860-4D3DD47C4422}"/>
  </bookViews>
  <sheets>
    <sheet name="CEO" sheetId="2" r:id="rId1"/>
    <sheet name="Pivot Table" sheetId="3" r:id="rId2"/>
    <sheet name="Scorecard" sheetId="4" r:id="rId3"/>
    <sheet name="Dashboard" sheetId="5" r:id="rId4"/>
  </sheets>
  <definedNames>
    <definedName name="Slicer_Quarter">#N/A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 i="4" l="1"/>
  <c r="D8" i="4"/>
  <c r="C8" i="4"/>
  <c r="E7" i="4"/>
  <c r="D7" i="4"/>
  <c r="C7" i="4"/>
  <c r="E6" i="4"/>
  <c r="D6" i="4"/>
  <c r="C6" i="4"/>
  <c r="E5" i="4"/>
  <c r="D5" i="4"/>
  <c r="C5" i="4"/>
  <c r="E97" i="5"/>
  <c r="E75" i="5"/>
  <c r="E52" i="5"/>
</calcChain>
</file>

<file path=xl/sharedStrings.xml><?xml version="1.0" encoding="utf-8"?>
<sst xmlns="http://schemas.openxmlformats.org/spreadsheetml/2006/main" count="55" uniqueCount="30">
  <si>
    <t>2024-Q2</t>
  </si>
  <si>
    <t>2024-Q1</t>
  </si>
  <si>
    <t>2023-Q4</t>
  </si>
  <si>
    <t>2023-Q3</t>
  </si>
  <si>
    <t>2023-Q2</t>
  </si>
  <si>
    <t>2023-Q1</t>
  </si>
  <si>
    <t>2022-Q4</t>
  </si>
  <si>
    <t>2022-Q3</t>
  </si>
  <si>
    <t>2022-Q2</t>
  </si>
  <si>
    <t>2022-Q1</t>
  </si>
  <si>
    <t>Profit</t>
  </si>
  <si>
    <t>Cost</t>
  </si>
  <si>
    <t>Revenue</t>
  </si>
  <si>
    <t>Customer Satisfaction Score</t>
  </si>
  <si>
    <t>Employee Engagement Score</t>
  </si>
  <si>
    <t>Market Share</t>
  </si>
  <si>
    <t>Overall Revenue Growth</t>
  </si>
  <si>
    <t>Quarter</t>
  </si>
  <si>
    <t>Row Labels</t>
  </si>
  <si>
    <t>Grand Total</t>
  </si>
  <si>
    <t>Sum of Profit</t>
  </si>
  <si>
    <t xml:space="preserve"> Profit</t>
  </si>
  <si>
    <t xml:space="preserve"> Market Share</t>
  </si>
  <si>
    <t xml:space="preserve"> Revenue</t>
  </si>
  <si>
    <t xml:space="preserve"> Cost</t>
  </si>
  <si>
    <t xml:space="preserve"> Quarters</t>
  </si>
  <si>
    <t>Pivot CEO Dashboard</t>
  </si>
  <si>
    <t>CEO Performance Scorecard</t>
  </si>
  <si>
    <t xml:space="preserve"> Quarter</t>
  </si>
  <si>
    <t>CEO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</si>
</sst>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_ * #,##0.00_ ;_ * \-#,##0.00_ ;_ * &quot;-&quot;??_ ;_ @_ "/>
    <numFmt numFmtId="165" formatCode="_ * #,##0_ ;_ * \-#,##0_ ;_ * &quot;-&quot;??_ ;_ @_ "/>
    <numFmt numFmtId="166" formatCode="_(&quot;$&quot;* #,##0_);_(&quot;$&quot;* \(#,##0\);_(&quot;$&quot;* &quot;-&quot;??_);_(@_)"/>
  </numFmts>
  <fonts count="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8"/>
      <color theme="0"/>
      <name val="Calibri"/>
      <family val="2"/>
      <scheme val="minor"/>
    </font>
    <font>
      <b/>
      <sz val="14"/>
      <color theme="0"/>
      <name val="Calibri"/>
      <family val="2"/>
      <scheme val="minor"/>
    </font>
    <font>
      <b/>
      <sz val="14"/>
      <color theme="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rgb="FF00B0F0"/>
        <bgColor indexed="64"/>
      </patternFill>
    </fill>
  </fills>
  <borders count="1">
    <border>
      <left/>
      <right/>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cellStyleXfs>
  <cellXfs count="25">
    <xf numFmtId="0" fontId="0" fillId="0" borderId="0" xfId="0"/>
    <xf numFmtId="0" fontId="0" fillId="0" borderId="0" xfId="0" applyAlignment="1">
      <alignment wrapText="1"/>
    </xf>
    <xf numFmtId="165" fontId="0" fillId="0" borderId="0" xfId="3" applyNumberFormat="1" applyFont="1" applyAlignment="1">
      <alignment vertical="center"/>
    </xf>
    <xf numFmtId="9" fontId="0" fillId="0" borderId="0" xfId="2" applyFont="1" applyAlignment="1">
      <alignment vertical="center"/>
    </xf>
    <xf numFmtId="0" fontId="0" fillId="0" borderId="0" xfId="0" applyAlignment="1">
      <alignment vertical="center"/>
    </xf>
    <xf numFmtId="0" fontId="0" fillId="0" borderId="0" xfId="0" applyAlignment="1">
      <alignment horizontal="center" vertical="center" wrapText="1"/>
    </xf>
    <xf numFmtId="0" fontId="0" fillId="0" borderId="0" xfId="0" pivotButton="1"/>
    <xf numFmtId="9" fontId="0" fillId="0" borderId="0" xfId="0" applyNumberFormat="1"/>
    <xf numFmtId="0" fontId="3" fillId="0" borderId="0" xfId="0" applyFont="1"/>
    <xf numFmtId="0" fontId="0" fillId="0" borderId="0" xfId="0" applyAlignment="1">
      <alignment horizontal="left"/>
    </xf>
    <xf numFmtId="44" fontId="0" fillId="0" borderId="0" xfId="0" applyNumberFormat="1"/>
    <xf numFmtId="9" fontId="0" fillId="0" borderId="0" xfId="2" applyFont="1"/>
    <xf numFmtId="0" fontId="2" fillId="3" borderId="0" xfId="0" applyFont="1" applyFill="1"/>
    <xf numFmtId="9" fontId="3" fillId="0" borderId="0" xfId="2" applyFont="1"/>
    <xf numFmtId="0" fontId="2" fillId="3" borderId="0" xfId="0" applyFont="1" applyFill="1" applyAlignment="1">
      <alignment horizontal="center"/>
    </xf>
    <xf numFmtId="166" fontId="3" fillId="0" borderId="0" xfId="1" applyNumberFormat="1" applyFont="1"/>
    <xf numFmtId="0" fontId="3" fillId="0" borderId="0" xfId="0" applyFont="1" applyAlignment="1"/>
    <xf numFmtId="0" fontId="3" fillId="0" borderId="0" xfId="0" pivotButton="1" applyFont="1"/>
    <xf numFmtId="0" fontId="3" fillId="0" borderId="0" xfId="0" applyFont="1" applyAlignment="1">
      <alignment horizontal="left"/>
    </xf>
    <xf numFmtId="0" fontId="3" fillId="0" borderId="0" xfId="0" applyNumberFormat="1" applyFont="1"/>
    <xf numFmtId="9" fontId="3" fillId="0" borderId="0" xfId="0" applyNumberFormat="1" applyFont="1"/>
    <xf numFmtId="166" fontId="3" fillId="0" borderId="0" xfId="0" applyNumberFormat="1" applyFont="1"/>
    <xf numFmtId="0" fontId="6" fillId="2" borderId="0" xfId="0" applyFont="1" applyFill="1" applyAlignment="1">
      <alignment horizontal="center"/>
    </xf>
    <xf numFmtId="0" fontId="5" fillId="3" borderId="0" xfId="0" applyFont="1" applyFill="1" applyAlignment="1">
      <alignment horizontal="center"/>
    </xf>
    <xf numFmtId="0" fontId="4" fillId="3" borderId="0" xfId="0" applyFont="1" applyFill="1" applyAlignment="1">
      <alignment horizontal="center"/>
    </xf>
  </cellXfs>
  <cellStyles count="4">
    <cellStyle name="Comma 2" xfId="3" xr:uid="{7E19566B-4F89-40E7-9A4E-D5CD016F32DF}"/>
    <cellStyle name="Currency" xfId="1" builtinId="4"/>
    <cellStyle name="Normal" xfId="0" builtinId="0"/>
    <cellStyle name="Percent" xfId="2" builtinId="5"/>
  </cellStyles>
  <dxfs count="31">
    <dxf>
      <numFmt numFmtId="13" formatCode="0%"/>
    </dxf>
    <dxf>
      <font>
        <b/>
      </font>
    </dxf>
    <dxf>
      <font>
        <b/>
      </font>
    </dxf>
    <dxf>
      <font>
        <b/>
      </font>
    </dxf>
    <dxf>
      <font>
        <b/>
      </font>
    </dxf>
    <dxf>
      <font>
        <b/>
      </font>
    </dxf>
    <dxf>
      <font>
        <b/>
      </font>
    </dxf>
    <dxf>
      <font>
        <b/>
      </font>
    </dxf>
    <dxf>
      <font>
        <b/>
      </font>
    </dxf>
    <dxf>
      <font>
        <b/>
      </font>
    </dxf>
    <dxf>
      <font>
        <b/>
      </font>
    </dxf>
    <dxf>
      <font>
        <b/>
      </font>
    </dxf>
    <dxf>
      <numFmt numFmtId="166" formatCode="_(&quot;$&quot;* #,##0_);_(&quot;$&quot;* \(#,##0\);_(&quot;$&quot;* &quot;-&quot;??_);_(@_)"/>
    </dxf>
    <dxf>
      <font>
        <b/>
      </font>
    </dxf>
    <dxf>
      <font>
        <b/>
      </font>
    </dxf>
    <dxf>
      <font>
        <b/>
      </font>
    </dxf>
    <dxf>
      <font>
        <b/>
      </font>
    </dxf>
    <dxf>
      <font>
        <b/>
      </font>
    </dxf>
    <dxf>
      <font>
        <b/>
      </font>
    </dxf>
    <dxf>
      <numFmt numFmtId="34" formatCode="_(&quot;$&quot;* #,##0.00_);_(&quot;$&quot;* \(#,##0.00\);_(&quot;$&quot;* &quot;-&quot;??_);_(@_)"/>
    </dxf>
    <dxf>
      <numFmt numFmtId="13" formatCode="0%"/>
    </dxf>
    <dxf>
      <font>
        <b val="0"/>
        <i val="0"/>
        <strike val="0"/>
        <condense val="0"/>
        <extend val="0"/>
        <outline val="0"/>
        <shadow val="0"/>
        <u val="none"/>
        <vertAlign val="baseline"/>
        <sz val="11"/>
        <color theme="1"/>
        <name val="Calibri"/>
        <family val="2"/>
        <scheme val="minor"/>
      </font>
      <numFmt numFmtId="165" formatCode="_ * #,##0_ ;_ * \-#,##0_ ;_ * &quot;-&quot;??_ ;_ @_ "/>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 * #,##0_ ;_ * \-#,##0_ ;_ * &quot;-&quot;??_ ;_ @_ "/>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 * #,##0_ ;_ * \-#,##0_ ;_ * &quot;-&quot;??_ ;_ @_ "/>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[CEO_Performance_Scorecard_Pivot_Dashboard.xlsx]Dashboard!PivotTable4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Market Share by Quarter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Dashboard!$C$48</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Dashboard!$B$49:$B$52</c:f>
              <c:strCache>
                <c:ptCount val="3"/>
                <c:pt idx="0">
                  <c:v>2022-Q2</c:v>
                </c:pt>
                <c:pt idx="1">
                  <c:v>2023-Q2</c:v>
                </c:pt>
                <c:pt idx="2">
                  <c:v>2024-Q2</c:v>
                </c:pt>
              </c:strCache>
            </c:strRef>
          </c:cat>
          <c:val>
            <c:numRef>
              <c:f>Dashboard!$C$49:$C$52</c:f>
              <c:numCache>
                <c:formatCode>0%</c:formatCode>
                <c:ptCount val="3"/>
                <c:pt idx="0">
                  <c:v>0.16</c:v>
                </c:pt>
                <c:pt idx="1">
                  <c:v>0.2</c:v>
                </c:pt>
                <c:pt idx="2">
                  <c:v>0.24</c:v>
                </c:pt>
              </c:numCache>
            </c:numRef>
          </c:val>
          <c:extLst>
            <c:ext xmlns:c16="http://schemas.microsoft.com/office/drawing/2014/chart" uri="{C3380CC4-5D6E-409C-BE32-E72D297353CC}">
              <c16:uniqueId val="{00000000-399D-48A7-8E65-E629E053FA47}"/>
            </c:ext>
          </c:extLst>
        </c:ser>
        <c:dLbls>
          <c:dLblPos val="inEnd"/>
          <c:showLegendKey val="0"/>
          <c:showVal val="1"/>
          <c:showCatName val="0"/>
          <c:showSerName val="0"/>
          <c:showPercent val="0"/>
          <c:showBubbleSize val="0"/>
        </c:dLbls>
        <c:gapWidth val="65"/>
        <c:axId val="944617247"/>
        <c:axId val="944611423"/>
      </c:barChart>
      <c:catAx>
        <c:axId val="94461724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44611423"/>
        <c:crosses val="autoZero"/>
        <c:auto val="1"/>
        <c:lblAlgn val="ctr"/>
        <c:lblOffset val="100"/>
        <c:noMultiLvlLbl val="0"/>
      </c:catAx>
      <c:valAx>
        <c:axId val="94461142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94461724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[CEO_Performance_Scorecard_Pivot_Dashboard.xlsx]Dashboard!PivotTable5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Revenue</a:t>
            </a:r>
            <a:r>
              <a:rPr lang="en-US" baseline="0"/>
              <a:t> by Quarter</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Dashboard!$C$71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Dashboard!$B$72:$B$75</c:f>
              <c:strCache>
                <c:ptCount val="3"/>
                <c:pt idx="0">
                  <c:v>2022-Q2</c:v>
                </c:pt>
                <c:pt idx="1">
                  <c:v>2023-Q2</c:v>
                </c:pt>
                <c:pt idx="2">
                  <c:v>2024-Q2</c:v>
                </c:pt>
              </c:strCache>
            </c:strRef>
          </c:cat>
          <c:val>
            <c:numRef>
              <c:f>Dashboard!$C$72:$C$75</c:f>
              <c:numCache>
                <c:formatCode>_("$"* #,##0_);_("$"* \(#,##0\);_("$"* "-"??_);_(@_)</c:formatCode>
                <c:ptCount val="3"/>
                <c:pt idx="0">
                  <c:v>112350</c:v>
                </c:pt>
                <c:pt idx="1">
                  <c:v>154213</c:v>
                </c:pt>
                <c:pt idx="2">
                  <c:v>246971</c:v>
                </c:pt>
              </c:numCache>
            </c:numRef>
          </c:val>
          <c:extLst>
            <c:ext xmlns:c16="http://schemas.microsoft.com/office/drawing/2014/chart" uri="{C3380CC4-5D6E-409C-BE32-E72D297353CC}">
              <c16:uniqueId val="{00000000-54C0-4D19-BC61-AD9F500B957C}"/>
            </c:ext>
          </c:extLst>
        </c:ser>
        <c:dLbls>
          <c:dLblPos val="inEnd"/>
          <c:showLegendKey val="0"/>
          <c:showVal val="1"/>
          <c:showCatName val="0"/>
          <c:showSerName val="0"/>
          <c:showPercent val="0"/>
          <c:showBubbleSize val="0"/>
        </c:dLbls>
        <c:gapWidth val="65"/>
        <c:axId val="536364367"/>
        <c:axId val="536366863"/>
      </c:barChart>
      <c:catAx>
        <c:axId val="53636436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36366863"/>
        <c:crosses val="autoZero"/>
        <c:auto val="1"/>
        <c:lblAlgn val="ctr"/>
        <c:lblOffset val="100"/>
        <c:noMultiLvlLbl val="0"/>
      </c:catAx>
      <c:valAx>
        <c:axId val="53636686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_);_(&quot;$&quot;* \(#,##0\);_(&quot;$&quot;* &quot;-&quot;??_);_(@_)" sourceLinked="1"/>
        <c:majorTickMark val="none"/>
        <c:minorTickMark val="none"/>
        <c:tickLblPos val="nextTo"/>
        <c:crossAx val="53636436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[CEO_Performance_Scorecard_Pivot_Dashboard.xlsx]Dashboard!PivotTable7</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Profit by Quarter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Dashboard!$C$93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Dashboard!$B$94:$B$97</c:f>
              <c:strCache>
                <c:ptCount val="3"/>
                <c:pt idx="0">
                  <c:v>2022-Q2</c:v>
                </c:pt>
                <c:pt idx="1">
                  <c:v>2023-Q2</c:v>
                </c:pt>
                <c:pt idx="2">
                  <c:v>2024-Q2</c:v>
                </c:pt>
              </c:strCache>
            </c:strRef>
          </c:cat>
          <c:val>
            <c:numRef>
              <c:f>Dashboard!$C$94:$C$97</c:f>
              <c:numCache>
                <c:formatCode>General</c:formatCode>
                <c:ptCount val="3"/>
                <c:pt idx="0">
                  <c:v>38850</c:v>
                </c:pt>
                <c:pt idx="1">
                  <c:v>66713</c:v>
                </c:pt>
                <c:pt idx="2">
                  <c:v>145471</c:v>
                </c:pt>
              </c:numCache>
            </c:numRef>
          </c:val>
          <c:extLst>
            <c:ext xmlns:c16="http://schemas.microsoft.com/office/drawing/2014/chart" uri="{C3380CC4-5D6E-409C-BE32-E72D297353CC}">
              <c16:uniqueId val="{00000000-F7D5-4116-83E6-49C2D41F7E19}"/>
            </c:ext>
          </c:extLst>
        </c:ser>
        <c:dLbls>
          <c:dLblPos val="inEnd"/>
          <c:showLegendKey val="0"/>
          <c:showVal val="1"/>
          <c:showCatName val="0"/>
          <c:showSerName val="0"/>
          <c:showPercent val="0"/>
          <c:showBubbleSize val="0"/>
        </c:dLbls>
        <c:gapWidth val="65"/>
        <c:axId val="1025891695"/>
        <c:axId val="1025896271"/>
      </c:barChart>
      <c:catAx>
        <c:axId val="102589169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25896271"/>
        <c:crosses val="autoZero"/>
        <c:auto val="1"/>
        <c:lblAlgn val="ctr"/>
        <c:lblOffset val="100"/>
        <c:noMultiLvlLbl val="0"/>
      </c:catAx>
      <c:valAx>
        <c:axId val="102589627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2589169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53340</xdr:colOff>
      <xdr:row>9</xdr:row>
      <xdr:rowOff>30480</xdr:rowOff>
    </xdr:from>
    <xdr:to>
      <xdr:col>7</xdr:col>
      <xdr:colOff>0</xdr:colOff>
      <xdr:row>25</xdr:row>
      <xdr:rowOff>114300</xdr:rowOff>
    </xdr:to>
    <xdr:graphicFrame macro="">
      <xdr:nvGraphicFramePr>
        <xdr:cNvPr id="4" name="Chart 3">
          <a:extLst>
            <a:ext uri="{FF2B5EF4-FFF2-40B4-BE49-F238E27FC236}">
              <a16:creationId xmlns:a16="http://schemas.microsoft.com/office/drawing/2014/main" id="{D56FE5C6-41F9-4233-B1CE-B240382A6A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76200</xdr:colOff>
      <xdr:row>9</xdr:row>
      <xdr:rowOff>30480</xdr:rowOff>
    </xdr:from>
    <xdr:to>
      <xdr:col>14</xdr:col>
      <xdr:colOff>76200</xdr:colOff>
      <xdr:row>25</xdr:row>
      <xdr:rowOff>129540</xdr:rowOff>
    </xdr:to>
    <xdr:graphicFrame macro="">
      <xdr:nvGraphicFramePr>
        <xdr:cNvPr id="5" name="Chart 4">
          <a:extLst>
            <a:ext uri="{FF2B5EF4-FFF2-40B4-BE49-F238E27FC236}">
              <a16:creationId xmlns:a16="http://schemas.microsoft.com/office/drawing/2014/main" id="{2D08B7C2-C170-4C44-8E91-1DD85BBE8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144780</xdr:colOff>
      <xdr:row>9</xdr:row>
      <xdr:rowOff>45720</xdr:rowOff>
    </xdr:from>
    <xdr:to>
      <xdr:col>20</xdr:col>
      <xdr:colOff>579120</xdr:colOff>
      <xdr:row>25</xdr:row>
      <xdr:rowOff>91440</xdr:rowOff>
    </xdr:to>
    <xdr:graphicFrame macro="">
      <xdr:nvGraphicFramePr>
        <xdr:cNvPr id="7" name="Chart 6">
          <a:extLst>
            <a:ext uri="{FF2B5EF4-FFF2-40B4-BE49-F238E27FC236}">
              <a16:creationId xmlns:a16="http://schemas.microsoft.com/office/drawing/2014/main" id="{1D7F0F9A-EFFE-455B-B5DB-7BD941FAD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106680</xdr:colOff>
      <xdr:row>2</xdr:row>
      <xdr:rowOff>38100</xdr:rowOff>
    </xdr:from>
    <xdr:to>
      <xdr:col>6</xdr:col>
      <xdr:colOff>563880</xdr:colOff>
      <xdr:row>8</xdr:row>
      <xdr:rowOff>152400</xdr:rowOff>
    </xdr:to>
    <xdr:sp macro="" textlink="$E$52">
      <xdr:nvSpPr>
        <xdr:cNvPr id="3" name="Rectangle 2">
          <a:extLst>
            <a:ext uri="{FF2B5EF4-FFF2-40B4-BE49-F238E27FC236}">
              <a16:creationId xmlns:a16="http://schemas.microsoft.com/office/drawing/2014/main" id="{F1DF4F23-5192-4E3B-83F4-DC5871A4F8B4}"/>
            </a:ext>
          </a:extLst>
        </xdr:cNvPr>
        <xdr:cNvSpPr/>
      </xdr:nvSpPr>
      <xdr:spPr>
        <a:xfrm>
          <a:off x="106680" y="335280"/>
          <a:ext cx="3977640" cy="1211580"/>
        </a:xfrm>
        <a:prstGeom prst="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i="0">
              <a:solidFill>
                <a:schemeClr val="lt1"/>
              </a:solidFill>
              <a:effectLst/>
              <a:latin typeface="+mn-lt"/>
              <a:ea typeface="+mn-ea"/>
              <a:cs typeface="+mn-cs"/>
            </a:rPr>
            <a:t>Market Share</a:t>
          </a:r>
        </a:p>
        <a:p>
          <a:pPr algn="ctr"/>
          <a:fld id="{801B988F-21E4-46EF-BB07-39BEAEF157ED}" type="TxLink">
            <a:rPr lang="en-US" sz="1800" b="1" i="0" u="none" strike="noStrike">
              <a:solidFill>
                <a:schemeClr val="bg1"/>
              </a:solidFill>
              <a:latin typeface="Calibri"/>
              <a:ea typeface="Calibri"/>
              <a:cs typeface="Calibri"/>
            </a:rPr>
            <a:pPr algn="ctr"/>
            <a:t>60%</a:t>
          </a:fld>
          <a:endParaRPr lang="en-US" sz="1800" b="1" i="0" u="none" strike="noStrike">
            <a:solidFill>
              <a:schemeClr val="bg1"/>
            </a:solidFill>
            <a:latin typeface="Calibri"/>
            <a:ea typeface="Calibri"/>
            <a:cs typeface="Calibri"/>
          </a:endParaRPr>
        </a:p>
      </xdr:txBody>
    </xdr:sp>
    <xdr:clientData/>
  </xdr:twoCellAnchor>
  <xdr:twoCellAnchor>
    <xdr:from>
      <xdr:col>7</xdr:col>
      <xdr:colOff>30480</xdr:colOff>
      <xdr:row>2</xdr:row>
      <xdr:rowOff>30480</xdr:rowOff>
    </xdr:from>
    <xdr:to>
      <xdr:col>14</xdr:col>
      <xdr:colOff>38100</xdr:colOff>
      <xdr:row>8</xdr:row>
      <xdr:rowOff>167640</xdr:rowOff>
    </xdr:to>
    <xdr:sp macro="" textlink="$E$75">
      <xdr:nvSpPr>
        <xdr:cNvPr id="6" name="Rectangle 5">
          <a:extLst>
            <a:ext uri="{FF2B5EF4-FFF2-40B4-BE49-F238E27FC236}">
              <a16:creationId xmlns:a16="http://schemas.microsoft.com/office/drawing/2014/main" id="{FD207871-3062-4B83-B127-309C047B0AD8}"/>
            </a:ext>
          </a:extLst>
        </xdr:cNvPr>
        <xdr:cNvSpPr/>
      </xdr:nvSpPr>
      <xdr:spPr>
        <a:xfrm>
          <a:off x="4160520" y="327660"/>
          <a:ext cx="4274820" cy="1234440"/>
        </a:xfrm>
        <a:prstGeom prst="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i="0" u="none" strike="noStrike">
              <a:solidFill>
                <a:schemeClr val="bg1"/>
              </a:solidFill>
              <a:latin typeface="Calibri"/>
              <a:ea typeface="Calibri"/>
              <a:cs typeface="Calibri"/>
            </a:rPr>
            <a:t>Revenue</a:t>
          </a:r>
        </a:p>
        <a:p>
          <a:pPr algn="ctr"/>
          <a:fld id="{605FF53A-71CC-4206-AE0E-95AA61CACC83}" type="TxLink">
            <a:rPr lang="en-US" sz="1800" b="1" i="0" u="none" strike="noStrike">
              <a:solidFill>
                <a:schemeClr val="bg1"/>
              </a:solidFill>
              <a:latin typeface="Calibri"/>
              <a:ea typeface="Calibri"/>
              <a:cs typeface="Calibri"/>
            </a:rPr>
            <a:pPr algn="ctr"/>
            <a:t>513534</a:t>
          </a:fld>
          <a:endParaRPr lang="en-US" sz="1800" b="1">
            <a:solidFill>
              <a:schemeClr val="bg1"/>
            </a:solidFill>
          </a:endParaRPr>
        </a:p>
      </xdr:txBody>
    </xdr:sp>
    <xdr:clientData/>
  </xdr:twoCellAnchor>
  <xdr:twoCellAnchor>
    <xdr:from>
      <xdr:col>14</xdr:col>
      <xdr:colOff>137160</xdr:colOff>
      <xdr:row>2</xdr:row>
      <xdr:rowOff>22860</xdr:rowOff>
    </xdr:from>
    <xdr:to>
      <xdr:col>20</xdr:col>
      <xdr:colOff>586740</xdr:colOff>
      <xdr:row>8</xdr:row>
      <xdr:rowOff>175260</xdr:rowOff>
    </xdr:to>
    <xdr:sp macro="" textlink="$E$97">
      <xdr:nvSpPr>
        <xdr:cNvPr id="9" name="Rectangle 8">
          <a:extLst>
            <a:ext uri="{FF2B5EF4-FFF2-40B4-BE49-F238E27FC236}">
              <a16:creationId xmlns:a16="http://schemas.microsoft.com/office/drawing/2014/main" id="{518EDD15-30B6-4372-B33E-9EF7A4126EC0}"/>
            </a:ext>
          </a:extLst>
        </xdr:cNvPr>
        <xdr:cNvSpPr/>
      </xdr:nvSpPr>
      <xdr:spPr>
        <a:xfrm>
          <a:off x="8534400" y="320040"/>
          <a:ext cx="4107180" cy="1249680"/>
        </a:xfrm>
        <a:prstGeom prst="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i="0" u="none" strike="noStrike">
              <a:solidFill>
                <a:schemeClr val="bg1"/>
              </a:solidFill>
              <a:latin typeface="Calibri"/>
              <a:ea typeface="Calibri"/>
              <a:cs typeface="Calibri"/>
            </a:rPr>
            <a:t>Profit</a:t>
          </a:r>
        </a:p>
        <a:p>
          <a:pPr algn="ctr"/>
          <a:fld id="{3DA316A9-3B85-4203-9A4E-58CA28A2B01D}" type="TxLink">
            <a:rPr lang="en-US" sz="1800" b="1" i="0" u="none" strike="noStrike">
              <a:solidFill>
                <a:schemeClr val="bg1"/>
              </a:solidFill>
              <a:latin typeface="Calibri"/>
              <a:ea typeface="Calibri"/>
              <a:cs typeface="Calibri"/>
            </a:rPr>
            <a:pPr algn="ctr"/>
            <a:t>251034</a:t>
          </a:fld>
          <a:endParaRPr lang="en-US" sz="1800" b="1">
            <a:solidFill>
              <a:schemeClr val="bg1"/>
            </a:solidFill>
          </a:endParaRPr>
        </a:p>
      </xdr:txBody>
    </xdr:sp>
    <xdr:clientData/>
  </xdr:twoCellAnchor>
  <xdr:twoCellAnchor editAs="oneCell">
    <xdr:from>
      <xdr:col>21</xdr:col>
      <xdr:colOff>45720</xdr:colOff>
      <xdr:row>2</xdr:row>
      <xdr:rowOff>30480</xdr:rowOff>
    </xdr:from>
    <xdr:to>
      <xdr:col>22</xdr:col>
      <xdr:colOff>586740</xdr:colOff>
      <xdr:row>25</xdr:row>
      <xdr:rowOff>76201</xdr:rowOff>
    </xdr:to>
    <mc:AlternateContent xmlns:mc="http://schemas.openxmlformats.org/markup-compatibility/2006" xmlns:a14="http://schemas.microsoft.com/office/drawing/2010/main">
      <mc:Choice Requires="a14">
        <xdr:graphicFrame macro="">
          <xdr:nvGraphicFramePr>
            <xdr:cNvPr id="12" name="Quarter">
              <a:extLst>
                <a:ext uri="{FF2B5EF4-FFF2-40B4-BE49-F238E27FC236}">
                  <a16:creationId xmlns:a16="http://schemas.microsoft.com/office/drawing/2014/main" id="{1E4FB035-8FB2-4C9D-9290-1B25434A981D}"/>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2633960" y="327660"/>
              <a:ext cx="1150620" cy="4251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26.468425462961" createdVersion="7" refreshedVersion="7" minRefreshableVersion="3" recordCount="10" xr:uid="{C202CBD3-3F57-4179-AC9B-4D9FEEE2D89C}">
  <cacheSource type="worksheet">
    <worksheetSource name="Table3"/>
  </cacheSource>
  <cacheFields count="8">
    <cacheField name="Quarter" numFmtId="0">
      <sharedItems count="10">
        <s v="2022-Q1"/>
        <s v="2022-Q2"/>
        <s v="2022-Q3"/>
        <s v="2022-Q4"/>
        <s v="2023-Q1"/>
        <s v="2023-Q2"/>
        <s v="2023-Q3"/>
        <s v="2023-Q4"/>
        <s v="2024-Q1"/>
        <s v="2024-Q2"/>
      </sharedItems>
    </cacheField>
    <cacheField name="Overall Revenue Growth" numFmtId="9">
      <sharedItems containsSemiMixedTypes="0" containsString="0" containsNumber="1" minValue="0.05" maxValue="0.14000000000000001"/>
    </cacheField>
    <cacheField name="Market Share" numFmtId="9">
      <sharedItems containsSemiMixedTypes="0" containsString="0" containsNumber="1" minValue="0.15" maxValue="0.24" count="10">
        <n v="0.15"/>
        <n v="0.16"/>
        <n v="0.17"/>
        <n v="0.18"/>
        <n v="0.19"/>
        <n v="0.2"/>
        <n v="0.21"/>
        <n v="0.22"/>
        <n v="0.23"/>
        <n v="0.24"/>
      </sharedItems>
    </cacheField>
    <cacheField name="Employee Engagement Score" numFmtId="9">
      <sharedItems containsSemiMixedTypes="0" containsString="0" containsNumber="1" minValue="0.7" maxValue="0.88"/>
    </cacheField>
    <cacheField name="Customer Satisfaction Score" numFmtId="9">
      <sharedItems containsSemiMixedTypes="0" containsString="0" containsNumber="1" minValue="0.85" maxValue="0.96"/>
    </cacheField>
    <cacheField name="Revenue" numFmtId="165">
      <sharedItems containsSemiMixedTypes="0" containsString="0" containsNumber="1" containsInteger="1" minValue="105000" maxValue="246971" count="10">
        <n v="105000"/>
        <n v="112350"/>
        <n v="119091"/>
        <n v="128618"/>
        <n v="141480"/>
        <n v="154213"/>
        <n v="171177"/>
        <n v="191718"/>
        <n v="216641"/>
        <n v="246971"/>
      </sharedItems>
    </cacheField>
    <cacheField name="Cost" numFmtId="165">
      <sharedItems containsSemiMixedTypes="0" containsString="0" containsNumber="1" containsInteger="1" minValue="70000" maxValue="101500" count="10">
        <n v="70000"/>
        <n v="73500"/>
        <n v="77000"/>
        <n v="80500"/>
        <n v="84000"/>
        <n v="87500"/>
        <n v="91000"/>
        <n v="94500"/>
        <n v="98000"/>
        <n v="101500"/>
      </sharedItems>
    </cacheField>
    <cacheField name="Profit" numFmtId="165">
      <sharedItems containsSemiMixedTypes="0" containsString="0" containsNumber="1" containsInteger="1" minValue="35000" maxValue="145471" count="10">
        <n v="35000"/>
        <n v="38850"/>
        <n v="42091"/>
        <n v="48118"/>
        <n v="57480"/>
        <n v="66713"/>
        <n v="80177"/>
        <n v="97218"/>
        <n v="118641"/>
        <n v="145471"/>
      </sharedItems>
    </cacheField>
  </cacheFields>
  <extLst>
    <ext xmlns:x14="http://schemas.microsoft.com/office/spreadsheetml/2009/9/main" uri="{725AE2AE-9491-48be-B2B4-4EB974FC3084}">
      <x14:pivotCacheDefinition pivotCacheId="14487692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0.05"/>
    <x v="0"/>
    <n v="0.7"/>
    <n v="0.85"/>
    <x v="0"/>
    <x v="0"/>
    <x v="0"/>
  </r>
  <r>
    <x v="1"/>
    <n v="7.0000000000000007E-2"/>
    <x v="1"/>
    <n v="0.72"/>
    <n v="0.87"/>
    <x v="1"/>
    <x v="1"/>
    <x v="1"/>
  </r>
  <r>
    <x v="2"/>
    <n v="0.06"/>
    <x v="2"/>
    <n v="0.74"/>
    <n v="0.89"/>
    <x v="2"/>
    <x v="2"/>
    <x v="2"/>
  </r>
  <r>
    <x v="3"/>
    <n v="0.08"/>
    <x v="3"/>
    <n v="0.76"/>
    <n v="0.9"/>
    <x v="3"/>
    <x v="3"/>
    <x v="3"/>
  </r>
  <r>
    <x v="4"/>
    <n v="0.1"/>
    <x v="4"/>
    <n v="0.78"/>
    <n v="0.91"/>
    <x v="4"/>
    <x v="4"/>
    <x v="4"/>
  </r>
  <r>
    <x v="5"/>
    <n v="0.09"/>
    <x v="5"/>
    <n v="0.8"/>
    <n v="0.92"/>
    <x v="5"/>
    <x v="5"/>
    <x v="5"/>
  </r>
  <r>
    <x v="6"/>
    <n v="0.11"/>
    <x v="6"/>
    <n v="0.82"/>
    <n v="0.93"/>
    <x v="6"/>
    <x v="6"/>
    <x v="6"/>
  </r>
  <r>
    <x v="7"/>
    <n v="0.12"/>
    <x v="7"/>
    <n v="0.84"/>
    <n v="0.94"/>
    <x v="7"/>
    <x v="7"/>
    <x v="7"/>
  </r>
  <r>
    <x v="8"/>
    <n v="0.13"/>
    <x v="8"/>
    <n v="0.86"/>
    <n v="0.95"/>
    <x v="8"/>
    <x v="8"/>
    <x v="8"/>
  </r>
  <r>
    <x v="9"/>
    <n v="0.14000000000000001"/>
    <x v="9"/>
    <n v="0.88"/>
    <n v="0.96"/>
    <x v="9"/>
    <x v="9"/>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489A5C-C757-45B0-A974-EABAB9265728}"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 Quarters">
  <location ref="B4:F8" firstHeaderRow="0" firstDataRow="1" firstDataCol="1"/>
  <pivotFields count="8">
    <pivotField axis="axisRow" showAll="0">
      <items count="11">
        <item h="1" x="0"/>
        <item x="1"/>
        <item h="1" x="2"/>
        <item h="1" x="3"/>
        <item h="1" x="4"/>
        <item x="5"/>
        <item h="1" x="6"/>
        <item h="1" x="7"/>
        <item h="1" x="8"/>
        <item x="9"/>
        <item t="default"/>
      </items>
    </pivotField>
    <pivotField numFmtId="9" showAll="0"/>
    <pivotField dataField="1" numFmtId="9" showAll="0">
      <items count="11">
        <item x="0"/>
        <item x="1"/>
        <item x="2"/>
        <item x="3"/>
        <item x="4"/>
        <item x="5"/>
        <item x="6"/>
        <item x="7"/>
        <item x="8"/>
        <item x="9"/>
        <item t="default"/>
      </items>
    </pivotField>
    <pivotField numFmtId="9" showAll="0"/>
    <pivotField numFmtId="9" showAll="0"/>
    <pivotField dataField="1" numFmtId="165" showAll="0">
      <items count="11">
        <item x="0"/>
        <item x="1"/>
        <item x="2"/>
        <item x="3"/>
        <item x="4"/>
        <item x="5"/>
        <item x="6"/>
        <item x="7"/>
        <item x="8"/>
        <item x="9"/>
        <item t="default"/>
      </items>
    </pivotField>
    <pivotField dataField="1" numFmtId="165" showAll="0">
      <items count="11">
        <item x="0"/>
        <item x="1"/>
        <item x="2"/>
        <item x="3"/>
        <item x="4"/>
        <item x="5"/>
        <item x="6"/>
        <item x="7"/>
        <item x="8"/>
        <item x="9"/>
        <item t="default"/>
      </items>
    </pivotField>
    <pivotField dataField="1" numFmtId="165" showAll="0">
      <items count="11">
        <item x="0"/>
        <item x="1"/>
        <item x="2"/>
        <item x="3"/>
        <item x="4"/>
        <item x="5"/>
        <item x="6"/>
        <item x="7"/>
        <item x="8"/>
        <item x="9"/>
        <item t="default"/>
      </items>
    </pivotField>
  </pivotFields>
  <rowFields count="1">
    <field x="0"/>
  </rowFields>
  <rowItems count="4">
    <i>
      <x v="1"/>
    </i>
    <i>
      <x v="5"/>
    </i>
    <i>
      <x v="9"/>
    </i>
    <i t="grand">
      <x/>
    </i>
  </rowItems>
  <colFields count="1">
    <field x="-2"/>
  </colFields>
  <colItems count="4">
    <i>
      <x/>
    </i>
    <i i="1">
      <x v="1"/>
    </i>
    <i i="2">
      <x v="2"/>
    </i>
    <i i="3">
      <x v="3"/>
    </i>
  </colItems>
  <dataFields count="4">
    <dataField name=" Market Share" fld="2" baseField="0" baseItem="0" numFmtId="9"/>
    <dataField name=" Profit" fld="7" baseField="0" baseItem="0" numFmtId="44"/>
    <dataField name=" Revenue" fld="5" baseField="0" baseItem="0" numFmtId="44"/>
    <dataField name=" Cost" fld="6" baseField="0" baseItem="0" numFmtId="44"/>
  </dataFields>
  <formats count="2">
    <format dxfId="20">
      <pivotArea outline="0" collapsedLevelsAreSubtotals="1" fieldPosition="0">
        <references count="1">
          <reference field="4294967294" count="1" selected="0">
            <x v="0"/>
          </reference>
        </references>
      </pivotArea>
    </format>
    <format dxfId="19">
      <pivotArea outline="0" collapsedLevelsAreSubtotals="1" fieldPosition="0">
        <references count="1">
          <reference field="4294967294" count="3" selected="0">
            <x v="1"/>
            <x v="2"/>
            <x v="3"/>
          </reference>
        </references>
      </pivotArea>
    </format>
  </formats>
  <pivotTableStyleInfo name="PivotStyleMedium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A5CEF6-CF62-4CDF-BEE0-87B04D0B7999}"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 Quarter">
  <location ref="B48:C52" firstHeaderRow="1" firstDataRow="1" firstDataCol="1"/>
  <pivotFields count="8">
    <pivotField axis="axisRow" showAll="0">
      <items count="11">
        <item h="1" x="0"/>
        <item x="1"/>
        <item h="1" x="2"/>
        <item h="1" x="3"/>
        <item h="1" x="4"/>
        <item x="5"/>
        <item h="1" x="6"/>
        <item h="1" x="7"/>
        <item h="1" x="8"/>
        <item x="9"/>
        <item t="default"/>
      </items>
    </pivotField>
    <pivotField numFmtId="9" showAll="0"/>
    <pivotField dataField="1" numFmtId="9" showAll="0"/>
    <pivotField numFmtId="9" showAll="0"/>
    <pivotField numFmtId="9" showAll="0"/>
    <pivotField numFmtId="165" showAll="0"/>
    <pivotField numFmtId="165" showAll="0"/>
    <pivotField numFmtId="165" showAll="0"/>
  </pivotFields>
  <rowFields count="1">
    <field x="0"/>
  </rowFields>
  <rowItems count="4">
    <i>
      <x v="1"/>
    </i>
    <i>
      <x v="5"/>
    </i>
    <i>
      <x v="9"/>
    </i>
    <i t="grand">
      <x/>
    </i>
  </rowItems>
  <colItems count="1">
    <i/>
  </colItems>
  <dataFields count="1">
    <dataField name=" Market Share" fld="2" baseField="0" baseItem="0" numFmtId="9"/>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grandRow="1" outline="0" fieldPosition="0"/>
    </format>
    <format dxfId="1">
      <pivotArea dataOnly="0" labelOnly="1" outline="0" axis="axisValues" fieldPosition="0"/>
    </format>
    <format dxfId="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BF6D1E-04C5-420A-B6E9-5E86DA640079}"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93:C97" firstHeaderRow="1" firstDataRow="1" firstDataCol="1"/>
  <pivotFields count="8">
    <pivotField axis="axisRow" showAll="0">
      <items count="11">
        <item h="1" x="0"/>
        <item x="1"/>
        <item h="1" x="2"/>
        <item h="1" x="3"/>
        <item h="1" x="4"/>
        <item x="5"/>
        <item h="1" x="6"/>
        <item h="1" x="7"/>
        <item h="1" x="8"/>
        <item x="9"/>
        <item t="default"/>
      </items>
    </pivotField>
    <pivotField numFmtId="9" showAll="0"/>
    <pivotField numFmtId="9" showAll="0"/>
    <pivotField numFmtId="9" showAll="0"/>
    <pivotField numFmtId="9" showAll="0"/>
    <pivotField numFmtId="165" showAll="0"/>
    <pivotField numFmtId="165" showAll="0"/>
    <pivotField dataField="1" numFmtId="165" showAll="0"/>
  </pivotFields>
  <rowFields count="1">
    <field x="0"/>
  </rowFields>
  <rowItems count="4">
    <i>
      <x v="1"/>
    </i>
    <i>
      <x v="5"/>
    </i>
    <i>
      <x v="9"/>
    </i>
    <i t="grand">
      <x/>
    </i>
  </rowItems>
  <colItems count="1">
    <i/>
  </colItems>
  <dataFields count="1">
    <dataField name="Sum of Profit" fld="7" baseField="0" baseItem="0"/>
  </dataFields>
  <formats count="6">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fieldPosition="0">
        <references count="1">
          <reference field="0" count="0"/>
        </references>
      </pivotArea>
    </format>
    <format dxfId="7">
      <pivotArea dataOnly="0" labelOnly="1" grandRow="1" outline="0" fieldPosition="0"/>
    </format>
    <format dxfId="6">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AB2BEF-D850-46B6-AC54-FDA0311A8261}"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 Quarter">
  <location ref="B71:C75" firstHeaderRow="1" firstDataRow="1" firstDataCol="1"/>
  <pivotFields count="8">
    <pivotField axis="axisRow" showAll="0">
      <items count="11">
        <item h="1" x="0"/>
        <item x="1"/>
        <item h="1" x="2"/>
        <item h="1" x="3"/>
        <item h="1" x="4"/>
        <item x="5"/>
        <item h="1" x="6"/>
        <item h="1" x="7"/>
        <item h="1" x="8"/>
        <item x="9"/>
        <item t="default"/>
      </items>
    </pivotField>
    <pivotField numFmtId="9" showAll="0"/>
    <pivotField numFmtId="9" showAll="0"/>
    <pivotField numFmtId="9" showAll="0"/>
    <pivotField numFmtId="9" showAll="0"/>
    <pivotField dataField="1" numFmtId="165" showAll="0"/>
    <pivotField numFmtId="165" showAll="0"/>
    <pivotField numFmtId="165" showAll="0"/>
  </pivotFields>
  <rowFields count="1">
    <field x="0"/>
  </rowFields>
  <rowItems count="4">
    <i>
      <x v="1"/>
    </i>
    <i>
      <x v="5"/>
    </i>
    <i>
      <x v="9"/>
    </i>
    <i t="grand">
      <x/>
    </i>
  </rowItems>
  <colItems count="1">
    <i/>
  </colItems>
  <dataFields count="1">
    <dataField name=" Revenue" fld="5" baseField="0" baseItem="0" numFmtId="166"/>
  </dataFields>
  <formats count="7">
    <format dxfId="18">
      <pivotArea type="all" dataOnly="0" outline="0" fieldPosition="0"/>
    </format>
    <format dxfId="17">
      <pivotArea outline="0" collapsedLevelsAreSubtotals="1" fieldPosition="0"/>
    </format>
    <format dxfId="16">
      <pivotArea field="0" type="button" dataOnly="0" labelOnly="1" outline="0" axis="axisRow" fieldPosition="0"/>
    </format>
    <format dxfId="15">
      <pivotArea dataOnly="0" labelOnly="1" fieldPosition="0">
        <references count="1">
          <reference field="0" count="0"/>
        </references>
      </pivotArea>
    </format>
    <format dxfId="14">
      <pivotArea dataOnly="0" labelOnly="1" grandRow="1" outline="0" fieldPosition="0"/>
    </format>
    <format dxfId="13">
      <pivotArea dataOnly="0" labelOnly="1" outline="0" axis="axisValues" fieldPosition="0"/>
    </format>
    <format dxfId="12">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037F0A63-088E-4922-A2C6-7D2B5DF5B91B}" sourceName="Quarter">
  <pivotTables>
    <pivotTable tabId="5" name="PivotTable4"/>
  </pivotTables>
  <data>
    <tabular pivotCacheId="1448769235">
      <items count="10">
        <i x="0"/>
        <i x="1" s="1"/>
        <i x="2"/>
        <i x="3"/>
        <i x="4"/>
        <i x="5" s="1"/>
        <i x="6"/>
        <i x="7"/>
        <i x="8"/>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xr10:uid="{0B9CB83B-2D5D-4C6A-B5EB-E97E845EDC6F}" cache="Slicer_Quarter" caption="Quart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4F201A-C573-4CED-BAFB-BF7F10954B7E}" name="Table3" displayName="Table3" ref="A1:H11" totalsRowShown="0" headerRowDxfId="30" dataDxfId="29">
  <autoFilter ref="A1:H11" xr:uid="{583BCF46-B88C-49C9-8A9A-2BDBA1B92663}"/>
  <tableColumns count="8">
    <tableColumn id="1" xr3:uid="{49FC9FBE-D37D-4F9E-87C5-D9460394B221}" name="Quarter" dataDxfId="28"/>
    <tableColumn id="2" xr3:uid="{8EDF6DA4-3B43-400C-ADCC-DEA8598D79EF}" name="Overall Revenue Growth" dataDxfId="27" dataCellStyle="Percent"/>
    <tableColumn id="3" xr3:uid="{E7E539A3-B261-432B-A6BE-EA52894FC9DE}" name="Market Share" dataDxfId="26" dataCellStyle="Percent"/>
    <tableColumn id="4" xr3:uid="{34FFD8D4-D1A3-4FB8-B1AF-3B23E066DAC4}" name="Employee Engagement Score" dataDxfId="25" dataCellStyle="Percent"/>
    <tableColumn id="5" xr3:uid="{0CBE50C8-8C17-4876-B595-8378DEA2BE3A}" name="Customer Satisfaction Score" dataDxfId="24" dataCellStyle="Percent"/>
    <tableColumn id="6" xr3:uid="{C5A3EA2F-F1A7-4D34-9F83-42A45403BDB2}" name="Revenue" dataDxfId="23"/>
    <tableColumn id="7" xr3:uid="{1E5B0366-11E0-4389-A82E-130C9695C549}" name="Cost" dataDxfId="22"/>
    <tableColumn id="8" xr3:uid="{E8974942-CDDF-423D-81B1-E7759ED3CB06}" name="Profit" dataDxfId="21"/>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CD04D-590B-489A-9A70-D5C4546B48D6}">
  <dimension ref="A1:J13"/>
  <sheetViews>
    <sheetView showGridLines="0" zoomScale="175" zoomScaleNormal="175" workbookViewId="0">
      <selection activeCell="B5" sqref="A1:H11"/>
    </sheetView>
  </sheetViews>
  <sheetFormatPr defaultRowHeight="14.4" x14ac:dyDescent="0.3"/>
  <cols>
    <col min="2" max="2" width="13" customWidth="1"/>
    <col min="3" max="3" width="13.44140625" customWidth="1"/>
    <col min="4" max="5" width="15.44140625" customWidth="1"/>
    <col min="6" max="8" width="12" bestFit="1" customWidth="1"/>
  </cols>
  <sheetData>
    <row r="1" spans="1:10" s="1" customFormat="1" ht="43.2" x14ac:dyDescent="0.3">
      <c r="A1" s="5" t="s">
        <v>17</v>
      </c>
      <c r="B1" s="5" t="s">
        <v>16</v>
      </c>
      <c r="C1" s="5" t="s">
        <v>15</v>
      </c>
      <c r="D1" s="5" t="s">
        <v>14</v>
      </c>
      <c r="E1" s="5" t="s">
        <v>13</v>
      </c>
      <c r="F1" s="5" t="s">
        <v>12</v>
      </c>
      <c r="G1" s="5" t="s">
        <v>11</v>
      </c>
      <c r="H1" s="5" t="s">
        <v>10</v>
      </c>
    </row>
    <row r="2" spans="1:10" x14ac:dyDescent="0.3">
      <c r="A2" s="4" t="s">
        <v>9</v>
      </c>
      <c r="B2" s="3">
        <v>0.05</v>
      </c>
      <c r="C2" s="3">
        <v>0.15</v>
      </c>
      <c r="D2" s="3">
        <v>0.7</v>
      </c>
      <c r="E2" s="3">
        <v>0.85</v>
      </c>
      <c r="F2" s="2">
        <v>105000</v>
      </c>
      <c r="G2" s="2">
        <v>70000</v>
      </c>
      <c r="H2" s="2">
        <v>35000</v>
      </c>
      <c r="I2" s="1"/>
      <c r="J2" s="1"/>
    </row>
    <row r="3" spans="1:10" x14ac:dyDescent="0.3">
      <c r="A3" s="4" t="s">
        <v>8</v>
      </c>
      <c r="B3" s="3">
        <v>7.0000000000000007E-2</v>
      </c>
      <c r="C3" s="3">
        <v>0.16</v>
      </c>
      <c r="D3" s="3">
        <v>0.72</v>
      </c>
      <c r="E3" s="3">
        <v>0.87</v>
      </c>
      <c r="F3" s="2">
        <v>112350</v>
      </c>
      <c r="G3" s="2">
        <v>73500</v>
      </c>
      <c r="H3" s="2">
        <v>38850</v>
      </c>
      <c r="I3" s="1"/>
      <c r="J3" s="1"/>
    </row>
    <row r="4" spans="1:10" x14ac:dyDescent="0.3">
      <c r="A4" s="4" t="s">
        <v>7</v>
      </c>
      <c r="B4" s="3">
        <v>0.06</v>
      </c>
      <c r="C4" s="3">
        <v>0.17</v>
      </c>
      <c r="D4" s="3">
        <v>0.74</v>
      </c>
      <c r="E4" s="3">
        <v>0.89</v>
      </c>
      <c r="F4" s="2">
        <v>119091</v>
      </c>
      <c r="G4" s="2">
        <v>77000</v>
      </c>
      <c r="H4" s="2">
        <v>42091</v>
      </c>
      <c r="I4" s="1"/>
      <c r="J4" s="1"/>
    </row>
    <row r="5" spans="1:10" x14ac:dyDescent="0.3">
      <c r="A5" s="4" t="s">
        <v>6</v>
      </c>
      <c r="B5" s="3">
        <v>0.08</v>
      </c>
      <c r="C5" s="3">
        <v>0.18</v>
      </c>
      <c r="D5" s="3">
        <v>0.76</v>
      </c>
      <c r="E5" s="3">
        <v>0.9</v>
      </c>
      <c r="F5" s="2">
        <v>128618</v>
      </c>
      <c r="G5" s="2">
        <v>80500</v>
      </c>
      <c r="H5" s="2">
        <v>48118</v>
      </c>
      <c r="I5" s="1"/>
      <c r="J5" s="1"/>
    </row>
    <row r="6" spans="1:10" x14ac:dyDescent="0.3">
      <c r="A6" s="4" t="s">
        <v>5</v>
      </c>
      <c r="B6" s="3">
        <v>0.1</v>
      </c>
      <c r="C6" s="3">
        <v>0.19</v>
      </c>
      <c r="D6" s="3">
        <v>0.78</v>
      </c>
      <c r="E6" s="3">
        <v>0.91</v>
      </c>
      <c r="F6" s="2">
        <v>141480</v>
      </c>
      <c r="G6" s="2">
        <v>84000</v>
      </c>
      <c r="H6" s="2">
        <v>57480</v>
      </c>
      <c r="I6" s="1"/>
      <c r="J6" s="1"/>
    </row>
    <row r="7" spans="1:10" x14ac:dyDescent="0.3">
      <c r="A7" s="4" t="s">
        <v>4</v>
      </c>
      <c r="B7" s="3">
        <v>0.09</v>
      </c>
      <c r="C7" s="3">
        <v>0.2</v>
      </c>
      <c r="D7" s="3">
        <v>0.8</v>
      </c>
      <c r="E7" s="3">
        <v>0.92</v>
      </c>
      <c r="F7" s="2">
        <v>154213</v>
      </c>
      <c r="G7" s="2">
        <v>87500</v>
      </c>
      <c r="H7" s="2">
        <v>66713</v>
      </c>
      <c r="I7" s="1"/>
      <c r="J7" s="1"/>
    </row>
    <row r="8" spans="1:10" x14ac:dyDescent="0.3">
      <c r="A8" s="4" t="s">
        <v>3</v>
      </c>
      <c r="B8" s="3">
        <v>0.11</v>
      </c>
      <c r="C8" s="3">
        <v>0.21</v>
      </c>
      <c r="D8" s="3">
        <v>0.82</v>
      </c>
      <c r="E8" s="3">
        <v>0.93</v>
      </c>
      <c r="F8" s="2">
        <v>171177</v>
      </c>
      <c r="G8" s="2">
        <v>91000</v>
      </c>
      <c r="H8" s="2">
        <v>80177</v>
      </c>
      <c r="I8" s="1"/>
      <c r="J8" s="1"/>
    </row>
    <row r="9" spans="1:10" x14ac:dyDescent="0.3">
      <c r="A9" s="4" t="s">
        <v>2</v>
      </c>
      <c r="B9" s="3">
        <v>0.12</v>
      </c>
      <c r="C9" s="3">
        <v>0.22</v>
      </c>
      <c r="D9" s="3">
        <v>0.84</v>
      </c>
      <c r="E9" s="3">
        <v>0.94</v>
      </c>
      <c r="F9" s="2">
        <v>191718</v>
      </c>
      <c r="G9" s="2">
        <v>94500</v>
      </c>
      <c r="H9" s="2">
        <v>97218</v>
      </c>
      <c r="I9" s="1"/>
      <c r="J9" s="1"/>
    </row>
    <row r="10" spans="1:10" x14ac:dyDescent="0.3">
      <c r="A10" s="4" t="s">
        <v>1</v>
      </c>
      <c r="B10" s="3">
        <v>0.13</v>
      </c>
      <c r="C10" s="3">
        <v>0.23</v>
      </c>
      <c r="D10" s="3">
        <v>0.86</v>
      </c>
      <c r="E10" s="3">
        <v>0.95</v>
      </c>
      <c r="F10" s="2">
        <v>216641</v>
      </c>
      <c r="G10" s="2">
        <v>98000</v>
      </c>
      <c r="H10" s="2">
        <v>118641</v>
      </c>
      <c r="I10" s="1"/>
      <c r="J10" s="1"/>
    </row>
    <row r="11" spans="1:10" x14ac:dyDescent="0.3">
      <c r="A11" s="4" t="s">
        <v>0</v>
      </c>
      <c r="B11" s="3">
        <v>0.14000000000000001</v>
      </c>
      <c r="C11" s="3">
        <v>0.24</v>
      </c>
      <c r="D11" s="3">
        <v>0.88</v>
      </c>
      <c r="E11" s="3">
        <v>0.96</v>
      </c>
      <c r="F11" s="2">
        <v>246971</v>
      </c>
      <c r="G11" s="2">
        <v>101500</v>
      </c>
      <c r="H11" s="2">
        <v>145471</v>
      </c>
      <c r="I11" s="1"/>
      <c r="J11" s="1"/>
    </row>
    <row r="12" spans="1:10" x14ac:dyDescent="0.3">
      <c r="I12" s="1"/>
      <c r="J12" s="1"/>
    </row>
    <row r="13" spans="1:10" x14ac:dyDescent="0.3">
      <c r="I13" s="1"/>
      <c r="J13" s="1"/>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77DDA-5C0B-447D-B5E7-44E525AB8328}">
  <dimension ref="B2:F8"/>
  <sheetViews>
    <sheetView showGridLines="0" tabSelected="1" zoomScale="250" zoomScaleNormal="250" workbookViewId="0">
      <selection activeCell="G10" sqref="G10"/>
    </sheetView>
  </sheetViews>
  <sheetFormatPr defaultRowHeight="14.4" x14ac:dyDescent="0.3"/>
  <cols>
    <col min="2" max="2" width="10.88671875" bestFit="1" customWidth="1"/>
    <col min="3" max="3" width="12.77734375" bestFit="1" customWidth="1"/>
    <col min="4" max="6" width="12.44140625" bestFit="1" customWidth="1"/>
    <col min="7" max="11" width="15.5546875" bestFit="1" customWidth="1"/>
    <col min="12" max="12" width="10.77734375" bestFit="1" customWidth="1"/>
    <col min="13" max="41" width="19" bestFit="1" customWidth="1"/>
    <col min="42" max="42" width="23.77734375" bestFit="1" customWidth="1"/>
    <col min="43" max="43" width="16.88671875" bestFit="1" customWidth="1"/>
    <col min="44" max="44" width="19.6640625" bestFit="1" customWidth="1"/>
    <col min="45" max="45" width="15.88671875" bestFit="1" customWidth="1"/>
    <col min="46" max="46" width="14.88671875" bestFit="1" customWidth="1"/>
    <col min="47" max="47" width="19.77734375" bestFit="1" customWidth="1"/>
    <col min="48" max="48" width="22.5546875" bestFit="1" customWidth="1"/>
    <col min="49" max="49" width="18.77734375" bestFit="1" customWidth="1"/>
    <col min="50" max="52" width="14.88671875" bestFit="1" customWidth="1"/>
    <col min="53" max="53" width="19.77734375" bestFit="1" customWidth="1"/>
    <col min="54" max="54" width="22.5546875" bestFit="1" customWidth="1"/>
    <col min="55" max="55" width="18.77734375" bestFit="1" customWidth="1"/>
    <col min="56" max="58" width="14.88671875" bestFit="1" customWidth="1"/>
    <col min="59" max="59" width="19.77734375" bestFit="1" customWidth="1"/>
    <col min="60" max="60" width="22.5546875" bestFit="1" customWidth="1"/>
    <col min="61" max="61" width="18.77734375" bestFit="1" customWidth="1"/>
    <col min="62" max="62" width="16.88671875" bestFit="1" customWidth="1"/>
    <col min="63" max="63" width="19.6640625" bestFit="1" customWidth="1"/>
    <col min="64" max="64" width="15.88671875" bestFit="1" customWidth="1"/>
  </cols>
  <sheetData>
    <row r="2" spans="2:6" ht="18" x14ac:dyDescent="0.35">
      <c r="B2" s="22" t="s">
        <v>26</v>
      </c>
      <c r="C2" s="22"/>
      <c r="D2" s="22"/>
      <c r="E2" s="22"/>
      <c r="F2" s="22"/>
    </row>
    <row r="4" spans="2:6" x14ac:dyDescent="0.3">
      <c r="B4" s="6" t="s">
        <v>25</v>
      </c>
      <c r="C4" t="s">
        <v>22</v>
      </c>
      <c r="D4" t="s">
        <v>21</v>
      </c>
      <c r="E4" t="s">
        <v>23</v>
      </c>
      <c r="F4" t="s">
        <v>24</v>
      </c>
    </row>
    <row r="5" spans="2:6" x14ac:dyDescent="0.3">
      <c r="B5" s="9" t="s">
        <v>8</v>
      </c>
      <c r="C5" s="7">
        <v>0.16</v>
      </c>
      <c r="D5" s="10">
        <v>38850</v>
      </c>
      <c r="E5" s="10">
        <v>112350</v>
      </c>
      <c r="F5" s="10">
        <v>73500</v>
      </c>
    </row>
    <row r="6" spans="2:6" x14ac:dyDescent="0.3">
      <c r="B6" s="9" t="s">
        <v>4</v>
      </c>
      <c r="C6" s="7">
        <v>0.2</v>
      </c>
      <c r="D6" s="10">
        <v>66713</v>
      </c>
      <c r="E6" s="10">
        <v>154213</v>
      </c>
      <c r="F6" s="10">
        <v>87500</v>
      </c>
    </row>
    <row r="7" spans="2:6" x14ac:dyDescent="0.3">
      <c r="B7" s="9" t="s">
        <v>0</v>
      </c>
      <c r="C7" s="7">
        <v>0.24</v>
      </c>
      <c r="D7" s="10">
        <v>145471</v>
      </c>
      <c r="E7" s="10">
        <v>246971</v>
      </c>
      <c r="F7" s="10">
        <v>101500</v>
      </c>
    </row>
    <row r="8" spans="2:6" x14ac:dyDescent="0.3">
      <c r="B8" s="9" t="s">
        <v>19</v>
      </c>
      <c r="C8" s="7">
        <v>0.6</v>
      </c>
      <c r="D8" s="10">
        <v>251034</v>
      </c>
      <c r="E8" s="10">
        <v>513534</v>
      </c>
      <c r="F8" s="10">
        <v>262500</v>
      </c>
    </row>
  </sheetData>
  <mergeCells count="1">
    <mergeCell ref="B2:F2"/>
  </mergeCell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67357-94BB-4EB3-9985-C10AC4B72BE1}">
  <dimension ref="B2:G8"/>
  <sheetViews>
    <sheetView showGridLines="0" zoomScale="250" zoomScaleNormal="250" workbookViewId="0">
      <selection activeCell="F9" sqref="F9"/>
    </sheetView>
  </sheetViews>
  <sheetFormatPr defaultRowHeight="14.4" x14ac:dyDescent="0.3"/>
  <cols>
    <col min="2" max="6" width="13.88671875" customWidth="1"/>
  </cols>
  <sheetData>
    <row r="2" spans="2:7" ht="18" x14ac:dyDescent="0.35">
      <c r="B2" s="23" t="s">
        <v>27</v>
      </c>
      <c r="C2" s="23"/>
      <c r="D2" s="23"/>
      <c r="E2" s="23"/>
      <c r="F2" s="16"/>
      <c r="G2" s="16"/>
    </row>
    <row r="3" spans="2:7" x14ac:dyDescent="0.3">
      <c r="B3" s="8"/>
      <c r="C3" s="8"/>
      <c r="D3" s="8"/>
      <c r="E3" s="8"/>
      <c r="F3" s="8"/>
      <c r="G3" s="8"/>
    </row>
    <row r="4" spans="2:7" x14ac:dyDescent="0.3">
      <c r="B4" s="8"/>
      <c r="C4" s="14" t="s">
        <v>8</v>
      </c>
      <c r="D4" s="14" t="s">
        <v>4</v>
      </c>
      <c r="E4" s="14" t="s">
        <v>0</v>
      </c>
      <c r="F4" s="8"/>
      <c r="G4" s="8"/>
    </row>
    <row r="5" spans="2:7" x14ac:dyDescent="0.3">
      <c r="B5" s="12" t="s">
        <v>15</v>
      </c>
      <c r="C5" s="13">
        <f>VLOOKUP(Scorecard!C4,Table3[#All],3)</f>
        <v>0.16</v>
      </c>
      <c r="D5" s="13">
        <f>VLOOKUP(Scorecard!D4,Table3[#All],3)</f>
        <v>0.2</v>
      </c>
      <c r="E5" s="13">
        <f>VLOOKUP(Scorecard!E4,Table3[#All],3)</f>
        <v>0.24</v>
      </c>
      <c r="F5" s="8"/>
      <c r="G5" s="8"/>
    </row>
    <row r="6" spans="2:7" x14ac:dyDescent="0.3">
      <c r="B6" s="12" t="s">
        <v>10</v>
      </c>
      <c r="C6" s="15">
        <f>VLOOKUP(C4,Table3[#All],8,TRUE)</f>
        <v>38850</v>
      </c>
      <c r="D6" s="15">
        <f>VLOOKUP(D4,Table3[#All],8,TRUE)</f>
        <v>66713</v>
      </c>
      <c r="E6" s="15">
        <f>VLOOKUP(E4,Table3[#All],8,TRUE)</f>
        <v>145471</v>
      </c>
      <c r="F6" s="8"/>
      <c r="G6" s="8"/>
    </row>
    <row r="7" spans="2:7" x14ac:dyDescent="0.3">
      <c r="B7" s="12" t="s">
        <v>12</v>
      </c>
      <c r="C7" s="15">
        <f>VLOOKUP(C4,Table3[#All],6,TRUE)</f>
        <v>112350</v>
      </c>
      <c r="D7" s="15">
        <f>VLOOKUP(D4,Table3[#All],6,TRUE)</f>
        <v>154213</v>
      </c>
      <c r="E7" s="15">
        <f>VLOOKUP(E4,Table3[#All],6,TRUE)</f>
        <v>246971</v>
      </c>
      <c r="F7" s="8"/>
      <c r="G7" s="8"/>
    </row>
    <row r="8" spans="2:7" x14ac:dyDescent="0.3">
      <c r="B8" s="12" t="s">
        <v>11</v>
      </c>
      <c r="C8" s="15">
        <f>VLOOKUP(C4,Table3[#All],7,)</f>
        <v>73500</v>
      </c>
      <c r="D8" s="15">
        <f>VLOOKUP(D4,Table3[#All],7,)</f>
        <v>87500</v>
      </c>
      <c r="E8" s="15">
        <f>VLOOKUP(E4,Table3[#All],7,)</f>
        <v>101500</v>
      </c>
      <c r="F8" s="8"/>
      <c r="G8" s="8"/>
    </row>
  </sheetData>
  <mergeCells count="1">
    <mergeCell ref="B2:E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5A695-EDD9-4EFE-AD18-0CA99DF4AA1A}">
  <dimension ref="B2:W97"/>
  <sheetViews>
    <sheetView showGridLines="0" zoomScale="90" zoomScaleNormal="90" workbookViewId="0">
      <selection activeCell="Y28" sqref="Y28"/>
    </sheetView>
  </sheetViews>
  <sheetFormatPr defaultRowHeight="14.4" x14ac:dyDescent="0.3"/>
  <cols>
    <col min="2" max="2" width="10.77734375" bestFit="1" customWidth="1"/>
    <col min="3" max="3" width="12.77734375" bestFit="1" customWidth="1"/>
  </cols>
  <sheetData>
    <row r="2" spans="2:23" ht="23.4" x14ac:dyDescent="0.45">
      <c r="B2" s="24" t="s">
        <v>29</v>
      </c>
      <c r="C2" s="24"/>
      <c r="D2" s="24"/>
      <c r="E2" s="24"/>
      <c r="F2" s="24"/>
      <c r="G2" s="24"/>
      <c r="H2" s="24"/>
      <c r="I2" s="24"/>
      <c r="J2" s="24"/>
      <c r="K2" s="24"/>
      <c r="L2" s="24"/>
      <c r="M2" s="24"/>
      <c r="N2" s="24"/>
      <c r="O2" s="24"/>
      <c r="P2" s="24"/>
      <c r="Q2" s="24"/>
      <c r="R2" s="24"/>
      <c r="S2" s="24"/>
      <c r="T2" s="24"/>
      <c r="U2" s="24"/>
      <c r="V2" s="24"/>
      <c r="W2" s="24"/>
    </row>
    <row r="48" spans="2:3" x14ac:dyDescent="0.3">
      <c r="B48" s="17" t="s">
        <v>28</v>
      </c>
      <c r="C48" s="8" t="s">
        <v>22</v>
      </c>
    </row>
    <row r="49" spans="2:5" x14ac:dyDescent="0.3">
      <c r="B49" s="18" t="s">
        <v>8</v>
      </c>
      <c r="C49" s="20">
        <v>0.16</v>
      </c>
    </row>
    <row r="50" spans="2:5" x14ac:dyDescent="0.3">
      <c r="B50" s="18" t="s">
        <v>4</v>
      </c>
      <c r="C50" s="20">
        <v>0.2</v>
      </c>
    </row>
    <row r="51" spans="2:5" x14ac:dyDescent="0.3">
      <c r="B51" s="18" t="s">
        <v>0</v>
      </c>
      <c r="C51" s="20">
        <v>0.24</v>
      </c>
    </row>
    <row r="52" spans="2:5" x14ac:dyDescent="0.3">
      <c r="B52" s="18" t="s">
        <v>19</v>
      </c>
      <c r="C52" s="20">
        <v>0.6</v>
      </c>
      <c r="E52" s="11">
        <f>GETPIVOTDATA("Market Share",$B$48)</f>
        <v>0.6</v>
      </c>
    </row>
    <row r="53" spans="2:5" x14ac:dyDescent="0.3">
      <c r="B53" s="18"/>
      <c r="C53" s="20"/>
      <c r="E53" s="11"/>
    </row>
    <row r="54" spans="2:5" x14ac:dyDescent="0.3">
      <c r="B54" s="18"/>
      <c r="C54" s="20"/>
      <c r="E54" s="11"/>
    </row>
    <row r="55" spans="2:5" x14ac:dyDescent="0.3">
      <c r="B55" s="18"/>
      <c r="C55" s="20"/>
      <c r="E55" s="11"/>
    </row>
    <row r="56" spans="2:5" x14ac:dyDescent="0.3">
      <c r="B56" s="18"/>
      <c r="C56" s="20"/>
      <c r="E56" s="11"/>
    </row>
    <row r="57" spans="2:5" x14ac:dyDescent="0.3">
      <c r="B57" s="18"/>
      <c r="C57" s="20"/>
      <c r="E57" s="11"/>
    </row>
    <row r="58" spans="2:5" x14ac:dyDescent="0.3">
      <c r="B58" s="18"/>
      <c r="C58" s="20"/>
      <c r="E58" s="11"/>
    </row>
    <row r="59" spans="2:5" x14ac:dyDescent="0.3">
      <c r="B59" s="18"/>
      <c r="C59" s="20"/>
      <c r="E59" s="11"/>
    </row>
    <row r="60" spans="2:5" x14ac:dyDescent="0.3">
      <c r="B60" s="18"/>
      <c r="C60" s="20"/>
      <c r="E60" s="11"/>
    </row>
    <row r="61" spans="2:5" x14ac:dyDescent="0.3">
      <c r="B61" s="18"/>
      <c r="C61" s="20"/>
      <c r="E61" s="11"/>
    </row>
    <row r="62" spans="2:5" x14ac:dyDescent="0.3">
      <c r="B62" s="18"/>
      <c r="C62" s="20"/>
      <c r="E62" s="11"/>
    </row>
    <row r="63" spans="2:5" x14ac:dyDescent="0.3">
      <c r="B63" s="18"/>
      <c r="C63" s="20"/>
      <c r="E63" s="11"/>
    </row>
    <row r="64" spans="2:5" x14ac:dyDescent="0.3">
      <c r="B64" s="18"/>
      <c r="C64" s="20"/>
      <c r="E64" s="11"/>
    </row>
    <row r="65" spans="2:5" x14ac:dyDescent="0.3">
      <c r="B65" s="18"/>
      <c r="C65" s="20"/>
      <c r="E65" s="11"/>
    </row>
    <row r="66" spans="2:5" x14ac:dyDescent="0.3">
      <c r="B66" s="18"/>
      <c r="C66" s="20"/>
      <c r="E66" s="11"/>
    </row>
    <row r="67" spans="2:5" x14ac:dyDescent="0.3">
      <c r="B67" s="18"/>
      <c r="C67" s="20"/>
      <c r="E67" s="11"/>
    </row>
    <row r="68" spans="2:5" x14ac:dyDescent="0.3">
      <c r="B68" s="18"/>
      <c r="C68" s="20"/>
      <c r="E68" s="11"/>
    </row>
    <row r="69" spans="2:5" x14ac:dyDescent="0.3">
      <c r="B69" s="18"/>
      <c r="C69" s="20"/>
      <c r="E69" s="11"/>
    </row>
    <row r="71" spans="2:5" x14ac:dyDescent="0.3">
      <c r="B71" s="17" t="s">
        <v>28</v>
      </c>
      <c r="C71" s="8" t="s">
        <v>23</v>
      </c>
    </row>
    <row r="72" spans="2:5" x14ac:dyDescent="0.3">
      <c r="B72" s="18" t="s">
        <v>8</v>
      </c>
      <c r="C72" s="21">
        <v>112350</v>
      </c>
    </row>
    <row r="73" spans="2:5" x14ac:dyDescent="0.3">
      <c r="B73" s="18" t="s">
        <v>4</v>
      </c>
      <c r="C73" s="21">
        <v>154213</v>
      </c>
    </row>
    <row r="74" spans="2:5" x14ac:dyDescent="0.3">
      <c r="B74" s="18" t="s">
        <v>0</v>
      </c>
      <c r="C74" s="21">
        <v>246971</v>
      </c>
    </row>
    <row r="75" spans="2:5" x14ac:dyDescent="0.3">
      <c r="B75" s="18" t="s">
        <v>19</v>
      </c>
      <c r="C75" s="21">
        <v>513534</v>
      </c>
      <c r="E75">
        <f>GETPIVOTDATA("Revenue",$B$71)</f>
        <v>513534</v>
      </c>
    </row>
    <row r="76" spans="2:5" x14ac:dyDescent="0.3">
      <c r="B76" s="18"/>
      <c r="C76" s="21"/>
    </row>
    <row r="77" spans="2:5" x14ac:dyDescent="0.3">
      <c r="B77" s="18"/>
      <c r="C77" s="21"/>
    </row>
    <row r="78" spans="2:5" x14ac:dyDescent="0.3">
      <c r="B78" s="18"/>
      <c r="C78" s="21"/>
    </row>
    <row r="79" spans="2:5" x14ac:dyDescent="0.3">
      <c r="B79" s="18"/>
      <c r="C79" s="21"/>
    </row>
    <row r="80" spans="2:5" x14ac:dyDescent="0.3">
      <c r="B80" s="18"/>
      <c r="C80" s="21"/>
    </row>
    <row r="81" spans="2:3" x14ac:dyDescent="0.3">
      <c r="B81" s="18"/>
      <c r="C81" s="21"/>
    </row>
    <row r="82" spans="2:3" x14ac:dyDescent="0.3">
      <c r="B82" s="18"/>
      <c r="C82" s="21"/>
    </row>
    <row r="83" spans="2:3" x14ac:dyDescent="0.3">
      <c r="B83" s="18"/>
      <c r="C83" s="21"/>
    </row>
    <row r="84" spans="2:3" x14ac:dyDescent="0.3">
      <c r="B84" s="18"/>
      <c r="C84" s="21"/>
    </row>
    <row r="85" spans="2:3" x14ac:dyDescent="0.3">
      <c r="B85" s="18"/>
      <c r="C85" s="21"/>
    </row>
    <row r="86" spans="2:3" x14ac:dyDescent="0.3">
      <c r="B86" s="18"/>
      <c r="C86" s="21"/>
    </row>
    <row r="87" spans="2:3" x14ac:dyDescent="0.3">
      <c r="B87" s="18"/>
      <c r="C87" s="21"/>
    </row>
    <row r="88" spans="2:3" x14ac:dyDescent="0.3">
      <c r="B88" s="18"/>
      <c r="C88" s="21"/>
    </row>
    <row r="89" spans="2:3" x14ac:dyDescent="0.3">
      <c r="B89" s="18"/>
      <c r="C89" s="21"/>
    </row>
    <row r="90" spans="2:3" x14ac:dyDescent="0.3">
      <c r="B90" s="18"/>
      <c r="C90" s="21"/>
    </row>
    <row r="91" spans="2:3" x14ac:dyDescent="0.3">
      <c r="B91" s="18"/>
      <c r="C91" s="21"/>
    </row>
    <row r="93" spans="2:3" x14ac:dyDescent="0.3">
      <c r="B93" s="17" t="s">
        <v>18</v>
      </c>
      <c r="C93" s="8" t="s">
        <v>20</v>
      </c>
    </row>
    <row r="94" spans="2:3" x14ac:dyDescent="0.3">
      <c r="B94" s="18" t="s">
        <v>8</v>
      </c>
      <c r="C94" s="19">
        <v>38850</v>
      </c>
    </row>
    <row r="95" spans="2:3" x14ac:dyDescent="0.3">
      <c r="B95" s="18" t="s">
        <v>4</v>
      </c>
      <c r="C95" s="19">
        <v>66713</v>
      </c>
    </row>
    <row r="96" spans="2:3" x14ac:dyDescent="0.3">
      <c r="B96" s="18" t="s">
        <v>0</v>
      </c>
      <c r="C96" s="19">
        <v>145471</v>
      </c>
    </row>
    <row r="97" spans="2:5" x14ac:dyDescent="0.3">
      <c r="B97" s="18" t="s">
        <v>19</v>
      </c>
      <c r="C97" s="19">
        <v>251034</v>
      </c>
      <c r="E97">
        <f>GETPIVOTDATA("Profit",$B$93)</f>
        <v>251034</v>
      </c>
    </row>
  </sheetData>
  <mergeCells count="1">
    <mergeCell ref="B2:W2"/>
  </mergeCells>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CEO</vt:lpstr>
      <vt:lpstr>Pivot Table</vt:lpstr>
      <vt:lpstr>Scorecard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2024-05-14T05:37:11Z</dcterms:created>
  <dcterms:modified xsi:type="dcterms:W3CDTF">2024-05-27T05:54:06Z</dcterms:modified>
</cp:coreProperties>
</file>