
<file path=[Content_Types].xml><?xml version="1.0" encoding="utf-8"?>
<Types xmlns="http://schemas.openxmlformats.org/package/2006/content-types">
  <Default Extension="png" ContentType="image/png"/>
  <Default Extension="svg" ContentType="image/svg+xml"/>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52"/>
  <workbookPr defaultThemeVersion="166925"/>
  <mc:AlternateContent xmlns:mc="http://schemas.openxmlformats.org/markup-compatibility/2006">
    <mc:Choice Requires="x15">
      <x15ac:absPath xmlns:x15ac="http://schemas.microsoft.com/office/spreadsheetml/2010/11/ac" url="C:\Users\shresund\Desktop\"/>
    </mc:Choice>
  </mc:AlternateContent>
  <xr:revisionPtr revIDLastSave="0" documentId="8_{285FF720-6BCC-4AAD-B2AD-59ABD3E06885}" xr6:coauthVersionLast="36" xr6:coauthVersionMax="36" xr10:uidLastSave="{00000000-0000-0000-0000-000000000000}"/>
  <bookViews>
    <workbookView xWindow="0" yWindow="0" windowWidth="28800" windowHeight="12225" xr2:uid="{6B4B34B2-9CC0-4117-B514-2477EB7CAA47}"/>
  </bookViews>
  <sheets>
    <sheet name="Navigation Sheet" sheetId="10" r:id="rId1"/>
    <sheet name="Company Overview" sheetId="8" r:id="rId2"/>
    <sheet name="Simulation Inputs" sheetId="7" r:id="rId3"/>
    <sheet name="Statistical Breakdown" sheetId="3" r:id="rId4"/>
    <sheet name="Monte Carlo Simulation" sheetId="1" r:id="rId5"/>
    <sheet name="Combo Box Links" sheetId="2" r:id="rId6"/>
    <sheet name="Objective Analysis" sheetId="11" r:id="rId7"/>
  </sheets>
  <definedNames>
    <definedName name="_xlchart.v1.0" hidden="1">'Monte Carlo Simulation'!$G$11:$G$1010</definedName>
    <definedName name="_xlchart.v1.1" hidden="1">'Monte Carlo Simulation'!$H$11:$H$1010</definedName>
    <definedName name="_xlchart.v1.10" hidden="1">'Monte Carlo Simulation'!$S$11:$S$1010</definedName>
    <definedName name="_xlchart.v1.11" hidden="1">'Monte Carlo Simulation'!$T$11:$T$1010</definedName>
    <definedName name="_xlchart.v1.2" hidden="1">'Monte Carlo Simulation'!$I$11:$I$1010</definedName>
    <definedName name="_xlchart.v1.3" hidden="1">'Monte Carlo Simulation'!$J$11:$J$1010</definedName>
    <definedName name="_xlchart.v1.4" hidden="1">'Monte Carlo Simulation'!$K$11:$K$1010</definedName>
    <definedName name="_xlchart.v1.5" hidden="1">'Monte Carlo Simulation'!$L$11:$L$1010</definedName>
    <definedName name="_xlchart.v1.6" hidden="1">'Monte Carlo Simulation'!$O$11:$O$1010</definedName>
    <definedName name="_xlchart.v1.7" hidden="1">'Monte Carlo Simulation'!$P$11:$P$1010</definedName>
    <definedName name="_xlchart.v1.8" hidden="1">'Monte Carlo Simulation'!$Q$11:$Q$1010</definedName>
    <definedName name="_xlchart.v1.9" hidden="1">'Monte Carlo Simulation'!$R$11:$R$1010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9" i="3" l="1"/>
  <c r="C28" i="1" l="1"/>
  <c r="C29" i="1" s="1"/>
  <c r="C30" i="1" s="1"/>
  <c r="C24" i="1"/>
  <c r="C22" i="1"/>
  <c r="C16" i="1"/>
  <c r="C14" i="1"/>
  <c r="Q20" i="3"/>
  <c r="P20" i="3"/>
  <c r="O20" i="3"/>
  <c r="N20" i="3"/>
  <c r="M20" i="3"/>
  <c r="L20" i="3"/>
  <c r="H20" i="3"/>
  <c r="G20" i="3"/>
  <c r="F20" i="3"/>
  <c r="E20" i="3"/>
  <c r="D20" i="3"/>
  <c r="C20" i="3"/>
  <c r="Q19" i="3"/>
  <c r="P19" i="3"/>
  <c r="O19" i="3"/>
  <c r="N19" i="3"/>
  <c r="M19" i="3"/>
  <c r="L19" i="3"/>
  <c r="H19" i="3"/>
  <c r="G19" i="3"/>
  <c r="F19" i="3"/>
  <c r="E19" i="3"/>
  <c r="D19" i="3"/>
  <c r="C19" i="3"/>
  <c r="Q18" i="3"/>
  <c r="P18" i="3"/>
  <c r="O18" i="3"/>
  <c r="N18" i="3"/>
  <c r="M18" i="3"/>
  <c r="L18" i="3"/>
  <c r="H18" i="3"/>
  <c r="G18" i="3"/>
  <c r="F18" i="3"/>
  <c r="E18" i="3"/>
  <c r="D18" i="3"/>
  <c r="C18" i="3"/>
  <c r="Q17" i="3"/>
  <c r="P17" i="3"/>
  <c r="O17" i="3"/>
  <c r="N17" i="3"/>
  <c r="M17" i="3"/>
  <c r="L17" i="3"/>
  <c r="H17" i="3"/>
  <c r="G17" i="3"/>
  <c r="F17" i="3"/>
  <c r="E17" i="3"/>
  <c r="D17" i="3"/>
  <c r="C17" i="3"/>
  <c r="Q16" i="3"/>
  <c r="P16" i="3"/>
  <c r="O16" i="3"/>
  <c r="N16" i="3"/>
  <c r="M16" i="3"/>
  <c r="L16" i="3"/>
  <c r="H16" i="3"/>
  <c r="G16" i="3"/>
  <c r="F16" i="3"/>
  <c r="E16" i="3"/>
  <c r="D16" i="3"/>
  <c r="C16" i="3"/>
  <c r="Q15" i="3"/>
  <c r="P15" i="3"/>
  <c r="O15" i="3"/>
  <c r="N15" i="3"/>
  <c r="M15" i="3"/>
  <c r="L15" i="3"/>
  <c r="H15" i="3"/>
  <c r="G15" i="3"/>
  <c r="F15" i="3"/>
  <c r="E15" i="3"/>
  <c r="D15" i="3"/>
  <c r="C15" i="3"/>
  <c r="Q14" i="3"/>
  <c r="P14" i="3"/>
  <c r="O14" i="3"/>
  <c r="N14" i="3"/>
  <c r="M14" i="3"/>
  <c r="L14" i="3"/>
  <c r="H14" i="3"/>
  <c r="G14" i="3"/>
  <c r="F14" i="3"/>
  <c r="E14" i="3"/>
  <c r="D14" i="3"/>
  <c r="C14" i="3"/>
  <c r="Q10" i="3"/>
  <c r="P10" i="3"/>
  <c r="O10" i="3"/>
  <c r="N10" i="3"/>
  <c r="M10" i="3"/>
  <c r="L10" i="3"/>
  <c r="H10" i="3"/>
  <c r="G10" i="3"/>
  <c r="F10" i="3"/>
  <c r="E10" i="3"/>
  <c r="D10" i="3"/>
  <c r="C10" i="3"/>
  <c r="Q9" i="3"/>
  <c r="P9" i="3"/>
  <c r="O9" i="3"/>
  <c r="N9" i="3"/>
  <c r="M9" i="3"/>
  <c r="L9" i="3"/>
  <c r="G23" i="11" s="1"/>
  <c r="H9" i="3"/>
  <c r="F9" i="3"/>
  <c r="E9" i="3"/>
  <c r="D9" i="3"/>
  <c r="C9" i="3"/>
  <c r="K26" i="11" l="1"/>
  <c r="L25" i="11"/>
  <c r="H27" i="11"/>
  <c r="J25" i="11"/>
  <c r="J26" i="11"/>
  <c r="J27" i="11"/>
  <c r="J28" i="11"/>
  <c r="J29" i="11"/>
  <c r="J30" i="11"/>
  <c r="J31" i="11"/>
  <c r="K25" i="11"/>
  <c r="K27" i="11"/>
  <c r="K28" i="11"/>
  <c r="K29" i="11"/>
  <c r="K30" i="11"/>
  <c r="K31" i="11"/>
  <c r="H26" i="11"/>
  <c r="L27" i="11"/>
  <c r="L28" i="11"/>
  <c r="H29" i="11"/>
  <c r="L29" i="11"/>
  <c r="H30" i="11"/>
  <c r="L30" i="11"/>
  <c r="H31" i="11"/>
  <c r="L31" i="11"/>
  <c r="H25" i="11"/>
  <c r="L26" i="11"/>
  <c r="H28" i="11"/>
  <c r="I25" i="11"/>
  <c r="I26" i="11"/>
  <c r="I27" i="11"/>
  <c r="I28" i="11"/>
  <c r="I29" i="11"/>
  <c r="I30" i="11"/>
  <c r="I31" i="11"/>
  <c r="G26" i="11"/>
  <c r="G28" i="11"/>
  <c r="G29" i="11"/>
  <c r="G30" i="11"/>
  <c r="G31" i="11"/>
  <c r="G27" i="11"/>
  <c r="G25" i="11"/>
  <c r="J24" i="11"/>
  <c r="K24" i="11"/>
  <c r="H24" i="11"/>
  <c r="L24" i="11"/>
  <c r="I24" i="11"/>
  <c r="G24" i="11"/>
  <c r="L23" i="11"/>
  <c r="J23" i="11"/>
  <c r="K23" i="11"/>
  <c r="H23" i="11"/>
  <c r="I23" i="11"/>
  <c r="C13" i="11"/>
  <c r="C6" i="11"/>
  <c r="C7" i="11"/>
  <c r="C8" i="11"/>
  <c r="G9" i="11"/>
  <c r="C11" i="11"/>
  <c r="C12" i="11"/>
  <c r="C9" i="11"/>
  <c r="H8" i="11"/>
  <c r="H9" i="11"/>
  <c r="D11" i="11"/>
  <c r="H11" i="11"/>
  <c r="D12" i="11"/>
  <c r="H12" i="11"/>
  <c r="D13" i="11"/>
  <c r="H13" i="11"/>
  <c r="D14" i="11"/>
  <c r="H14" i="11"/>
  <c r="D9" i="11"/>
  <c r="H10" i="11"/>
  <c r="E8" i="11"/>
  <c r="E10" i="11"/>
  <c r="E11" i="11"/>
  <c r="E12" i="11"/>
  <c r="E13" i="11"/>
  <c r="E14" i="11"/>
  <c r="D8" i="11"/>
  <c r="D10" i="11"/>
  <c r="E9" i="11"/>
  <c r="F8" i="11"/>
  <c r="F9" i="11"/>
  <c r="F10" i="11"/>
  <c r="F11" i="11"/>
  <c r="F12" i="11"/>
  <c r="F13" i="11"/>
  <c r="F14" i="11"/>
  <c r="G8" i="11"/>
  <c r="G10" i="11"/>
  <c r="G11" i="11"/>
  <c r="G12" i="11"/>
  <c r="G13" i="11"/>
  <c r="G14" i="11"/>
  <c r="C10" i="11"/>
  <c r="C14" i="11"/>
  <c r="G7" i="11"/>
  <c r="D7" i="11"/>
  <c r="H7" i="11"/>
  <c r="E7" i="11"/>
  <c r="F7" i="11"/>
  <c r="D6" i="11"/>
  <c r="G6" i="11"/>
  <c r="E6" i="11"/>
  <c r="H6" i="11"/>
  <c r="F6" i="11"/>
  <c r="C20" i="1"/>
  <c r="C18" i="1"/>
  <c r="C25" i="1"/>
  <c r="C33" i="1" s="1"/>
  <c r="C37" i="1"/>
  <c r="N7" i="11" l="1"/>
  <c r="M10" i="11"/>
  <c r="M11" i="11"/>
  <c r="O12" i="11"/>
  <c r="R14" i="11"/>
  <c r="N9" i="11"/>
  <c r="P13" i="11"/>
  <c r="O8" i="11"/>
  <c r="R12" i="11"/>
  <c r="Q11" i="11"/>
  <c r="P9" i="11"/>
  <c r="Q9" i="11"/>
  <c r="M7" i="11"/>
  <c r="Q7" i="11"/>
  <c r="M14" i="11"/>
  <c r="M9" i="11"/>
  <c r="O11" i="11"/>
  <c r="N11" i="11"/>
  <c r="N14" i="11"/>
  <c r="N12" i="11"/>
  <c r="Q14" i="11"/>
  <c r="Q10" i="11"/>
  <c r="P12" i="11"/>
  <c r="P8" i="11"/>
  <c r="Q6" i="11"/>
  <c r="O7" i="11"/>
  <c r="P7" i="11"/>
  <c r="M13" i="11"/>
  <c r="O14" i="11"/>
  <c r="O10" i="11"/>
  <c r="R9" i="11"/>
  <c r="R13" i="11"/>
  <c r="R11" i="11"/>
  <c r="Q13" i="11"/>
  <c r="Q8" i="11"/>
  <c r="P11" i="11"/>
  <c r="N10" i="11"/>
  <c r="P6" i="11"/>
  <c r="R7" i="11"/>
  <c r="M8" i="11"/>
  <c r="M12" i="11"/>
  <c r="O13" i="11"/>
  <c r="O9" i="11"/>
  <c r="N8" i="11"/>
  <c r="N13" i="11"/>
  <c r="R10" i="11"/>
  <c r="Q12" i="11"/>
  <c r="P14" i="11"/>
  <c r="P10" i="11"/>
  <c r="R8" i="11"/>
  <c r="O6" i="11"/>
  <c r="R6" i="11"/>
  <c r="M6" i="11"/>
  <c r="N6" i="11"/>
  <c r="F15" i="11"/>
  <c r="D15" i="11"/>
  <c r="H15" i="11"/>
  <c r="C15" i="11"/>
  <c r="E15" i="11"/>
  <c r="G15" i="11"/>
  <c r="C26" i="1"/>
  <c r="C32" i="1" s="1"/>
  <c r="C38" i="1" s="1"/>
  <c r="R15" i="11" l="1"/>
  <c r="P15" i="11"/>
  <c r="Q15" i="11"/>
  <c r="N15" i="11"/>
  <c r="M15" i="11"/>
  <c r="O15" i="11"/>
  <c r="C17" i="11"/>
  <c r="F22" i="3" s="1"/>
  <c r="C44" i="1"/>
  <c r="C41" i="1"/>
  <c r="C36" i="1"/>
  <c r="C39" i="1" s="1"/>
  <c r="M17" i="11" l="1"/>
  <c r="O22" i="3" s="1"/>
  <c r="C43" i="1"/>
  <c r="F10" i="1" s="1"/>
  <c r="O1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Sundaresan, Shreya</author>
  </authors>
  <commentList>
    <comment ref="B5" authorId="0" shapeId="0" xr:uid="{29933F67-A0E0-4186-A2BB-F140D6E3B875}">
      <text>
        <r>
          <rPr>
            <b/>
            <sz val="9"/>
            <color indexed="81"/>
            <rFont val="Tahoma"/>
            <family val="2"/>
          </rPr>
          <t>Static Values are the values used as inputs in the Monte Carlo simulation when the mode is set to static (0). This helps to realize if the model is working properly, and see how the calculations affect the objected outcomes.</t>
        </r>
      </text>
    </comment>
    <comment ref="B20" authorId="0" shapeId="0" xr:uid="{C2A2A005-68DE-495F-B6D8-2CD17A0B5650}">
      <text>
        <r>
          <rPr>
            <b/>
            <sz val="9"/>
            <color indexed="81"/>
            <rFont val="Tahoma"/>
            <family val="2"/>
          </rPr>
          <t>From historical crop data, we were able to calculate the mean and standard deviation. 
In the future, as more data is collected, these values can be recalculated to provide more accurate results.</t>
        </r>
      </text>
    </comment>
    <comment ref="E20" authorId="0" shapeId="0" xr:uid="{FCAD169E-1C94-479D-B1F1-A807CAA04942}">
      <text>
        <r>
          <rPr>
            <b/>
            <sz val="9"/>
            <color indexed="81"/>
            <rFont val="Tahoma"/>
            <family val="2"/>
          </rPr>
          <t xml:space="preserve">This table distinguishes what each decision/plan entails. These are easily changeable if you were to decide to purchase less of a crop or have advance order deposit be different.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Hakken, Nick James</author>
    <author>Sundaresan, Shreya</author>
  </authors>
  <commentList>
    <comment ref="F7" authorId="0" shapeId="0" xr:uid="{6758C076-E5BC-4B4E-B7BC-37B727B05DDB}">
      <text>
        <r>
          <rPr>
            <b/>
            <sz val="9"/>
            <color indexed="81"/>
            <rFont val="Tahoma"/>
            <family val="2"/>
          </rPr>
          <t xml:space="preserve">Leave Cell Blank: </t>
        </r>
        <r>
          <rPr>
            <sz val="9"/>
            <color indexed="81"/>
            <rFont val="Tahoma"/>
            <family val="2"/>
          </rPr>
          <t>Column Input Cell</t>
        </r>
      </text>
    </comment>
    <comment ref="O7" authorId="1" shapeId="0" xr:uid="{1A4C2B3A-7E4F-428B-B267-492CC7D481F9}">
      <text>
        <r>
          <rPr>
            <b/>
            <sz val="9"/>
            <color indexed="81"/>
            <rFont val="Tahoma"/>
            <charset val="1"/>
          </rPr>
          <t xml:space="preserve">Leave Cell Blank:
</t>
        </r>
        <r>
          <rPr>
            <sz val="9"/>
            <color indexed="81"/>
            <rFont val="Tahoma"/>
            <family val="2"/>
          </rPr>
          <t>Column Input Cell</t>
        </r>
        <r>
          <rPr>
            <sz val="9"/>
            <color indexed="81"/>
            <rFont val="Tahoma"/>
            <charset val="1"/>
          </rPr>
          <t xml:space="preserve">
</t>
        </r>
      </text>
    </comment>
  </commentList>
</comments>
</file>

<file path=xl/sharedStrings.xml><?xml version="1.0" encoding="utf-8"?>
<sst xmlns="http://schemas.openxmlformats.org/spreadsheetml/2006/main" count="105" uniqueCount="68">
  <si>
    <t>Deposit required</t>
  </si>
  <si>
    <t>Probability of placing order</t>
  </si>
  <si>
    <t>Probability of completing order</t>
  </si>
  <si>
    <t>Mean</t>
  </si>
  <si>
    <t>Standard Deviation</t>
  </si>
  <si>
    <t>Decision</t>
  </si>
  <si>
    <t>% of crop purchased</t>
  </si>
  <si>
    <t>Advance order deposit</t>
  </si>
  <si>
    <t>Inputs</t>
  </si>
  <si>
    <t>% of Crop Purchased</t>
  </si>
  <si>
    <t>Plans Offered</t>
  </si>
  <si>
    <t>Profit</t>
  </si>
  <si>
    <t>Cost Per Pound Purchased</t>
  </si>
  <si>
    <t>Advanced Order Price</t>
  </si>
  <si>
    <t>Off-Shelf Price</t>
  </si>
  <si>
    <t>Total Lost Sales</t>
  </si>
  <si>
    <t>Demand in October/November</t>
  </si>
  <si>
    <t xml:space="preserve">Off-the shelf demand (in pounds) </t>
  </si>
  <si>
    <t>Probablity</t>
  </si>
  <si>
    <t>Demand in December</t>
  </si>
  <si>
    <t>October</t>
  </si>
  <si>
    <t>November</t>
  </si>
  <si>
    <t>December</t>
  </si>
  <si>
    <t>Number of Advanced Orders</t>
  </si>
  <si>
    <t>Number of Off-Shelf Purchases</t>
  </si>
  <si>
    <t>Number of Orders Picked Up</t>
  </si>
  <si>
    <t>People</t>
  </si>
  <si>
    <t>Raw Beans Harvested (lbs)</t>
  </si>
  <si>
    <t>Roasted Weight (lbs)</t>
  </si>
  <si>
    <t>Beans Purchased (lbs)</t>
  </si>
  <si>
    <t>% Advance Order Deposit</t>
  </si>
  <si>
    <t>Advanced Order Deposit ($)</t>
  </si>
  <si>
    <t>$ Amount Customer Owes at Pick Up</t>
  </si>
  <si>
    <t>Cost Of Beans Purchased</t>
  </si>
  <si>
    <t>Total Revenue</t>
  </si>
  <si>
    <t>Revenue</t>
  </si>
  <si>
    <t>Refund</t>
  </si>
  <si>
    <t>Static (0) or Probabilistic (1)</t>
  </si>
  <si>
    <t>Off the Shelf Revenue</t>
  </si>
  <si>
    <t>Off the Shelf Demand</t>
  </si>
  <si>
    <t>Month of Delivery</t>
  </si>
  <si>
    <t>Cumulative Probability</t>
  </si>
  <si>
    <t>Advanced Order Revenue</t>
  </si>
  <si>
    <t>Advanced Order Deposit</t>
  </si>
  <si>
    <t>Month Of Delivery</t>
  </si>
  <si>
    <t>Probability</t>
  </si>
  <si>
    <t>Simulation</t>
  </si>
  <si>
    <t>Percentiles</t>
  </si>
  <si>
    <t>Lost Sales</t>
  </si>
  <si>
    <t>Data Table for Profit</t>
  </si>
  <si>
    <t>Data Table for Lost Sales</t>
  </si>
  <si>
    <t xml:space="preserve">Static Values </t>
  </si>
  <si>
    <t>Cost and Revenue Per Pound</t>
  </si>
  <si>
    <t>Data for Raw Beans Harvested</t>
  </si>
  <si>
    <t>Number of People Surveyed</t>
  </si>
  <si>
    <t>Orders Placed</t>
  </si>
  <si>
    <t>Orders Completed</t>
  </si>
  <si>
    <t>Decisions Offered</t>
  </si>
  <si>
    <t>Probability of Delivery</t>
  </si>
  <si>
    <t>Totals</t>
  </si>
  <si>
    <t>Best Plan</t>
  </si>
  <si>
    <t>PROFIT</t>
  </si>
  <si>
    <t>LOST SALES</t>
  </si>
  <si>
    <t>ABSOLUTE VALUES OF LOST SALES</t>
  </si>
  <si>
    <t>Favorable</t>
  </si>
  <si>
    <t>Unfavorable</t>
  </si>
  <si>
    <t>Less-Favorable</t>
  </si>
  <si>
    <t>Sheet Legend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</si>
</sst>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8" formatCode="&quot;$&quot;#,##0.00_);[Red]\(&quot;$&quot;#,##0.00\)"/>
    <numFmt numFmtId="44" formatCode="_(&quot;$&quot;* #,##0.00_);_(&quot;$&quot;* \(#,##0.00\);_(&quot;$&quot;* &quot;-&quot;??_);_(@_)"/>
    <numFmt numFmtId="164" formatCode="&quot;$&quot;#,##0.00"/>
    <numFmt numFmtId="165" formatCode="0.00_);[Red]\(0.00\)"/>
    <numFmt numFmtId="171" formatCode="0.000"/>
  </numFmts>
  <fonts count="14" x14ac:knownFonts="1">
    <font>
      <sz val="11"/>
      <color theme="1"/>
      <name val="Calibri"/>
      <family val="2"/>
      <scheme val="minor"/>
    </font>
    <font>
      <b/>
      <sz val="11"/>
      <color theme="1"/>
      <name val="Calibri"/>
      <family val="2"/>
      <scheme val="minor"/>
    </font>
    <font>
      <i/>
      <sz val="11"/>
      <color theme="1"/>
      <name val="Calibri"/>
      <family val="2"/>
      <scheme val="minor"/>
    </font>
    <font>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9"/>
      <color indexed="81"/>
      <name val="Tahoma"/>
      <charset val="1"/>
    </font>
    <font>
      <b/>
      <sz val="9"/>
      <color indexed="81"/>
      <name val="Tahoma"/>
      <charset val="1"/>
    </font>
    <font>
      <b/>
      <u/>
      <sz val="18"/>
      <color theme="1"/>
      <name val="Bahnschrift SemiBold SemiConden"/>
      <family val="2"/>
    </font>
    <font>
      <b/>
      <sz val="18"/>
      <color theme="1"/>
      <name val="BentonSansCompressed Medium"/>
    </font>
    <font>
      <sz val="14"/>
      <color theme="1"/>
      <name val="Calibri"/>
      <family val="2"/>
      <scheme val="minor"/>
    </font>
    <font>
      <sz val="11"/>
      <color rgb="FFFFDB69"/>
      <name val="Calibri"/>
      <family val="2"/>
      <scheme val="minor"/>
    </font>
    <font>
      <b/>
      <sz val="12"/>
      <color theme="1"/>
      <name val="Calibri"/>
      <family val="2"/>
      <scheme val="minor"/>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FF6969"/>
        <bgColor indexed="64"/>
      </patternFill>
    </fill>
    <fill>
      <patternFill patternType="solid">
        <fgColor theme="0" tint="-0.14999847407452621"/>
        <bgColor indexed="64"/>
      </patternFill>
    </fill>
    <fill>
      <patternFill patternType="solid">
        <fgColor theme="4" tint="0.59999389629810485"/>
        <bgColor indexed="65"/>
      </patternFill>
    </fill>
    <fill>
      <patternFill patternType="solid">
        <fgColor rgb="FFFFC000"/>
        <bgColor indexed="64"/>
      </patternFill>
    </fill>
    <fill>
      <patternFill patternType="solid">
        <fgColor rgb="FF7030A0"/>
        <bgColor indexed="64"/>
      </patternFill>
    </fill>
    <fill>
      <patternFill patternType="solid">
        <fgColor theme="7" tint="0.59999389629810485"/>
        <bgColor indexed="64"/>
      </patternFill>
    </fill>
    <fill>
      <patternFill patternType="solid">
        <fgColor theme="5" tint="-0.499984740745262"/>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5" tint="0.79998168889431442"/>
        <bgColor indexed="64"/>
      </patternFill>
    </fill>
    <fill>
      <patternFill patternType="solid">
        <fgColor rgb="FFFF0000"/>
        <bgColor indexed="64"/>
      </patternFill>
    </fill>
    <fill>
      <patternFill patternType="solid">
        <fgColor theme="0"/>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bottom style="medium">
        <color indexed="64"/>
      </bottom>
      <diagonal/>
    </border>
    <border>
      <left style="medium">
        <color indexed="64"/>
      </left>
      <right style="thin">
        <color indexed="64"/>
      </right>
      <top style="medium">
        <color indexed="64"/>
      </top>
      <bottom style="medium">
        <color indexed="64"/>
      </bottom>
      <diagonal/>
    </border>
    <border>
      <left/>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diagonal/>
    </border>
    <border>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s>
  <cellStyleXfs count="5">
    <xf numFmtId="0" fontId="0" fillId="0" borderId="0"/>
    <xf numFmtId="44" fontId="3" fillId="0" borderId="0" applyFont="0" applyFill="0" applyBorder="0" applyAlignment="0" applyProtection="0"/>
    <xf numFmtId="0" fontId="3" fillId="6" borderId="0" applyNumberFormat="0" applyBorder="0" applyAlignment="0" applyProtection="0"/>
    <xf numFmtId="0" fontId="6" fillId="0" borderId="0" applyNumberFormat="0" applyFill="0" applyBorder="0" applyAlignment="0" applyProtection="0"/>
    <xf numFmtId="9" fontId="3" fillId="0" borderId="0" applyFont="0" applyFill="0" applyBorder="0" applyAlignment="0" applyProtection="0"/>
  </cellStyleXfs>
  <cellXfs count="122">
    <xf numFmtId="0" fontId="0" fillId="0" borderId="0" xfId="0"/>
    <xf numFmtId="0" fontId="1" fillId="0" borderId="0" xfId="0" applyFont="1"/>
    <xf numFmtId="8" fontId="0" fillId="0" borderId="0" xfId="0" applyNumberFormat="1"/>
    <xf numFmtId="0" fontId="1" fillId="0" borderId="0" xfId="0" applyFont="1" applyFill="1" applyBorder="1" applyAlignment="1">
      <alignment horizontal="center"/>
    </xf>
    <xf numFmtId="9" fontId="0" fillId="0" borderId="0" xfId="0" applyNumberFormat="1" applyFill="1" applyBorder="1" applyAlignment="1">
      <alignment horizontal="center"/>
    </xf>
    <xf numFmtId="0" fontId="6" fillId="0" borderId="0" xfId="3"/>
    <xf numFmtId="0" fontId="0" fillId="0" borderId="1" xfId="0" applyBorder="1"/>
    <xf numFmtId="0" fontId="0" fillId="0" borderId="2" xfId="0" applyBorder="1"/>
    <xf numFmtId="0" fontId="0" fillId="0" borderId="3" xfId="0" applyBorder="1"/>
    <xf numFmtId="0" fontId="1" fillId="0" borderId="4" xfId="0" applyFont="1" applyBorder="1"/>
    <xf numFmtId="0" fontId="0" fillId="0" borderId="5" xfId="0" applyBorder="1"/>
    <xf numFmtId="0" fontId="0" fillId="0" borderId="4" xfId="0" applyBorder="1"/>
    <xf numFmtId="0" fontId="0" fillId="3" borderId="5" xfId="0" applyFill="1" applyBorder="1"/>
    <xf numFmtId="8" fontId="0" fillId="0" borderId="5" xfId="0" applyNumberFormat="1" applyBorder="1"/>
    <xf numFmtId="0" fontId="0" fillId="0" borderId="4" xfId="0" applyFont="1" applyBorder="1"/>
    <xf numFmtId="8" fontId="0" fillId="5" borderId="5" xfId="0" applyNumberFormat="1" applyFill="1" applyBorder="1"/>
    <xf numFmtId="0" fontId="0" fillId="5" borderId="5" xfId="0" applyFill="1" applyBorder="1"/>
    <xf numFmtId="0" fontId="0" fillId="0" borderId="6" xfId="0" applyBorder="1"/>
    <xf numFmtId="0" fontId="0" fillId="0" borderId="7" xfId="0" applyBorder="1"/>
    <xf numFmtId="0" fontId="2" fillId="0" borderId="2" xfId="0" applyFont="1" applyBorder="1"/>
    <xf numFmtId="10" fontId="0" fillId="0" borderId="3" xfId="0" applyNumberFormat="1" applyBorder="1"/>
    <xf numFmtId="0" fontId="1" fillId="0" borderId="2" xfId="0" applyFont="1" applyBorder="1"/>
    <xf numFmtId="0" fontId="1" fillId="0" borderId="6" xfId="0" applyFont="1" applyBorder="1"/>
    <xf numFmtId="8" fontId="0" fillId="0" borderId="7" xfId="0" applyNumberFormat="1" applyBorder="1"/>
    <xf numFmtId="164" fontId="0" fillId="0" borderId="7" xfId="0" applyNumberFormat="1" applyBorder="1"/>
    <xf numFmtId="0" fontId="0" fillId="7" borderId="1" xfId="0" applyFill="1" applyBorder="1"/>
    <xf numFmtId="0" fontId="1" fillId="8" borderId="1" xfId="0" applyFont="1" applyFill="1" applyBorder="1"/>
    <xf numFmtId="8" fontId="0" fillId="5" borderId="1" xfId="0" applyNumberFormat="1" applyFill="1" applyBorder="1"/>
    <xf numFmtId="0" fontId="0" fillId="0" borderId="8" xfId="0" applyBorder="1"/>
    <xf numFmtId="0" fontId="0" fillId="0" borderId="9" xfId="0" applyBorder="1"/>
    <xf numFmtId="0" fontId="0" fillId="0" borderId="10" xfId="0" applyBorder="1"/>
    <xf numFmtId="8" fontId="0" fillId="0" borderId="8" xfId="1" applyNumberFormat="1" applyFont="1" applyBorder="1"/>
    <xf numFmtId="8" fontId="0" fillId="0" borderId="9" xfId="1" applyNumberFormat="1" applyFont="1" applyBorder="1"/>
    <xf numFmtId="8" fontId="0" fillId="0" borderId="10" xfId="1" applyNumberFormat="1" applyFont="1" applyBorder="1"/>
    <xf numFmtId="0" fontId="0" fillId="5" borderId="1" xfId="0" applyFill="1" applyBorder="1"/>
    <xf numFmtId="0" fontId="0" fillId="9" borderId="2" xfId="0" applyFill="1" applyBorder="1"/>
    <xf numFmtId="0" fontId="1" fillId="9" borderId="4" xfId="0" applyFont="1" applyFill="1" applyBorder="1"/>
    <xf numFmtId="0" fontId="2" fillId="9" borderId="4" xfId="0" applyFont="1" applyFill="1" applyBorder="1"/>
    <xf numFmtId="0" fontId="0" fillId="9" borderId="6" xfId="0" applyFill="1" applyBorder="1"/>
    <xf numFmtId="0" fontId="0" fillId="9" borderId="3" xfId="0" applyFill="1" applyBorder="1"/>
    <xf numFmtId="0" fontId="0" fillId="9" borderId="5" xfId="0" applyFill="1" applyBorder="1"/>
    <xf numFmtId="0" fontId="0" fillId="9" borderId="7" xfId="0" applyFill="1" applyBorder="1"/>
    <xf numFmtId="0" fontId="0" fillId="10" borderId="0" xfId="0" applyFill="1"/>
    <xf numFmtId="0" fontId="0" fillId="4" borderId="5" xfId="0" applyFill="1" applyBorder="1" applyAlignment="1" applyProtection="1">
      <alignment horizontal="center"/>
      <protection locked="0"/>
    </xf>
    <xf numFmtId="0" fontId="0" fillId="0" borderId="3" xfId="0" applyBorder="1" applyAlignment="1" applyProtection="1">
      <alignment horizontal="center"/>
      <protection locked="0"/>
    </xf>
    <xf numFmtId="165" fontId="0" fillId="0" borderId="8" xfId="0" applyNumberFormat="1" applyBorder="1"/>
    <xf numFmtId="165" fontId="0" fillId="0" borderId="9" xfId="0" applyNumberFormat="1" applyBorder="1"/>
    <xf numFmtId="165" fontId="0" fillId="0" borderId="10" xfId="0" applyNumberFormat="1" applyBorder="1"/>
    <xf numFmtId="0" fontId="0" fillId="0" borderId="13" xfId="0" applyBorder="1"/>
    <xf numFmtId="0" fontId="0" fillId="0" borderId="7" xfId="0" applyNumberFormat="1" applyBorder="1"/>
    <xf numFmtId="0" fontId="0" fillId="0" borderId="10" xfId="0" applyNumberFormat="1" applyBorder="1"/>
    <xf numFmtId="0" fontId="0" fillId="0" borderId="12"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0" xfId="0" applyBorder="1"/>
    <xf numFmtId="0" fontId="10" fillId="0" borderId="0" xfId="0" applyFont="1" applyAlignment="1"/>
    <xf numFmtId="0" fontId="0" fillId="0" borderId="0" xfId="0" applyBorder="1" applyAlignment="1">
      <alignment horizontal="right"/>
    </xf>
    <xf numFmtId="9" fontId="0" fillId="0" borderId="0" xfId="4" applyFont="1" applyBorder="1"/>
    <xf numFmtId="8" fontId="3" fillId="12" borderId="1" xfId="2" applyNumberFormat="1" applyFill="1" applyBorder="1"/>
    <xf numFmtId="0" fontId="1" fillId="11" borderId="1" xfId="2" applyFont="1" applyFill="1" applyBorder="1"/>
    <xf numFmtId="9" fontId="1" fillId="11" borderId="1" xfId="2" applyNumberFormat="1" applyFont="1" applyFill="1" applyBorder="1"/>
    <xf numFmtId="0" fontId="0" fillId="12" borderId="1" xfId="0" applyFill="1" applyBorder="1" applyAlignment="1">
      <alignment horizontal="center"/>
    </xf>
    <xf numFmtId="0" fontId="1" fillId="11" borderId="1" xfId="0" applyFont="1" applyFill="1" applyBorder="1" applyAlignment="1">
      <alignment horizontal="center"/>
    </xf>
    <xf numFmtId="0" fontId="0" fillId="12" borderId="1" xfId="0" applyFill="1" applyBorder="1"/>
    <xf numFmtId="9" fontId="0" fillId="12" borderId="1" xfId="0" applyNumberFormat="1" applyFill="1" applyBorder="1" applyAlignment="1">
      <alignment horizontal="center"/>
    </xf>
    <xf numFmtId="0" fontId="1" fillId="11" borderId="1" xfId="0" applyFont="1" applyFill="1" applyBorder="1"/>
    <xf numFmtId="0" fontId="1" fillId="0" borderId="1" xfId="0" applyFont="1" applyBorder="1"/>
    <xf numFmtId="0" fontId="1" fillId="0" borderId="22" xfId="0" applyFont="1" applyBorder="1"/>
    <xf numFmtId="0" fontId="2" fillId="0" borderId="2" xfId="0" applyFont="1" applyBorder="1" applyAlignment="1">
      <alignment vertical="center"/>
    </xf>
    <xf numFmtId="10" fontId="0" fillId="0" borderId="3" xfId="0" applyNumberFormat="1" applyBorder="1" applyAlignment="1">
      <alignment vertical="center"/>
    </xf>
    <xf numFmtId="0" fontId="1" fillId="0" borderId="4" xfId="0" applyFont="1" applyBorder="1" applyAlignment="1">
      <alignment vertical="center"/>
    </xf>
    <xf numFmtId="0" fontId="0" fillId="0" borderId="5" xfId="0" applyBorder="1" applyAlignment="1">
      <alignment vertical="center"/>
    </xf>
    <xf numFmtId="0" fontId="0" fillId="0" borderId="5" xfId="0" applyNumberFormat="1" applyBorder="1" applyAlignment="1">
      <alignment vertical="center"/>
    </xf>
    <xf numFmtId="0" fontId="0" fillId="0" borderId="6" xfId="0" applyBorder="1" applyAlignment="1">
      <alignment vertical="center"/>
    </xf>
    <xf numFmtId="0" fontId="0" fillId="0" borderId="7" xfId="0" applyBorder="1" applyAlignment="1">
      <alignment vertical="center"/>
    </xf>
    <xf numFmtId="0" fontId="1" fillId="13" borderId="1" xfId="0" applyFont="1" applyFill="1" applyBorder="1"/>
    <xf numFmtId="0" fontId="3" fillId="14" borderId="1" xfId="2" applyNumberFormat="1" applyFill="1" applyBorder="1"/>
    <xf numFmtId="0" fontId="0" fillId="14" borderId="1" xfId="0" applyNumberFormat="1" applyFill="1" applyBorder="1"/>
    <xf numFmtId="0" fontId="10" fillId="0" borderId="11" xfId="0" applyFont="1" applyBorder="1" applyAlignment="1">
      <alignment horizontal="center"/>
    </xf>
    <xf numFmtId="0" fontId="10" fillId="0" borderId="0" xfId="0" applyFont="1" applyBorder="1" applyAlignment="1">
      <alignment horizontal="center"/>
    </xf>
    <xf numFmtId="0" fontId="10" fillId="0" borderId="21" xfId="0" applyFont="1" applyBorder="1" applyAlignment="1">
      <alignment horizontal="center"/>
    </xf>
    <xf numFmtId="0" fontId="9" fillId="0" borderId="0" xfId="0" applyFont="1" applyAlignment="1">
      <alignment horizontal="center"/>
    </xf>
    <xf numFmtId="0" fontId="0" fillId="0" borderId="11" xfId="0" applyBorder="1"/>
    <xf numFmtId="0" fontId="0" fillId="0" borderId="23" xfId="0" applyBorder="1"/>
    <xf numFmtId="171" fontId="0" fillId="0" borderId="10" xfId="0" applyNumberFormat="1" applyBorder="1"/>
    <xf numFmtId="171" fontId="0" fillId="0" borderId="1" xfId="0" applyNumberFormat="1" applyBorder="1"/>
    <xf numFmtId="0" fontId="1" fillId="0" borderId="12" xfId="0" applyFont="1" applyBorder="1"/>
    <xf numFmtId="0" fontId="1" fillId="0" borderId="17" xfId="0" applyFont="1" applyBorder="1"/>
    <xf numFmtId="0" fontId="1" fillId="0" borderId="18" xfId="0" applyFont="1" applyBorder="1"/>
    <xf numFmtId="0" fontId="1" fillId="16" borderId="20" xfId="0" applyFont="1" applyFill="1" applyBorder="1"/>
    <xf numFmtId="0" fontId="1" fillId="16" borderId="15" xfId="0" applyFont="1" applyFill="1" applyBorder="1"/>
    <xf numFmtId="0" fontId="1" fillId="16" borderId="16" xfId="0" applyFont="1" applyFill="1" applyBorder="1"/>
    <xf numFmtId="0" fontId="1" fillId="0" borderId="20" xfId="0" applyFont="1" applyBorder="1"/>
    <xf numFmtId="0" fontId="0" fillId="16" borderId="25" xfId="0" applyFill="1" applyBorder="1"/>
    <xf numFmtId="0" fontId="0" fillId="16" borderId="26" xfId="0" applyFill="1" applyBorder="1"/>
    <xf numFmtId="0" fontId="0" fillId="16" borderId="27" xfId="0" applyFill="1" applyBorder="1"/>
    <xf numFmtId="0" fontId="0" fillId="0" borderId="28" xfId="0" applyBorder="1"/>
    <xf numFmtId="0" fontId="0" fillId="0" borderId="29" xfId="0" applyBorder="1"/>
    <xf numFmtId="0" fontId="0" fillId="16" borderId="30" xfId="0" applyFill="1" applyBorder="1"/>
    <xf numFmtId="0" fontId="0" fillId="16" borderId="31" xfId="0" applyFill="1" applyBorder="1"/>
    <xf numFmtId="0" fontId="0" fillId="16" borderId="33" xfId="0" applyFill="1" applyBorder="1"/>
    <xf numFmtId="0" fontId="0" fillId="0" borderId="33" xfId="0" applyBorder="1"/>
    <xf numFmtId="0" fontId="0" fillId="0" borderId="30" xfId="0" applyBorder="1"/>
    <xf numFmtId="0" fontId="0" fillId="0" borderId="31" xfId="0" applyBorder="1"/>
    <xf numFmtId="0" fontId="11" fillId="0" borderId="20" xfId="0" applyFont="1" applyBorder="1" applyAlignment="1">
      <alignment horizontal="center"/>
    </xf>
    <xf numFmtId="0" fontId="11" fillId="0" borderId="15" xfId="0" applyFont="1" applyBorder="1" applyAlignment="1">
      <alignment horizontal="center"/>
    </xf>
    <xf numFmtId="0" fontId="11" fillId="0" borderId="16" xfId="0" applyFont="1" applyBorder="1"/>
    <xf numFmtId="0" fontId="0" fillId="0" borderId="32" xfId="0" applyBorder="1"/>
    <xf numFmtId="0" fontId="0" fillId="0" borderId="24" xfId="0" applyBorder="1"/>
    <xf numFmtId="0" fontId="0" fillId="0" borderId="12" xfId="0" applyFont="1" applyBorder="1"/>
    <xf numFmtId="0" fontId="2" fillId="0" borderId="1" xfId="0" applyFont="1" applyBorder="1"/>
    <xf numFmtId="0" fontId="0" fillId="2" borderId="1" xfId="0" applyFill="1" applyBorder="1"/>
    <xf numFmtId="0" fontId="0" fillId="0" borderId="36" xfId="0" applyBorder="1"/>
    <xf numFmtId="0" fontId="12" fillId="0" borderId="36" xfId="0" applyFont="1" applyBorder="1"/>
    <xf numFmtId="0" fontId="0" fillId="15" borderId="37" xfId="0" applyFill="1" applyBorder="1"/>
    <xf numFmtId="0" fontId="13" fillId="0" borderId="34" xfId="0" applyFont="1" applyBorder="1" applyAlignment="1">
      <alignment horizontal="center"/>
    </xf>
    <xf numFmtId="0" fontId="13" fillId="0" borderId="35" xfId="0" applyFont="1" applyBorder="1" applyAlignment="1">
      <alignment horizontal="center"/>
    </xf>
  </cellXfs>
  <cellStyles count="5">
    <cellStyle name="40% - Accent1" xfId="2" builtinId="31"/>
    <cellStyle name="Currency" xfId="1" builtinId="4"/>
    <cellStyle name="Hyperlink" xfId="3" builtinId="8"/>
    <cellStyle name="Normal" xfId="0" builtinId="0"/>
    <cellStyle name="Percent" xfId="4" builtinId="5"/>
  </cellStyles>
  <dxfs count="166">
    <dxf>
      <fill>
        <patternFill>
          <bgColor rgb="FFFF0000"/>
        </patternFill>
      </fill>
    </dxf>
    <dxf>
      <fill>
        <patternFill>
          <bgColor rgb="FFFF6565"/>
        </patternFill>
      </fill>
    </dxf>
    <dxf>
      <fill>
        <patternFill>
          <bgColor rgb="FFFC965E"/>
        </patternFill>
      </fill>
    </dxf>
    <dxf>
      <fill>
        <patternFill>
          <bgColor rgb="FFFFBA2F"/>
        </patternFill>
      </fill>
    </dxf>
    <dxf>
      <fill>
        <patternFill>
          <bgColor rgb="FFFFDB69"/>
        </patternFill>
      </fill>
    </dxf>
    <dxf>
      <fill>
        <patternFill>
          <bgColor rgb="FFF7D98D"/>
        </patternFill>
      </fill>
    </dxf>
    <dxf>
      <fill>
        <patternFill>
          <bgColor theme="9" tint="0.59996337778862885"/>
        </patternFill>
      </fill>
    </dxf>
    <dxf>
      <fill>
        <patternFill>
          <bgColor rgb="FF95C575"/>
        </patternFill>
      </fill>
    </dxf>
    <dxf>
      <fill>
        <patternFill>
          <bgColor theme="9"/>
        </patternFill>
      </fill>
    </dxf>
    <dxf>
      <fill>
        <patternFill>
          <bgColor rgb="FFFF0000"/>
        </patternFill>
      </fill>
    </dxf>
    <dxf>
      <fill>
        <patternFill>
          <bgColor rgb="FFFF6565"/>
        </patternFill>
      </fill>
    </dxf>
    <dxf>
      <fill>
        <patternFill>
          <bgColor rgb="FFFC965E"/>
        </patternFill>
      </fill>
    </dxf>
    <dxf>
      <fill>
        <patternFill>
          <bgColor rgb="FFFFBA2F"/>
        </patternFill>
      </fill>
    </dxf>
    <dxf>
      <fill>
        <patternFill>
          <bgColor rgb="FFFFDB69"/>
        </patternFill>
      </fill>
    </dxf>
    <dxf>
      <fill>
        <patternFill>
          <bgColor rgb="FFF7D98D"/>
        </patternFill>
      </fill>
    </dxf>
    <dxf>
      <fill>
        <patternFill>
          <bgColor theme="9" tint="0.59996337778862885"/>
        </patternFill>
      </fill>
    </dxf>
    <dxf>
      <fill>
        <patternFill>
          <bgColor rgb="FF95C575"/>
        </patternFill>
      </fill>
    </dxf>
    <dxf>
      <fill>
        <patternFill>
          <bgColor theme="9"/>
        </patternFill>
      </fill>
    </dxf>
    <dxf>
      <fill>
        <patternFill>
          <bgColor rgb="FFFF0000"/>
        </patternFill>
      </fill>
    </dxf>
    <dxf>
      <fill>
        <patternFill>
          <bgColor rgb="FFFF6565"/>
        </patternFill>
      </fill>
    </dxf>
    <dxf>
      <fill>
        <patternFill>
          <bgColor rgb="FFFC965E"/>
        </patternFill>
      </fill>
    </dxf>
    <dxf>
      <fill>
        <patternFill>
          <bgColor rgb="FFFFBA2F"/>
        </patternFill>
      </fill>
    </dxf>
    <dxf>
      <fill>
        <patternFill>
          <bgColor rgb="FFFFDB69"/>
        </patternFill>
      </fill>
    </dxf>
    <dxf>
      <fill>
        <patternFill>
          <bgColor rgb="FFF7D98D"/>
        </patternFill>
      </fill>
    </dxf>
    <dxf>
      <fill>
        <patternFill>
          <bgColor theme="9" tint="0.59996337778862885"/>
        </patternFill>
      </fill>
    </dxf>
    <dxf>
      <fill>
        <patternFill>
          <bgColor rgb="FF95C575"/>
        </patternFill>
      </fill>
    </dxf>
    <dxf>
      <fill>
        <patternFill>
          <bgColor theme="9"/>
        </patternFill>
      </fill>
    </dxf>
    <dxf>
      <fill>
        <patternFill>
          <bgColor rgb="FFFF0000"/>
        </patternFill>
      </fill>
    </dxf>
    <dxf>
      <fill>
        <patternFill>
          <bgColor rgb="FFFF6565"/>
        </patternFill>
      </fill>
    </dxf>
    <dxf>
      <fill>
        <patternFill>
          <bgColor rgb="FFFC965E"/>
        </patternFill>
      </fill>
    </dxf>
    <dxf>
      <fill>
        <patternFill>
          <bgColor rgb="FFFFBA2F"/>
        </patternFill>
      </fill>
    </dxf>
    <dxf>
      <fill>
        <patternFill>
          <bgColor rgb="FFFFDB69"/>
        </patternFill>
      </fill>
    </dxf>
    <dxf>
      <fill>
        <patternFill>
          <bgColor rgb="FFF7D98D"/>
        </patternFill>
      </fill>
    </dxf>
    <dxf>
      <fill>
        <patternFill>
          <bgColor theme="9" tint="0.59996337778862885"/>
        </patternFill>
      </fill>
    </dxf>
    <dxf>
      <fill>
        <patternFill>
          <bgColor rgb="FF95C575"/>
        </patternFill>
      </fill>
    </dxf>
    <dxf>
      <fill>
        <patternFill>
          <bgColor theme="9"/>
        </patternFill>
      </fill>
    </dxf>
    <dxf>
      <fill>
        <patternFill>
          <bgColor rgb="FFFF0000"/>
        </patternFill>
      </fill>
    </dxf>
    <dxf>
      <fill>
        <patternFill>
          <bgColor rgb="FFFF6565"/>
        </patternFill>
      </fill>
    </dxf>
    <dxf>
      <fill>
        <patternFill>
          <bgColor rgb="FFFC965E"/>
        </patternFill>
      </fill>
    </dxf>
    <dxf>
      <fill>
        <patternFill>
          <bgColor rgb="FFFFBA2F"/>
        </patternFill>
      </fill>
    </dxf>
    <dxf>
      <fill>
        <patternFill>
          <bgColor rgb="FFFFDB69"/>
        </patternFill>
      </fill>
    </dxf>
    <dxf>
      <fill>
        <patternFill>
          <bgColor rgb="FFF7D98D"/>
        </patternFill>
      </fill>
    </dxf>
    <dxf>
      <fill>
        <patternFill>
          <bgColor theme="9" tint="0.59996337778862885"/>
        </patternFill>
      </fill>
    </dxf>
    <dxf>
      <fill>
        <patternFill>
          <bgColor rgb="FF95C575"/>
        </patternFill>
      </fill>
    </dxf>
    <dxf>
      <fill>
        <patternFill>
          <bgColor theme="9"/>
        </patternFill>
      </fill>
    </dxf>
    <dxf>
      <fill>
        <patternFill>
          <bgColor rgb="FFFF0000"/>
        </patternFill>
      </fill>
    </dxf>
    <dxf>
      <fill>
        <patternFill>
          <bgColor rgb="FFFF6565"/>
        </patternFill>
      </fill>
    </dxf>
    <dxf>
      <fill>
        <patternFill>
          <bgColor rgb="FFFC965E"/>
        </patternFill>
      </fill>
    </dxf>
    <dxf>
      <fill>
        <patternFill>
          <bgColor rgb="FFFFBA2F"/>
        </patternFill>
      </fill>
    </dxf>
    <dxf>
      <fill>
        <patternFill>
          <bgColor rgb="FFFFDB69"/>
        </patternFill>
      </fill>
    </dxf>
    <dxf>
      <fill>
        <patternFill>
          <bgColor rgb="FFF7D98D"/>
        </patternFill>
      </fill>
    </dxf>
    <dxf>
      <fill>
        <patternFill>
          <bgColor theme="9" tint="0.59996337778862885"/>
        </patternFill>
      </fill>
    </dxf>
    <dxf>
      <fill>
        <patternFill>
          <bgColor rgb="FF95C575"/>
        </patternFill>
      </fill>
    </dxf>
    <dxf>
      <fill>
        <patternFill>
          <bgColor theme="9"/>
        </patternFill>
      </fill>
    </dxf>
    <dxf>
      <fill>
        <patternFill>
          <bgColor rgb="FFFF0000"/>
        </patternFill>
      </fill>
    </dxf>
    <dxf>
      <fill>
        <patternFill>
          <bgColor rgb="FFFF6565"/>
        </patternFill>
      </fill>
    </dxf>
    <dxf>
      <fill>
        <patternFill>
          <bgColor rgb="FFFC965E"/>
        </patternFill>
      </fill>
    </dxf>
    <dxf>
      <fill>
        <patternFill>
          <bgColor rgb="FFFFBA2F"/>
        </patternFill>
      </fill>
    </dxf>
    <dxf>
      <fill>
        <patternFill>
          <bgColor rgb="FFFFDB69"/>
        </patternFill>
      </fill>
    </dxf>
    <dxf>
      <fill>
        <patternFill>
          <bgColor rgb="FFF7D98D"/>
        </patternFill>
      </fill>
    </dxf>
    <dxf>
      <fill>
        <patternFill>
          <bgColor theme="9" tint="0.59996337778862885"/>
        </patternFill>
      </fill>
    </dxf>
    <dxf>
      <fill>
        <patternFill>
          <bgColor rgb="FF95C575"/>
        </patternFill>
      </fill>
    </dxf>
    <dxf>
      <fill>
        <patternFill>
          <bgColor theme="9"/>
        </patternFill>
      </fill>
    </dxf>
    <dxf>
      <fill>
        <patternFill>
          <bgColor rgb="FFFF0000"/>
        </patternFill>
      </fill>
    </dxf>
    <dxf>
      <fill>
        <patternFill>
          <bgColor rgb="FFFF6565"/>
        </patternFill>
      </fill>
    </dxf>
    <dxf>
      <fill>
        <patternFill>
          <bgColor rgb="FFFC965E"/>
        </patternFill>
      </fill>
    </dxf>
    <dxf>
      <fill>
        <patternFill>
          <bgColor rgb="FFFFBA2F"/>
        </patternFill>
      </fill>
    </dxf>
    <dxf>
      <fill>
        <patternFill>
          <bgColor rgb="FFFFDB69"/>
        </patternFill>
      </fill>
    </dxf>
    <dxf>
      <fill>
        <patternFill>
          <bgColor rgb="FFF7D98D"/>
        </patternFill>
      </fill>
    </dxf>
    <dxf>
      <fill>
        <patternFill>
          <bgColor theme="9" tint="0.59996337778862885"/>
        </patternFill>
      </fill>
    </dxf>
    <dxf>
      <fill>
        <patternFill>
          <bgColor rgb="FF95C575"/>
        </patternFill>
      </fill>
    </dxf>
    <dxf>
      <fill>
        <patternFill>
          <bgColor theme="9"/>
        </patternFill>
      </fill>
    </dxf>
    <dxf>
      <fill>
        <patternFill>
          <bgColor rgb="FFFF0000"/>
        </patternFill>
      </fill>
    </dxf>
    <dxf>
      <fill>
        <patternFill>
          <bgColor rgb="FFFF6565"/>
        </patternFill>
      </fill>
    </dxf>
    <dxf>
      <fill>
        <patternFill>
          <bgColor rgb="FFFC965E"/>
        </patternFill>
      </fill>
    </dxf>
    <dxf>
      <fill>
        <patternFill>
          <bgColor rgb="FFFFBA2F"/>
        </patternFill>
      </fill>
    </dxf>
    <dxf>
      <fill>
        <patternFill>
          <bgColor rgb="FFFFDB69"/>
        </patternFill>
      </fill>
    </dxf>
    <dxf>
      <fill>
        <patternFill>
          <bgColor rgb="FFF7D98D"/>
        </patternFill>
      </fill>
    </dxf>
    <dxf>
      <fill>
        <patternFill>
          <bgColor theme="9" tint="0.59996337778862885"/>
        </patternFill>
      </fill>
    </dxf>
    <dxf>
      <fill>
        <patternFill>
          <bgColor rgb="FF95C575"/>
        </patternFill>
      </fill>
    </dxf>
    <dxf>
      <fill>
        <patternFill>
          <bgColor theme="9"/>
        </patternFill>
      </fill>
    </dxf>
    <dxf>
      <fill>
        <patternFill>
          <bgColor rgb="FFFF0000"/>
        </patternFill>
      </fill>
    </dxf>
    <dxf>
      <fill>
        <patternFill>
          <bgColor rgb="FFFF6565"/>
        </patternFill>
      </fill>
    </dxf>
    <dxf>
      <fill>
        <patternFill>
          <bgColor rgb="FFFC965E"/>
        </patternFill>
      </fill>
    </dxf>
    <dxf>
      <fill>
        <patternFill>
          <bgColor rgb="FFFFBA2F"/>
        </patternFill>
      </fill>
    </dxf>
    <dxf>
      <fill>
        <patternFill>
          <bgColor rgb="FFFFDB69"/>
        </patternFill>
      </fill>
    </dxf>
    <dxf>
      <fill>
        <patternFill>
          <bgColor rgb="FFF7D98D"/>
        </patternFill>
      </fill>
    </dxf>
    <dxf>
      <fill>
        <patternFill>
          <bgColor theme="9" tint="0.59996337778862885"/>
        </patternFill>
      </fill>
    </dxf>
    <dxf>
      <fill>
        <patternFill>
          <bgColor rgb="FF95C575"/>
        </patternFill>
      </fill>
    </dxf>
    <dxf>
      <fill>
        <patternFill>
          <bgColor theme="9"/>
        </patternFill>
      </fill>
    </dxf>
    <dxf>
      <fill>
        <patternFill>
          <bgColor rgb="FFFF0000"/>
        </patternFill>
      </fill>
    </dxf>
    <dxf>
      <fill>
        <patternFill>
          <bgColor rgb="FFFF6565"/>
        </patternFill>
      </fill>
    </dxf>
    <dxf>
      <fill>
        <patternFill>
          <bgColor rgb="FFFC965E"/>
        </patternFill>
      </fill>
    </dxf>
    <dxf>
      <fill>
        <patternFill>
          <bgColor rgb="FFFFBA2F"/>
        </patternFill>
      </fill>
    </dxf>
    <dxf>
      <fill>
        <patternFill>
          <bgColor rgb="FFFFDB69"/>
        </patternFill>
      </fill>
    </dxf>
    <dxf>
      <fill>
        <patternFill>
          <bgColor rgb="FFF7D98D"/>
        </patternFill>
      </fill>
    </dxf>
    <dxf>
      <fill>
        <patternFill>
          <bgColor theme="9" tint="0.59996337778862885"/>
        </patternFill>
      </fill>
    </dxf>
    <dxf>
      <fill>
        <patternFill>
          <bgColor rgb="FF95C575"/>
        </patternFill>
      </fill>
    </dxf>
    <dxf>
      <fill>
        <patternFill>
          <bgColor theme="9"/>
        </patternFill>
      </fill>
    </dxf>
    <dxf>
      <fill>
        <patternFill>
          <bgColor rgb="FFFF0000"/>
        </patternFill>
      </fill>
    </dxf>
    <dxf>
      <fill>
        <patternFill>
          <bgColor rgb="FFFF6565"/>
        </patternFill>
      </fill>
    </dxf>
    <dxf>
      <fill>
        <patternFill>
          <bgColor rgb="FFFC965E"/>
        </patternFill>
      </fill>
    </dxf>
    <dxf>
      <fill>
        <patternFill>
          <bgColor rgb="FFFFBA2F"/>
        </patternFill>
      </fill>
    </dxf>
    <dxf>
      <fill>
        <patternFill>
          <bgColor rgb="FFFFDB69"/>
        </patternFill>
      </fill>
    </dxf>
    <dxf>
      <fill>
        <patternFill>
          <bgColor rgb="FFF7D98D"/>
        </patternFill>
      </fill>
    </dxf>
    <dxf>
      <fill>
        <patternFill>
          <bgColor theme="9" tint="0.59996337778862885"/>
        </patternFill>
      </fill>
    </dxf>
    <dxf>
      <fill>
        <patternFill>
          <bgColor rgb="FF95C575"/>
        </patternFill>
      </fill>
    </dxf>
    <dxf>
      <fill>
        <patternFill>
          <bgColor theme="9"/>
        </patternFill>
      </fill>
    </dxf>
    <dxf>
      <fill>
        <patternFill>
          <bgColor rgb="FFFF0000"/>
        </patternFill>
      </fill>
    </dxf>
    <dxf>
      <fill>
        <patternFill>
          <bgColor rgb="FFFF6565"/>
        </patternFill>
      </fill>
    </dxf>
    <dxf>
      <fill>
        <patternFill>
          <bgColor rgb="FFFDA97B"/>
        </patternFill>
      </fill>
    </dxf>
    <dxf>
      <fill>
        <patternFill>
          <bgColor rgb="FFFFCC66"/>
        </patternFill>
      </fill>
    </dxf>
    <dxf>
      <fill>
        <patternFill>
          <bgColor theme="7" tint="0.59996337778862885"/>
        </patternFill>
      </fill>
    </dxf>
    <dxf>
      <fill>
        <patternFill>
          <bgColor theme="9" tint="0.59996337778862885"/>
        </patternFill>
      </fill>
    </dxf>
    <dxf>
      <fill>
        <patternFill>
          <bgColor theme="9"/>
        </patternFill>
      </fill>
    </dxf>
    <dxf>
      <fill>
        <patternFill>
          <bgColor rgb="FFFF0000"/>
        </patternFill>
      </fill>
    </dxf>
    <dxf>
      <fill>
        <patternFill>
          <bgColor rgb="FFFF6565"/>
        </patternFill>
      </fill>
    </dxf>
    <dxf>
      <fill>
        <patternFill>
          <bgColor rgb="FFFDA97B"/>
        </patternFill>
      </fill>
    </dxf>
    <dxf>
      <fill>
        <patternFill>
          <bgColor rgb="FFFFCC66"/>
        </patternFill>
      </fill>
    </dxf>
    <dxf>
      <fill>
        <patternFill>
          <bgColor theme="7" tint="0.59996337778862885"/>
        </patternFill>
      </fill>
    </dxf>
    <dxf>
      <fill>
        <patternFill>
          <bgColor theme="9" tint="0.59996337778862885"/>
        </patternFill>
      </fill>
    </dxf>
    <dxf>
      <fill>
        <patternFill>
          <bgColor theme="9"/>
        </patternFill>
      </fill>
    </dxf>
    <dxf>
      <fill>
        <patternFill>
          <bgColor rgb="FFFF0000"/>
        </patternFill>
      </fill>
    </dxf>
    <dxf>
      <fill>
        <patternFill>
          <bgColor rgb="FFFF6565"/>
        </patternFill>
      </fill>
    </dxf>
    <dxf>
      <fill>
        <patternFill>
          <bgColor rgb="FFFDA97B"/>
        </patternFill>
      </fill>
    </dxf>
    <dxf>
      <fill>
        <patternFill>
          <bgColor rgb="FFFFCC66"/>
        </patternFill>
      </fill>
    </dxf>
    <dxf>
      <fill>
        <patternFill>
          <bgColor theme="7" tint="0.59996337778862885"/>
        </patternFill>
      </fill>
    </dxf>
    <dxf>
      <fill>
        <patternFill>
          <bgColor theme="9" tint="0.59996337778862885"/>
        </patternFill>
      </fill>
    </dxf>
    <dxf>
      <fill>
        <patternFill>
          <bgColor theme="9"/>
        </patternFill>
      </fill>
    </dxf>
    <dxf>
      <fill>
        <patternFill>
          <bgColor rgb="FFFF0000"/>
        </patternFill>
      </fill>
    </dxf>
    <dxf>
      <fill>
        <patternFill>
          <bgColor rgb="FFFF6565"/>
        </patternFill>
      </fill>
    </dxf>
    <dxf>
      <fill>
        <patternFill>
          <bgColor rgb="FFFDA97B"/>
        </patternFill>
      </fill>
    </dxf>
    <dxf>
      <fill>
        <patternFill>
          <bgColor rgb="FFFFCC66"/>
        </patternFill>
      </fill>
    </dxf>
    <dxf>
      <fill>
        <patternFill>
          <bgColor theme="7" tint="0.59996337778862885"/>
        </patternFill>
      </fill>
    </dxf>
    <dxf>
      <fill>
        <patternFill>
          <bgColor theme="9" tint="0.59996337778862885"/>
        </patternFill>
      </fill>
    </dxf>
    <dxf>
      <fill>
        <patternFill>
          <bgColor theme="9"/>
        </patternFill>
      </fill>
    </dxf>
    <dxf>
      <fill>
        <patternFill>
          <bgColor rgb="FFFF0000"/>
        </patternFill>
      </fill>
    </dxf>
    <dxf>
      <fill>
        <patternFill>
          <bgColor rgb="FFFF6565"/>
        </patternFill>
      </fill>
    </dxf>
    <dxf>
      <fill>
        <patternFill>
          <bgColor rgb="FFFDA97B"/>
        </patternFill>
      </fill>
    </dxf>
    <dxf>
      <fill>
        <patternFill>
          <bgColor rgb="FFFFCC66"/>
        </patternFill>
      </fill>
    </dxf>
    <dxf>
      <fill>
        <patternFill>
          <bgColor theme="7" tint="0.59996337778862885"/>
        </patternFill>
      </fill>
    </dxf>
    <dxf>
      <fill>
        <patternFill>
          <bgColor theme="9" tint="0.59996337778862885"/>
        </patternFill>
      </fill>
    </dxf>
    <dxf>
      <fill>
        <patternFill>
          <bgColor theme="9"/>
        </patternFill>
      </fill>
    </dxf>
    <dxf>
      <fill>
        <patternFill>
          <bgColor rgb="FFFF0000"/>
        </patternFill>
      </fill>
    </dxf>
    <dxf>
      <fill>
        <patternFill>
          <bgColor rgb="FFFF6565"/>
        </patternFill>
      </fill>
    </dxf>
    <dxf>
      <fill>
        <patternFill>
          <bgColor rgb="FFFDA97B"/>
        </patternFill>
      </fill>
    </dxf>
    <dxf>
      <fill>
        <patternFill>
          <bgColor rgb="FFFFCC66"/>
        </patternFill>
      </fill>
    </dxf>
    <dxf>
      <fill>
        <patternFill>
          <bgColor theme="7" tint="0.59996337778862885"/>
        </patternFill>
      </fill>
    </dxf>
    <dxf>
      <fill>
        <patternFill>
          <bgColor theme="9" tint="0.59996337778862885"/>
        </patternFill>
      </fill>
    </dxf>
    <dxf>
      <fill>
        <patternFill>
          <bgColor theme="9"/>
        </patternFill>
      </fill>
    </dxf>
    <dxf>
      <fill>
        <patternFill>
          <bgColor rgb="FFFF0000"/>
        </patternFill>
      </fill>
    </dxf>
    <dxf>
      <fill>
        <patternFill>
          <bgColor rgb="FFFF6565"/>
        </patternFill>
      </fill>
    </dxf>
    <dxf>
      <fill>
        <patternFill>
          <bgColor rgb="FFFDA97B"/>
        </patternFill>
      </fill>
    </dxf>
    <dxf>
      <fill>
        <patternFill>
          <bgColor rgb="FFFFCC66"/>
        </patternFill>
      </fill>
    </dxf>
    <dxf>
      <fill>
        <patternFill>
          <bgColor theme="7" tint="0.59996337778862885"/>
        </patternFill>
      </fill>
    </dxf>
    <dxf>
      <fill>
        <patternFill>
          <bgColor theme="9" tint="0.59996337778862885"/>
        </patternFill>
      </fill>
    </dxf>
    <dxf>
      <fill>
        <patternFill>
          <bgColor theme="9"/>
        </patternFill>
      </fill>
    </dxf>
    <dxf>
      <fill>
        <patternFill>
          <bgColor rgb="FFFF0000"/>
        </patternFill>
      </fill>
    </dxf>
    <dxf>
      <fill>
        <patternFill>
          <bgColor rgb="FFFF6565"/>
        </patternFill>
      </fill>
    </dxf>
    <dxf>
      <fill>
        <patternFill>
          <bgColor rgb="FFFC965E"/>
        </patternFill>
      </fill>
    </dxf>
    <dxf>
      <fill>
        <patternFill>
          <bgColor rgb="FFFFBA2F"/>
        </patternFill>
      </fill>
    </dxf>
    <dxf>
      <fill>
        <patternFill>
          <bgColor rgb="FFFFDB69"/>
        </patternFill>
      </fill>
    </dxf>
    <dxf>
      <fill>
        <patternFill>
          <bgColor rgb="FFF7D98D"/>
        </patternFill>
      </fill>
    </dxf>
    <dxf>
      <fill>
        <patternFill>
          <bgColor theme="9" tint="0.59996337778862885"/>
        </patternFill>
      </fill>
    </dxf>
    <dxf>
      <fill>
        <patternFill>
          <bgColor rgb="FF95C575"/>
        </patternFill>
      </fill>
    </dxf>
    <dxf>
      <fill>
        <patternFill>
          <bgColor theme="9"/>
        </patternFill>
      </fill>
    </dxf>
  </dxfs>
  <tableStyles count="0" defaultTableStyle="TableStyleMedium2" defaultPivotStyle="PivotStyleLight16"/>
  <colors>
    <mruColors>
      <color rgb="FFFFDB69"/>
      <color rgb="FF95C575"/>
      <color rgb="FFFC965E"/>
      <color rgb="FFFFBA2F"/>
      <color rgb="FFF7D98D"/>
      <color rgb="FFE8EC56"/>
      <color rgb="FFFDA97B"/>
      <color rgb="FFFF6565"/>
      <color rgb="FFFF2D2D"/>
      <color rgb="FFFE685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data id="1">
      <cx:numDim type="val">
        <cx:f>_xlchart.v1.1</cx:f>
      </cx:numDim>
    </cx:data>
    <cx:data id="2">
      <cx:numDim type="val">
        <cx:f>_xlchart.v1.2</cx:f>
      </cx:numDim>
    </cx:data>
    <cx:data id="3">
      <cx:numDim type="val">
        <cx:f>_xlchart.v1.3</cx:f>
      </cx:numDim>
    </cx:data>
    <cx:data id="4">
      <cx:numDim type="val">
        <cx:f>_xlchart.v1.4</cx:f>
      </cx:numDim>
    </cx:data>
    <cx:data id="5">
      <cx:numDim type="val">
        <cx:f>_xlchart.v1.5</cx:f>
      </cx:numDim>
    </cx:data>
  </cx:chartData>
  <cx:chart>
    <cx:title pos="t" align="ctr" overlay="0">
      <cx:tx>
        <cx:txData>
          <cx:v>Distribution Of Profit By Decision</cx:v>
        </cx:txData>
      </cx:tx>
      <cx:txPr>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Calibri" panose="020F0502020204030204"/>
            </a:rPr>
            <a:t>Distribution Of Profit By Decision</a:t>
          </a:r>
        </a:p>
      </cx:txPr>
    </cx:title>
    <cx:plotArea>
      <cx:plotAreaRegion>
        <cx:series layoutId="boxWhisker" uniqueId="{FC0A304F-23C1-41C7-A0AF-70D2FB9391A3}">
          <cx:tx>
            <cx:txData>
              <cx:f/>
              <cx:v>Decision 1</cx:v>
            </cx:txData>
          </cx:tx>
          <cx:dataId val="0"/>
          <cx:layoutPr>
            <cx:visibility meanLine="0" meanMarker="1" nonoutliers="0" outliers="1"/>
            <cx:statistics quartileMethod="exclusive"/>
          </cx:layoutPr>
        </cx:series>
        <cx:series layoutId="boxWhisker" uniqueId="{16D3B017-B854-41D1-86BB-77AB888BD1EE}">
          <cx:tx>
            <cx:txData>
              <cx:f/>
              <cx:v>Decision 2</cx:v>
            </cx:txData>
          </cx:tx>
          <cx:dataId val="1"/>
          <cx:layoutPr>
            <cx:visibility meanLine="0" meanMarker="1" nonoutliers="0" outliers="1"/>
            <cx:statistics quartileMethod="exclusive"/>
          </cx:layoutPr>
        </cx:series>
        <cx:series layoutId="boxWhisker" uniqueId="{87AFCEA7-4F6A-4076-8E76-8325F645234C}">
          <cx:tx>
            <cx:txData>
              <cx:f/>
              <cx:v>Decision 3</cx:v>
            </cx:txData>
          </cx:tx>
          <cx:dataId val="2"/>
          <cx:layoutPr>
            <cx:visibility meanLine="0" meanMarker="1" nonoutliers="0" outliers="1"/>
            <cx:statistics quartileMethod="exclusive"/>
          </cx:layoutPr>
        </cx:series>
        <cx:series layoutId="boxWhisker" uniqueId="{F521669C-7B57-4EB0-AD60-E9E0BC54D5F3}">
          <cx:tx>
            <cx:txData>
              <cx:f/>
              <cx:v>Decision 4</cx:v>
            </cx:txData>
          </cx:tx>
          <cx:dataId val="3"/>
          <cx:layoutPr>
            <cx:visibility meanLine="0" meanMarker="1" nonoutliers="0" outliers="1"/>
            <cx:statistics quartileMethod="exclusive"/>
          </cx:layoutPr>
        </cx:series>
        <cx:series layoutId="boxWhisker" uniqueId="{2BA4E329-33B8-4C8B-B2C9-ED51AA1DCF5B}">
          <cx:tx>
            <cx:txData>
              <cx:f/>
              <cx:v>Decision 5</cx:v>
            </cx:txData>
          </cx:tx>
          <cx:dataId val="4"/>
          <cx:layoutPr>
            <cx:visibility meanLine="0" meanMarker="1" nonoutliers="0" outliers="1"/>
            <cx:statistics quartileMethod="exclusive"/>
          </cx:layoutPr>
        </cx:series>
        <cx:series layoutId="boxWhisker" uniqueId="{CD7AE927-91B3-47CB-8610-C7CEA6B6510F}">
          <cx:tx>
            <cx:txData>
              <cx:f/>
              <cx:v>Decision 6</cx:v>
            </cx:txData>
          </cx:tx>
          <cx:dataId val="5"/>
          <cx:layoutPr>
            <cx:visibility meanLine="0" meanMarker="1" nonoutliers="0" outliers="1"/>
            <cx:statistics quartileMethod="exclusive"/>
          </cx:layoutPr>
        </cx:series>
      </cx:plotAreaRegion>
      <cx:axis id="0" hidden="1">
        <cx:catScaling gapWidth="1"/>
        <cx:tickLabels/>
      </cx:axis>
      <cx:axis id="1">
        <cx:valScaling/>
        <cx:majorGridlines/>
        <cx:tickLabels/>
      </cx:axis>
    </cx:plotArea>
    <cx:legend pos="t"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_xlchart.v1.6</cx:f>
      </cx:numDim>
    </cx:data>
    <cx:data id="1">
      <cx:numDim type="val">
        <cx:f>_xlchart.v1.7</cx:f>
      </cx:numDim>
    </cx:data>
    <cx:data id="2">
      <cx:numDim type="val">
        <cx:f>_xlchart.v1.8</cx:f>
      </cx:numDim>
    </cx:data>
    <cx:data id="3">
      <cx:numDim type="val">
        <cx:f>_xlchart.v1.9</cx:f>
      </cx:numDim>
    </cx:data>
    <cx:data id="4">
      <cx:numDim type="val">
        <cx:f>_xlchart.v1.10</cx:f>
      </cx:numDim>
    </cx:data>
    <cx:data id="5">
      <cx:numDim type="val">
        <cx:f>_xlchart.v1.11</cx:f>
      </cx:numDim>
    </cx:data>
  </cx:chartData>
  <cx:chart>
    <cx:title pos="t" align="ctr" overlay="0">
      <cx:tx>
        <cx:txData>
          <cx:v>Distribution Of Lost Sales By Decision</cx:v>
        </cx:txData>
      </cx:tx>
      <cx:txPr>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Calibri" panose="020F0502020204030204"/>
            </a:rPr>
            <a:t>Distribution Of Lost Sales By Decision</a:t>
          </a:r>
        </a:p>
      </cx:txPr>
    </cx:title>
    <cx:plotArea>
      <cx:plotAreaRegion>
        <cx:series layoutId="boxWhisker" uniqueId="{9E9953DB-CED5-4419-BBA7-19D0C91E5170}" formatIdx="0">
          <cx:dataId val="0"/>
          <cx:layoutPr>
            <cx:visibility meanLine="0" meanMarker="1" nonoutliers="0" outliers="1"/>
            <cx:statistics quartileMethod="exclusive"/>
          </cx:layoutPr>
        </cx:series>
        <cx:series layoutId="boxWhisker" uniqueId="{9BB1FB0B-7698-4339-8B89-400A19B49C15}" formatIdx="1">
          <cx:dataId val="1"/>
          <cx:layoutPr>
            <cx:visibility meanLine="0" meanMarker="1" nonoutliers="0" outliers="1"/>
            <cx:statistics quartileMethod="exclusive"/>
          </cx:layoutPr>
        </cx:series>
        <cx:series layoutId="boxWhisker" uniqueId="{7FBE5ADD-D668-4971-A31F-85128102FCA7}" formatIdx="2">
          <cx:dataId val="2"/>
          <cx:layoutPr>
            <cx:visibility meanLine="0" meanMarker="1" nonoutliers="0" outliers="1"/>
            <cx:statistics quartileMethod="exclusive"/>
          </cx:layoutPr>
        </cx:series>
        <cx:series layoutId="boxWhisker" uniqueId="{8C3B8780-30D3-411A-8911-EE5971B49323}" formatIdx="3">
          <cx:dataId val="3"/>
          <cx:layoutPr>
            <cx:visibility meanLine="0" meanMarker="1" nonoutliers="0" outliers="1"/>
            <cx:statistics quartileMethod="exclusive"/>
          </cx:layoutPr>
        </cx:series>
        <cx:series layoutId="boxWhisker" uniqueId="{C900BC33-9589-4A7B-9BD6-89AF6BEA80C6}" formatIdx="4">
          <cx:dataId val="4"/>
          <cx:layoutPr>
            <cx:visibility meanLine="0" meanMarker="1" nonoutliers="0" outliers="1"/>
            <cx:statistics quartileMethod="exclusive"/>
          </cx:layoutPr>
        </cx:series>
        <cx:series layoutId="boxWhisker" uniqueId="{9A8DC6BE-6BB8-4FE6-9A3B-739E50E23637}" formatIdx="5">
          <cx:dataId val="5"/>
          <cx:layoutPr>
            <cx:visibility meanLine="0" meanMarker="1" nonoutliers="0" outliers="1"/>
            <cx:statistics quartileMethod="exclusive"/>
          </cx:layoutPr>
        </cx:series>
      </cx:plotAreaRegion>
      <cx:axis id="0" hidden="1">
        <cx:catScaling gapWidth="1"/>
        <cx:tickLabels/>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Spin" dx="39" fmlaLink="'Monte Carlo Simulation'!$C$9" max="6" min="1" page="10" val="2"/>
</file>

<file path=xl/ctrlProps/ctrlProp2.xml><?xml version="1.0" encoding="utf-8"?>
<formControlPr xmlns="http://schemas.microsoft.com/office/spreadsheetml/2009/9/main" objectType="Spin" dx="39" fmlaLink="$C$11" max="1" page="10"/>
</file>

<file path=xl/drawings/_rels/drawing1.xml.rels><?xml version="1.0" encoding="UTF-8" standalone="yes"?>
<Relationships xmlns="http://schemas.openxmlformats.org/package/2006/relationships"><Relationship Id="rId8" Type="http://schemas.openxmlformats.org/officeDocument/2006/relationships/hyperlink" Target="#'Simulation Inputs'!A1"/><Relationship Id="rId3" Type="http://schemas.openxmlformats.org/officeDocument/2006/relationships/image" Target="../media/image3.jpeg"/><Relationship Id="rId7" Type="http://schemas.openxmlformats.org/officeDocument/2006/relationships/hyperlink" Target="#'Company Overview'!A1"/><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10" Type="http://schemas.openxmlformats.org/officeDocument/2006/relationships/hyperlink" Target="#'Monte Carlo Simulation'!A1"/><Relationship Id="rId4" Type="http://schemas.openxmlformats.org/officeDocument/2006/relationships/image" Target="../media/image4.png"/><Relationship Id="rId9" Type="http://schemas.openxmlformats.org/officeDocument/2006/relationships/hyperlink" Target="#'Statistical Breakdown'!A1"/></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7" Type="http://schemas.microsoft.com/office/2007/relationships/hdphoto" Target="../media/hdphoto1.wdp"/><Relationship Id="rId2" Type="http://schemas.openxmlformats.org/officeDocument/2006/relationships/image" Target="../media/image8.png"/><Relationship Id="rId1" Type="http://schemas.openxmlformats.org/officeDocument/2006/relationships/image" Target="../media/image7.jpg"/><Relationship Id="rId6" Type="http://schemas.openxmlformats.org/officeDocument/2006/relationships/image" Target="../media/image10.png"/><Relationship Id="rId5" Type="http://schemas.openxmlformats.org/officeDocument/2006/relationships/hyperlink" Target="#'Simulation Inputs'!A1"/><Relationship Id="rId4" Type="http://schemas.openxmlformats.org/officeDocument/2006/relationships/hyperlink" Target="#'Navigation Sheet'!A1"/></Relationships>
</file>

<file path=xl/drawings/_rels/drawing3.xml.rels><?xml version="1.0" encoding="UTF-8" standalone="yes"?>
<Relationships xmlns="http://schemas.openxmlformats.org/package/2006/relationships"><Relationship Id="rId3" Type="http://schemas.openxmlformats.org/officeDocument/2006/relationships/hyperlink" Target="#'Company Overview'!A1"/><Relationship Id="rId2" Type="http://schemas.openxmlformats.org/officeDocument/2006/relationships/hyperlink" Target="#'Navigation Sheet'!A1"/><Relationship Id="rId1" Type="http://schemas.openxmlformats.org/officeDocument/2006/relationships/image" Target="../media/image11.jpeg"/><Relationship Id="rId4" Type="http://schemas.openxmlformats.org/officeDocument/2006/relationships/hyperlink" Target="#'Statistical Breakdown'!A1"/></Relationships>
</file>

<file path=xl/drawings/_rels/drawing4.xml.rels><?xml version="1.0" encoding="UTF-8" standalone="yes"?>
<Relationships xmlns="http://schemas.openxmlformats.org/package/2006/relationships"><Relationship Id="rId3" Type="http://schemas.openxmlformats.org/officeDocument/2006/relationships/image" Target="../media/image12.jpeg"/><Relationship Id="rId2" Type="http://schemas.microsoft.com/office/2014/relationships/chartEx" Target="../charts/chartEx2.xml"/><Relationship Id="rId1" Type="http://schemas.microsoft.com/office/2014/relationships/chartEx" Target="../charts/chartEx1.xml"/><Relationship Id="rId6" Type="http://schemas.openxmlformats.org/officeDocument/2006/relationships/hyperlink" Target="#'Monte Carlo Simulation'!A1"/><Relationship Id="rId5" Type="http://schemas.openxmlformats.org/officeDocument/2006/relationships/hyperlink" Target="#'Simulation Inputs'!A1"/><Relationship Id="rId4" Type="http://schemas.openxmlformats.org/officeDocument/2006/relationships/hyperlink" Target="#'Navigation Sheet'!A1"/></Relationships>
</file>

<file path=xl/drawings/_rels/drawing5.xml.rels><?xml version="1.0" encoding="UTF-8" standalone="yes"?>
<Relationships xmlns="http://schemas.openxmlformats.org/package/2006/relationships"><Relationship Id="rId3" Type="http://schemas.openxmlformats.org/officeDocument/2006/relationships/hyperlink" Target="#'Statistical Breakdown'!A1"/><Relationship Id="rId2" Type="http://schemas.openxmlformats.org/officeDocument/2006/relationships/hyperlink" Target="#'Navigation Sheet'!A1"/><Relationship Id="rId1" Type="http://schemas.openxmlformats.org/officeDocument/2006/relationships/image" Target="../media/image7.jpg"/></Relationships>
</file>

<file path=xl/drawings/_rels/drawing7.xml.rels><?xml version="1.0" encoding="UTF-8" standalone="yes"?>
<Relationships xmlns="http://schemas.openxmlformats.org/package/2006/relationships"><Relationship Id="rId1" Type="http://schemas.openxmlformats.org/officeDocument/2006/relationships/hyperlink" Target="#'Navigation Sheet'!A1"/></Relationships>
</file>

<file path=xl/drawings/drawing1.xml><?xml version="1.0" encoding="utf-8"?>
<xdr:wsDr xmlns:xdr="http://schemas.openxmlformats.org/drawingml/2006/spreadsheetDrawing" xmlns:a="http://schemas.openxmlformats.org/drawingml/2006/main">
  <xdr:twoCellAnchor editAs="oneCell">
    <xdr:from>
      <xdr:col>3</xdr:col>
      <xdr:colOff>247650</xdr:colOff>
      <xdr:row>0</xdr:row>
      <xdr:rowOff>0</xdr:rowOff>
    </xdr:from>
    <xdr:to>
      <xdr:col>24</xdr:col>
      <xdr:colOff>447675</xdr:colOff>
      <xdr:row>41</xdr:row>
      <xdr:rowOff>47625</xdr:rowOff>
    </xdr:to>
    <xdr:pic>
      <xdr:nvPicPr>
        <xdr:cNvPr id="3" name="Graphic 2" descr="Coffee">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076450" y="0"/>
          <a:ext cx="13001625" cy="7858125"/>
        </a:xfrm>
        <a:prstGeom prst="rect">
          <a:avLst/>
        </a:prstGeom>
      </xdr:spPr>
    </xdr:pic>
    <xdr:clientData/>
  </xdr:twoCellAnchor>
  <xdr:twoCellAnchor>
    <xdr:from>
      <xdr:col>8</xdr:col>
      <xdr:colOff>304800</xdr:colOff>
      <xdr:row>18</xdr:row>
      <xdr:rowOff>38100</xdr:rowOff>
    </xdr:from>
    <xdr:to>
      <xdr:col>15</xdr:col>
      <xdr:colOff>590550</xdr:colOff>
      <xdr:row>24</xdr:row>
      <xdr:rowOff>76200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5181600" y="3467100"/>
          <a:ext cx="4552950" cy="1181100"/>
        </a:xfrm>
        <a:prstGeom prst="rect">
          <a:avLst/>
        </a:prstGeom>
        <a:solidFill>
          <a:schemeClr val="tx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a:solidFill>
                <a:schemeClr val="bg1"/>
              </a:solidFill>
            </a:rPr>
            <a:t>Springfield Beans Coffee Shop</a:t>
          </a:r>
          <a:r>
            <a:rPr lang="en-US" sz="2800" baseline="0">
              <a:solidFill>
                <a:schemeClr val="bg1"/>
              </a:solidFill>
            </a:rPr>
            <a:t> Decision Helper</a:t>
          </a:r>
        </a:p>
        <a:p>
          <a:pPr algn="ctr"/>
          <a:endParaRPr lang="en-US" sz="1800" baseline="0">
            <a:solidFill>
              <a:schemeClr val="bg1"/>
            </a:solidFill>
          </a:endParaRPr>
        </a:p>
      </xdr:txBody>
    </xdr:sp>
    <xdr:clientData/>
  </xdr:twoCellAnchor>
  <xdr:twoCellAnchor>
    <xdr:from>
      <xdr:col>9</xdr:col>
      <xdr:colOff>409575</xdr:colOff>
      <xdr:row>22</xdr:row>
      <xdr:rowOff>152400</xdr:rowOff>
    </xdr:from>
    <xdr:to>
      <xdr:col>14</xdr:col>
      <xdr:colOff>504825</xdr:colOff>
      <xdr:row>26</xdr:row>
      <xdr:rowOff>47625</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5895975" y="4343400"/>
          <a:ext cx="3143250" cy="657225"/>
        </a:xfrm>
        <a:prstGeom prst="rect">
          <a:avLst/>
        </a:prstGeom>
        <a:solidFill>
          <a:schemeClr val="tx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Team</a:t>
          </a:r>
          <a:r>
            <a:rPr lang="en-US" sz="1100" baseline="0">
              <a:solidFill>
                <a:schemeClr val="bg1"/>
              </a:solidFill>
            </a:rPr>
            <a:t> 4: </a:t>
          </a:r>
        </a:p>
        <a:p>
          <a:pPr algn="ctr"/>
          <a:r>
            <a:rPr lang="en-US" sz="1100">
              <a:solidFill>
                <a:schemeClr val="bg1"/>
              </a:solidFill>
            </a:rPr>
            <a:t>Alexandria Schmid, Nick Hakken, Finn Hays, Samarth Somani, Shreya Sundaresan</a:t>
          </a:r>
        </a:p>
      </xdr:txBody>
    </xdr:sp>
    <xdr:clientData/>
  </xdr:twoCellAnchor>
  <xdr:twoCellAnchor editAs="oneCell">
    <xdr:from>
      <xdr:col>12</xdr:col>
      <xdr:colOff>444499</xdr:colOff>
      <xdr:row>27</xdr:row>
      <xdr:rowOff>180975</xdr:rowOff>
    </xdr:from>
    <xdr:to>
      <xdr:col>14</xdr:col>
      <xdr:colOff>454025</xdr:colOff>
      <xdr:row>33</xdr:row>
      <xdr:rowOff>171448</xdr:rowOff>
    </xdr:to>
    <xdr:pic>
      <xdr:nvPicPr>
        <xdr:cNvPr id="8" name="Picture 7" descr="Image result for roasted green bean packaged coffee">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759699" y="5324475"/>
          <a:ext cx="1228726" cy="11334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95251</xdr:colOff>
      <xdr:row>27</xdr:row>
      <xdr:rowOff>180975</xdr:rowOff>
    </xdr:from>
    <xdr:to>
      <xdr:col>17</xdr:col>
      <xdr:colOff>175080</xdr:colOff>
      <xdr:row>34</xdr:row>
      <xdr:rowOff>28576</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rotWithShape="1">
        <a:blip xmlns:r="http://schemas.openxmlformats.org/officeDocument/2006/relationships" r:embed="rId4"/>
        <a:srcRect l="-1" r="5279" b="3277"/>
        <a:stretch/>
      </xdr:blipFill>
      <xdr:spPr>
        <a:xfrm>
          <a:off x="9239251" y="5324475"/>
          <a:ext cx="1299029" cy="1181101"/>
        </a:xfrm>
        <a:prstGeom prst="rect">
          <a:avLst/>
        </a:prstGeom>
      </xdr:spPr>
    </xdr:pic>
    <xdr:clientData/>
  </xdr:twoCellAnchor>
  <xdr:twoCellAnchor editAs="oneCell">
    <xdr:from>
      <xdr:col>7</xdr:col>
      <xdr:colOff>419099</xdr:colOff>
      <xdr:row>27</xdr:row>
      <xdr:rowOff>180975</xdr:rowOff>
    </xdr:from>
    <xdr:to>
      <xdr:col>9</xdr:col>
      <xdr:colOff>447674</xdr:colOff>
      <xdr:row>33</xdr:row>
      <xdr:rowOff>171450</xdr:rowOff>
    </xdr:to>
    <xdr:pic>
      <xdr:nvPicPr>
        <xdr:cNvPr id="11" name="Picture 10" descr="Image result for green bean coffee crop">
          <a:extLst>
            <a:ext uri="{FF2B5EF4-FFF2-40B4-BE49-F238E27FC236}">
              <a16:creationId xmlns:a16="http://schemas.microsoft.com/office/drawing/2014/main" id="{00000000-0008-0000-0000-00000B000000}"/>
            </a:ext>
          </a:extLst>
        </xdr:cNvPr>
        <xdr:cNvPicPr>
          <a:picLocks noChangeAspect="1" noChangeArrowheads="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10507" r="14090"/>
        <a:stretch/>
      </xdr:blipFill>
      <xdr:spPr bwMode="auto">
        <a:xfrm>
          <a:off x="4686299" y="5324475"/>
          <a:ext cx="1247775"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88899</xdr:colOff>
      <xdr:row>27</xdr:row>
      <xdr:rowOff>180975</xdr:rowOff>
    </xdr:from>
    <xdr:to>
      <xdr:col>12</xdr:col>
      <xdr:colOff>193674</xdr:colOff>
      <xdr:row>34</xdr:row>
      <xdr:rowOff>0</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6"/>
        <a:stretch>
          <a:fillRect/>
        </a:stretch>
      </xdr:blipFill>
      <xdr:spPr>
        <a:xfrm>
          <a:off x="6184899" y="5324475"/>
          <a:ext cx="1323975" cy="1152525"/>
        </a:xfrm>
        <a:prstGeom prst="rect">
          <a:avLst/>
        </a:prstGeom>
      </xdr:spPr>
    </xdr:pic>
    <xdr:clientData/>
  </xdr:twoCellAnchor>
  <xdr:twoCellAnchor>
    <xdr:from>
      <xdr:col>7</xdr:col>
      <xdr:colOff>476250</xdr:colOff>
      <xdr:row>34</xdr:row>
      <xdr:rowOff>57151</xdr:rowOff>
    </xdr:from>
    <xdr:to>
      <xdr:col>9</xdr:col>
      <xdr:colOff>390525</xdr:colOff>
      <xdr:row>36</xdr:row>
      <xdr:rowOff>171451</xdr:rowOff>
    </xdr:to>
    <xdr:sp macro="" textlink="">
      <xdr:nvSpPr>
        <xdr:cNvPr id="14" name="TextBox 13">
          <a:hlinkClick xmlns:r="http://schemas.openxmlformats.org/officeDocument/2006/relationships" r:id="rId7"/>
          <a:extLst>
            <a:ext uri="{FF2B5EF4-FFF2-40B4-BE49-F238E27FC236}">
              <a16:creationId xmlns:a16="http://schemas.microsoft.com/office/drawing/2014/main" id="{00000000-0008-0000-0000-00000E000000}"/>
            </a:ext>
          </a:extLst>
        </xdr:cNvPr>
        <xdr:cNvSpPr txBox="1"/>
      </xdr:nvSpPr>
      <xdr:spPr>
        <a:xfrm>
          <a:off x="4743450" y="6534151"/>
          <a:ext cx="1133475" cy="495300"/>
        </a:xfrm>
        <a:prstGeom prst="rect">
          <a:avLst/>
        </a:prstGeom>
        <a:solidFill>
          <a:schemeClr val="tx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Company</a:t>
          </a:r>
          <a:r>
            <a:rPr lang="en-US" sz="1100" baseline="0">
              <a:solidFill>
                <a:schemeClr val="bg1"/>
              </a:solidFill>
            </a:rPr>
            <a:t> Overview</a:t>
          </a:r>
          <a:endParaRPr lang="en-US" sz="1100">
            <a:solidFill>
              <a:schemeClr val="bg1"/>
            </a:solidFill>
          </a:endParaRPr>
        </a:p>
      </xdr:txBody>
    </xdr:sp>
    <xdr:clientData/>
  </xdr:twoCellAnchor>
  <xdr:twoCellAnchor>
    <xdr:from>
      <xdr:col>10</xdr:col>
      <xdr:colOff>171450</xdr:colOff>
      <xdr:row>34</xdr:row>
      <xdr:rowOff>57151</xdr:rowOff>
    </xdr:from>
    <xdr:to>
      <xdr:col>12</xdr:col>
      <xdr:colOff>85725</xdr:colOff>
      <xdr:row>36</xdr:row>
      <xdr:rowOff>171451</xdr:rowOff>
    </xdr:to>
    <xdr:sp macro="" textlink="">
      <xdr:nvSpPr>
        <xdr:cNvPr id="31" name="TextBox 30">
          <a:hlinkClick xmlns:r="http://schemas.openxmlformats.org/officeDocument/2006/relationships" r:id="rId8"/>
          <a:extLst>
            <a:ext uri="{FF2B5EF4-FFF2-40B4-BE49-F238E27FC236}">
              <a16:creationId xmlns:a16="http://schemas.microsoft.com/office/drawing/2014/main" id="{00000000-0008-0000-0000-00001F000000}"/>
            </a:ext>
          </a:extLst>
        </xdr:cNvPr>
        <xdr:cNvSpPr txBox="1"/>
      </xdr:nvSpPr>
      <xdr:spPr>
        <a:xfrm>
          <a:off x="6267450" y="6534151"/>
          <a:ext cx="1133475" cy="495300"/>
        </a:xfrm>
        <a:prstGeom prst="rect">
          <a:avLst/>
        </a:prstGeom>
        <a:solidFill>
          <a:schemeClr val="tx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Simulation</a:t>
          </a:r>
          <a:r>
            <a:rPr lang="en-US" sz="1100" baseline="0">
              <a:solidFill>
                <a:schemeClr val="bg1"/>
              </a:solidFill>
            </a:rPr>
            <a:t> Inputs</a:t>
          </a:r>
          <a:endParaRPr lang="en-US" sz="1100">
            <a:solidFill>
              <a:schemeClr val="bg1"/>
            </a:solidFill>
          </a:endParaRPr>
        </a:p>
      </xdr:txBody>
    </xdr:sp>
    <xdr:clientData/>
  </xdr:twoCellAnchor>
  <xdr:twoCellAnchor>
    <xdr:from>
      <xdr:col>12</xdr:col>
      <xdr:colOff>476250</xdr:colOff>
      <xdr:row>34</xdr:row>
      <xdr:rowOff>57151</xdr:rowOff>
    </xdr:from>
    <xdr:to>
      <xdr:col>14</xdr:col>
      <xdr:colOff>390525</xdr:colOff>
      <xdr:row>36</xdr:row>
      <xdr:rowOff>171451</xdr:rowOff>
    </xdr:to>
    <xdr:sp macro="" textlink="">
      <xdr:nvSpPr>
        <xdr:cNvPr id="32" name="TextBox 31">
          <a:hlinkClick xmlns:r="http://schemas.openxmlformats.org/officeDocument/2006/relationships" r:id="rId9"/>
          <a:extLst>
            <a:ext uri="{FF2B5EF4-FFF2-40B4-BE49-F238E27FC236}">
              <a16:creationId xmlns:a16="http://schemas.microsoft.com/office/drawing/2014/main" id="{00000000-0008-0000-0000-000020000000}"/>
            </a:ext>
          </a:extLst>
        </xdr:cNvPr>
        <xdr:cNvSpPr txBox="1"/>
      </xdr:nvSpPr>
      <xdr:spPr>
        <a:xfrm>
          <a:off x="7791450" y="6534151"/>
          <a:ext cx="1133475" cy="495300"/>
        </a:xfrm>
        <a:prstGeom prst="rect">
          <a:avLst/>
        </a:prstGeom>
        <a:solidFill>
          <a:schemeClr val="tx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Statistical</a:t>
          </a:r>
          <a:r>
            <a:rPr lang="en-US" sz="1100" baseline="0">
              <a:solidFill>
                <a:schemeClr val="bg1"/>
              </a:solidFill>
            </a:rPr>
            <a:t> Breakdown</a:t>
          </a:r>
          <a:endParaRPr lang="en-US" sz="1100">
            <a:solidFill>
              <a:schemeClr val="bg1"/>
            </a:solidFill>
          </a:endParaRPr>
        </a:p>
      </xdr:txBody>
    </xdr:sp>
    <xdr:clientData/>
  </xdr:twoCellAnchor>
  <xdr:twoCellAnchor>
    <xdr:from>
      <xdr:col>15</xdr:col>
      <xdr:colOff>171450</xdr:colOff>
      <xdr:row>34</xdr:row>
      <xdr:rowOff>57151</xdr:rowOff>
    </xdr:from>
    <xdr:to>
      <xdr:col>17</xdr:col>
      <xdr:colOff>85725</xdr:colOff>
      <xdr:row>36</xdr:row>
      <xdr:rowOff>171451</xdr:rowOff>
    </xdr:to>
    <xdr:sp macro="" textlink="">
      <xdr:nvSpPr>
        <xdr:cNvPr id="33" name="TextBox 32">
          <a:hlinkClick xmlns:r="http://schemas.openxmlformats.org/officeDocument/2006/relationships" r:id="rId10"/>
          <a:extLst>
            <a:ext uri="{FF2B5EF4-FFF2-40B4-BE49-F238E27FC236}">
              <a16:creationId xmlns:a16="http://schemas.microsoft.com/office/drawing/2014/main" id="{00000000-0008-0000-0000-000021000000}"/>
            </a:ext>
          </a:extLst>
        </xdr:cNvPr>
        <xdr:cNvSpPr txBox="1"/>
      </xdr:nvSpPr>
      <xdr:spPr>
        <a:xfrm>
          <a:off x="9315450" y="6534151"/>
          <a:ext cx="1133475" cy="495300"/>
        </a:xfrm>
        <a:prstGeom prst="rect">
          <a:avLst/>
        </a:prstGeom>
        <a:solidFill>
          <a:schemeClr val="tx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Monte</a:t>
          </a:r>
          <a:r>
            <a:rPr lang="en-US" sz="1100" baseline="0">
              <a:solidFill>
                <a:schemeClr val="bg1"/>
              </a:solidFill>
            </a:rPr>
            <a:t> Carlo Simulation</a:t>
          </a:r>
          <a:endParaRPr lang="en-US" sz="1100">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76200</xdr:colOff>
      <xdr:row>0</xdr:row>
      <xdr:rowOff>165100</xdr:rowOff>
    </xdr:from>
    <xdr:ext cx="6981825" cy="593304"/>
    <xdr:sp macro="" textlink="">
      <xdr:nvSpPr>
        <xdr:cNvPr id="2" name="Rectangle 1">
          <a:extLst>
            <a:ext uri="{FF2B5EF4-FFF2-40B4-BE49-F238E27FC236}">
              <a16:creationId xmlns:a16="http://schemas.microsoft.com/office/drawing/2014/main" id="{00000000-0008-0000-0100-000002000000}"/>
            </a:ext>
          </a:extLst>
        </xdr:cNvPr>
        <xdr:cNvSpPr/>
      </xdr:nvSpPr>
      <xdr:spPr>
        <a:xfrm>
          <a:off x="2990850" y="165100"/>
          <a:ext cx="6981825" cy="593304"/>
        </a:xfrm>
        <a:prstGeom prst="rect">
          <a:avLst/>
        </a:prstGeom>
        <a:noFill/>
      </xdr:spPr>
      <xdr:txBody>
        <a:bodyPr wrap="square" lIns="91440" tIns="45720" rIns="91440" bIns="45720">
          <a:spAutoFit/>
          <a:scene3d>
            <a:camera prst="orthographicFront"/>
            <a:lightRig rig="soft" dir="t">
              <a:rot lat="0" lon="0" rev="15600000"/>
            </a:lightRig>
          </a:scene3d>
          <a:sp3d extrusionH="57150" prstMaterial="softEdge">
            <a:bevelT w="25400" h="38100"/>
          </a:sp3d>
        </a:bodyPr>
        <a:lstStyle/>
        <a:p>
          <a:pPr algn="ctr"/>
          <a:r>
            <a:rPr lang="en-US" sz="3200" b="1" cap="none" spc="0">
              <a:ln/>
              <a:solidFill>
                <a:srgbClr val="CC3300"/>
              </a:solidFill>
              <a:effectLst/>
            </a:rPr>
            <a:t>Spring</a:t>
          </a:r>
          <a:r>
            <a:rPr lang="en-US" sz="3200" b="1" cap="none" spc="0" baseline="0">
              <a:ln/>
              <a:solidFill>
                <a:srgbClr val="CC3300"/>
              </a:solidFill>
              <a:effectLst/>
            </a:rPr>
            <a:t>field Beans Coffee Shop History</a:t>
          </a:r>
          <a:endParaRPr lang="en-US" sz="3200" b="1" cap="none" spc="0">
            <a:ln/>
            <a:solidFill>
              <a:srgbClr val="CC3300"/>
            </a:solidFill>
            <a:effectLst/>
          </a:endParaRPr>
        </a:p>
      </xdr:txBody>
    </xdr:sp>
    <xdr:clientData/>
  </xdr:oneCellAnchor>
  <xdr:twoCellAnchor editAs="oneCell">
    <xdr:from>
      <xdr:col>15</xdr:col>
      <xdr:colOff>508000</xdr:colOff>
      <xdr:row>0</xdr:row>
      <xdr:rowOff>177800</xdr:rowOff>
    </xdr:from>
    <xdr:to>
      <xdr:col>17</xdr:col>
      <xdr:colOff>297863</xdr:colOff>
      <xdr:row>3</xdr:row>
      <xdr:rowOff>152400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28250" y="177800"/>
          <a:ext cx="1009063" cy="546100"/>
        </a:xfrm>
        <a:prstGeom prst="rect">
          <a:avLst/>
        </a:prstGeom>
      </xdr:spPr>
    </xdr:pic>
    <xdr:clientData/>
  </xdr:twoCellAnchor>
  <xdr:twoCellAnchor editAs="oneCell">
    <xdr:from>
      <xdr:col>12</xdr:col>
      <xdr:colOff>600075</xdr:colOff>
      <xdr:row>8</xdr:row>
      <xdr:rowOff>180976</xdr:rowOff>
    </xdr:from>
    <xdr:to>
      <xdr:col>23</xdr:col>
      <xdr:colOff>9525</xdr:colOff>
      <xdr:row>23</xdr:row>
      <xdr:rowOff>38100</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391525" y="1704976"/>
          <a:ext cx="6115050" cy="2714624"/>
        </a:xfrm>
        <a:prstGeom prst="rect">
          <a:avLst/>
        </a:prstGeom>
      </xdr:spPr>
    </xdr:pic>
    <xdr:clientData/>
  </xdr:twoCellAnchor>
  <xdr:twoCellAnchor editAs="oneCell">
    <xdr:from>
      <xdr:col>7</xdr:col>
      <xdr:colOff>0</xdr:colOff>
      <xdr:row>25</xdr:row>
      <xdr:rowOff>161925</xdr:rowOff>
    </xdr:from>
    <xdr:to>
      <xdr:col>17</xdr:col>
      <xdr:colOff>19050</xdr:colOff>
      <xdr:row>42</xdr:row>
      <xdr:rowOff>19050</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3"/>
        <a:stretch>
          <a:fillRect/>
        </a:stretch>
      </xdr:blipFill>
      <xdr:spPr>
        <a:xfrm>
          <a:off x="4743450" y="4924425"/>
          <a:ext cx="6115050" cy="3095625"/>
        </a:xfrm>
        <a:prstGeom prst="rect">
          <a:avLst/>
        </a:prstGeom>
      </xdr:spPr>
    </xdr:pic>
    <xdr:clientData/>
  </xdr:twoCellAnchor>
  <xdr:oneCellAnchor>
    <xdr:from>
      <xdr:col>0</xdr:col>
      <xdr:colOff>0</xdr:colOff>
      <xdr:row>0</xdr:row>
      <xdr:rowOff>50298</xdr:rowOff>
    </xdr:from>
    <xdr:ext cx="1628775" cy="321177"/>
    <xdr:sp macro="" textlink="">
      <xdr:nvSpPr>
        <xdr:cNvPr id="5" name="Rectangle 4">
          <a:hlinkClick xmlns:r="http://schemas.openxmlformats.org/officeDocument/2006/relationships" r:id="rId4"/>
          <a:extLst>
            <a:ext uri="{FF2B5EF4-FFF2-40B4-BE49-F238E27FC236}">
              <a16:creationId xmlns:a16="http://schemas.microsoft.com/office/drawing/2014/main" id="{00000000-0008-0000-0100-000005000000}"/>
            </a:ext>
          </a:extLst>
        </xdr:cNvPr>
        <xdr:cNvSpPr/>
      </xdr:nvSpPr>
      <xdr:spPr>
        <a:xfrm>
          <a:off x="0" y="50298"/>
          <a:ext cx="1628775" cy="321177"/>
        </a:xfrm>
        <a:prstGeom prst="rect">
          <a:avLst/>
        </a:prstGeom>
        <a:noFill/>
      </xdr:spPr>
      <xdr:txBody>
        <a:bodyPr wrap="square" lIns="91440" tIns="45720" rIns="91440" bIns="45720">
          <a:noAutofit/>
        </a:bodyPr>
        <a:lstStyle/>
        <a:p>
          <a:pPr algn="ctr"/>
          <a:r>
            <a:rPr lang="en-US" sz="1600" b="0" cap="none" spc="0">
              <a:ln w="0"/>
              <a:solidFill>
                <a:schemeClr val="tx1"/>
              </a:solidFill>
              <a:effectLst>
                <a:outerShdw blurRad="38100" dist="19050" dir="2700000" algn="tl" rotWithShape="0">
                  <a:schemeClr val="dk1">
                    <a:alpha val="40000"/>
                  </a:schemeClr>
                </a:outerShdw>
              </a:effectLst>
            </a:rPr>
            <a:t>Navigation Sheet</a:t>
          </a:r>
        </a:p>
      </xdr:txBody>
    </xdr:sp>
    <xdr:clientData/>
  </xdr:oneCellAnchor>
  <xdr:oneCellAnchor>
    <xdr:from>
      <xdr:col>25</xdr:col>
      <xdr:colOff>463251</xdr:colOff>
      <xdr:row>0</xdr:row>
      <xdr:rowOff>59823</xdr:rowOff>
    </xdr:from>
    <xdr:ext cx="1645259" cy="342786"/>
    <xdr:sp macro="" textlink="">
      <xdr:nvSpPr>
        <xdr:cNvPr id="7" name="Rectangle 6">
          <a:hlinkClick xmlns:r="http://schemas.openxmlformats.org/officeDocument/2006/relationships" r:id="rId5"/>
          <a:extLst>
            <a:ext uri="{FF2B5EF4-FFF2-40B4-BE49-F238E27FC236}">
              <a16:creationId xmlns:a16="http://schemas.microsoft.com/office/drawing/2014/main" id="{00000000-0008-0000-0100-000007000000}"/>
            </a:ext>
          </a:extLst>
        </xdr:cNvPr>
        <xdr:cNvSpPr/>
      </xdr:nvSpPr>
      <xdr:spPr>
        <a:xfrm>
          <a:off x="16179501" y="59823"/>
          <a:ext cx="1645259" cy="342786"/>
        </a:xfrm>
        <a:prstGeom prst="rect">
          <a:avLst/>
        </a:prstGeom>
        <a:noFill/>
      </xdr:spPr>
      <xdr:txBody>
        <a:bodyPr wrap="none" lIns="91440" tIns="45720" rIns="91440" bIns="45720">
          <a:spAutoFit/>
        </a:bodyPr>
        <a:lstStyle/>
        <a:p>
          <a:pPr algn="ctr"/>
          <a:r>
            <a:rPr lang="en-US" sz="1600" b="0" cap="none" spc="0">
              <a:ln w="0"/>
              <a:solidFill>
                <a:schemeClr val="tx1"/>
              </a:solidFill>
              <a:effectLst>
                <a:outerShdw blurRad="38100" dist="19050" dir="2700000" algn="tl" rotWithShape="0">
                  <a:schemeClr val="dk1">
                    <a:alpha val="40000"/>
                  </a:schemeClr>
                </a:outerShdw>
              </a:effectLst>
            </a:rPr>
            <a:t>Simulation Inputs</a:t>
          </a:r>
        </a:p>
      </xdr:txBody>
    </xdr:sp>
    <xdr:clientData/>
  </xdr:oneCellAnchor>
  <xdr:twoCellAnchor editAs="oneCell">
    <xdr:from>
      <xdr:col>0</xdr:col>
      <xdr:colOff>1038225</xdr:colOff>
      <xdr:row>7</xdr:row>
      <xdr:rowOff>180976</xdr:rowOff>
    </xdr:from>
    <xdr:to>
      <xdr:col>11</xdr:col>
      <xdr:colOff>19050</xdr:colOff>
      <xdr:row>22</xdr:row>
      <xdr:rowOff>57150</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6">
          <a:extLst>
            <a:ext uri="{BEBA8EAE-BF5A-486C-A8C5-ECC9F3942E4B}">
              <a14:imgProps xmlns:a14="http://schemas.microsoft.com/office/drawing/2010/main">
                <a14:imgLayer r:embed="rId7">
                  <a14:imgEffect>
                    <a14:sharpenSoften amount="50000"/>
                  </a14:imgEffect>
                </a14:imgLayer>
              </a14:imgProps>
            </a:ext>
          </a:extLst>
        </a:blip>
        <a:stretch>
          <a:fillRect/>
        </a:stretch>
      </xdr:blipFill>
      <xdr:spPr>
        <a:xfrm>
          <a:off x="1038225" y="1514476"/>
          <a:ext cx="6162675" cy="2733674"/>
        </a:xfrm>
        <a:prstGeom prst="rect">
          <a:avLst/>
        </a:prstGeom>
      </xdr:spPr>
    </xdr:pic>
    <xdr:clientData/>
  </xdr:twoCellAnchor>
  <xdr:twoCellAnchor>
    <xdr:from>
      <xdr:col>3</xdr:col>
      <xdr:colOff>209550</xdr:colOff>
      <xdr:row>22</xdr:row>
      <xdr:rowOff>161925</xdr:rowOff>
    </xdr:from>
    <xdr:to>
      <xdr:col>8</xdr:col>
      <xdr:colOff>200025</xdr:colOff>
      <xdr:row>24</xdr:row>
      <xdr:rowOff>57150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2514600" y="4352925"/>
          <a:ext cx="303847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t>Graph 1 : Whole Beans Quantity Sold Over Time</a:t>
          </a:r>
        </a:p>
      </xdr:txBody>
    </xdr:sp>
    <xdr:clientData/>
  </xdr:twoCellAnchor>
  <xdr:twoCellAnchor>
    <xdr:from>
      <xdr:col>15</xdr:col>
      <xdr:colOff>57150</xdr:colOff>
      <xdr:row>23</xdr:row>
      <xdr:rowOff>66675</xdr:rowOff>
    </xdr:from>
    <xdr:to>
      <xdr:col>21</xdr:col>
      <xdr:colOff>123825</xdr:colOff>
      <xdr:row>24</xdr:row>
      <xdr:rowOff>152400</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9677400" y="4448175"/>
          <a:ext cx="372427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t>Graph 2 : Whole Beans Quantity Sold By Month (Aggregate)</a:t>
          </a:r>
        </a:p>
      </xdr:txBody>
    </xdr:sp>
    <xdr:clientData/>
  </xdr:twoCellAnchor>
  <xdr:twoCellAnchor>
    <xdr:from>
      <xdr:col>8</xdr:col>
      <xdr:colOff>314326</xdr:colOff>
      <xdr:row>42</xdr:row>
      <xdr:rowOff>104775</xdr:rowOff>
    </xdr:from>
    <xdr:to>
      <xdr:col>14</xdr:col>
      <xdr:colOff>466726</xdr:colOff>
      <xdr:row>44</xdr:row>
      <xdr:rowOff>0</xdr:rowOff>
    </xdr:to>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5667376" y="8105775"/>
          <a:ext cx="3810000"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t>Graph 3 : Average and Standard Deviation of Yearly Crop Yield</a:t>
          </a: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3</xdr:col>
      <xdr:colOff>914400</xdr:colOff>
      <xdr:row>0</xdr:row>
      <xdr:rowOff>85725</xdr:rowOff>
    </xdr:from>
    <xdr:ext cx="3657600" cy="593304"/>
    <xdr:sp macro="" textlink="">
      <xdr:nvSpPr>
        <xdr:cNvPr id="2" name="Rectangle 1">
          <a:extLst>
            <a:ext uri="{FF2B5EF4-FFF2-40B4-BE49-F238E27FC236}">
              <a16:creationId xmlns:a16="http://schemas.microsoft.com/office/drawing/2014/main" id="{00000000-0008-0000-0200-000002000000}"/>
            </a:ext>
          </a:extLst>
        </xdr:cNvPr>
        <xdr:cNvSpPr/>
      </xdr:nvSpPr>
      <xdr:spPr>
        <a:xfrm>
          <a:off x="5391150" y="85725"/>
          <a:ext cx="3657600" cy="593304"/>
        </a:xfrm>
        <a:prstGeom prst="rect">
          <a:avLst/>
        </a:prstGeom>
        <a:noFill/>
      </xdr:spPr>
      <xdr:txBody>
        <a:bodyPr wrap="square" lIns="91440" tIns="45720" rIns="91440" bIns="45720">
          <a:spAutoFit/>
          <a:scene3d>
            <a:camera prst="orthographicFront"/>
            <a:lightRig rig="soft" dir="t">
              <a:rot lat="0" lon="0" rev="15600000"/>
            </a:lightRig>
          </a:scene3d>
          <a:sp3d extrusionH="57150" prstMaterial="softEdge">
            <a:bevelT w="25400" h="38100"/>
          </a:sp3d>
        </a:bodyPr>
        <a:lstStyle/>
        <a:p>
          <a:pPr algn="ctr"/>
          <a:r>
            <a:rPr lang="en-US" sz="3200" b="1" cap="none" spc="0">
              <a:ln/>
              <a:solidFill>
                <a:srgbClr val="CC3300"/>
              </a:solidFill>
              <a:effectLst/>
            </a:rPr>
            <a:t>Simulation</a:t>
          </a:r>
          <a:r>
            <a:rPr lang="en-US" sz="3200" b="1" cap="none" spc="0" baseline="0">
              <a:ln/>
              <a:solidFill>
                <a:srgbClr val="CC3300"/>
              </a:solidFill>
              <a:effectLst/>
            </a:rPr>
            <a:t> Inputs</a:t>
          </a:r>
          <a:endParaRPr lang="en-US" sz="3200" b="1" cap="none" spc="0">
            <a:ln/>
            <a:solidFill>
              <a:srgbClr val="CC3300"/>
            </a:solidFill>
            <a:effectLst/>
          </a:endParaRPr>
        </a:p>
      </xdr:txBody>
    </xdr:sp>
    <xdr:clientData/>
  </xdr:oneCellAnchor>
  <xdr:twoCellAnchor editAs="oneCell">
    <xdr:from>
      <xdr:col>5</xdr:col>
      <xdr:colOff>1860550</xdr:colOff>
      <xdr:row>0</xdr:row>
      <xdr:rowOff>123825</xdr:rowOff>
    </xdr:from>
    <xdr:to>
      <xdr:col>6</xdr:col>
      <xdr:colOff>810678</xdr:colOff>
      <xdr:row>3</xdr:row>
      <xdr:rowOff>28575</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90000" y="123825"/>
          <a:ext cx="902753" cy="476250"/>
        </a:xfrm>
        <a:prstGeom prst="rect">
          <a:avLst/>
        </a:prstGeom>
      </xdr:spPr>
    </xdr:pic>
    <xdr:clientData/>
  </xdr:twoCellAnchor>
  <xdr:twoCellAnchor>
    <xdr:from>
      <xdr:col>8</xdr:col>
      <xdr:colOff>190500</xdr:colOff>
      <xdr:row>3</xdr:row>
      <xdr:rowOff>47626</xdr:rowOff>
    </xdr:from>
    <xdr:to>
      <xdr:col>11</xdr:col>
      <xdr:colOff>76200</xdr:colOff>
      <xdr:row>6</xdr:row>
      <xdr:rowOff>152400</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1572875" y="619126"/>
          <a:ext cx="4171950" cy="781049"/>
        </a:xfrm>
        <a:prstGeom prst="rect">
          <a:avLst/>
        </a:prstGeom>
        <a:solidFill>
          <a:srgbClr val="FF5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solidFill>
                <a:schemeClr val="tx1"/>
              </a:solidFill>
            </a:rPr>
            <a:t>Light Orange Cells: Changeable for Static Simulation</a:t>
          </a:r>
        </a:p>
        <a:p>
          <a:r>
            <a:rPr lang="en-US" sz="1400" baseline="0">
              <a:solidFill>
                <a:schemeClr val="tx1"/>
              </a:solidFill>
            </a:rPr>
            <a:t>Light Blue Cells: Changeable for Probablistic Simulation</a:t>
          </a:r>
        </a:p>
        <a:p>
          <a:r>
            <a:rPr lang="en-US" sz="1400" baseline="0">
              <a:solidFill>
                <a:schemeClr val="tx1"/>
              </a:solidFill>
            </a:rPr>
            <a:t>White Cells: Calculation Cells - Do Not Change!</a:t>
          </a:r>
          <a:endParaRPr lang="en-US" sz="1400">
            <a:solidFill>
              <a:schemeClr val="tx1"/>
            </a:solidFill>
          </a:endParaRPr>
        </a:p>
      </xdr:txBody>
    </xdr:sp>
    <xdr:clientData/>
  </xdr:twoCellAnchor>
  <xdr:oneCellAnchor>
    <xdr:from>
      <xdr:col>0</xdr:col>
      <xdr:colOff>65664</xdr:colOff>
      <xdr:row>0</xdr:row>
      <xdr:rowOff>12198</xdr:rowOff>
    </xdr:from>
    <xdr:ext cx="1621278" cy="342786"/>
    <xdr:sp macro="" textlink="">
      <xdr:nvSpPr>
        <xdr:cNvPr id="5" name="Rectangle 4">
          <a:hlinkClick xmlns:r="http://schemas.openxmlformats.org/officeDocument/2006/relationships" r:id="rId2"/>
          <a:extLst>
            <a:ext uri="{FF2B5EF4-FFF2-40B4-BE49-F238E27FC236}">
              <a16:creationId xmlns:a16="http://schemas.microsoft.com/office/drawing/2014/main" id="{00000000-0008-0000-0200-000005000000}"/>
            </a:ext>
          </a:extLst>
        </xdr:cNvPr>
        <xdr:cNvSpPr/>
      </xdr:nvSpPr>
      <xdr:spPr>
        <a:xfrm>
          <a:off x="65664" y="12198"/>
          <a:ext cx="1621278" cy="342786"/>
        </a:xfrm>
        <a:prstGeom prst="rect">
          <a:avLst/>
        </a:prstGeom>
        <a:noFill/>
      </xdr:spPr>
      <xdr:txBody>
        <a:bodyPr wrap="none" lIns="91440" tIns="45720" rIns="91440" bIns="45720">
          <a:spAutoFit/>
        </a:bodyPr>
        <a:lstStyle/>
        <a:p>
          <a:pPr algn="ctr"/>
          <a:r>
            <a:rPr lang="en-US" sz="1600" b="0" cap="none" spc="0">
              <a:ln w="0"/>
              <a:solidFill>
                <a:schemeClr val="tx1"/>
              </a:solidFill>
              <a:effectLst>
                <a:outerShdw blurRad="38100" dist="19050" dir="2700000" algn="tl" rotWithShape="0">
                  <a:schemeClr val="dk1">
                    <a:alpha val="40000"/>
                  </a:schemeClr>
                </a:outerShdw>
              </a:effectLst>
            </a:rPr>
            <a:t>Navigation Menu</a:t>
          </a:r>
        </a:p>
      </xdr:txBody>
    </xdr:sp>
    <xdr:clientData/>
  </xdr:oneCellAnchor>
  <xdr:oneCellAnchor>
    <xdr:from>
      <xdr:col>0</xdr:col>
      <xdr:colOff>66594</xdr:colOff>
      <xdr:row>1</xdr:row>
      <xdr:rowOff>107448</xdr:rowOff>
    </xdr:from>
    <xdr:ext cx="1809919" cy="342786"/>
    <xdr:sp macro="" textlink="">
      <xdr:nvSpPr>
        <xdr:cNvPr id="6" name="Rectangle 5">
          <a:hlinkClick xmlns:r="http://schemas.openxmlformats.org/officeDocument/2006/relationships" r:id="rId3"/>
          <a:extLst>
            <a:ext uri="{FF2B5EF4-FFF2-40B4-BE49-F238E27FC236}">
              <a16:creationId xmlns:a16="http://schemas.microsoft.com/office/drawing/2014/main" id="{00000000-0008-0000-0200-000006000000}"/>
            </a:ext>
          </a:extLst>
        </xdr:cNvPr>
        <xdr:cNvSpPr/>
      </xdr:nvSpPr>
      <xdr:spPr>
        <a:xfrm>
          <a:off x="66594" y="297948"/>
          <a:ext cx="1809919" cy="342786"/>
        </a:xfrm>
        <a:prstGeom prst="rect">
          <a:avLst/>
        </a:prstGeom>
        <a:noFill/>
      </xdr:spPr>
      <xdr:txBody>
        <a:bodyPr wrap="none" lIns="91440" tIns="45720" rIns="91440" bIns="45720">
          <a:spAutoFit/>
        </a:bodyPr>
        <a:lstStyle/>
        <a:p>
          <a:pPr algn="ctr"/>
          <a:r>
            <a:rPr lang="en-US" sz="1600" b="0" cap="none" spc="0">
              <a:ln w="0"/>
              <a:solidFill>
                <a:schemeClr val="tx1"/>
              </a:solidFill>
              <a:effectLst>
                <a:outerShdw blurRad="38100" dist="19050" dir="2700000" algn="tl" rotWithShape="0">
                  <a:schemeClr val="dk1">
                    <a:alpha val="40000"/>
                  </a:schemeClr>
                </a:outerShdw>
              </a:effectLst>
            </a:rPr>
            <a:t>Company Overview</a:t>
          </a:r>
        </a:p>
      </xdr:txBody>
    </xdr:sp>
    <xdr:clientData/>
  </xdr:oneCellAnchor>
  <xdr:oneCellAnchor>
    <xdr:from>
      <xdr:col>11</xdr:col>
      <xdr:colOff>55914</xdr:colOff>
      <xdr:row>0</xdr:row>
      <xdr:rowOff>59823</xdr:rowOff>
    </xdr:from>
    <xdr:ext cx="1983685" cy="342786"/>
    <xdr:sp macro="" textlink="">
      <xdr:nvSpPr>
        <xdr:cNvPr id="7" name="Rectangle 6">
          <a:hlinkClick xmlns:r="http://schemas.openxmlformats.org/officeDocument/2006/relationships" r:id="rId4"/>
          <a:extLst>
            <a:ext uri="{FF2B5EF4-FFF2-40B4-BE49-F238E27FC236}">
              <a16:creationId xmlns:a16="http://schemas.microsoft.com/office/drawing/2014/main" id="{00000000-0008-0000-0200-000007000000}"/>
            </a:ext>
          </a:extLst>
        </xdr:cNvPr>
        <xdr:cNvSpPr/>
      </xdr:nvSpPr>
      <xdr:spPr>
        <a:xfrm>
          <a:off x="15724539" y="59823"/>
          <a:ext cx="1983685" cy="342786"/>
        </a:xfrm>
        <a:prstGeom prst="rect">
          <a:avLst/>
        </a:prstGeom>
        <a:noFill/>
      </xdr:spPr>
      <xdr:txBody>
        <a:bodyPr wrap="none" lIns="91440" tIns="45720" rIns="91440" bIns="45720">
          <a:spAutoFit/>
        </a:bodyPr>
        <a:lstStyle/>
        <a:p>
          <a:pPr algn="ctr"/>
          <a:r>
            <a:rPr lang="en-US" sz="1600" b="0" cap="none" spc="0">
              <a:ln w="0"/>
              <a:solidFill>
                <a:schemeClr val="tx1"/>
              </a:solidFill>
              <a:effectLst>
                <a:outerShdw blurRad="38100" dist="19050" dir="2700000" algn="tl" rotWithShape="0">
                  <a:schemeClr val="dk1">
                    <a:alpha val="40000"/>
                  </a:schemeClr>
                </a:outerShdw>
              </a:effectLst>
            </a:rPr>
            <a:t>Statistical Breakdown</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1</xdr:col>
      <xdr:colOff>61271</xdr:colOff>
      <xdr:row>23</xdr:row>
      <xdr:rowOff>19234</xdr:rowOff>
    </xdr:from>
    <xdr:to>
      <xdr:col>8</xdr:col>
      <xdr:colOff>161744</xdr:colOff>
      <xdr:row>40</xdr:row>
      <xdr:rowOff>44933</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067686" y="4781734"/>
              <a:ext cx="5006747" cy="323364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530166</xdr:colOff>
      <xdr:row>23</xdr:row>
      <xdr:rowOff>49238</xdr:rowOff>
    </xdr:from>
    <xdr:to>
      <xdr:col>17</xdr:col>
      <xdr:colOff>98845</xdr:colOff>
      <xdr:row>40</xdr:row>
      <xdr:rowOff>26958</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7053892" y="4811738"/>
              <a:ext cx="4834387" cy="318566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oneCellAnchor>
    <xdr:from>
      <xdr:col>3</xdr:col>
      <xdr:colOff>503209</xdr:colOff>
      <xdr:row>0</xdr:row>
      <xdr:rowOff>87448</xdr:rowOff>
    </xdr:from>
    <xdr:ext cx="4832804" cy="593304"/>
    <xdr:sp macro="" textlink="">
      <xdr:nvSpPr>
        <xdr:cNvPr id="4" name="Rectangle 3">
          <a:extLst>
            <a:ext uri="{FF2B5EF4-FFF2-40B4-BE49-F238E27FC236}">
              <a16:creationId xmlns:a16="http://schemas.microsoft.com/office/drawing/2014/main" id="{00000000-0008-0000-0300-000004000000}"/>
            </a:ext>
          </a:extLst>
        </xdr:cNvPr>
        <xdr:cNvSpPr/>
      </xdr:nvSpPr>
      <xdr:spPr>
        <a:xfrm>
          <a:off x="3333751" y="87448"/>
          <a:ext cx="4832804" cy="593304"/>
        </a:xfrm>
        <a:prstGeom prst="rect">
          <a:avLst/>
        </a:prstGeom>
        <a:noFill/>
      </xdr:spPr>
      <xdr:txBody>
        <a:bodyPr wrap="square" lIns="91440" tIns="45720" rIns="91440" bIns="45720">
          <a:spAutoFit/>
          <a:scene3d>
            <a:camera prst="orthographicFront"/>
            <a:lightRig rig="soft" dir="t">
              <a:rot lat="0" lon="0" rev="15600000"/>
            </a:lightRig>
          </a:scene3d>
          <a:sp3d extrusionH="57150" prstMaterial="softEdge">
            <a:bevelT w="25400" h="38100"/>
          </a:sp3d>
        </a:bodyPr>
        <a:lstStyle/>
        <a:p>
          <a:pPr algn="ctr"/>
          <a:r>
            <a:rPr lang="en-US" sz="3200" b="1" cap="none" spc="0">
              <a:ln/>
              <a:solidFill>
                <a:srgbClr val="CC3300"/>
              </a:solidFill>
              <a:effectLst/>
            </a:rPr>
            <a:t>Statistical</a:t>
          </a:r>
          <a:r>
            <a:rPr lang="en-US" sz="3200" b="1" cap="none" spc="0" baseline="0">
              <a:ln/>
              <a:solidFill>
                <a:srgbClr val="CC3300"/>
              </a:solidFill>
              <a:effectLst/>
            </a:rPr>
            <a:t> Breakdown</a:t>
          </a:r>
          <a:endParaRPr lang="en-US" sz="3200" b="1" cap="none" spc="0">
            <a:ln/>
            <a:solidFill>
              <a:srgbClr val="CC3300"/>
            </a:solidFill>
            <a:effectLst/>
          </a:endParaRPr>
        </a:p>
      </xdr:txBody>
    </xdr:sp>
    <xdr:clientData/>
  </xdr:oneCellAnchor>
  <xdr:twoCellAnchor editAs="oneCell">
    <xdr:from>
      <xdr:col>10</xdr:col>
      <xdr:colOff>805012</xdr:colOff>
      <xdr:row>0</xdr:row>
      <xdr:rowOff>161743</xdr:rowOff>
    </xdr:from>
    <xdr:to>
      <xdr:col>11</xdr:col>
      <xdr:colOff>458267</xdr:colOff>
      <xdr:row>3</xdr:row>
      <xdr:rowOff>53915</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939776" y="161743"/>
          <a:ext cx="866345" cy="458280"/>
        </a:xfrm>
        <a:prstGeom prst="rect">
          <a:avLst/>
        </a:prstGeom>
      </xdr:spPr>
    </xdr:pic>
    <xdr:clientData/>
  </xdr:twoCellAnchor>
  <xdr:oneCellAnchor>
    <xdr:from>
      <xdr:col>0</xdr:col>
      <xdr:colOff>74470</xdr:colOff>
      <xdr:row>0</xdr:row>
      <xdr:rowOff>43378</xdr:rowOff>
    </xdr:from>
    <xdr:ext cx="1621278" cy="342786"/>
    <xdr:sp macro="" textlink="">
      <xdr:nvSpPr>
        <xdr:cNvPr id="6" name="Rectangle 5">
          <a:hlinkClick xmlns:r="http://schemas.openxmlformats.org/officeDocument/2006/relationships" r:id="rId4"/>
          <a:extLst>
            <a:ext uri="{FF2B5EF4-FFF2-40B4-BE49-F238E27FC236}">
              <a16:creationId xmlns:a16="http://schemas.microsoft.com/office/drawing/2014/main" id="{00000000-0008-0000-0300-000006000000}"/>
            </a:ext>
          </a:extLst>
        </xdr:cNvPr>
        <xdr:cNvSpPr/>
      </xdr:nvSpPr>
      <xdr:spPr>
        <a:xfrm>
          <a:off x="74470" y="43378"/>
          <a:ext cx="1621278" cy="342786"/>
        </a:xfrm>
        <a:prstGeom prst="rect">
          <a:avLst/>
        </a:prstGeom>
        <a:noFill/>
      </xdr:spPr>
      <xdr:txBody>
        <a:bodyPr wrap="none" lIns="91440" tIns="45720" rIns="91440" bIns="45720">
          <a:spAutoFit/>
        </a:bodyPr>
        <a:lstStyle/>
        <a:p>
          <a:pPr algn="ctr"/>
          <a:r>
            <a:rPr lang="en-US" sz="1600" b="0" cap="none" spc="0">
              <a:ln w="0"/>
              <a:solidFill>
                <a:schemeClr val="tx1"/>
              </a:solidFill>
              <a:effectLst>
                <a:outerShdw blurRad="38100" dist="19050" dir="2700000" algn="tl" rotWithShape="0">
                  <a:schemeClr val="dk1">
                    <a:alpha val="40000"/>
                  </a:schemeClr>
                </a:outerShdw>
              </a:effectLst>
            </a:rPr>
            <a:t>Navigation Menu</a:t>
          </a:r>
        </a:p>
      </xdr:txBody>
    </xdr:sp>
    <xdr:clientData/>
  </xdr:oneCellAnchor>
  <xdr:oneCellAnchor>
    <xdr:from>
      <xdr:col>0</xdr:col>
      <xdr:colOff>80454</xdr:colOff>
      <xdr:row>1</xdr:row>
      <xdr:rowOff>169179</xdr:rowOff>
    </xdr:from>
    <xdr:ext cx="1645258" cy="342786"/>
    <xdr:sp macro="" textlink="">
      <xdr:nvSpPr>
        <xdr:cNvPr id="7" name="Rectangle 6">
          <a:hlinkClick xmlns:r="http://schemas.openxmlformats.org/officeDocument/2006/relationships" r:id="rId5"/>
          <a:extLst>
            <a:ext uri="{FF2B5EF4-FFF2-40B4-BE49-F238E27FC236}">
              <a16:creationId xmlns:a16="http://schemas.microsoft.com/office/drawing/2014/main" id="{00000000-0008-0000-0300-000007000000}"/>
            </a:ext>
          </a:extLst>
        </xdr:cNvPr>
        <xdr:cNvSpPr/>
      </xdr:nvSpPr>
      <xdr:spPr>
        <a:xfrm>
          <a:off x="80454" y="357882"/>
          <a:ext cx="1645258" cy="342786"/>
        </a:xfrm>
        <a:prstGeom prst="rect">
          <a:avLst/>
        </a:prstGeom>
        <a:noFill/>
      </xdr:spPr>
      <xdr:txBody>
        <a:bodyPr wrap="none" lIns="91440" tIns="45720" rIns="91440" bIns="45720">
          <a:spAutoFit/>
        </a:bodyPr>
        <a:lstStyle/>
        <a:p>
          <a:pPr algn="ctr"/>
          <a:r>
            <a:rPr lang="en-US" sz="1600" b="0" cap="none" spc="0">
              <a:ln w="0"/>
              <a:solidFill>
                <a:schemeClr val="tx1"/>
              </a:solidFill>
              <a:effectLst>
                <a:outerShdw blurRad="38100" dist="19050" dir="2700000" algn="tl" rotWithShape="0">
                  <a:schemeClr val="dk1">
                    <a:alpha val="40000"/>
                  </a:schemeClr>
                </a:outerShdw>
              </a:effectLst>
            </a:rPr>
            <a:t>Simulation Inputs</a:t>
          </a:r>
        </a:p>
      </xdr:txBody>
    </xdr:sp>
    <xdr:clientData/>
  </xdr:oneCellAnchor>
  <xdr:oneCellAnchor>
    <xdr:from>
      <xdr:col>21</xdr:col>
      <xdr:colOff>18583</xdr:colOff>
      <xdr:row>0</xdr:row>
      <xdr:rowOff>52364</xdr:rowOff>
    </xdr:from>
    <xdr:ext cx="2164375" cy="342786"/>
    <xdr:sp macro="" textlink="">
      <xdr:nvSpPr>
        <xdr:cNvPr id="8" name="Rectangle 7">
          <a:hlinkClick xmlns:r="http://schemas.openxmlformats.org/officeDocument/2006/relationships" r:id="rId6"/>
          <a:extLst>
            <a:ext uri="{FF2B5EF4-FFF2-40B4-BE49-F238E27FC236}">
              <a16:creationId xmlns:a16="http://schemas.microsoft.com/office/drawing/2014/main" id="{00000000-0008-0000-0300-000008000000}"/>
            </a:ext>
          </a:extLst>
        </xdr:cNvPr>
        <xdr:cNvSpPr/>
      </xdr:nvSpPr>
      <xdr:spPr>
        <a:xfrm>
          <a:off x="14593630" y="52364"/>
          <a:ext cx="2164375" cy="342786"/>
        </a:xfrm>
        <a:prstGeom prst="rect">
          <a:avLst/>
        </a:prstGeom>
        <a:noFill/>
      </xdr:spPr>
      <xdr:txBody>
        <a:bodyPr wrap="none" lIns="91440" tIns="45720" rIns="91440" bIns="45720">
          <a:spAutoFit/>
        </a:bodyPr>
        <a:lstStyle/>
        <a:p>
          <a:pPr algn="ctr"/>
          <a:r>
            <a:rPr lang="en-US" sz="1600" b="0" cap="none" spc="0">
              <a:ln w="0"/>
              <a:solidFill>
                <a:schemeClr val="tx1"/>
              </a:solidFill>
              <a:effectLst>
                <a:outerShdw blurRad="38100" dist="19050" dir="2700000" algn="tl" rotWithShape="0">
                  <a:schemeClr val="dk1">
                    <a:alpha val="40000"/>
                  </a:schemeClr>
                </a:outerShdw>
              </a:effectLst>
            </a:rPr>
            <a:t>Monte Carlo Simulation</a:t>
          </a:r>
        </a:p>
      </xdr:txBody>
    </xdr:sp>
    <xdr:clientData/>
  </xdr:oneCellAnchor>
  <xdr:twoCellAnchor>
    <xdr:from>
      <xdr:col>18</xdr:col>
      <xdr:colOff>17972</xdr:colOff>
      <xdr:row>11</xdr:row>
      <xdr:rowOff>152760</xdr:rowOff>
    </xdr:from>
    <xdr:to>
      <xdr:col>23</xdr:col>
      <xdr:colOff>53916</xdr:colOff>
      <xdr:row>20</xdr:row>
      <xdr:rowOff>179718</xdr:rowOff>
    </xdr:to>
    <xdr:sp macro="" textlink="">
      <xdr:nvSpPr>
        <xdr:cNvPr id="10" name="TextBox 9">
          <a:extLst>
            <a:ext uri="{FF2B5EF4-FFF2-40B4-BE49-F238E27FC236}">
              <a16:creationId xmlns:a16="http://schemas.microsoft.com/office/drawing/2014/main" id="{93C50B0D-7E76-4802-A62A-DCF154B2BE38}"/>
            </a:ext>
          </a:extLst>
        </xdr:cNvPr>
        <xdr:cNvSpPr txBox="1"/>
      </xdr:nvSpPr>
      <xdr:spPr>
        <a:xfrm>
          <a:off x="12418444" y="2372265"/>
          <a:ext cx="3091132" cy="1913986"/>
        </a:xfrm>
        <a:prstGeom prst="rect">
          <a:avLst/>
        </a:prstGeom>
        <a:solidFill>
          <a:schemeClr val="lt1"/>
        </a:solidFill>
        <a:ln w="381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If lost sales equals</a:t>
          </a:r>
          <a:r>
            <a:rPr lang="en-US" sz="1100" baseline="0"/>
            <a:t> a negative value within the table, then excess supply exists.</a:t>
          </a:r>
        </a:p>
        <a:p>
          <a:endParaRPr lang="en-US" sz="1100" baseline="0"/>
        </a:p>
        <a:p>
          <a:r>
            <a:rPr lang="en-US" sz="1100" baseline="0"/>
            <a:t>As values approach 0, it results in a more favorable situaiton. As niether too many customers are being turned away nor excess supply exists.</a:t>
          </a:r>
        </a:p>
        <a:p>
          <a:endParaRPr lang="en-US" sz="1100" baseline="0"/>
        </a:p>
        <a:p>
          <a:r>
            <a:rPr lang="en-US" sz="1100" baseline="0"/>
            <a:t>If lost sales equals a positive value within the table, then excess demand exists, resulting in turning away customers and having to refund them.</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781050</xdr:colOff>
          <xdr:row>7</xdr:row>
          <xdr:rowOff>171450</xdr:rowOff>
        </xdr:from>
        <xdr:to>
          <xdr:col>3</xdr:col>
          <xdr:colOff>0</xdr:colOff>
          <xdr:row>9</xdr:row>
          <xdr:rowOff>0</xdr:rowOff>
        </xdr:to>
        <xdr:sp macro="" textlink="">
          <xdr:nvSpPr>
            <xdr:cNvPr id="1026" name="Spinner 2" hidden="1">
              <a:extLst>
                <a:ext uri="{63B3BB69-23CF-44E3-9099-C40C66FF867C}">
                  <a14:compatExt spid="_x0000_s1026"/>
                </a:ext>
                <a:ext uri="{FF2B5EF4-FFF2-40B4-BE49-F238E27FC236}">
                  <a16:creationId xmlns:a16="http://schemas.microsoft.com/office/drawing/2014/main" id="{00000000-0008-0000-0400-000002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752475</xdr:colOff>
          <xdr:row>10</xdr:row>
          <xdr:rowOff>9525</xdr:rowOff>
        </xdr:from>
        <xdr:to>
          <xdr:col>2</xdr:col>
          <xdr:colOff>1104900</xdr:colOff>
          <xdr:row>11</xdr:row>
          <xdr:rowOff>76200</xdr:rowOff>
        </xdr:to>
        <xdr:sp macro="" textlink="">
          <xdr:nvSpPr>
            <xdr:cNvPr id="1027" name="Spinner 3" hidden="1">
              <a:extLst>
                <a:ext uri="{63B3BB69-23CF-44E3-9099-C40C66FF867C}">
                  <a14:compatExt spid="_x0000_s1027"/>
                </a:ext>
                <a:ext uri="{FF2B5EF4-FFF2-40B4-BE49-F238E27FC236}">
                  <a16:creationId xmlns:a16="http://schemas.microsoft.com/office/drawing/2014/main" id="{00000000-0008-0000-0400-000003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oneCellAnchor>
    <xdr:from>
      <xdr:col>5</xdr:col>
      <xdr:colOff>657225</xdr:colOff>
      <xdr:row>0</xdr:row>
      <xdr:rowOff>76200</xdr:rowOff>
    </xdr:from>
    <xdr:ext cx="3939442" cy="530658"/>
    <xdr:sp macro="" textlink="">
      <xdr:nvSpPr>
        <xdr:cNvPr id="5" name="Rectangle 4">
          <a:extLst>
            <a:ext uri="{FF2B5EF4-FFF2-40B4-BE49-F238E27FC236}">
              <a16:creationId xmlns:a16="http://schemas.microsoft.com/office/drawing/2014/main" id="{00000000-0008-0000-0400-000005000000}"/>
            </a:ext>
          </a:extLst>
        </xdr:cNvPr>
        <xdr:cNvSpPr/>
      </xdr:nvSpPr>
      <xdr:spPr>
        <a:xfrm>
          <a:off x="6219825" y="76200"/>
          <a:ext cx="3939442" cy="530658"/>
        </a:xfrm>
        <a:prstGeom prst="rect">
          <a:avLst/>
        </a:prstGeom>
        <a:noFill/>
      </xdr:spPr>
      <xdr:txBody>
        <a:bodyPr wrap="square" lIns="91440" tIns="45720" rIns="91440" bIns="45720">
          <a:spAutoFit/>
          <a:scene3d>
            <a:camera prst="orthographicFront"/>
            <a:lightRig rig="soft" dir="t">
              <a:rot lat="0" lon="0" rev="15600000"/>
            </a:lightRig>
          </a:scene3d>
          <a:sp3d extrusionH="57150" prstMaterial="softEdge">
            <a:bevelT w="25400" h="38100"/>
          </a:sp3d>
        </a:bodyPr>
        <a:lstStyle/>
        <a:p>
          <a:pPr algn="ctr"/>
          <a:r>
            <a:rPr lang="en-US" sz="2800" b="1" cap="none" spc="0">
              <a:ln/>
              <a:solidFill>
                <a:srgbClr val="CC3300"/>
              </a:solidFill>
              <a:effectLst/>
            </a:rPr>
            <a:t>Monte</a:t>
          </a:r>
          <a:r>
            <a:rPr lang="en-US" sz="2800" b="1" cap="none" spc="0" baseline="0">
              <a:ln/>
              <a:solidFill>
                <a:srgbClr val="CC3300"/>
              </a:solidFill>
              <a:effectLst/>
            </a:rPr>
            <a:t> Carlo Simulation</a:t>
          </a:r>
          <a:endParaRPr lang="en-US" sz="2800" b="1" cap="none" spc="0">
            <a:ln/>
            <a:solidFill>
              <a:srgbClr val="CC3300"/>
            </a:solidFill>
            <a:effectLst/>
          </a:endParaRPr>
        </a:p>
      </xdr:txBody>
    </xdr:sp>
    <xdr:clientData/>
  </xdr:oneCellAnchor>
  <xdr:twoCellAnchor editAs="oneCell">
    <xdr:from>
      <xdr:col>10</xdr:col>
      <xdr:colOff>193675</xdr:colOff>
      <xdr:row>0</xdr:row>
      <xdr:rowOff>139261</xdr:rowOff>
    </xdr:from>
    <xdr:to>
      <xdr:col>11</xdr:col>
      <xdr:colOff>85725</xdr:colOff>
      <xdr:row>2</xdr:row>
      <xdr:rowOff>117793</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04425" y="139261"/>
          <a:ext cx="596900" cy="359532"/>
        </a:xfrm>
        <a:prstGeom prst="rect">
          <a:avLst/>
        </a:prstGeom>
      </xdr:spPr>
    </xdr:pic>
    <xdr:clientData/>
  </xdr:twoCellAnchor>
  <xdr:twoCellAnchor>
    <xdr:from>
      <xdr:col>5</xdr:col>
      <xdr:colOff>190500</xdr:colOff>
      <xdr:row>3</xdr:row>
      <xdr:rowOff>0</xdr:rowOff>
    </xdr:from>
    <xdr:to>
      <xdr:col>11</xdr:col>
      <xdr:colOff>647700</xdr:colOff>
      <xdr:row>4</xdr:row>
      <xdr:rowOff>104775</xdr:rowOff>
    </xdr:to>
    <xdr:sp macro="" textlink="">
      <xdr:nvSpPr>
        <xdr:cNvPr id="7" name="TextBox 6">
          <a:extLst>
            <a:ext uri="{FF2B5EF4-FFF2-40B4-BE49-F238E27FC236}">
              <a16:creationId xmlns:a16="http://schemas.microsoft.com/office/drawing/2014/main" id="{00000000-0008-0000-0400-000007000000}"/>
            </a:ext>
          </a:extLst>
        </xdr:cNvPr>
        <xdr:cNvSpPr txBox="1"/>
      </xdr:nvSpPr>
      <xdr:spPr>
        <a:xfrm>
          <a:off x="5753100" y="571500"/>
          <a:ext cx="5410200" cy="295275"/>
        </a:xfrm>
        <a:prstGeom prst="rect">
          <a:avLst/>
        </a:prstGeom>
        <a:solidFill>
          <a:srgbClr val="FF5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aseline="0">
              <a:solidFill>
                <a:schemeClr val="tx1"/>
              </a:solidFill>
            </a:rPr>
            <a:t>This sheet is protected, however to change plans and type use buttons.</a:t>
          </a:r>
        </a:p>
      </xdr:txBody>
    </xdr:sp>
    <xdr:clientData/>
  </xdr:twoCellAnchor>
  <xdr:oneCellAnchor>
    <xdr:from>
      <xdr:col>0</xdr:col>
      <xdr:colOff>65664</xdr:colOff>
      <xdr:row>0</xdr:row>
      <xdr:rowOff>50298</xdr:rowOff>
    </xdr:from>
    <xdr:ext cx="1621278" cy="342786"/>
    <xdr:sp macro="" textlink="">
      <xdr:nvSpPr>
        <xdr:cNvPr id="2" name="Rectangle 1">
          <a:hlinkClick xmlns:r="http://schemas.openxmlformats.org/officeDocument/2006/relationships" r:id="rId2"/>
          <a:extLst>
            <a:ext uri="{FF2B5EF4-FFF2-40B4-BE49-F238E27FC236}">
              <a16:creationId xmlns:a16="http://schemas.microsoft.com/office/drawing/2014/main" id="{00000000-0008-0000-0400-000002000000}"/>
            </a:ext>
          </a:extLst>
        </xdr:cNvPr>
        <xdr:cNvSpPr/>
      </xdr:nvSpPr>
      <xdr:spPr>
        <a:xfrm>
          <a:off x="65664" y="50298"/>
          <a:ext cx="1621278" cy="342786"/>
        </a:xfrm>
        <a:prstGeom prst="rect">
          <a:avLst/>
        </a:prstGeom>
        <a:noFill/>
      </xdr:spPr>
      <xdr:txBody>
        <a:bodyPr wrap="none" lIns="91440" tIns="45720" rIns="91440" bIns="45720">
          <a:spAutoFit/>
        </a:bodyPr>
        <a:lstStyle/>
        <a:p>
          <a:pPr algn="ctr"/>
          <a:r>
            <a:rPr lang="en-US" sz="1600" b="0" cap="none" spc="0">
              <a:ln w="0"/>
              <a:solidFill>
                <a:schemeClr val="tx1"/>
              </a:solidFill>
              <a:effectLst>
                <a:outerShdw blurRad="38100" dist="19050" dir="2700000" algn="tl" rotWithShape="0">
                  <a:schemeClr val="dk1">
                    <a:alpha val="40000"/>
                  </a:schemeClr>
                </a:outerShdw>
              </a:effectLst>
            </a:rPr>
            <a:t>Navigation Menu</a:t>
          </a:r>
        </a:p>
      </xdr:txBody>
    </xdr:sp>
    <xdr:clientData/>
  </xdr:oneCellAnchor>
  <xdr:oneCellAnchor>
    <xdr:from>
      <xdr:col>0</xdr:col>
      <xdr:colOff>74964</xdr:colOff>
      <xdr:row>1</xdr:row>
      <xdr:rowOff>126498</xdr:rowOff>
    </xdr:from>
    <xdr:ext cx="1983685" cy="342786"/>
    <xdr:sp macro="" textlink="">
      <xdr:nvSpPr>
        <xdr:cNvPr id="3" name="Rectangle 2">
          <a:hlinkClick xmlns:r="http://schemas.openxmlformats.org/officeDocument/2006/relationships" r:id="rId3"/>
          <a:extLst>
            <a:ext uri="{FF2B5EF4-FFF2-40B4-BE49-F238E27FC236}">
              <a16:creationId xmlns:a16="http://schemas.microsoft.com/office/drawing/2014/main" id="{00000000-0008-0000-0400-000003000000}"/>
            </a:ext>
          </a:extLst>
        </xdr:cNvPr>
        <xdr:cNvSpPr/>
      </xdr:nvSpPr>
      <xdr:spPr>
        <a:xfrm>
          <a:off x="74964" y="316998"/>
          <a:ext cx="1983685" cy="342786"/>
        </a:xfrm>
        <a:prstGeom prst="rect">
          <a:avLst/>
        </a:prstGeom>
        <a:noFill/>
      </xdr:spPr>
      <xdr:txBody>
        <a:bodyPr wrap="none" lIns="91440" tIns="45720" rIns="91440" bIns="45720">
          <a:spAutoFit/>
        </a:bodyPr>
        <a:lstStyle/>
        <a:p>
          <a:pPr algn="ctr"/>
          <a:r>
            <a:rPr lang="en-US" sz="1600" b="0" cap="none" spc="0">
              <a:ln w="0"/>
              <a:solidFill>
                <a:schemeClr val="tx1"/>
              </a:solidFill>
              <a:effectLst>
                <a:outerShdw blurRad="38100" dist="19050" dir="2700000" algn="tl" rotWithShape="0">
                  <a:schemeClr val="dk1">
                    <a:alpha val="40000"/>
                  </a:schemeClr>
                </a:outerShdw>
              </a:effectLst>
            </a:rPr>
            <a:t>Statistical Breakdown</a:t>
          </a: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0</xdr:col>
      <xdr:colOff>38100</xdr:colOff>
      <xdr:row>0</xdr:row>
      <xdr:rowOff>28575</xdr:rowOff>
    </xdr:from>
    <xdr:to>
      <xdr:col>3</xdr:col>
      <xdr:colOff>600075</xdr:colOff>
      <xdr:row>1</xdr:row>
      <xdr:rowOff>133350</xdr:rowOff>
    </xdr:to>
    <xdr:sp macro="" textlink="">
      <xdr:nvSpPr>
        <xdr:cNvPr id="2" name="TextBox 1">
          <a:extLst>
            <a:ext uri="{FF2B5EF4-FFF2-40B4-BE49-F238E27FC236}">
              <a16:creationId xmlns:a16="http://schemas.microsoft.com/office/drawing/2014/main" id="{772D5DAE-1B9F-453B-8F96-787FCC925587}"/>
            </a:ext>
          </a:extLst>
        </xdr:cNvPr>
        <xdr:cNvSpPr txBox="1"/>
      </xdr:nvSpPr>
      <xdr:spPr>
        <a:xfrm>
          <a:off x="38100" y="28575"/>
          <a:ext cx="2790825" cy="295275"/>
        </a:xfrm>
        <a:prstGeom prst="rect">
          <a:avLst/>
        </a:prstGeom>
        <a:solidFill>
          <a:srgbClr val="FF5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aseline="0">
              <a:solidFill>
                <a:schemeClr val="tx1"/>
              </a:solidFill>
            </a:rPr>
            <a:t>This sheet is protected.</a:t>
          </a:r>
        </a:p>
      </xdr:txBody>
    </xdr:sp>
    <xdr:clientData/>
  </xdr:twoCellAnchor>
</xdr:wsDr>
</file>

<file path=xl/drawings/drawing7.xml><?xml version="1.0" encoding="utf-8"?>
<xdr:wsDr xmlns:xdr="http://schemas.openxmlformats.org/drawingml/2006/spreadsheetDrawing" xmlns:a="http://schemas.openxmlformats.org/drawingml/2006/main">
  <xdr:oneCellAnchor>
    <xdr:from>
      <xdr:col>0</xdr:col>
      <xdr:colOff>0</xdr:colOff>
      <xdr:row>0</xdr:row>
      <xdr:rowOff>31248</xdr:rowOff>
    </xdr:from>
    <xdr:ext cx="1621278" cy="342786"/>
    <xdr:sp macro="" textlink="">
      <xdr:nvSpPr>
        <xdr:cNvPr id="3" name="Rectangle 2">
          <a:hlinkClick xmlns:r="http://schemas.openxmlformats.org/officeDocument/2006/relationships" r:id="rId1"/>
          <a:extLst>
            <a:ext uri="{FF2B5EF4-FFF2-40B4-BE49-F238E27FC236}">
              <a16:creationId xmlns:a16="http://schemas.microsoft.com/office/drawing/2014/main" id="{E0815332-805F-4AFF-8618-635AE658D1B1}"/>
            </a:ext>
          </a:extLst>
        </xdr:cNvPr>
        <xdr:cNvSpPr/>
      </xdr:nvSpPr>
      <xdr:spPr>
        <a:xfrm>
          <a:off x="0" y="31248"/>
          <a:ext cx="1621278" cy="342786"/>
        </a:xfrm>
        <a:prstGeom prst="rect">
          <a:avLst/>
        </a:prstGeom>
        <a:noFill/>
      </xdr:spPr>
      <xdr:txBody>
        <a:bodyPr wrap="none" lIns="91440" tIns="45720" rIns="91440" bIns="45720">
          <a:spAutoFit/>
        </a:bodyPr>
        <a:lstStyle/>
        <a:p>
          <a:pPr algn="ctr"/>
          <a:r>
            <a:rPr lang="en-US" sz="1600" b="0" cap="none" spc="0">
              <a:ln w="0"/>
              <a:solidFill>
                <a:schemeClr val="tx1"/>
              </a:solidFill>
              <a:effectLst>
                <a:outerShdw blurRad="38100" dist="19050" dir="2700000" algn="tl" rotWithShape="0">
                  <a:schemeClr val="dk1">
                    <a:alpha val="40000"/>
                  </a:schemeClr>
                </a:outerShdw>
              </a:effectLst>
            </a:rPr>
            <a:t>Navigation</a:t>
          </a:r>
          <a:r>
            <a:rPr lang="en-US" sz="1600" b="0" cap="none" spc="0" baseline="0">
              <a:ln w="0"/>
              <a:solidFill>
                <a:schemeClr val="tx1"/>
              </a:solidFill>
              <a:effectLst>
                <a:outerShdw blurRad="38100" dist="19050" dir="2700000" algn="tl" rotWithShape="0">
                  <a:schemeClr val="dk1">
                    <a:alpha val="40000"/>
                  </a:schemeClr>
                </a:outerShdw>
              </a:effectLst>
            </a:rPr>
            <a:t> Menu</a:t>
          </a:r>
          <a:endParaRPr lang="en-US" sz="1600" b="0" cap="none" spc="0">
            <a:ln w="0"/>
            <a:solidFill>
              <a:schemeClr val="tx1"/>
            </a:solidFill>
            <a:effectLst>
              <a:outerShdw blurRad="38100" dist="19050" dir="2700000" algn="tl" rotWithShape="0">
                <a:schemeClr val="dk1">
                  <a:alpha val="40000"/>
                </a:schemeClr>
              </a:outerShdw>
            </a:effectLst>
          </a:endParaRPr>
        </a:p>
      </xdr:txBody>
    </xdr:sp>
    <xdr:clientData/>
  </xdr:oneCellAnchor>
  <xdr:twoCellAnchor>
    <xdr:from>
      <xdr:col>7</xdr:col>
      <xdr:colOff>9525</xdr:colOff>
      <xdr:row>0</xdr:row>
      <xdr:rowOff>123825</xdr:rowOff>
    </xdr:from>
    <xdr:to>
      <xdr:col>11</xdr:col>
      <xdr:colOff>361950</xdr:colOff>
      <xdr:row>2</xdr:row>
      <xdr:rowOff>38100</xdr:rowOff>
    </xdr:to>
    <xdr:sp macro="" textlink="">
      <xdr:nvSpPr>
        <xdr:cNvPr id="4" name="TextBox 3">
          <a:extLst>
            <a:ext uri="{FF2B5EF4-FFF2-40B4-BE49-F238E27FC236}">
              <a16:creationId xmlns:a16="http://schemas.microsoft.com/office/drawing/2014/main" id="{4FC4DC9D-9EFF-4CA0-9884-6577DECA763C}"/>
            </a:ext>
          </a:extLst>
        </xdr:cNvPr>
        <xdr:cNvSpPr txBox="1"/>
      </xdr:nvSpPr>
      <xdr:spPr>
        <a:xfrm>
          <a:off x="5476875" y="123825"/>
          <a:ext cx="2790825" cy="295275"/>
        </a:xfrm>
        <a:prstGeom prst="rect">
          <a:avLst/>
        </a:prstGeom>
        <a:solidFill>
          <a:srgbClr val="FF5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aseline="0">
              <a:solidFill>
                <a:schemeClr val="tx1"/>
              </a:solidFill>
            </a:rPr>
            <a:t>This sheet is protected.</a:t>
          </a:r>
        </a:p>
      </xdr:txBody>
    </xdr:sp>
    <xdr:clientData/>
  </xdr:twoCellAnchor>
</xdr:wsDr>
</file>

<file path=xl/persons/person.xml><?xml version="1.0" encoding="utf-8"?>
<personList xmlns="http://schemas.microsoft.com/office/spreadsheetml/2018/threadedcomments" xmlns:x="http://schemas.openxmlformats.org/spreadsheetml/2006/main">
  <person displayName="Sundar" id="{FF86E9A2-82A6-45FD-AC3B-84548753FDA8}" userId="Sundar"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Y6" dT="2019-12-03T18:43:32.19" personId="{FF86E9A2-82A6-45FD-AC3B-84548753FDA8}" id="{E942994E-FF02-4DFC-B100-53F72D5932CC}">
    <text>Leave Cell Blank:
Column Input Cell</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microsoft.com/office/2017/10/relationships/threadedComment" Target="../threadedComments/threadedComment1.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260DD-9F51-43AB-8FC9-0394A9E21C85}">
  <dimension ref="A1"/>
  <sheetViews>
    <sheetView showGridLines="0" tabSelected="1" workbookViewId="0"/>
  </sheetViews>
  <sheetFormatPr defaultRowHeight="15" x14ac:dyDescent="0.25"/>
  <cols>
    <col min="1" max="16384" width="9.140625" style="42"/>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D336B-34EE-4304-8EAA-1D94F5B2A778}">
  <dimension ref="A1:W42"/>
  <sheetViews>
    <sheetView showGridLines="0" workbookViewId="0"/>
  </sheetViews>
  <sheetFormatPr defaultRowHeight="15" x14ac:dyDescent="0.25"/>
  <cols>
    <col min="1" max="1" width="16.28515625" bestFit="1" customWidth="1"/>
  </cols>
  <sheetData>
    <row r="1" spans="1:23" x14ac:dyDescent="0.25">
      <c r="A1" s="5"/>
    </row>
    <row r="9" spans="1:23" x14ac:dyDescent="0.25">
      <c r="B9" s="7"/>
      <c r="C9" s="88"/>
      <c r="D9" s="88"/>
      <c r="E9" s="88"/>
      <c r="F9" s="88"/>
      <c r="G9" s="88"/>
      <c r="H9" s="88"/>
      <c r="I9" s="88"/>
      <c r="J9" s="88"/>
      <c r="K9" s="8"/>
    </row>
    <row r="10" spans="1:23" x14ac:dyDescent="0.25">
      <c r="A10" s="59"/>
      <c r="B10" s="11"/>
      <c r="K10" s="10"/>
      <c r="L10" s="59"/>
      <c r="N10" s="7"/>
      <c r="O10" s="88"/>
      <c r="P10" s="88"/>
      <c r="Q10" s="88"/>
      <c r="R10" s="88"/>
      <c r="S10" s="88"/>
      <c r="T10" s="88"/>
      <c r="U10" s="88"/>
      <c r="V10" s="88"/>
      <c r="W10" s="8"/>
    </row>
    <row r="11" spans="1:23" x14ac:dyDescent="0.25">
      <c r="A11" s="10"/>
      <c r="L11" s="11"/>
      <c r="N11" s="11"/>
      <c r="O11" s="59"/>
      <c r="P11" s="59"/>
      <c r="Q11" s="59"/>
      <c r="R11" s="59"/>
      <c r="S11" s="59"/>
      <c r="T11" s="59"/>
      <c r="U11" s="59"/>
      <c r="V11" s="59"/>
      <c r="W11" s="10"/>
    </row>
    <row r="12" spans="1:23" x14ac:dyDescent="0.25">
      <c r="A12" s="10"/>
      <c r="L12" s="11"/>
      <c r="N12" s="11"/>
      <c r="O12" s="59"/>
      <c r="P12" s="59"/>
      <c r="Q12" s="59"/>
      <c r="R12" s="59"/>
      <c r="S12" s="59"/>
      <c r="T12" s="59"/>
      <c r="U12" s="59"/>
      <c r="V12" s="59"/>
      <c r="W12" s="10"/>
    </row>
    <row r="13" spans="1:23" x14ac:dyDescent="0.25">
      <c r="A13" s="10"/>
      <c r="L13" s="11"/>
      <c r="N13" s="11"/>
      <c r="O13" s="59"/>
      <c r="P13" s="59"/>
      <c r="Q13" s="59"/>
      <c r="R13" s="59"/>
      <c r="S13" s="59"/>
      <c r="T13" s="59"/>
      <c r="U13" s="59"/>
      <c r="V13" s="59"/>
      <c r="W13" s="10"/>
    </row>
    <row r="14" spans="1:23" x14ac:dyDescent="0.25">
      <c r="A14" s="10"/>
      <c r="L14" s="11"/>
      <c r="N14" s="11"/>
      <c r="O14" s="59"/>
      <c r="P14" s="59"/>
      <c r="Q14" s="59"/>
      <c r="R14" s="59"/>
      <c r="S14" s="59"/>
      <c r="T14" s="59"/>
      <c r="U14" s="59"/>
      <c r="V14" s="59"/>
      <c r="W14" s="10"/>
    </row>
    <row r="15" spans="1:23" x14ac:dyDescent="0.25">
      <c r="A15" s="10"/>
      <c r="L15" s="11"/>
      <c r="N15" s="11"/>
      <c r="O15" s="59"/>
      <c r="P15" s="59"/>
      <c r="Q15" s="59"/>
      <c r="R15" s="59"/>
      <c r="S15" s="59"/>
      <c r="T15" s="59"/>
      <c r="U15" s="59"/>
      <c r="V15" s="59"/>
      <c r="W15" s="10"/>
    </row>
    <row r="16" spans="1:23" x14ac:dyDescent="0.25">
      <c r="A16" s="10"/>
      <c r="L16" s="11"/>
      <c r="N16" s="11"/>
      <c r="O16" s="59"/>
      <c r="P16" s="59"/>
      <c r="Q16" s="59"/>
      <c r="R16" s="59"/>
      <c r="S16" s="59"/>
      <c r="T16" s="59"/>
      <c r="U16" s="59"/>
      <c r="V16" s="59"/>
      <c r="W16" s="10"/>
    </row>
    <row r="17" spans="1:23" x14ac:dyDescent="0.25">
      <c r="A17" s="10"/>
      <c r="L17" s="11"/>
      <c r="N17" s="11"/>
      <c r="O17" s="59"/>
      <c r="P17" s="59"/>
      <c r="Q17" s="59"/>
      <c r="R17" s="59"/>
      <c r="S17" s="59"/>
      <c r="T17" s="59"/>
      <c r="U17" s="59"/>
      <c r="V17" s="59"/>
      <c r="W17" s="10"/>
    </row>
    <row r="18" spans="1:23" x14ac:dyDescent="0.25">
      <c r="A18" s="10"/>
      <c r="L18" s="11"/>
      <c r="N18" s="11"/>
      <c r="O18" s="59"/>
      <c r="P18" s="59"/>
      <c r="Q18" s="59"/>
      <c r="R18" s="59"/>
      <c r="S18" s="59"/>
      <c r="T18" s="59"/>
      <c r="U18" s="59"/>
      <c r="V18" s="59"/>
      <c r="W18" s="10"/>
    </row>
    <row r="19" spans="1:23" x14ac:dyDescent="0.25">
      <c r="A19" s="10"/>
      <c r="L19" s="11"/>
      <c r="N19" s="11"/>
      <c r="O19" s="59"/>
      <c r="P19" s="59"/>
      <c r="Q19" s="59"/>
      <c r="R19" s="59"/>
      <c r="S19" s="59"/>
      <c r="T19" s="59"/>
      <c r="U19" s="59"/>
      <c r="V19" s="59"/>
      <c r="W19" s="10"/>
    </row>
    <row r="20" spans="1:23" x14ac:dyDescent="0.25">
      <c r="A20" s="10"/>
      <c r="L20" s="11"/>
      <c r="N20" s="11"/>
      <c r="O20" s="59"/>
      <c r="P20" s="59"/>
      <c r="Q20" s="59"/>
      <c r="R20" s="59"/>
      <c r="S20" s="59"/>
      <c r="T20" s="59"/>
      <c r="U20" s="59"/>
      <c r="V20" s="59"/>
      <c r="W20" s="10"/>
    </row>
    <row r="21" spans="1:23" x14ac:dyDescent="0.25">
      <c r="A21" s="10"/>
      <c r="L21" s="11"/>
      <c r="N21" s="11"/>
      <c r="O21" s="59"/>
      <c r="P21" s="59"/>
      <c r="Q21" s="59"/>
      <c r="R21" s="59"/>
      <c r="S21" s="59"/>
      <c r="T21" s="59"/>
      <c r="U21" s="59"/>
      <c r="V21" s="59"/>
      <c r="W21" s="10"/>
    </row>
    <row r="22" spans="1:23" x14ac:dyDescent="0.25">
      <c r="A22" s="10"/>
      <c r="L22" s="11"/>
      <c r="N22" s="11"/>
      <c r="O22" s="59"/>
      <c r="P22" s="59"/>
      <c r="Q22" s="59"/>
      <c r="R22" s="59"/>
      <c r="S22" s="59"/>
      <c r="T22" s="59"/>
      <c r="U22" s="59"/>
      <c r="V22" s="59"/>
      <c r="W22" s="10"/>
    </row>
    <row r="23" spans="1:23" x14ac:dyDescent="0.25">
      <c r="B23" s="88"/>
      <c r="C23" s="88"/>
      <c r="D23" s="88"/>
      <c r="E23" s="88"/>
      <c r="F23" s="88"/>
      <c r="G23" s="88"/>
      <c r="H23" s="88"/>
      <c r="I23" s="88"/>
      <c r="J23" s="88"/>
      <c r="K23" s="88"/>
      <c r="N23" s="17"/>
      <c r="O23" s="87"/>
      <c r="P23" s="87"/>
      <c r="Q23" s="87"/>
      <c r="R23" s="87"/>
      <c r="S23" s="87"/>
      <c r="T23" s="87"/>
      <c r="U23" s="87"/>
      <c r="V23" s="87"/>
      <c r="W23" s="18"/>
    </row>
    <row r="26" spans="1:23" x14ac:dyDescent="0.25">
      <c r="H26" s="87"/>
      <c r="I26" s="87"/>
      <c r="J26" s="87"/>
      <c r="K26" s="87"/>
      <c r="L26" s="87"/>
      <c r="M26" s="87"/>
      <c r="N26" s="87"/>
      <c r="O26" s="87"/>
      <c r="P26" s="87"/>
      <c r="Q26" s="87"/>
    </row>
    <row r="27" spans="1:23" x14ac:dyDescent="0.25">
      <c r="G27" s="10"/>
      <c r="R27" s="11"/>
    </row>
    <row r="28" spans="1:23" x14ac:dyDescent="0.25">
      <c r="G28" s="10"/>
      <c r="R28" s="11"/>
    </row>
    <row r="29" spans="1:23" x14ac:dyDescent="0.25">
      <c r="G29" s="10"/>
      <c r="R29" s="11"/>
    </row>
    <row r="30" spans="1:23" x14ac:dyDescent="0.25">
      <c r="G30" s="10"/>
      <c r="R30" s="11"/>
    </row>
    <row r="31" spans="1:23" x14ac:dyDescent="0.25">
      <c r="G31" s="10"/>
      <c r="R31" s="11"/>
    </row>
    <row r="32" spans="1:23" x14ac:dyDescent="0.25">
      <c r="G32" s="10"/>
      <c r="R32" s="11"/>
    </row>
    <row r="33" spans="7:18" x14ac:dyDescent="0.25">
      <c r="G33" s="10"/>
      <c r="R33" s="11"/>
    </row>
    <row r="34" spans="7:18" x14ac:dyDescent="0.25">
      <c r="G34" s="10"/>
      <c r="R34" s="11"/>
    </row>
    <row r="35" spans="7:18" x14ac:dyDescent="0.25">
      <c r="G35" s="10"/>
      <c r="R35" s="11"/>
    </row>
    <row r="36" spans="7:18" x14ac:dyDescent="0.25">
      <c r="G36" s="10"/>
      <c r="R36" s="11"/>
    </row>
    <row r="37" spans="7:18" x14ac:dyDescent="0.25">
      <c r="G37" s="10"/>
      <c r="R37" s="11"/>
    </row>
    <row r="38" spans="7:18" x14ac:dyDescent="0.25">
      <c r="G38" s="10"/>
      <c r="R38" s="11"/>
    </row>
    <row r="39" spans="7:18" x14ac:dyDescent="0.25">
      <c r="G39" s="10"/>
      <c r="R39" s="11"/>
    </row>
    <row r="40" spans="7:18" x14ac:dyDescent="0.25">
      <c r="G40" s="10"/>
      <c r="R40" s="11"/>
    </row>
    <row r="41" spans="7:18" x14ac:dyDescent="0.25">
      <c r="G41" s="10"/>
      <c r="R41" s="11"/>
    </row>
    <row r="42" spans="7:18" x14ac:dyDescent="0.25">
      <c r="G42" s="10"/>
      <c r="H42" s="87"/>
      <c r="I42" s="87"/>
      <c r="J42" s="87"/>
      <c r="K42" s="87"/>
      <c r="L42" s="87"/>
      <c r="M42" s="87"/>
      <c r="N42" s="87"/>
      <c r="O42" s="87"/>
      <c r="P42" s="87"/>
      <c r="Q42" s="87"/>
      <c r="R42" s="11"/>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AB678-CF75-405C-A42E-6F09349A4311}">
  <dimension ref="B5:K36"/>
  <sheetViews>
    <sheetView showGridLines="0" workbookViewId="0"/>
  </sheetViews>
  <sheetFormatPr defaultRowHeight="15" x14ac:dyDescent="0.25"/>
  <cols>
    <col min="2" max="3" width="29" bestFit="1" customWidth="1"/>
    <col min="4" max="4" width="13.85546875" customWidth="1"/>
    <col min="5" max="5" width="24.42578125" bestFit="1" customWidth="1"/>
    <col min="6" max="6" width="29.28515625" bestFit="1" customWidth="1"/>
    <col min="7" max="7" width="21.7109375" bestFit="1" customWidth="1"/>
    <col min="8" max="8" width="14.28515625" customWidth="1"/>
    <col min="9" max="9" width="21.7109375" bestFit="1" customWidth="1"/>
    <col min="10" max="10" width="31.85546875" bestFit="1" customWidth="1"/>
    <col min="11" max="11" width="10.7109375" bestFit="1" customWidth="1"/>
  </cols>
  <sheetData>
    <row r="5" spans="2:11" ht="23.25" x14ac:dyDescent="0.35">
      <c r="B5" s="84" t="s">
        <v>51</v>
      </c>
      <c r="C5" s="84"/>
      <c r="E5" s="83" t="s">
        <v>54</v>
      </c>
      <c r="F5" s="83"/>
    </row>
    <row r="6" spans="2:11" x14ac:dyDescent="0.25">
      <c r="B6" s="80" t="s">
        <v>27</v>
      </c>
      <c r="C6" s="81">
        <v>500</v>
      </c>
      <c r="E6" s="70" t="s">
        <v>26</v>
      </c>
      <c r="F6" s="68">
        <v>750</v>
      </c>
    </row>
    <row r="7" spans="2:11" x14ac:dyDescent="0.25">
      <c r="B7" s="80" t="s">
        <v>23</v>
      </c>
      <c r="C7" s="81">
        <v>600</v>
      </c>
      <c r="J7" s="59"/>
      <c r="K7" s="59"/>
    </row>
    <row r="8" spans="2:11" ht="23.25" x14ac:dyDescent="0.35">
      <c r="B8" s="80" t="s">
        <v>25</v>
      </c>
      <c r="C8" s="81">
        <v>450</v>
      </c>
      <c r="E8" s="83" t="s">
        <v>55</v>
      </c>
      <c r="F8" s="83"/>
    </row>
    <row r="9" spans="2:11" ht="23.25" x14ac:dyDescent="0.35">
      <c r="B9" s="80" t="s">
        <v>24</v>
      </c>
      <c r="C9" s="81">
        <v>0</v>
      </c>
      <c r="E9" s="67" t="s">
        <v>0</v>
      </c>
      <c r="F9" s="67" t="s">
        <v>1</v>
      </c>
      <c r="I9" s="83" t="s">
        <v>16</v>
      </c>
      <c r="J9" s="83"/>
      <c r="K9" s="83"/>
    </row>
    <row r="10" spans="2:11" x14ac:dyDescent="0.25">
      <c r="B10" s="80" t="s">
        <v>40</v>
      </c>
      <c r="C10" s="82" t="s">
        <v>22</v>
      </c>
      <c r="E10" s="69">
        <v>0</v>
      </c>
      <c r="F10" s="69">
        <v>0.9</v>
      </c>
      <c r="I10" s="71" t="s">
        <v>41</v>
      </c>
      <c r="J10" s="70" t="s">
        <v>17</v>
      </c>
      <c r="K10" s="70" t="s">
        <v>18</v>
      </c>
    </row>
    <row r="11" spans="2:11" x14ac:dyDescent="0.25">
      <c r="E11" s="69">
        <v>0.5</v>
      </c>
      <c r="F11" s="69">
        <v>0.7</v>
      </c>
      <c r="I11" s="6">
        <v>0</v>
      </c>
      <c r="J11" s="68">
        <v>20</v>
      </c>
      <c r="K11" s="68">
        <v>0.05</v>
      </c>
    </row>
    <row r="12" spans="2:11" x14ac:dyDescent="0.25">
      <c r="E12" s="69">
        <v>1</v>
      </c>
      <c r="F12" s="69">
        <v>0.5</v>
      </c>
      <c r="I12" s="6">
        <v>0.05</v>
      </c>
      <c r="J12" s="68">
        <v>40</v>
      </c>
      <c r="K12" s="68">
        <v>0.1</v>
      </c>
    </row>
    <row r="13" spans="2:11" x14ac:dyDescent="0.25">
      <c r="I13" s="6">
        <v>0.15</v>
      </c>
      <c r="J13" s="68">
        <v>50</v>
      </c>
      <c r="K13" s="68">
        <v>0.15</v>
      </c>
    </row>
    <row r="14" spans="2:11" ht="23.25" x14ac:dyDescent="0.35">
      <c r="B14" s="83" t="s">
        <v>52</v>
      </c>
      <c r="C14" s="83"/>
      <c r="E14" s="83" t="s">
        <v>56</v>
      </c>
      <c r="F14" s="83"/>
      <c r="I14" s="6">
        <v>0.3</v>
      </c>
      <c r="J14" s="68">
        <v>60</v>
      </c>
      <c r="K14" s="68">
        <v>0.1</v>
      </c>
    </row>
    <row r="15" spans="2:11" x14ac:dyDescent="0.25">
      <c r="B15" s="64" t="s">
        <v>12</v>
      </c>
      <c r="C15" s="63">
        <v>9</v>
      </c>
      <c r="E15" s="67" t="s">
        <v>0</v>
      </c>
      <c r="F15" s="67" t="s">
        <v>2</v>
      </c>
      <c r="I15" s="6">
        <v>0.4</v>
      </c>
      <c r="J15" s="68">
        <v>75</v>
      </c>
      <c r="K15" s="68">
        <v>0.3</v>
      </c>
    </row>
    <row r="16" spans="2:11" x14ac:dyDescent="0.25">
      <c r="B16" s="65" t="s">
        <v>13</v>
      </c>
      <c r="C16" s="63">
        <v>12.95</v>
      </c>
      <c r="E16" s="69">
        <v>0</v>
      </c>
      <c r="F16" s="69">
        <v>0.7</v>
      </c>
      <c r="I16" s="6">
        <v>0.7</v>
      </c>
      <c r="J16" s="68">
        <v>85</v>
      </c>
      <c r="K16" s="68">
        <v>0.3</v>
      </c>
    </row>
    <row r="17" spans="2:11" x14ac:dyDescent="0.25">
      <c r="B17" s="65" t="s">
        <v>14</v>
      </c>
      <c r="C17" s="63">
        <v>14.95</v>
      </c>
      <c r="E17" s="69">
        <v>0.5</v>
      </c>
      <c r="F17" s="69">
        <v>0.98</v>
      </c>
      <c r="I17" s="6">
        <v>1</v>
      </c>
      <c r="J17" s="6"/>
      <c r="K17" s="6"/>
    </row>
    <row r="18" spans="2:11" x14ac:dyDescent="0.25">
      <c r="E18" s="69">
        <v>1</v>
      </c>
      <c r="F18" s="69">
        <v>0.99990000000000001</v>
      </c>
    </row>
    <row r="19" spans="2:11" ht="23.25" x14ac:dyDescent="0.35">
      <c r="I19" s="83" t="s">
        <v>19</v>
      </c>
      <c r="J19" s="83"/>
      <c r="K19" s="83"/>
    </row>
    <row r="20" spans="2:11" ht="23.25" x14ac:dyDescent="0.35">
      <c r="B20" s="83" t="s">
        <v>53</v>
      </c>
      <c r="C20" s="83"/>
      <c r="E20" s="83" t="s">
        <v>57</v>
      </c>
      <c r="F20" s="83"/>
      <c r="G20" s="83"/>
      <c r="I20" s="71" t="s">
        <v>41</v>
      </c>
      <c r="J20" s="70" t="s">
        <v>17</v>
      </c>
      <c r="K20" s="70" t="s">
        <v>18</v>
      </c>
    </row>
    <row r="21" spans="2:11" x14ac:dyDescent="0.25">
      <c r="B21" s="67" t="s">
        <v>3</v>
      </c>
      <c r="C21" s="66">
        <v>753.54</v>
      </c>
      <c r="E21" s="67" t="s">
        <v>5</v>
      </c>
      <c r="F21" s="67" t="s">
        <v>6</v>
      </c>
      <c r="G21" s="67" t="s">
        <v>7</v>
      </c>
      <c r="I21" s="6">
        <v>0</v>
      </c>
      <c r="J21" s="68">
        <v>40</v>
      </c>
      <c r="K21" s="68">
        <v>0.05</v>
      </c>
    </row>
    <row r="22" spans="2:11" x14ac:dyDescent="0.25">
      <c r="B22" s="67" t="s">
        <v>4</v>
      </c>
      <c r="C22" s="66">
        <v>117.59</v>
      </c>
      <c r="E22" s="66">
        <v>1</v>
      </c>
      <c r="F22" s="69">
        <v>0.5</v>
      </c>
      <c r="G22" s="69">
        <v>0</v>
      </c>
      <c r="H22" s="3"/>
      <c r="I22" s="6">
        <v>0.05</v>
      </c>
      <c r="J22" s="68">
        <v>80</v>
      </c>
      <c r="K22" s="68">
        <v>0.1</v>
      </c>
    </row>
    <row r="23" spans="2:11" x14ac:dyDescent="0.25">
      <c r="E23" s="66">
        <v>2</v>
      </c>
      <c r="F23" s="69">
        <v>0.5</v>
      </c>
      <c r="G23" s="69">
        <v>0.5</v>
      </c>
      <c r="H23" s="4"/>
      <c r="I23" s="6">
        <v>0.15</v>
      </c>
      <c r="J23" s="68">
        <v>100</v>
      </c>
      <c r="K23" s="68">
        <v>0.15</v>
      </c>
    </row>
    <row r="24" spans="2:11" x14ac:dyDescent="0.25">
      <c r="E24" s="66">
        <v>3</v>
      </c>
      <c r="F24" s="69">
        <v>0.5</v>
      </c>
      <c r="G24" s="69">
        <v>1</v>
      </c>
      <c r="H24" s="4"/>
      <c r="I24" s="6">
        <v>0.3</v>
      </c>
      <c r="J24" s="68">
        <v>120</v>
      </c>
      <c r="K24" s="68">
        <v>0.1</v>
      </c>
    </row>
    <row r="25" spans="2:11" x14ac:dyDescent="0.25">
      <c r="E25" s="66">
        <v>4</v>
      </c>
      <c r="F25" s="69">
        <v>1</v>
      </c>
      <c r="G25" s="69">
        <v>0</v>
      </c>
      <c r="H25" s="4"/>
      <c r="I25" s="6">
        <v>0.4</v>
      </c>
      <c r="J25" s="68">
        <v>150</v>
      </c>
      <c r="K25" s="68">
        <v>0.3</v>
      </c>
    </row>
    <row r="26" spans="2:11" x14ac:dyDescent="0.25">
      <c r="E26" s="66">
        <v>5</v>
      </c>
      <c r="F26" s="69">
        <v>1</v>
      </c>
      <c r="G26" s="69">
        <v>0.5</v>
      </c>
      <c r="H26" s="4"/>
      <c r="I26" s="6">
        <v>0.7</v>
      </c>
      <c r="J26" s="68">
        <v>170</v>
      </c>
      <c r="K26" s="68">
        <v>0.3</v>
      </c>
    </row>
    <row r="27" spans="2:11" x14ac:dyDescent="0.25">
      <c r="E27" s="66">
        <v>6</v>
      </c>
      <c r="F27" s="69">
        <v>1</v>
      </c>
      <c r="G27" s="69">
        <v>1</v>
      </c>
      <c r="H27" s="4"/>
      <c r="I27" s="6">
        <v>1</v>
      </c>
      <c r="J27" s="6"/>
      <c r="K27" s="6"/>
    </row>
    <row r="28" spans="2:11" x14ac:dyDescent="0.25">
      <c r="H28" s="4"/>
    </row>
    <row r="29" spans="2:11" ht="23.25" x14ac:dyDescent="0.35">
      <c r="E29" s="83" t="s">
        <v>58</v>
      </c>
      <c r="F29" s="83"/>
      <c r="G29" s="83"/>
    </row>
    <row r="30" spans="2:11" x14ac:dyDescent="0.25">
      <c r="B30" s="2"/>
      <c r="E30" s="71" t="s">
        <v>41</v>
      </c>
      <c r="F30" s="64" t="s">
        <v>44</v>
      </c>
      <c r="G30" s="64" t="s">
        <v>45</v>
      </c>
    </row>
    <row r="31" spans="2:11" x14ac:dyDescent="0.25">
      <c r="E31" s="6">
        <v>0</v>
      </c>
      <c r="F31" s="68" t="s">
        <v>20</v>
      </c>
      <c r="G31" s="68">
        <v>0.2</v>
      </c>
    </row>
    <row r="32" spans="2:11" x14ac:dyDescent="0.25">
      <c r="E32" s="6">
        <v>0.2</v>
      </c>
      <c r="F32" s="68" t="s">
        <v>21</v>
      </c>
      <c r="G32" s="68">
        <v>0.3</v>
      </c>
    </row>
    <row r="33" spans="5:9" x14ac:dyDescent="0.25">
      <c r="E33" s="6">
        <v>0.5</v>
      </c>
      <c r="F33" s="68" t="s">
        <v>22</v>
      </c>
      <c r="G33" s="68">
        <v>0.5</v>
      </c>
    </row>
    <row r="34" spans="5:9" x14ac:dyDescent="0.25">
      <c r="E34" s="6">
        <v>1</v>
      </c>
      <c r="F34" s="6"/>
      <c r="G34" s="6"/>
    </row>
    <row r="36" spans="5:9" x14ac:dyDescent="0.25">
      <c r="I36" s="2"/>
    </row>
  </sheetData>
  <mergeCells count="10">
    <mergeCell ref="E29:G29"/>
    <mergeCell ref="I9:K9"/>
    <mergeCell ref="I19:K19"/>
    <mergeCell ref="B14:C14"/>
    <mergeCell ref="B20:C20"/>
    <mergeCell ref="E5:F5"/>
    <mergeCell ref="E8:F8"/>
    <mergeCell ref="E14:F14"/>
    <mergeCell ref="B5:C5"/>
    <mergeCell ref="E20:G20"/>
  </mergeCell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D22989-DB4C-4842-8839-0FBC723FB893}">
  <dimension ref="A5:T22"/>
  <sheetViews>
    <sheetView showGridLines="0" zoomScale="106" zoomScaleNormal="106" workbookViewId="0"/>
  </sheetViews>
  <sheetFormatPr defaultRowHeight="15" x14ac:dyDescent="0.25"/>
  <cols>
    <col min="1" max="1" width="15.140625" bestFit="1" customWidth="1"/>
    <col min="2" max="2" width="18.140625" bestFit="1" customWidth="1"/>
    <col min="5" max="5" width="8.85546875" customWidth="1"/>
    <col min="7" max="7" width="9.85546875" customWidth="1"/>
    <col min="11" max="11" width="18.140625" bestFit="1" customWidth="1"/>
    <col min="12" max="12" width="8.5703125" customWidth="1"/>
    <col min="13" max="13" width="9.140625" customWidth="1"/>
    <col min="14" max="14" width="7.42578125" customWidth="1"/>
    <col min="15" max="15" width="8.140625" customWidth="1"/>
    <col min="20" max="20" width="14.28515625" bestFit="1" customWidth="1"/>
  </cols>
  <sheetData>
    <row r="5" spans="1:20" x14ac:dyDescent="0.25">
      <c r="A5" s="5"/>
    </row>
    <row r="7" spans="1:20" ht="24" thickBot="1" x14ac:dyDescent="0.4">
      <c r="B7" s="85" t="s">
        <v>11</v>
      </c>
      <c r="C7" s="85"/>
      <c r="D7" s="85"/>
      <c r="E7" s="85"/>
      <c r="F7" s="85"/>
      <c r="G7" s="85"/>
      <c r="H7" s="85"/>
      <c r="K7" s="85" t="s">
        <v>48</v>
      </c>
      <c r="L7" s="85"/>
      <c r="M7" s="85"/>
      <c r="N7" s="85"/>
      <c r="O7" s="85"/>
      <c r="P7" s="85"/>
      <c r="Q7" s="85"/>
    </row>
    <row r="8" spans="1:20" ht="16.5" thickBot="1" x14ac:dyDescent="0.3">
      <c r="B8" s="51" t="s">
        <v>10</v>
      </c>
      <c r="C8" s="52">
        <v>1</v>
      </c>
      <c r="D8" s="53">
        <v>2</v>
      </c>
      <c r="E8" s="53">
        <v>3</v>
      </c>
      <c r="F8" s="53">
        <v>4</v>
      </c>
      <c r="G8" s="53">
        <v>5</v>
      </c>
      <c r="H8" s="54">
        <v>6</v>
      </c>
      <c r="K8" s="58" t="s">
        <v>10</v>
      </c>
      <c r="L8" s="53">
        <v>1</v>
      </c>
      <c r="M8" s="53">
        <v>2</v>
      </c>
      <c r="N8" s="53">
        <v>3</v>
      </c>
      <c r="O8" s="53">
        <v>4</v>
      </c>
      <c r="P8" s="53">
        <v>5</v>
      </c>
      <c r="Q8" s="52">
        <v>6</v>
      </c>
      <c r="S8" s="120" t="s">
        <v>67</v>
      </c>
      <c r="T8" s="121"/>
    </row>
    <row r="9" spans="1:20" ht="15.75" thickBot="1" x14ac:dyDescent="0.3">
      <c r="B9" s="51" t="s">
        <v>3</v>
      </c>
      <c r="C9" s="49">
        <f>AVERAGE('Monte Carlo Simulation'!G11:G1010)</f>
        <v>857.75553998561531</v>
      </c>
      <c r="D9" s="50">
        <f>AVERAGE('Monte Carlo Simulation'!H11:H1010)</f>
        <v>924.25864156313582</v>
      </c>
      <c r="E9" s="50">
        <f>AVERAGE('Monte Carlo Simulation'!I11:I1010)</f>
        <v>1072.3091273367763</v>
      </c>
      <c r="F9" s="50">
        <f>AVERAGE('Monte Carlo Simulation'!J11:J1010)</f>
        <v>761.78810635445961</v>
      </c>
      <c r="G9" s="89">
        <f>AVERAGE('Monte Carlo Simulation'!K11:K1010)</f>
        <v>1223.8164166765364</v>
      </c>
      <c r="H9" s="50">
        <f>AVERAGE('Monte Carlo Simulation'!L11:L1010)</f>
        <v>-499.13165670807916</v>
      </c>
      <c r="K9" s="57" t="s">
        <v>3</v>
      </c>
      <c r="L9" s="48">
        <f>AVERAGE('Monte Carlo Simulation'!P11:P1010)</f>
        <v>144.0730413131524</v>
      </c>
      <c r="M9" s="6">
        <f>AVERAGE('Monte Carlo Simulation'!Q11:Q1010)</f>
        <v>187.50988583308163</v>
      </c>
      <c r="N9" s="6">
        <f>AVERAGE('Monte Carlo Simulation'!R11:R1010)</f>
        <v>64.46799342029</v>
      </c>
      <c r="O9" s="6">
        <f>AVERAGE('Monte Carlo Simulation'!S11:S1010)</f>
        <v>-87.713435384264585</v>
      </c>
      <c r="P9" s="6">
        <f>AVERAGE('Monte Carlo Simulation'!T11:T1010)</f>
        <v>-48.688073225680689</v>
      </c>
      <c r="Q9" s="6">
        <f>AVERAGE('Monte Carlo Simulation'!U11:U1010)</f>
        <v>-178.33610022577696</v>
      </c>
      <c r="S9" s="117"/>
      <c r="T9" s="101" t="s">
        <v>64</v>
      </c>
    </row>
    <row r="10" spans="1:20" ht="15.75" thickBot="1" x14ac:dyDescent="0.3">
      <c r="B10" s="55" t="s">
        <v>4</v>
      </c>
      <c r="C10" s="48">
        <f>STDEV('Monte Carlo Simulation'!G11:G1010)</f>
        <v>173.62187406693701</v>
      </c>
      <c r="D10" s="6">
        <f>STDEV('Monte Carlo Simulation'!H11:H1010)</f>
        <v>138.97138015905193</v>
      </c>
      <c r="E10" s="6">
        <f>STDEV('Monte Carlo Simulation'!I11:I1010)</f>
        <v>617.41399877638389</v>
      </c>
      <c r="F10" s="6">
        <f>STDEV('Monte Carlo Simulation'!J11:J1010)</f>
        <v>1195.5110699979111</v>
      </c>
      <c r="G10" s="90">
        <f>STDEV('Monte Carlo Simulation'!K11:K1010)</f>
        <v>1095.2948503647551</v>
      </c>
      <c r="H10" s="6">
        <f>STDEV('Monte Carlo Simulation'!L11:L1010)</f>
        <v>1255.7686848029418</v>
      </c>
      <c r="K10" s="57" t="s">
        <v>4</v>
      </c>
      <c r="L10" s="6">
        <f>STDEV('Monte Carlo Simulation'!P11:P1010)</f>
        <v>54.572614177681722</v>
      </c>
      <c r="M10" s="6">
        <f>STDEV('Monte Carlo Simulation'!Q11:Q1010)</f>
        <v>52.611075461097791</v>
      </c>
      <c r="N10" s="6">
        <f>STDEV('Monte Carlo Simulation'!R11:R1010)</f>
        <v>43.041962894693121</v>
      </c>
      <c r="O10" s="6">
        <f>STDEV('Monte Carlo Simulation'!S11:S1010)</f>
        <v>105.01655195415094</v>
      </c>
      <c r="P10" s="6">
        <f>STDEV('Monte Carlo Simulation'!T11:T1010)</f>
        <v>99.093206320638146</v>
      </c>
      <c r="Q10" s="6">
        <f>STDEV('Monte Carlo Simulation'!U11:U1010)</f>
        <v>116.1550406251563</v>
      </c>
      <c r="S10" s="118">
        <v>121</v>
      </c>
      <c r="T10" s="101" t="s">
        <v>66</v>
      </c>
    </row>
    <row r="11" spans="1:20" ht="15.75" thickBot="1" x14ac:dyDescent="0.3">
      <c r="S11" s="119"/>
      <c r="T11" s="108" t="s">
        <v>65</v>
      </c>
    </row>
    <row r="12" spans="1:20" ht="24" thickBot="1" x14ac:dyDescent="0.4">
      <c r="B12" s="85" t="s">
        <v>47</v>
      </c>
      <c r="C12" s="85"/>
      <c r="D12" s="85"/>
      <c r="E12" s="85"/>
      <c r="F12" s="85"/>
      <c r="G12" s="85"/>
      <c r="H12" s="85"/>
      <c r="I12" s="60"/>
      <c r="J12" s="60"/>
      <c r="K12" s="85" t="s">
        <v>47</v>
      </c>
      <c r="L12" s="85"/>
      <c r="M12" s="85"/>
      <c r="N12" s="85"/>
      <c r="O12" s="85"/>
      <c r="P12" s="85"/>
      <c r="Q12" s="85"/>
    </row>
    <row r="13" spans="1:20" ht="15.75" thickBot="1" x14ac:dyDescent="0.3">
      <c r="B13" s="51" t="s">
        <v>10</v>
      </c>
      <c r="C13" s="52">
        <v>1</v>
      </c>
      <c r="D13" s="53">
        <v>2</v>
      </c>
      <c r="E13" s="53">
        <v>3</v>
      </c>
      <c r="F13" s="53">
        <v>4</v>
      </c>
      <c r="G13" s="53">
        <v>5</v>
      </c>
      <c r="H13" s="54">
        <v>6</v>
      </c>
      <c r="K13" s="51" t="s">
        <v>10</v>
      </c>
      <c r="L13" s="112">
        <v>1</v>
      </c>
      <c r="M13" s="113">
        <v>2</v>
      </c>
      <c r="N13" s="113">
        <v>3</v>
      </c>
      <c r="O13" s="113">
        <v>4</v>
      </c>
      <c r="P13" s="113">
        <v>5</v>
      </c>
      <c r="Q13" s="112">
        <v>6</v>
      </c>
    </row>
    <row r="14" spans="1:20" ht="15.75" thickBot="1" x14ac:dyDescent="0.3">
      <c r="B14" s="51">
        <v>0.01</v>
      </c>
      <c r="C14" s="48">
        <f>PERCENTILE('Monte Carlo Simulation'!G11:G1010,'Statistical Breakdown'!$B$14)</f>
        <v>546.19768160316028</v>
      </c>
      <c r="D14" s="6">
        <f>PERCENTILE('Monte Carlo Simulation'!H11:H1010,'Statistical Breakdown'!$B$14)</f>
        <v>598.99685322595167</v>
      </c>
      <c r="E14" s="6">
        <f>PERCENTILE('Monte Carlo Simulation'!I11:I1010,'Statistical Breakdown'!$B$14)</f>
        <v>562.67156158801095</v>
      </c>
      <c r="F14" s="6">
        <f>PERCENTILE('Monte Carlo Simulation'!J11:J1010,'Statistical Breakdown'!$B$14)</f>
        <v>-2013.8631229003774</v>
      </c>
      <c r="G14" s="90">
        <f>PERCENTILE('Monte Carlo Simulation'!K11:K1010,'Statistical Breakdown'!$B$14)</f>
        <v>-1675.5154953456652</v>
      </c>
      <c r="H14" s="6">
        <f>PERCENTILE('Monte Carlo Simulation'!L11:L1010,'Statistical Breakdown'!$B$14)</f>
        <v>-3386.3015108948302</v>
      </c>
      <c r="K14" s="51">
        <v>0.01</v>
      </c>
      <c r="L14" s="48">
        <f>PERCENTILE('Monte Carlo Simulation'!$P$11:$P$1010,'Statistical Breakdown'!$K14)</f>
        <v>25.156143285520567</v>
      </c>
      <c r="M14" s="6">
        <f>PERCENTILE('Monte Carlo Simulation'!$Q$11:$Q$1010,'Statistical Breakdown'!$K14)</f>
        <v>59.8985652712758</v>
      </c>
      <c r="N14" s="6">
        <f>PERCENTILE('Monte Carlo Simulation'!$R$11:$R$1010,'Statistical Breakdown'!$K14)</f>
        <v>-9.896215038463815</v>
      </c>
      <c r="O14" s="6">
        <f>PERCENTILE('Monte Carlo Simulation'!$S$11:$S$1010,'Statistical Breakdown'!$K14)</f>
        <v>-335.68893631364716</v>
      </c>
      <c r="P14" s="6">
        <f>PERCENTILE('Monte Carlo Simulation'!$T$11:$T$1010,'Statistical Breakdown'!$K14)</f>
        <v>-289.90423070820776</v>
      </c>
      <c r="Q14" s="6">
        <f>PERCENTILE('Monte Carlo Simulation'!$U$11:$U$1010,'Statistical Breakdown'!$K14)</f>
        <v>-446.95411358802073</v>
      </c>
    </row>
    <row r="15" spans="1:20" ht="15.75" thickBot="1" x14ac:dyDescent="0.3">
      <c r="B15" s="51">
        <v>0.05</v>
      </c>
      <c r="C15" s="48">
        <f>PERCENTILE('Monte Carlo Simulation'!G11:G1010,'Statistical Breakdown'!$B$15)</f>
        <v>635.91699785716798</v>
      </c>
      <c r="D15" s="6">
        <f>PERCENTILE('Monte Carlo Simulation'!H11:H1010,'Statistical Breakdown'!$B$15)</f>
        <v>690.09832705058557</v>
      </c>
      <c r="E15" s="6">
        <f>PERCENTILE('Monte Carlo Simulation'!I11:I1010,'Statistical Breakdown'!$B$15)</f>
        <v>643.16098087504099</v>
      </c>
      <c r="F15" s="6">
        <f>PERCENTILE('Monte Carlo Simulation'!J11:J1010,'Statistical Breakdown'!$B$15)</f>
        <v>-1234.967336890239</v>
      </c>
      <c r="G15" s="90">
        <f>PERCENTILE('Monte Carlo Simulation'!K11:K1010,'Statistical Breakdown'!$B$15)</f>
        <v>-587.57240981881728</v>
      </c>
      <c r="H15" s="6">
        <f>PERCENTILE('Monte Carlo Simulation'!L11:L1010,'Statistical Breakdown'!$B$15)</f>
        <v>-2597.2507641570301</v>
      </c>
      <c r="K15" s="51">
        <v>0.05</v>
      </c>
      <c r="L15" s="48">
        <f>PERCENTILE('Monte Carlo Simulation'!$P$11:$P$1010,'Statistical Breakdown'!$K15)</f>
        <v>56.604122396878651</v>
      </c>
      <c r="M15" s="6">
        <f>PERCENTILE('Monte Carlo Simulation'!$Q$11:$Q$1010,'Statistical Breakdown'!$K15)</f>
        <v>99.629291748311161</v>
      </c>
      <c r="N15" s="6">
        <f>PERCENTILE('Monte Carlo Simulation'!$R$11:$R$1010,'Statistical Breakdown'!$K15)</f>
        <v>4.1931571035680744</v>
      </c>
      <c r="O15" s="6">
        <f>PERCENTILE('Monte Carlo Simulation'!$S$11:$S$1010,'Statistical Breakdown'!$K15)</f>
        <v>-266.42597852174748</v>
      </c>
      <c r="P15" s="6">
        <f>PERCENTILE('Monte Carlo Simulation'!$T$11:$T$1010,'Statistical Breakdown'!$K15)</f>
        <v>-226.43997426688031</v>
      </c>
      <c r="Q15" s="6">
        <f>PERCENTILE('Monte Carlo Simulation'!$U$11:$U$1010,'Statistical Breakdown'!$K15)</f>
        <v>-368.91794942095999</v>
      </c>
    </row>
    <row r="16" spans="1:20" ht="15.75" thickBot="1" x14ac:dyDescent="0.3">
      <c r="B16" s="51">
        <v>0.25</v>
      </c>
      <c r="C16" s="48">
        <f>PERCENTILE('Monte Carlo Simulation'!G11:G1010,'Statistical Breakdown'!$B$16)</f>
        <v>765.71521273526446</v>
      </c>
      <c r="D16" s="6">
        <f>PERCENTILE('Monte Carlo Simulation'!H11:H1010,'Statistical Breakdown'!$B$16)</f>
        <v>830.98891961955746</v>
      </c>
      <c r="E16" s="6">
        <f>PERCENTILE('Monte Carlo Simulation'!I11:I1010,'Statistical Breakdown'!$B$16)</f>
        <v>762.36478081922621</v>
      </c>
      <c r="F16" s="6">
        <f>PERCENTILE('Monte Carlo Simulation'!J11:J1010,'Statistical Breakdown'!$B$16)</f>
        <v>-70.383339375288642</v>
      </c>
      <c r="G16" s="90">
        <f>PERCENTILE('Monte Carlo Simulation'!K11:K1010,'Statistical Breakdown'!$B$16)</f>
        <v>557.21322792600199</v>
      </c>
      <c r="H16" s="6">
        <f>PERCENTILE('Monte Carlo Simulation'!L11:L1010,'Statistical Breakdown'!$B$16)</f>
        <v>-1354.1835693118562</v>
      </c>
      <c r="K16" s="114">
        <v>0.25</v>
      </c>
      <c r="L16" s="48">
        <f>PERCENTILE('Monte Carlo Simulation'!$P$11:$P$1010,'Statistical Breakdown'!$K16)</f>
        <v>105.58720505771016</v>
      </c>
      <c r="M16" s="6">
        <f>PERCENTILE('Monte Carlo Simulation'!$Q$11:$Q$1010,'Statistical Breakdown'!$K16)</f>
        <v>152.72876418746526</v>
      </c>
      <c r="N16" s="6">
        <f>PERCENTILE('Monte Carlo Simulation'!$R$11:$R$1010,'Statistical Breakdown'!$K16)</f>
        <v>33.317032835239232</v>
      </c>
      <c r="O16" s="6">
        <f>PERCENTILE('Monte Carlo Simulation'!$S$11:$S$1010,'Statistical Breakdown'!$K16)</f>
        <v>-159.25418685766385</v>
      </c>
      <c r="P16" s="6">
        <f>PERCENTILE('Monte Carlo Simulation'!$T$11:$T$1010,'Statistical Breakdown'!$K16)</f>
        <v>-111.80207961671022</v>
      </c>
      <c r="Q16" s="6">
        <f>PERCENTILE('Monte Carlo Simulation'!$U$11:$U$1010,'Statistical Breakdown'!$K16)</f>
        <v>-261.20480539135656</v>
      </c>
    </row>
    <row r="17" spans="2:17" ht="15.75" thickBot="1" x14ac:dyDescent="0.3">
      <c r="B17" s="51">
        <v>0.5</v>
      </c>
      <c r="C17" s="48">
        <f>PERCENTILE('Monte Carlo Simulation'!G11:G1010,'Statistical Breakdown'!$B$17)</f>
        <v>853.70671379311625</v>
      </c>
      <c r="D17" s="6">
        <f>PERCENTILE('Monte Carlo Simulation'!H11:H1010,'Statistical Breakdown'!$B$17)</f>
        <v>925.66667318377313</v>
      </c>
      <c r="E17" s="6">
        <f>PERCENTILE('Monte Carlo Simulation'!I11:I1010,'Statistical Breakdown'!$B$17)</f>
        <v>856.28827701379032</v>
      </c>
      <c r="F17" s="6">
        <f>PERCENTILE('Monte Carlo Simulation'!J11:J1010,'Statistical Breakdown'!$B$17)</f>
        <v>858.7823084958768</v>
      </c>
      <c r="G17" s="90">
        <f>PERCENTILE('Monte Carlo Simulation'!K11:K1010,'Statistical Breakdown'!$B$17)</f>
        <v>1280.9206470334439</v>
      </c>
      <c r="H17" s="6">
        <f>PERCENTILE('Monte Carlo Simulation'!L11:L1010,'Statistical Breakdown'!$B$17)</f>
        <v>-475.60107662233213</v>
      </c>
      <c r="K17" s="51">
        <v>0.5</v>
      </c>
      <c r="L17" s="48">
        <f>PERCENTILE('Monte Carlo Simulation'!$P$11:$P$1010,'Statistical Breakdown'!$K17)</f>
        <v>142.99933576919577</v>
      </c>
      <c r="M17" s="6">
        <f>PERCENTILE('Monte Carlo Simulation'!$Q$11:$Q$1010,'Statistical Breakdown'!$K17)</f>
        <v>186.86898083053492</v>
      </c>
      <c r="N17" s="6">
        <f>PERCENTILE('Monte Carlo Simulation'!$R$11:$R$1010,'Statistical Breakdown'!$K17)</f>
        <v>58.891284373794093</v>
      </c>
      <c r="O17" s="6">
        <f>PERCENTILE('Monte Carlo Simulation'!$S$11:$S$1010,'Statistical Breakdown'!$K17)</f>
        <v>-80.835877079554962</v>
      </c>
      <c r="P17" s="6">
        <f>PERCENTILE('Monte Carlo Simulation'!$T$11:$T$1010,'Statistical Breakdown'!$K17)</f>
        <v>-36.705445078630419</v>
      </c>
      <c r="Q17" s="6">
        <f>PERCENTILE('Monte Carlo Simulation'!$U$11:$U$1010,'Statistical Breakdown'!$K17)</f>
        <v>-175.18928394530116</v>
      </c>
    </row>
    <row r="18" spans="2:17" ht="15.75" thickBot="1" x14ac:dyDescent="0.3">
      <c r="B18" s="51">
        <v>0.75</v>
      </c>
      <c r="C18" s="48">
        <f>PERCENTILE('Monte Carlo Simulation'!G11:G1010,'Statistical Breakdown'!$B$18)</f>
        <v>937.58884966906646</v>
      </c>
      <c r="D18" s="6">
        <f>PERCENTILE('Monte Carlo Simulation'!H11:H1010,'Statistical Breakdown'!$B$18)</f>
        <v>1019.1470085523197</v>
      </c>
      <c r="E18" s="6">
        <f>PERCENTILE('Monte Carlo Simulation'!I11:I1010,'Statistical Breakdown'!$B$18)</f>
        <v>951.27927410413622</v>
      </c>
      <c r="F18" s="6">
        <f>PERCENTILE('Monte Carlo Simulation'!J11:J1010,'Statistical Breakdown'!$B$18)</f>
        <v>1598.8742123893039</v>
      </c>
      <c r="G18" s="90">
        <f>PERCENTILE('Monte Carlo Simulation'!K11:K1010,'Statistical Breakdown'!$B$18)</f>
        <v>1941.8285445381787</v>
      </c>
      <c r="H18" s="6">
        <f>PERCENTILE('Monte Carlo Simulation'!L11:L1010,'Statistical Breakdown'!$B$18)</f>
        <v>357.73220473812376</v>
      </c>
      <c r="K18" s="51">
        <v>0.75</v>
      </c>
      <c r="L18" s="48">
        <f>PERCENTILE('Monte Carlo Simulation'!$P$11:$P$1010,'Statistical Breakdown'!$K18)</f>
        <v>181.09207232480694</v>
      </c>
      <c r="M18" s="6">
        <f>PERCENTILE('Monte Carlo Simulation'!$Q$11:$Q$1010,'Statistical Breakdown'!$K18)</f>
        <v>224.56620378797584</v>
      </c>
      <c r="N18" s="6">
        <f>PERCENTILE('Monte Carlo Simulation'!$R$11:$R$1010,'Statistical Breakdown'!$K18)</f>
        <v>89.138114341358033</v>
      </c>
      <c r="O18" s="6">
        <f>PERCENTILE('Monte Carlo Simulation'!$S$11:$S$1010,'Statistical Breakdown'!$K18)</f>
        <v>-8.0813209712845548</v>
      </c>
      <c r="P18" s="6">
        <f>PERCENTILE('Monte Carlo Simulation'!$T$11:$T$1010,'Statistical Breakdown'!$K18)</f>
        <v>21.104240938511026</v>
      </c>
      <c r="Q18" s="6">
        <f>PERCENTILE('Monte Carlo Simulation'!$U$11:$U$1010,'Statistical Breakdown'!$K18)</f>
        <v>-99.623892993026089</v>
      </c>
    </row>
    <row r="19" spans="2:17" ht="15.75" thickBot="1" x14ac:dyDescent="0.3">
      <c r="B19" s="51">
        <v>0.95</v>
      </c>
      <c r="C19" s="48">
        <f>PERCENTILE('Monte Carlo Simulation'!G11:G1010,'Statistical Breakdown'!$B$19)</f>
        <v>1073.1333247634843</v>
      </c>
      <c r="D19" s="6">
        <f>PERCENTILE('Monte Carlo Simulation'!H11:H1010,'Statistical Breakdown'!$B$19)</f>
        <v>1137.8646507402377</v>
      </c>
      <c r="E19" s="6">
        <f>PERCENTILE('Monte Carlo Simulation'!I11:I1010,'Statistical Breakdown'!$B$19)</f>
        <v>2630.0836019391613</v>
      </c>
      <c r="F19" s="6">
        <f>PERCENTILE('Monte Carlo Simulation'!J11:J1010,'Statistical Breakdown'!$B$19)</f>
        <v>2646.5344787596637</v>
      </c>
      <c r="G19" s="90">
        <f>PERCENTILE('Monte Carlo Simulation'!K11:K1010,'Statistical Breakdown'!$B$19)</f>
        <v>3037.6497975282909</v>
      </c>
      <c r="H19" s="6">
        <f>PERCENTILE('Monte Carlo Simulation'!L11:L1010,'Statistical Breakdown'!$B$19)</f>
        <v>1498.918364001657</v>
      </c>
      <c r="K19" s="51">
        <v>0.95</v>
      </c>
      <c r="L19" s="48">
        <f>PERCENTILE('Monte Carlo Simulation'!$P$11:$P$1010,'Statistical Breakdown'!$K19)</f>
        <v>236.09376091342028</v>
      </c>
      <c r="M19" s="6">
        <f>PERCENTILE('Monte Carlo Simulation'!$Q$11:$Q$1010,'Statistical Breakdown'!$K19)</f>
        <v>271.05222352399477</v>
      </c>
      <c r="N19" s="6">
        <f>PERCENTILE('Monte Carlo Simulation'!$R$11:$R$1010,'Statistical Breakdown'!$K19)</f>
        <v>147.14756420026242</v>
      </c>
      <c r="O19" s="6">
        <f>PERCENTILE('Monte Carlo Simulation'!$S$11:$S$1010,'Statistical Breakdown'!$K19)</f>
        <v>74.017729609568576</v>
      </c>
      <c r="P19" s="6">
        <f>PERCENTILE('Monte Carlo Simulation'!$T$11:$T$1010,'Statistical Breakdown'!$K19)</f>
        <v>102.83543701287947</v>
      </c>
      <c r="Q19" s="6">
        <f>PERCENTILE('Monte Carlo Simulation'!$U$11:$U$1010,'Statistical Breakdown'!$K19)</f>
        <v>16.831065523650285</v>
      </c>
    </row>
    <row r="20" spans="2:17" ht="15.75" thickBot="1" x14ac:dyDescent="0.3">
      <c r="B20" s="56">
        <v>0.99</v>
      </c>
      <c r="C20" s="6">
        <f>PERCENTILE('Monte Carlo Simulation'!G11:G1010,'Statistical Breakdown'!$B$20)</f>
        <v>1181.507570207104</v>
      </c>
      <c r="D20" s="6">
        <f>PERCENTILE('Monte Carlo Simulation'!H11:H1010,'Statistical Breakdown'!$B$20)</f>
        <v>1269.9801717011728</v>
      </c>
      <c r="E20" s="6">
        <f>PERCENTILE('Monte Carlo Simulation'!I11:I1010,'Statistical Breakdown'!$B$20)</f>
        <v>3351.1013495851321</v>
      </c>
      <c r="F20" s="6">
        <f>PERCENTILE('Monte Carlo Simulation'!J11:J1010,'Statistical Breakdown'!$B$20)</f>
        <v>3207.5370137197774</v>
      </c>
      <c r="G20" s="90">
        <f>PERCENTILE('Monte Carlo Simulation'!K11:K1010,'Statistical Breakdown'!$B$20)</f>
        <v>3622.0312579040633</v>
      </c>
      <c r="H20" s="6">
        <f>PERCENTILE('Monte Carlo Simulation'!L11:L1010,'Statistical Breakdown'!$B$20)</f>
        <v>2183.513809542485</v>
      </c>
      <c r="K20" s="55">
        <v>0.99</v>
      </c>
      <c r="L20" s="48">
        <f>PERCENTILE('Monte Carlo Simulation'!$P$11:$P$1010,'Statistical Breakdown'!$K20)</f>
        <v>281.3439773233261</v>
      </c>
      <c r="M20" s="6">
        <f>PERCENTILE('Monte Carlo Simulation'!$Q$11:$Q$1010,'Statistical Breakdown'!$K20)</f>
        <v>302.40269270091898</v>
      </c>
      <c r="N20" s="6">
        <f>PERCENTILE('Monte Carlo Simulation'!$R$11:$R$1010,'Statistical Breakdown'!$K20)</f>
        <v>172.00830761772141</v>
      </c>
      <c r="O20" s="6">
        <f>PERCENTILE('Monte Carlo Simulation'!$S$11:$S$1010,'Statistical Breakdown'!$K20)</f>
        <v>118.7417038868816</v>
      </c>
      <c r="P20" s="6">
        <f>PERCENTILE('Monte Carlo Simulation'!$T$11:$T$1010,'Statistical Breakdown'!$K20)</f>
        <v>141.67626144180693</v>
      </c>
      <c r="Q20" s="6">
        <f>PERCENTILE('Monte Carlo Simulation'!$U$11:$U$1010,'Statistical Breakdown'!$K20)</f>
        <v>89.530471408986656</v>
      </c>
    </row>
    <row r="21" spans="2:17" ht="15.75" thickBot="1" x14ac:dyDescent="0.3">
      <c r="B21" s="61"/>
      <c r="C21" s="62"/>
      <c r="D21" s="62"/>
      <c r="E21" s="62"/>
      <c r="F21" s="62"/>
      <c r="G21" s="62"/>
      <c r="H21" s="62"/>
    </row>
    <row r="22" spans="2:17" ht="19.5" thickBot="1" x14ac:dyDescent="0.35">
      <c r="D22" s="109" t="s">
        <v>60</v>
      </c>
      <c r="E22" s="110"/>
      <c r="F22" s="111">
        <f>'Objective Analysis'!C17</f>
        <v>5</v>
      </c>
      <c r="M22" s="109" t="s">
        <v>60</v>
      </c>
      <c r="N22" s="110"/>
      <c r="O22" s="111">
        <f>'Objective Analysis'!M17</f>
        <v>3</v>
      </c>
    </row>
  </sheetData>
  <mergeCells count="7">
    <mergeCell ref="D22:E22"/>
    <mergeCell ref="M22:N22"/>
    <mergeCell ref="S8:T8"/>
    <mergeCell ref="K12:Q12"/>
    <mergeCell ref="K7:Q7"/>
    <mergeCell ref="B7:H7"/>
    <mergeCell ref="B12:H12"/>
  </mergeCells>
  <conditionalFormatting sqref="C9:H9">
    <cfRule type="colorScale" priority="169">
      <colorScale>
        <cfvo type="min"/>
        <cfvo type="percentile" val="50"/>
        <cfvo type="max"/>
        <color rgb="FFF8696B"/>
        <color rgb="FFFFEB84"/>
        <color rgb="FF63BE7B"/>
      </colorScale>
    </cfRule>
  </conditionalFormatting>
  <conditionalFormatting sqref="C10:H10">
    <cfRule type="colorScale" priority="158">
      <colorScale>
        <cfvo type="min"/>
        <cfvo type="percentile" val="50"/>
        <cfvo type="max"/>
        <color rgb="FF63BE7B"/>
        <color rgb="FFFFEB84"/>
        <color rgb="FFF8696B"/>
      </colorScale>
    </cfRule>
  </conditionalFormatting>
  <conditionalFormatting sqref="C14:H14">
    <cfRule type="colorScale" priority="167">
      <colorScale>
        <cfvo type="min"/>
        <cfvo type="percentile" val="50"/>
        <cfvo type="max"/>
        <color rgb="FFF8696B"/>
        <color rgb="FFFFEB84"/>
        <color rgb="FF63BE7B"/>
      </colorScale>
    </cfRule>
  </conditionalFormatting>
  <conditionalFormatting sqref="C15:H15">
    <cfRule type="colorScale" priority="166">
      <colorScale>
        <cfvo type="min"/>
        <cfvo type="percentile" val="50"/>
        <cfvo type="max"/>
        <color rgb="FFF8696B"/>
        <color rgb="FFFFEB84"/>
        <color rgb="FF63BE7B"/>
      </colorScale>
    </cfRule>
  </conditionalFormatting>
  <conditionalFormatting sqref="C16:H16">
    <cfRule type="colorScale" priority="165">
      <colorScale>
        <cfvo type="min"/>
        <cfvo type="percentile" val="50"/>
        <cfvo type="max"/>
        <color rgb="FFF8696B"/>
        <color rgb="FFFFEB84"/>
        <color rgb="FF63BE7B"/>
      </colorScale>
    </cfRule>
  </conditionalFormatting>
  <conditionalFormatting sqref="C17:H17">
    <cfRule type="colorScale" priority="164">
      <colorScale>
        <cfvo type="min"/>
        <cfvo type="percentile" val="50"/>
        <cfvo type="max"/>
        <color rgb="FFF8696B"/>
        <color rgb="FFFFEB84"/>
        <color rgb="FF63BE7B"/>
      </colorScale>
    </cfRule>
  </conditionalFormatting>
  <conditionalFormatting sqref="C18:H18">
    <cfRule type="colorScale" priority="163">
      <colorScale>
        <cfvo type="min"/>
        <cfvo type="percentile" val="50"/>
        <cfvo type="max"/>
        <color rgb="FFF8696B"/>
        <color rgb="FFFFEB84"/>
        <color rgb="FF63BE7B"/>
      </colorScale>
    </cfRule>
  </conditionalFormatting>
  <conditionalFormatting sqref="C19:H19">
    <cfRule type="colorScale" priority="162">
      <colorScale>
        <cfvo type="min"/>
        <cfvo type="percentile" val="50"/>
        <cfvo type="max"/>
        <color rgb="FFF8696B"/>
        <color rgb="FFFFEB84"/>
        <color rgb="FF63BE7B"/>
      </colorScale>
    </cfRule>
  </conditionalFormatting>
  <conditionalFormatting sqref="C20:H20">
    <cfRule type="colorScale" priority="161">
      <colorScale>
        <cfvo type="min"/>
        <cfvo type="percentile" val="50"/>
        <cfvo type="max"/>
        <color rgb="FFF8696B"/>
        <color rgb="FFFFEB84"/>
        <color rgb="FF63BE7B"/>
      </colorScale>
    </cfRule>
  </conditionalFormatting>
  <conditionalFormatting sqref="C21:H21">
    <cfRule type="colorScale" priority="160">
      <colorScale>
        <cfvo type="min"/>
        <cfvo type="percentile" val="50"/>
        <cfvo type="max"/>
        <color rgb="FFF8696B"/>
        <color rgb="FFFFEB84"/>
        <color rgb="FF63BE7B"/>
      </colorScale>
    </cfRule>
  </conditionalFormatting>
  <conditionalFormatting sqref="L10:Q10">
    <cfRule type="colorScale" priority="157">
      <colorScale>
        <cfvo type="min"/>
        <cfvo type="percentile" val="50"/>
        <cfvo type="max"/>
        <color rgb="FF63BE7B"/>
        <color rgb="FFFFEB84"/>
        <color rgb="FFF8696B"/>
      </colorScale>
    </cfRule>
  </conditionalFormatting>
  <conditionalFormatting sqref="L14:Q14">
    <cfRule type="cellIs" dxfId="165" priority="82" operator="between">
      <formula>-25</formula>
      <formula>25</formula>
    </cfRule>
    <cfRule type="cellIs" dxfId="164" priority="83" operator="between">
      <formula>-50</formula>
      <formula>50</formula>
    </cfRule>
    <cfRule type="cellIs" dxfId="163" priority="133" operator="between">
      <formula>-75</formula>
      <formula>75</formula>
    </cfRule>
    <cfRule type="cellIs" dxfId="162" priority="134" operator="between">
      <formula>-100</formula>
      <formula>100</formula>
    </cfRule>
    <cfRule type="cellIs" dxfId="161" priority="135" operator="between">
      <formula>-125</formula>
      <formula>125</formula>
    </cfRule>
    <cfRule type="cellIs" dxfId="160" priority="136" operator="between">
      <formula>-175</formula>
      <formula>175</formula>
    </cfRule>
    <cfRule type="cellIs" dxfId="159" priority="137" operator="between">
      <formula>-225</formula>
      <formula>225</formula>
    </cfRule>
    <cfRule type="cellIs" dxfId="158" priority="138" operator="between">
      <formula>-350</formula>
      <formula>350</formula>
    </cfRule>
    <cfRule type="cellIs" dxfId="157" priority="140" operator="between">
      <formula>-1000</formula>
      <formula>1000</formula>
    </cfRule>
  </conditionalFormatting>
  <conditionalFormatting sqref="L15:Q15">
    <cfRule type="cellIs" dxfId="107" priority="73" operator="between">
      <formula>-25</formula>
      <formula>25</formula>
    </cfRule>
    <cfRule type="cellIs" dxfId="106" priority="74" operator="between">
      <formula>-50</formula>
      <formula>50</formula>
    </cfRule>
    <cfRule type="cellIs" dxfId="105" priority="75" operator="between">
      <formula>-75</formula>
      <formula>75</formula>
    </cfRule>
    <cfRule type="cellIs" dxfId="104" priority="76" operator="between">
      <formula>-100</formula>
      <formula>100</formula>
    </cfRule>
    <cfRule type="cellIs" dxfId="103" priority="77" operator="between">
      <formula>-125</formula>
      <formula>125</formula>
    </cfRule>
    <cfRule type="cellIs" dxfId="102" priority="78" operator="between">
      <formula>-175</formula>
      <formula>175</formula>
    </cfRule>
    <cfRule type="cellIs" dxfId="101" priority="79" operator="between">
      <formula>-225</formula>
      <formula>225</formula>
    </cfRule>
    <cfRule type="cellIs" dxfId="100" priority="80" operator="between">
      <formula>-350</formula>
      <formula>350</formula>
    </cfRule>
    <cfRule type="cellIs" dxfId="99" priority="81" operator="between">
      <formula>-1000</formula>
      <formula>1000</formula>
    </cfRule>
  </conditionalFormatting>
  <conditionalFormatting sqref="L16:Q16">
    <cfRule type="cellIs" dxfId="98" priority="64" operator="between">
      <formula>-25</formula>
      <formula>25</formula>
    </cfRule>
    <cfRule type="cellIs" dxfId="97" priority="65" operator="between">
      <formula>-50</formula>
      <formula>50</formula>
    </cfRule>
    <cfRule type="cellIs" dxfId="96" priority="66" operator="between">
      <formula>-75</formula>
      <formula>75</formula>
    </cfRule>
    <cfRule type="cellIs" dxfId="95" priority="67" operator="between">
      <formula>-100</formula>
      <formula>100</formula>
    </cfRule>
    <cfRule type="cellIs" dxfId="94" priority="68" operator="between">
      <formula>-125</formula>
      <formula>125</formula>
    </cfRule>
    <cfRule type="cellIs" dxfId="93" priority="69" operator="between">
      <formula>-175</formula>
      <formula>175</formula>
    </cfRule>
    <cfRule type="cellIs" dxfId="92" priority="70" operator="between">
      <formula>-225</formula>
      <formula>225</formula>
    </cfRule>
    <cfRule type="cellIs" dxfId="91" priority="71" operator="between">
      <formula>-350</formula>
      <formula>350</formula>
    </cfRule>
    <cfRule type="cellIs" dxfId="90" priority="72" operator="between">
      <formula>-1000</formula>
      <formula>1000</formula>
    </cfRule>
  </conditionalFormatting>
  <conditionalFormatting sqref="L17:Q17">
    <cfRule type="cellIs" dxfId="89" priority="55" operator="between">
      <formula>-25</formula>
      <formula>25</formula>
    </cfRule>
    <cfRule type="cellIs" dxfId="88" priority="56" operator="between">
      <formula>-50</formula>
      <formula>50</formula>
    </cfRule>
    <cfRule type="cellIs" dxfId="87" priority="57" operator="between">
      <formula>-75</formula>
      <formula>75</formula>
    </cfRule>
    <cfRule type="cellIs" dxfId="86" priority="58" operator="between">
      <formula>-100</formula>
      <formula>100</formula>
    </cfRule>
    <cfRule type="cellIs" dxfId="85" priority="59" operator="between">
      <formula>-125</formula>
      <formula>125</formula>
    </cfRule>
    <cfRule type="cellIs" dxfId="84" priority="60" operator="between">
      <formula>-175</formula>
      <formula>175</formula>
    </cfRule>
    <cfRule type="cellIs" dxfId="83" priority="61" operator="between">
      <formula>-225</formula>
      <formula>225</formula>
    </cfRule>
    <cfRule type="cellIs" dxfId="82" priority="62" operator="between">
      <formula>-350</formula>
      <formula>350</formula>
    </cfRule>
    <cfRule type="cellIs" dxfId="81" priority="63" operator="between">
      <formula>-1000</formula>
      <formula>1000</formula>
    </cfRule>
  </conditionalFormatting>
  <conditionalFormatting sqref="L18:Q18">
    <cfRule type="cellIs" dxfId="80" priority="46" operator="between">
      <formula>-25</formula>
      <formula>25</formula>
    </cfRule>
    <cfRule type="cellIs" dxfId="79" priority="47" operator="between">
      <formula>-50</formula>
      <formula>50</formula>
    </cfRule>
    <cfRule type="cellIs" dxfId="78" priority="48" operator="between">
      <formula>-75</formula>
      <formula>75</formula>
    </cfRule>
    <cfRule type="cellIs" dxfId="77" priority="49" operator="between">
      <formula>-100</formula>
      <formula>100</formula>
    </cfRule>
    <cfRule type="cellIs" dxfId="76" priority="50" operator="between">
      <formula>-125</formula>
      <formula>125</formula>
    </cfRule>
    <cfRule type="cellIs" dxfId="75" priority="51" operator="between">
      <formula>-175</formula>
      <formula>175</formula>
    </cfRule>
    <cfRule type="cellIs" dxfId="74" priority="52" operator="between">
      <formula>-225</formula>
      <formula>225</formula>
    </cfRule>
    <cfRule type="cellIs" dxfId="73" priority="53" operator="between">
      <formula>-350</formula>
      <formula>350</formula>
    </cfRule>
    <cfRule type="cellIs" dxfId="72" priority="54" operator="between">
      <formula>-1000</formula>
      <formula>1000</formula>
    </cfRule>
  </conditionalFormatting>
  <conditionalFormatting sqref="L19:Q19">
    <cfRule type="cellIs" dxfId="71" priority="37" operator="between">
      <formula>-25</formula>
      <formula>25</formula>
    </cfRule>
    <cfRule type="cellIs" dxfId="70" priority="38" operator="between">
      <formula>-50</formula>
      <formula>50</formula>
    </cfRule>
    <cfRule type="cellIs" dxfId="69" priority="39" operator="between">
      <formula>-75</formula>
      <formula>75</formula>
    </cfRule>
    <cfRule type="cellIs" dxfId="68" priority="40" operator="between">
      <formula>-100</formula>
      <formula>100</formula>
    </cfRule>
    <cfRule type="cellIs" dxfId="67" priority="41" operator="between">
      <formula>-125</formula>
      <formula>125</formula>
    </cfRule>
    <cfRule type="cellIs" dxfId="66" priority="42" operator="between">
      <formula>-175</formula>
      <formula>175</formula>
    </cfRule>
    <cfRule type="cellIs" dxfId="65" priority="43" operator="between">
      <formula>-225</formula>
      <formula>225</formula>
    </cfRule>
    <cfRule type="cellIs" dxfId="64" priority="44" operator="between">
      <formula>-350</formula>
      <formula>350</formula>
    </cfRule>
    <cfRule type="cellIs" dxfId="63" priority="45" operator="between">
      <formula>-1000</formula>
      <formula>1000</formula>
    </cfRule>
  </conditionalFormatting>
  <conditionalFormatting sqref="L20:Q20">
    <cfRule type="cellIs" dxfId="62" priority="28" operator="between">
      <formula>-25</formula>
      <formula>25</formula>
    </cfRule>
    <cfRule type="cellIs" dxfId="61" priority="29" operator="between">
      <formula>-50</formula>
      <formula>50</formula>
    </cfRule>
    <cfRule type="cellIs" dxfId="60" priority="30" operator="between">
      <formula>-75</formula>
      <formula>75</formula>
    </cfRule>
    <cfRule type="cellIs" dxfId="59" priority="31" operator="between">
      <formula>-100</formula>
      <formula>100</formula>
    </cfRule>
    <cfRule type="cellIs" dxfId="58" priority="32" operator="between">
      <formula>-125</formula>
      <formula>125</formula>
    </cfRule>
    <cfRule type="cellIs" dxfId="57" priority="33" operator="between">
      <formula>-175</formula>
      <formula>175</formula>
    </cfRule>
    <cfRule type="cellIs" dxfId="56" priority="34" operator="between">
      <formula>-225</formula>
      <formula>225</formula>
    </cfRule>
    <cfRule type="cellIs" dxfId="55" priority="35" operator="between">
      <formula>-350</formula>
      <formula>350</formula>
    </cfRule>
    <cfRule type="cellIs" dxfId="54" priority="36" operator="between">
      <formula>-1000</formula>
      <formula>1000</formula>
    </cfRule>
  </conditionalFormatting>
  <conditionalFormatting sqref="L9:Q9">
    <cfRule type="cellIs" dxfId="53" priority="19" operator="between">
      <formula>-25</formula>
      <formula>25</formula>
    </cfRule>
    <cfRule type="cellIs" dxfId="52" priority="20" operator="between">
      <formula>-50</formula>
      <formula>50</formula>
    </cfRule>
    <cfRule type="cellIs" dxfId="51" priority="21" operator="between">
      <formula>-75</formula>
      <formula>75</formula>
    </cfRule>
    <cfRule type="cellIs" dxfId="50" priority="22" operator="between">
      <formula>-100</formula>
      <formula>100</formula>
    </cfRule>
    <cfRule type="cellIs" dxfId="49" priority="23" operator="between">
      <formula>-125</formula>
      <formula>125</formula>
    </cfRule>
    <cfRule type="cellIs" dxfId="48" priority="24" operator="between">
      <formula>-175</formula>
      <formula>175</formula>
    </cfRule>
    <cfRule type="cellIs" dxfId="47" priority="25" operator="between">
      <formula>-225</formula>
      <formula>225</formula>
    </cfRule>
    <cfRule type="cellIs" dxfId="46" priority="26" operator="between">
      <formula>-350</formula>
      <formula>350</formula>
    </cfRule>
    <cfRule type="cellIs" dxfId="45" priority="27" operator="between">
      <formula>-1000</formula>
      <formula>1000</formula>
    </cfRule>
  </conditionalFormatting>
  <conditionalFormatting sqref="S9">
    <cfRule type="cellIs" dxfId="44" priority="10" operator="between">
      <formula>-25</formula>
      <formula>25</formula>
    </cfRule>
    <cfRule type="cellIs" dxfId="43" priority="11" operator="between">
      <formula>-50</formula>
      <formula>50</formula>
    </cfRule>
    <cfRule type="cellIs" dxfId="42" priority="12" operator="between">
      <formula>-75</formula>
      <formula>75</formula>
    </cfRule>
    <cfRule type="cellIs" dxfId="41" priority="13" operator="between">
      <formula>-100</formula>
      <formula>100</formula>
    </cfRule>
    <cfRule type="cellIs" dxfId="40" priority="14" operator="between">
      <formula>-125</formula>
      <formula>125</formula>
    </cfRule>
    <cfRule type="cellIs" dxfId="39" priority="15" operator="between">
      <formula>-175</formula>
      <formula>175</formula>
    </cfRule>
    <cfRule type="cellIs" dxfId="38" priority="16" operator="between">
      <formula>-225</formula>
      <formula>225</formula>
    </cfRule>
    <cfRule type="cellIs" dxfId="37" priority="17" operator="between">
      <formula>-350</formula>
      <formula>350</formula>
    </cfRule>
    <cfRule type="cellIs" dxfId="36" priority="18" operator="between">
      <formula>-1000</formula>
      <formula>1000</formula>
    </cfRule>
  </conditionalFormatting>
  <conditionalFormatting sqref="S10">
    <cfRule type="cellIs" dxfId="8" priority="1" operator="between">
      <formula>-25</formula>
      <formula>25</formula>
    </cfRule>
    <cfRule type="cellIs" dxfId="7" priority="2" operator="between">
      <formula>-50</formula>
      <formula>50</formula>
    </cfRule>
    <cfRule type="cellIs" dxfId="6" priority="3" operator="between">
      <formula>-75</formula>
      <formula>75</formula>
    </cfRule>
    <cfRule type="cellIs" dxfId="5" priority="4" operator="between">
      <formula>-100</formula>
      <formula>100</formula>
    </cfRule>
    <cfRule type="cellIs" dxfId="4" priority="5" operator="between">
      <formula>-125</formula>
      <formula>125</formula>
    </cfRule>
    <cfRule type="cellIs" dxfId="3" priority="6" operator="between">
      <formula>-175</formula>
      <formula>175</formula>
    </cfRule>
    <cfRule type="cellIs" dxfId="2" priority="7" operator="between">
      <formula>-225</formula>
      <formula>225</formula>
    </cfRule>
    <cfRule type="cellIs" dxfId="1" priority="8" operator="between">
      <formula>-350</formula>
      <formula>350</formula>
    </cfRule>
    <cfRule type="cellIs" dxfId="0" priority="9" operator="between">
      <formula>-1000</formula>
      <formula>1000</formula>
    </cfRule>
  </conditionalFormatting>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843A9-1BD3-4C0C-BA45-E0D6AAD4DD78}">
  <sheetPr>
    <tabColor theme="0" tint="-0.249977111117893"/>
  </sheetPr>
  <dimension ref="A7:U1010"/>
  <sheetViews>
    <sheetView showGridLines="0" topLeftCell="B1" zoomScaleNormal="100" workbookViewId="0"/>
  </sheetViews>
  <sheetFormatPr defaultRowHeight="15" x14ac:dyDescent="0.25"/>
  <cols>
    <col min="1" max="1" width="15.28515625" bestFit="1" customWidth="1"/>
    <col min="2" max="2" width="34" bestFit="1" customWidth="1"/>
    <col min="3" max="3" width="16.7109375" customWidth="1"/>
    <col min="4" max="4" width="6.140625" customWidth="1"/>
    <col min="5" max="5" width="11.28515625" customWidth="1"/>
    <col min="6" max="6" width="15.7109375" customWidth="1"/>
    <col min="7" max="7" width="9.85546875" bestFit="1" customWidth="1"/>
    <col min="8" max="8" width="14" customWidth="1"/>
    <col min="9" max="9" width="13.5703125" customWidth="1"/>
    <col min="10" max="12" width="10.5703125" bestFit="1" customWidth="1"/>
    <col min="14" max="14" width="11.42578125" bestFit="1" customWidth="1"/>
    <col min="15" max="17" width="10.7109375" bestFit="1" customWidth="1"/>
    <col min="18" max="20" width="11.42578125" bestFit="1" customWidth="1"/>
    <col min="23" max="23" width="13" bestFit="1" customWidth="1"/>
  </cols>
  <sheetData>
    <row r="7" spans="1:21" x14ac:dyDescent="0.25">
      <c r="A7" s="5"/>
      <c r="B7" s="35"/>
      <c r="C7" s="39"/>
      <c r="F7" s="25"/>
      <c r="O7" s="26"/>
    </row>
    <row r="8" spans="1:21" ht="22.5" x14ac:dyDescent="0.3">
      <c r="B8" s="36" t="s">
        <v>10</v>
      </c>
      <c r="C8" s="40"/>
      <c r="H8" s="86" t="s">
        <v>49</v>
      </c>
      <c r="I8" s="86"/>
      <c r="J8" s="86"/>
      <c r="K8" s="86"/>
      <c r="Q8" s="86" t="s">
        <v>50</v>
      </c>
      <c r="R8" s="86"/>
      <c r="S8" s="86"/>
      <c r="T8" s="86"/>
    </row>
    <row r="9" spans="1:21" x14ac:dyDescent="0.25">
      <c r="B9" s="37" t="s">
        <v>5</v>
      </c>
      <c r="C9" s="43">
        <v>2</v>
      </c>
      <c r="F9" s="1" t="s">
        <v>46</v>
      </c>
      <c r="O9" s="1" t="s">
        <v>46</v>
      </c>
    </row>
    <row r="10" spans="1:21" x14ac:dyDescent="0.25">
      <c r="B10" s="38"/>
      <c r="C10" s="41"/>
      <c r="F10" s="27">
        <f ca="1">C43</f>
        <v>804.74124861438486</v>
      </c>
      <c r="G10" s="6">
        <v>1</v>
      </c>
      <c r="H10" s="6">
        <v>2</v>
      </c>
      <c r="I10" s="6">
        <v>3</v>
      </c>
      <c r="J10" s="6">
        <v>4</v>
      </c>
      <c r="K10" s="6">
        <v>5</v>
      </c>
      <c r="L10" s="6">
        <v>6</v>
      </c>
      <c r="O10" s="34">
        <f ca="1">C44</f>
        <v>249.83658226582173</v>
      </c>
      <c r="P10" s="6">
        <v>1</v>
      </c>
      <c r="Q10" s="6">
        <v>2</v>
      </c>
      <c r="R10" s="6">
        <v>3</v>
      </c>
      <c r="S10" s="6">
        <v>4</v>
      </c>
      <c r="T10" s="6">
        <v>5</v>
      </c>
      <c r="U10" s="6">
        <v>6</v>
      </c>
    </row>
    <row r="11" spans="1:21" x14ac:dyDescent="0.25">
      <c r="B11" s="35" t="s">
        <v>37</v>
      </c>
      <c r="C11" s="44">
        <v>1</v>
      </c>
      <c r="F11" s="28">
        <v>1</v>
      </c>
      <c r="G11" s="31">
        <f t="dataTable" ref="G11:L1010" dt2D="1" dtr="1" r1="C9" r2="F7" ca="1"/>
        <v>852.52185473772943</v>
      </c>
      <c r="H11" s="31">
        <v>940.06274356841823</v>
      </c>
      <c r="I11" s="31">
        <v>664.16304870070553</v>
      </c>
      <c r="J11" s="31">
        <v>2127.838268962897</v>
      </c>
      <c r="K11" s="31">
        <v>-255.17076163019556</v>
      </c>
      <c r="L11" s="31">
        <v>-389.69906360273399</v>
      </c>
      <c r="O11" s="28">
        <v>1</v>
      </c>
      <c r="P11" s="45">
        <f t="dataTable" ref="P11:U1010" dt2D="1" dtr="1" r1="C9" r2="O7" ca="1"/>
        <v>150.77642888001225</v>
      </c>
      <c r="Q11" s="45">
        <v>198.50373070265567</v>
      </c>
      <c r="R11" s="45">
        <v>81.438692432513392</v>
      </c>
      <c r="S11" s="45">
        <v>-208.6808793997792</v>
      </c>
      <c r="T11" s="45">
        <v>-117.18934464123981</v>
      </c>
      <c r="U11" s="45">
        <v>-399.75643722387258</v>
      </c>
    </row>
    <row r="12" spans="1:21" x14ac:dyDescent="0.25">
      <c r="B12" s="38"/>
      <c r="C12" s="41"/>
      <c r="F12" s="29">
        <v>2</v>
      </c>
      <c r="G12" s="32">
        <v>865.7065989660332</v>
      </c>
      <c r="H12" s="32">
        <v>777.43019895506859</v>
      </c>
      <c r="I12" s="32">
        <v>822.02414224884433</v>
      </c>
      <c r="J12" s="32">
        <v>1755.4245957099483</v>
      </c>
      <c r="K12" s="32">
        <v>6.0611028318180615</v>
      </c>
      <c r="L12" s="32">
        <v>-919.00270009975156</v>
      </c>
      <c r="O12" s="29">
        <v>2</v>
      </c>
      <c r="P12" s="46">
        <v>113.55675169277413</v>
      </c>
      <c r="Q12" s="46">
        <v>237.91387896183301</v>
      </c>
      <c r="R12" s="46">
        <v>44.090675397605025</v>
      </c>
      <c r="S12" s="46">
        <v>-260.52666818212265</v>
      </c>
      <c r="T12" s="46">
        <v>47.283457528503959</v>
      </c>
      <c r="U12" s="46">
        <v>-5.1904767311183946</v>
      </c>
    </row>
    <row r="13" spans="1:21" x14ac:dyDescent="0.25">
      <c r="B13" s="7"/>
      <c r="C13" s="8"/>
      <c r="F13" s="29">
        <v>3</v>
      </c>
      <c r="G13" s="32">
        <v>946.2316356840779</v>
      </c>
      <c r="H13" s="32">
        <v>833.20624774963653</v>
      </c>
      <c r="I13" s="32">
        <v>926.68240662368044</v>
      </c>
      <c r="J13" s="32">
        <v>-1398.3126467242082</v>
      </c>
      <c r="K13" s="32">
        <v>1636.3433473948007</v>
      </c>
      <c r="L13" s="32">
        <v>-1676.2479569534162</v>
      </c>
      <c r="O13" s="29">
        <v>3</v>
      </c>
      <c r="P13" s="46">
        <v>122.29807431328157</v>
      </c>
      <c r="Q13" s="46">
        <v>116.02517783702342</v>
      </c>
      <c r="R13" s="46">
        <v>34.303160669240981</v>
      </c>
      <c r="S13" s="46">
        <v>-7.9644858376216234</v>
      </c>
      <c r="T13" s="46">
        <v>-199.85660398081313</v>
      </c>
      <c r="U13" s="46">
        <v>82.459447548393086</v>
      </c>
    </row>
    <row r="14" spans="1:21" x14ac:dyDescent="0.25">
      <c r="B14" s="9" t="s">
        <v>27</v>
      </c>
      <c r="C14" s="12">
        <f ca="1">IF(C11=0,'Simulation Inputs'!C6,_xlfn.NORM.INV(RAND(),'Simulation Inputs'!C21,'Simulation Inputs'!C22))</f>
        <v>607.27222467627189</v>
      </c>
      <c r="F14" s="29">
        <v>4</v>
      </c>
      <c r="G14" s="32">
        <v>889.20635895724809</v>
      </c>
      <c r="H14" s="32">
        <v>800.09033989805994</v>
      </c>
      <c r="I14" s="32">
        <v>984.74795800121456</v>
      </c>
      <c r="J14" s="32">
        <v>1913.9252857205438</v>
      </c>
      <c r="K14" s="32">
        <v>1673.098284431946</v>
      </c>
      <c r="L14" s="32">
        <v>1064.3874433168439</v>
      </c>
      <c r="O14" s="29">
        <v>4</v>
      </c>
      <c r="P14" s="46">
        <v>255.91878125920462</v>
      </c>
      <c r="Q14" s="46">
        <v>240.35297972092354</v>
      </c>
      <c r="R14" s="46">
        <v>54.799795361072256</v>
      </c>
      <c r="S14" s="46">
        <v>-114.02758469379273</v>
      </c>
      <c r="T14" s="46">
        <v>20.177861982866716</v>
      </c>
      <c r="U14" s="46">
        <v>-320.73841752506451</v>
      </c>
    </row>
    <row r="15" spans="1:21" x14ac:dyDescent="0.25">
      <c r="B15" s="11"/>
      <c r="C15" s="10"/>
      <c r="F15" s="29">
        <v>5</v>
      </c>
      <c r="G15" s="32">
        <v>801.30786813919349</v>
      </c>
      <c r="H15" s="32">
        <v>834.09583754575942</v>
      </c>
      <c r="I15" s="32">
        <v>750.99957616433676</v>
      </c>
      <c r="J15" s="32">
        <v>1416.3189376127511</v>
      </c>
      <c r="K15" s="32">
        <v>2355.0769779343336</v>
      </c>
      <c r="L15" s="32">
        <v>-942.83607003275119</v>
      </c>
      <c r="O15" s="29">
        <v>5</v>
      </c>
      <c r="P15" s="46">
        <v>147.24865158245768</v>
      </c>
      <c r="Q15" s="46">
        <v>63.264429758412632</v>
      </c>
      <c r="R15" s="46">
        <v>2.5850409268722387</v>
      </c>
      <c r="S15" s="46">
        <v>-163.34739241694956</v>
      </c>
      <c r="T15" s="46">
        <v>-216.57459178309921</v>
      </c>
      <c r="U15" s="46">
        <v>-113.80220267233358</v>
      </c>
    </row>
    <row r="16" spans="1:21" x14ac:dyDescent="0.25">
      <c r="B16" s="9" t="s">
        <v>23</v>
      </c>
      <c r="C16" s="12">
        <f ca="1">IF(C11=0,'Simulation Inputs'!C7,_xlfn.BINOM.INV('Simulation Inputs'!$F$6,VLOOKUP(VLOOKUP($C$9,'Simulation Inputs'!E22:G27,3,TRUE),'Simulation Inputs'!E10:F12,2,TRUE),RAND()))</f>
        <v>532</v>
      </c>
      <c r="F16" s="29">
        <v>6</v>
      </c>
      <c r="G16" s="32">
        <v>914.48655033053456</v>
      </c>
      <c r="H16" s="32">
        <v>1037.9247280963718</v>
      </c>
      <c r="I16" s="32">
        <v>651.84350031360736</v>
      </c>
      <c r="J16" s="32">
        <v>2117.2968757109657</v>
      </c>
      <c r="K16" s="32">
        <v>-396.2401809920384</v>
      </c>
      <c r="L16" s="32">
        <v>-2572.772793479553</v>
      </c>
      <c r="O16" s="29">
        <v>6</v>
      </c>
      <c r="P16" s="46">
        <v>100.05545835350603</v>
      </c>
      <c r="Q16" s="46">
        <v>200.5337231518721</v>
      </c>
      <c r="R16" s="46">
        <v>50.269014420911958</v>
      </c>
      <c r="S16" s="46">
        <v>-75.652576692952607</v>
      </c>
      <c r="T16" s="46">
        <v>-35.155529440147461</v>
      </c>
      <c r="U16" s="46">
        <v>-108.3223776503429</v>
      </c>
    </row>
    <row r="17" spans="2:21" x14ac:dyDescent="0.25">
      <c r="B17" s="11"/>
      <c r="C17" s="10"/>
      <c r="F17" s="29">
        <v>7</v>
      </c>
      <c r="G17" s="32">
        <v>808.12121167098985</v>
      </c>
      <c r="H17" s="32">
        <v>943.60598391058193</v>
      </c>
      <c r="I17" s="32">
        <v>713.07413431472833</v>
      </c>
      <c r="J17" s="32">
        <v>931.25579714221476</v>
      </c>
      <c r="K17" s="32">
        <v>1746.466433963581</v>
      </c>
      <c r="L17" s="32">
        <v>-2230.3874895143326</v>
      </c>
      <c r="O17" s="29">
        <v>7</v>
      </c>
      <c r="P17" s="46">
        <v>194.91627823970447</v>
      </c>
      <c r="Q17" s="46">
        <v>200.09998748080659</v>
      </c>
      <c r="R17" s="46">
        <v>19.698834031014997</v>
      </c>
      <c r="S17" s="46">
        <v>-101.43830675881838</v>
      </c>
      <c r="T17" s="46">
        <v>-83.395225818578979</v>
      </c>
      <c r="U17" s="46">
        <v>-149.73165625171293</v>
      </c>
    </row>
    <row r="18" spans="2:21" x14ac:dyDescent="0.25">
      <c r="B18" s="9" t="s">
        <v>25</v>
      </c>
      <c r="C18" s="12">
        <f ca="1">IF(C11=0,'Simulation Inputs'!C8,_xlfn.BINOM.INV(C16,VLOOKUP(C28,'Simulation Inputs'!E16:F18,2,TRUE),RAND()))</f>
        <v>514</v>
      </c>
      <c r="F18" s="29">
        <v>8</v>
      </c>
      <c r="G18" s="32">
        <v>603.48830286457996</v>
      </c>
      <c r="H18" s="32">
        <v>900.60087085684245</v>
      </c>
      <c r="I18" s="32">
        <v>958.14404398873467</v>
      </c>
      <c r="J18" s="32">
        <v>2371.364400948235</v>
      </c>
      <c r="K18" s="32">
        <v>699.5291019054057</v>
      </c>
      <c r="L18" s="32">
        <v>528.02712737770344</v>
      </c>
      <c r="O18" s="29">
        <v>8</v>
      </c>
      <c r="P18" s="46">
        <v>250.4814529571716</v>
      </c>
      <c r="Q18" s="46">
        <v>173.68403025853456</v>
      </c>
      <c r="R18" s="46">
        <v>61.440950378565617</v>
      </c>
      <c r="S18" s="46">
        <v>-198.14907071854293</v>
      </c>
      <c r="T18" s="46">
        <v>1.5352122271918915</v>
      </c>
      <c r="U18" s="46">
        <v>-196.90820122465732</v>
      </c>
    </row>
    <row r="19" spans="2:21" x14ac:dyDescent="0.25">
      <c r="B19" s="11"/>
      <c r="C19" s="10"/>
      <c r="F19" s="29">
        <v>9</v>
      </c>
      <c r="G19" s="32">
        <v>948.53962668282065</v>
      </c>
      <c r="H19" s="32">
        <v>939.26383344194801</v>
      </c>
      <c r="I19" s="32">
        <v>488.54677905936478</v>
      </c>
      <c r="J19" s="32">
        <v>1516.9678076582086</v>
      </c>
      <c r="K19" s="32">
        <v>2320.6908534600416</v>
      </c>
      <c r="L19" s="32">
        <v>-1922.5909070577554</v>
      </c>
      <c r="O19" s="29">
        <v>9</v>
      </c>
      <c r="P19" s="46">
        <v>236.049492460034</v>
      </c>
      <c r="Q19" s="46">
        <v>209.10445801984457</v>
      </c>
      <c r="R19" s="46">
        <v>108.98996465666426</v>
      </c>
      <c r="S19" s="46">
        <v>-243.43829356729191</v>
      </c>
      <c r="T19" s="46">
        <v>23.665298761859276</v>
      </c>
      <c r="U19" s="46">
        <v>-118.45266154653768</v>
      </c>
    </row>
    <row r="20" spans="2:21" x14ac:dyDescent="0.25">
      <c r="B20" s="9" t="s">
        <v>24</v>
      </c>
      <c r="C20" s="12">
        <f ca="1">IF(C11=0,'Simulation Inputs'!C9,IF(C22="December",VLOOKUP(RAND(),'Simulation Inputs'!I21:J26,2,TRUE),VLOOKUP(RAND(),'Simulation Inputs'!I11:J16,2,TRUE)))</f>
        <v>60</v>
      </c>
      <c r="F20" s="29">
        <v>10</v>
      </c>
      <c r="G20" s="32">
        <v>858.32779554194894</v>
      </c>
      <c r="H20" s="32">
        <v>821.05709040039801</v>
      </c>
      <c r="I20" s="32">
        <v>2145.7284802534937</v>
      </c>
      <c r="J20" s="32">
        <v>777.16517726877646</v>
      </c>
      <c r="K20" s="32">
        <v>2015.1659542018315</v>
      </c>
      <c r="L20" s="32">
        <v>-479.73122816754949</v>
      </c>
      <c r="O20" s="29">
        <v>10</v>
      </c>
      <c r="P20" s="46">
        <v>193.54466946232009</v>
      </c>
      <c r="Q20" s="46">
        <v>158.34366654357331</v>
      </c>
      <c r="R20" s="46">
        <v>54.530400106070715</v>
      </c>
      <c r="S20" s="46">
        <v>89.604225719735496</v>
      </c>
      <c r="T20" s="46">
        <v>-73.111382041152979</v>
      </c>
      <c r="U20" s="46">
        <v>-10.969756509423405</v>
      </c>
    </row>
    <row r="21" spans="2:21" x14ac:dyDescent="0.25">
      <c r="B21" s="11"/>
      <c r="C21" s="10"/>
      <c r="F21" s="29">
        <v>11</v>
      </c>
      <c r="G21" s="32">
        <v>592.22571994297277</v>
      </c>
      <c r="H21" s="32">
        <v>1058.7028030558995</v>
      </c>
      <c r="I21" s="32">
        <v>695.96408950084378</v>
      </c>
      <c r="J21" s="32">
        <v>3336.2343408081815</v>
      </c>
      <c r="K21" s="32">
        <v>2782.129611422185</v>
      </c>
      <c r="L21" s="32">
        <v>-3002.7125145480204</v>
      </c>
      <c r="O21" s="29">
        <v>11</v>
      </c>
      <c r="P21" s="46">
        <v>209.53506760886472</v>
      </c>
      <c r="Q21" s="46">
        <v>123.28088090990303</v>
      </c>
      <c r="R21" s="46">
        <v>91.553873586036275</v>
      </c>
      <c r="S21" s="46">
        <v>-33.083378182763795</v>
      </c>
      <c r="T21" s="46">
        <v>-91.287237941152284</v>
      </c>
      <c r="U21" s="46">
        <v>-132.17889748086725</v>
      </c>
    </row>
    <row r="22" spans="2:21" x14ac:dyDescent="0.25">
      <c r="B22" s="9" t="s">
        <v>40</v>
      </c>
      <c r="C22" s="12" t="str">
        <f ca="1">IF(C11=0,'Simulation Inputs'!C10,VLOOKUP(RAND(),'Simulation Inputs'!E31:F33,2,TRUE))</f>
        <v>November</v>
      </c>
      <c r="F22" s="29">
        <v>12</v>
      </c>
      <c r="G22" s="32">
        <v>901.48788441116585</v>
      </c>
      <c r="H22" s="32">
        <v>976.02582062666352</v>
      </c>
      <c r="I22" s="32">
        <v>837.98521592996258</v>
      </c>
      <c r="J22" s="32">
        <v>22.859768417837586</v>
      </c>
      <c r="K22" s="32">
        <v>1056.2499342832371</v>
      </c>
      <c r="L22" s="32">
        <v>117.15671674252189</v>
      </c>
      <c r="O22" s="29">
        <v>12</v>
      </c>
      <c r="P22" s="46">
        <v>225.90276136154347</v>
      </c>
      <c r="Q22" s="46">
        <v>216.52041682473902</v>
      </c>
      <c r="R22" s="46">
        <v>84.702387082853022</v>
      </c>
      <c r="S22" s="46">
        <v>-63.211338959157274</v>
      </c>
      <c r="T22" s="46">
        <v>127.88451866946468</v>
      </c>
      <c r="U22" s="46">
        <v>-76.29074799725197</v>
      </c>
    </row>
    <row r="23" spans="2:21" x14ac:dyDescent="0.25">
      <c r="B23" s="17"/>
      <c r="C23" s="18"/>
      <c r="F23" s="29">
        <v>13</v>
      </c>
      <c r="G23" s="32">
        <v>828.37597062088935</v>
      </c>
      <c r="H23" s="32">
        <v>778.99198458993305</v>
      </c>
      <c r="I23" s="32">
        <v>864.83047225443079</v>
      </c>
      <c r="J23" s="32">
        <v>1186.2845860770531</v>
      </c>
      <c r="K23" s="32">
        <v>1276.2314904827899</v>
      </c>
      <c r="L23" s="32">
        <v>1470.20891001366</v>
      </c>
      <c r="O23" s="29">
        <v>13</v>
      </c>
      <c r="P23" s="46">
        <v>159.36087087001476</v>
      </c>
      <c r="Q23" s="46">
        <v>199.77386456905896</v>
      </c>
      <c r="R23" s="46">
        <v>112.94307912956884</v>
      </c>
      <c r="S23" s="46">
        <v>-234.02730751368244</v>
      </c>
      <c r="T23" s="46">
        <v>-3.6914016111779802</v>
      </c>
      <c r="U23" s="46">
        <v>-413.75606455302272</v>
      </c>
    </row>
    <row r="24" spans="2:21" x14ac:dyDescent="0.25">
      <c r="B24" s="73" t="s">
        <v>9</v>
      </c>
      <c r="C24" s="74">
        <f>VLOOKUP($C$9,'Simulation Inputs'!$E$21:$G$27,2,FALSE)</f>
        <v>0.5</v>
      </c>
      <c r="F24" s="29">
        <v>14</v>
      </c>
      <c r="G24" s="32">
        <v>880.8145467588979</v>
      </c>
      <c r="H24" s="32">
        <v>1117.0584331839545</v>
      </c>
      <c r="I24" s="32">
        <v>941.09896139702141</v>
      </c>
      <c r="J24" s="32">
        <v>-1523.9155988446782</v>
      </c>
      <c r="K24" s="32">
        <v>3405.7293887828209</v>
      </c>
      <c r="L24" s="32">
        <v>-2493.6773806611209</v>
      </c>
      <c r="O24" s="29">
        <v>14</v>
      </c>
      <c r="P24" s="46">
        <v>208.72986246464092</v>
      </c>
      <c r="Q24" s="46">
        <v>276.68089555838372</v>
      </c>
      <c r="R24" s="46">
        <v>37.697000188513812</v>
      </c>
      <c r="S24" s="46">
        <v>-13.296307547896618</v>
      </c>
      <c r="T24" s="46">
        <v>41.438397644104612</v>
      </c>
      <c r="U24" s="46">
        <v>-76.855919621669841</v>
      </c>
    </row>
    <row r="25" spans="2:21" x14ac:dyDescent="0.25">
      <c r="B25" s="75" t="s">
        <v>29</v>
      </c>
      <c r="C25" s="76">
        <f ca="1">C14*C24</f>
        <v>303.63611233813594</v>
      </c>
      <c r="F25" s="29">
        <v>15</v>
      </c>
      <c r="G25" s="32">
        <v>939.43879426746298</v>
      </c>
      <c r="H25" s="32">
        <v>852.98957430230257</v>
      </c>
      <c r="I25" s="32">
        <v>782.91490200200224</v>
      </c>
      <c r="J25" s="32">
        <v>105.82988551953167</v>
      </c>
      <c r="K25" s="32">
        <v>1141.3498843091866</v>
      </c>
      <c r="L25" s="32">
        <v>-694.77598569565635</v>
      </c>
      <c r="O25" s="29">
        <v>15</v>
      </c>
      <c r="P25" s="46">
        <v>58.689655884922388</v>
      </c>
      <c r="Q25" s="46">
        <v>156.93819446921589</v>
      </c>
      <c r="R25" s="46">
        <v>25.911811539303301</v>
      </c>
      <c r="S25" s="46">
        <v>-112.58959348218889</v>
      </c>
      <c r="T25" s="46">
        <v>-15.197900863235304</v>
      </c>
      <c r="U25" s="46">
        <v>-361.18382382842651</v>
      </c>
    </row>
    <row r="26" spans="2:21" x14ac:dyDescent="0.25">
      <c r="B26" s="75" t="s">
        <v>28</v>
      </c>
      <c r="C26" s="77">
        <f ca="1">C25*0.87</f>
        <v>264.16341773417827</v>
      </c>
      <c r="F26" s="29">
        <v>16</v>
      </c>
      <c r="G26" s="32">
        <v>943.42146818983474</v>
      </c>
      <c r="H26" s="32">
        <v>1004.1488572682356</v>
      </c>
      <c r="I26" s="32">
        <v>833.23632253939832</v>
      </c>
      <c r="J26" s="32">
        <v>374.53270509568392</v>
      </c>
      <c r="K26" s="32">
        <v>-693.76321041192386</v>
      </c>
      <c r="L26" s="32">
        <v>-701.52470350988733</v>
      </c>
      <c r="O26" s="29">
        <v>16</v>
      </c>
      <c r="P26" s="46">
        <v>234.3314700902252</v>
      </c>
      <c r="Q26" s="46">
        <v>61.003900312099233</v>
      </c>
      <c r="R26" s="46">
        <v>79.47014239836102</v>
      </c>
      <c r="S26" s="46">
        <v>-71.902394948096799</v>
      </c>
      <c r="T26" s="46">
        <v>101.66337023091626</v>
      </c>
      <c r="U26" s="46">
        <v>-259.72834111897589</v>
      </c>
    </row>
    <row r="27" spans="2:21" x14ac:dyDescent="0.25">
      <c r="B27" s="78"/>
      <c r="C27" s="79"/>
      <c r="F27" s="29">
        <v>17</v>
      </c>
      <c r="G27" s="32">
        <v>938.42664715387764</v>
      </c>
      <c r="H27" s="32">
        <v>868.90536416638406</v>
      </c>
      <c r="I27" s="32">
        <v>950.66856467618209</v>
      </c>
      <c r="J27" s="32">
        <v>1179.0444623312651</v>
      </c>
      <c r="K27" s="32">
        <v>1570.4203214338895</v>
      </c>
      <c r="L27" s="32">
        <v>-1075.4528423069478</v>
      </c>
      <c r="O27" s="29">
        <v>17</v>
      </c>
      <c r="P27" s="46">
        <v>125.39892971753272</v>
      </c>
      <c r="Q27" s="46">
        <v>189.41542790573851</v>
      </c>
      <c r="R27" s="46">
        <v>101.06133421756027</v>
      </c>
      <c r="S27" s="46">
        <v>74.01372794626343</v>
      </c>
      <c r="T27" s="46">
        <v>103.81987643041691</v>
      </c>
      <c r="U27" s="46">
        <v>83.057710818953694</v>
      </c>
    </row>
    <row r="28" spans="2:21" x14ac:dyDescent="0.25">
      <c r="B28" s="19" t="s">
        <v>30</v>
      </c>
      <c r="C28" s="20">
        <f>VLOOKUP($C$9,'Simulation Inputs'!$E$21:$G$27,3,FALSE)</f>
        <v>0.5</v>
      </c>
      <c r="F28" s="29">
        <v>18</v>
      </c>
      <c r="G28" s="32">
        <v>944.04094011912775</v>
      </c>
      <c r="H28" s="32">
        <v>1031.6154110584066</v>
      </c>
      <c r="I28" s="32">
        <v>804.28657462116644</v>
      </c>
      <c r="J28" s="32">
        <v>-488.83810861689744</v>
      </c>
      <c r="K28" s="32">
        <v>2845.2946310264551</v>
      </c>
      <c r="L28" s="32">
        <v>-6.9094524041820478</v>
      </c>
      <c r="O28" s="29">
        <v>18</v>
      </c>
      <c r="P28" s="46">
        <v>196.43386151005882</v>
      </c>
      <c r="Q28" s="46">
        <v>200.01445473410507</v>
      </c>
      <c r="R28" s="46">
        <v>83.230768276741969</v>
      </c>
      <c r="S28" s="46">
        <v>1.5711840697744037</v>
      </c>
      <c r="T28" s="46">
        <v>153.23737313121069</v>
      </c>
      <c r="U28" s="46">
        <v>-23.848731929857706</v>
      </c>
    </row>
    <row r="29" spans="2:21" x14ac:dyDescent="0.25">
      <c r="B29" s="9" t="s">
        <v>31</v>
      </c>
      <c r="C29" s="13">
        <f>'Simulation Inputs'!C16*C28</f>
        <v>6.4749999999999996</v>
      </c>
      <c r="F29" s="29">
        <v>19</v>
      </c>
      <c r="G29" s="32">
        <v>656.1429711860369</v>
      </c>
      <c r="H29" s="32">
        <v>936.85164683583389</v>
      </c>
      <c r="I29" s="32">
        <v>761.12640088680473</v>
      </c>
      <c r="J29" s="32">
        <v>-679.44340696344534</v>
      </c>
      <c r="K29" s="32">
        <v>1311.4327837609699</v>
      </c>
      <c r="L29" s="32">
        <v>1695.3384755156058</v>
      </c>
      <c r="O29" s="29">
        <v>19</v>
      </c>
      <c r="P29" s="46">
        <v>190.31159971281517</v>
      </c>
      <c r="Q29" s="46">
        <v>229.53181295120453</v>
      </c>
      <c r="R29" s="46">
        <v>57.936106562892803</v>
      </c>
      <c r="S29" s="46">
        <v>-71.375615191895463</v>
      </c>
      <c r="T29" s="46">
        <v>-76.8609300142748</v>
      </c>
      <c r="U29" s="46">
        <v>-177.26933519293573</v>
      </c>
    </row>
    <row r="30" spans="2:21" x14ac:dyDescent="0.25">
      <c r="B30" s="9" t="s">
        <v>32</v>
      </c>
      <c r="C30" s="13">
        <f>'Simulation Inputs'!$C$16-C29</f>
        <v>6.4749999999999996</v>
      </c>
      <c r="F30" s="29">
        <v>20</v>
      </c>
      <c r="G30" s="32">
        <v>807.05987053435456</v>
      </c>
      <c r="H30" s="32">
        <v>762.64197357591092</v>
      </c>
      <c r="I30" s="32">
        <v>879.18574157275452</v>
      </c>
      <c r="J30" s="32">
        <v>1864.2318859943034</v>
      </c>
      <c r="K30" s="32">
        <v>580.42435254609427</v>
      </c>
      <c r="L30" s="32">
        <v>-1039.2853537715</v>
      </c>
      <c r="O30" s="29">
        <v>20</v>
      </c>
      <c r="P30" s="46">
        <v>156.75650998726746</v>
      </c>
      <c r="Q30" s="46">
        <v>138.13565072052143</v>
      </c>
      <c r="R30" s="46">
        <v>14.213753291026421</v>
      </c>
      <c r="S30" s="46">
        <v>-169.47421302690532</v>
      </c>
      <c r="T30" s="46">
        <v>-194.04147784965267</v>
      </c>
      <c r="U30" s="46">
        <v>-251.39060706482303</v>
      </c>
    </row>
    <row r="31" spans="2:21" x14ac:dyDescent="0.25">
      <c r="B31" s="11"/>
      <c r="C31" s="10"/>
      <c r="F31" s="29">
        <v>21</v>
      </c>
      <c r="G31" s="32">
        <v>787.59834477652157</v>
      </c>
      <c r="H31" s="32">
        <v>982.32266761526353</v>
      </c>
      <c r="I31" s="32">
        <v>752.8535986177244</v>
      </c>
      <c r="J31" s="32">
        <v>1873.9863280127456</v>
      </c>
      <c r="K31" s="32">
        <v>677.38852660166776</v>
      </c>
      <c r="L31" s="32">
        <v>-1101.4071170471188</v>
      </c>
      <c r="O31" s="29">
        <v>21</v>
      </c>
      <c r="P31" s="46">
        <v>168.99331692983094</v>
      </c>
      <c r="Q31" s="46">
        <v>172.68819957687646</v>
      </c>
      <c r="R31" s="46">
        <v>13.325901309694757</v>
      </c>
      <c r="S31" s="46">
        <v>-110.31139801707161</v>
      </c>
      <c r="T31" s="46">
        <v>4.4405957856531586</v>
      </c>
      <c r="U31" s="46">
        <v>-24.982612568451032</v>
      </c>
    </row>
    <row r="32" spans="2:21" x14ac:dyDescent="0.25">
      <c r="B32" s="72" t="s">
        <v>39</v>
      </c>
      <c r="C32" s="48">
        <f ca="1">IF(AND('Monte Carlo Simulation'!C22="December",'Monte Carlo Simulation'!C26&gt;'Monte Carlo Simulation'!C18),VLOOKUP(RAND(),'Simulation Inputs'!$I$21:$J$26,2,TRUE),IF(AND('Monte Carlo Simulation'!C26&gt;'Monte Carlo Simulation'!C18,'Monte Carlo Simulation'!C22&lt;&gt;"December"),VLOOKUP(RAND(),'Simulation Inputs'!$I$11:$J$16,2,TRUE),0))</f>
        <v>0</v>
      </c>
      <c r="F32" s="29">
        <v>22</v>
      </c>
      <c r="G32" s="32">
        <v>774.97623181471363</v>
      </c>
      <c r="H32" s="32">
        <v>858.58415032388712</v>
      </c>
      <c r="I32" s="32">
        <v>841.23823846543519</v>
      </c>
      <c r="J32" s="32">
        <v>736.48762259394698</v>
      </c>
      <c r="K32" s="32">
        <v>2271.9411540943602</v>
      </c>
      <c r="L32" s="32">
        <v>-2829.1242869486769</v>
      </c>
      <c r="O32" s="29">
        <v>22</v>
      </c>
      <c r="P32" s="46">
        <v>138.52206738896911</v>
      </c>
      <c r="Q32" s="46">
        <v>226.8080176392528</v>
      </c>
      <c r="R32" s="46">
        <v>42.773685036386212</v>
      </c>
      <c r="S32" s="46">
        <v>-69.534361962953199</v>
      </c>
      <c r="T32" s="46">
        <v>40.197548848216456</v>
      </c>
      <c r="U32" s="46">
        <v>-67.646211943827325</v>
      </c>
    </row>
    <row r="33" spans="2:21" x14ac:dyDescent="0.25">
      <c r="B33" s="9" t="s">
        <v>33</v>
      </c>
      <c r="C33" s="13">
        <f ca="1">C25*'Simulation Inputs'!C15</f>
        <v>2732.7250110432233</v>
      </c>
      <c r="F33" s="29">
        <v>23</v>
      </c>
      <c r="G33" s="32">
        <v>679.11782121729402</v>
      </c>
      <c r="H33" s="32">
        <v>708.55314249131879</v>
      </c>
      <c r="I33" s="32">
        <v>862.26311302459908</v>
      </c>
      <c r="J33" s="32">
        <v>2507.2618623493145</v>
      </c>
      <c r="K33" s="32">
        <v>2586.1259213220483</v>
      </c>
      <c r="L33" s="32">
        <v>-2744.9708511062217</v>
      </c>
      <c r="O33" s="29">
        <v>23</v>
      </c>
      <c r="P33" s="46">
        <v>30.818498572022918</v>
      </c>
      <c r="Q33" s="46">
        <v>146.23187962043352</v>
      </c>
      <c r="R33" s="46">
        <v>135.6159429678425</v>
      </c>
      <c r="S33" s="46">
        <v>-83.047878515666866</v>
      </c>
      <c r="T33" s="46">
        <v>13.727635512153029</v>
      </c>
      <c r="U33" s="46">
        <v>-318.4862018167596</v>
      </c>
    </row>
    <row r="34" spans="2:21" x14ac:dyDescent="0.25">
      <c r="B34" s="22"/>
      <c r="C34" s="23"/>
      <c r="F34" s="29">
        <v>24</v>
      </c>
      <c r="G34" s="32">
        <v>917.15947003720339</v>
      </c>
      <c r="H34" s="32">
        <v>686.27528147028715</v>
      </c>
      <c r="I34" s="32">
        <v>1808.3727078741194</v>
      </c>
      <c r="J34" s="32">
        <v>1230.3180305883643</v>
      </c>
      <c r="K34" s="32">
        <v>-137.57824180231091</v>
      </c>
      <c r="L34" s="32">
        <v>-1670.774566229732</v>
      </c>
      <c r="O34" s="29">
        <v>24</v>
      </c>
      <c r="P34" s="46">
        <v>104.78458599378075</v>
      </c>
      <c r="Q34" s="46">
        <v>228.10734678859615</v>
      </c>
      <c r="R34" s="46">
        <v>56.029330161151677</v>
      </c>
      <c r="S34" s="46">
        <v>-33.627689817666692</v>
      </c>
      <c r="T34" s="46">
        <v>-48.603212514475445</v>
      </c>
      <c r="U34" s="46">
        <v>-33.99239119089691</v>
      </c>
    </row>
    <row r="35" spans="2:21" x14ac:dyDescent="0.25">
      <c r="B35" s="21" t="s">
        <v>35</v>
      </c>
      <c r="C35" s="8"/>
      <c r="F35" s="29">
        <v>25</v>
      </c>
      <c r="G35" s="32">
        <v>1222.927623911899</v>
      </c>
      <c r="H35" s="32">
        <v>941.46718878692354</v>
      </c>
      <c r="I35" s="32">
        <v>923.22670773046184</v>
      </c>
      <c r="J35" s="32">
        <v>1793.3864035224269</v>
      </c>
      <c r="K35" s="32">
        <v>704.65863072482534</v>
      </c>
      <c r="L35" s="32">
        <v>-2951.9126018848992</v>
      </c>
      <c r="O35" s="29">
        <v>25</v>
      </c>
      <c r="P35" s="46">
        <v>95.380847518511473</v>
      </c>
      <c r="Q35" s="46">
        <v>194.26143956305782</v>
      </c>
      <c r="R35" s="46">
        <v>94.081321280058603</v>
      </c>
      <c r="S35" s="46">
        <v>-134.27201911988436</v>
      </c>
      <c r="T35" s="46">
        <v>-97.590975817265644</v>
      </c>
      <c r="U35" s="46">
        <v>-117.91144856154472</v>
      </c>
    </row>
    <row r="36" spans="2:21" x14ac:dyDescent="0.25">
      <c r="B36" s="11" t="s">
        <v>42</v>
      </c>
      <c r="C36" s="13">
        <f ca="1">MIN(C18,C26)*C30</f>
        <v>1710.4581298288042</v>
      </c>
      <c r="F36" s="29">
        <v>26</v>
      </c>
      <c r="G36" s="32">
        <v>924.45117879582722</v>
      </c>
      <c r="H36" s="32">
        <v>925.01327655210025</v>
      </c>
      <c r="I36" s="32">
        <v>969.56901038814567</v>
      </c>
      <c r="J36" s="32">
        <v>2192.6130842256171</v>
      </c>
      <c r="K36" s="32">
        <v>1888.8615644419779</v>
      </c>
      <c r="L36" s="32">
        <v>-958.61779185291289</v>
      </c>
      <c r="O36" s="29">
        <v>26</v>
      </c>
      <c r="P36" s="46">
        <v>182.7857893220496</v>
      </c>
      <c r="Q36" s="46">
        <v>176.68931377672391</v>
      </c>
      <c r="R36" s="46">
        <v>136.56407402589241</v>
      </c>
      <c r="S36" s="46">
        <v>1.7763100854009508</v>
      </c>
      <c r="T36" s="46">
        <v>-91.833228409312483</v>
      </c>
      <c r="U36" s="46">
        <v>-79.995961264223411</v>
      </c>
    </row>
    <row r="37" spans="2:21" x14ac:dyDescent="0.25">
      <c r="B37" s="11" t="s">
        <v>43</v>
      </c>
      <c r="C37" s="13">
        <f ca="1">C16*C29</f>
        <v>3444.7</v>
      </c>
      <c r="F37" s="29">
        <v>27</v>
      </c>
      <c r="G37" s="32">
        <v>838.25516221350154</v>
      </c>
      <c r="H37" s="32">
        <v>902.41471869852649</v>
      </c>
      <c r="I37" s="32">
        <v>848.67727579575057</v>
      </c>
      <c r="J37" s="32">
        <v>2210.4113576191958</v>
      </c>
      <c r="K37" s="32">
        <v>983.87160535969906</v>
      </c>
      <c r="L37" s="32">
        <v>-128.3434395928989</v>
      </c>
      <c r="O37" s="29">
        <v>27</v>
      </c>
      <c r="P37" s="46">
        <v>196.14236895639851</v>
      </c>
      <c r="Q37" s="46">
        <v>198.35084865226054</v>
      </c>
      <c r="R37" s="46">
        <v>44.061997904967882</v>
      </c>
      <c r="S37" s="46">
        <v>-145.5273252034782</v>
      </c>
      <c r="T37" s="46">
        <v>-108.4242628619171</v>
      </c>
      <c r="U37" s="46">
        <v>-480.44501439972998</v>
      </c>
    </row>
    <row r="38" spans="2:21" x14ac:dyDescent="0.25">
      <c r="B38" s="14" t="s">
        <v>38</v>
      </c>
      <c r="C38" s="13">
        <f ca="1">C32*'Simulation Inputs'!C17</f>
        <v>0</v>
      </c>
      <c r="F38" s="29">
        <v>28</v>
      </c>
      <c r="G38" s="32">
        <v>969.83532567044949</v>
      </c>
      <c r="H38" s="32">
        <v>824.20458450711521</v>
      </c>
      <c r="I38" s="32">
        <v>612.95792581040769</v>
      </c>
      <c r="J38" s="32">
        <v>934.30391819797023</v>
      </c>
      <c r="K38" s="32">
        <v>1139.2971777229031</v>
      </c>
      <c r="L38" s="32">
        <v>-2753.9652395784587</v>
      </c>
      <c r="O38" s="29">
        <v>28</v>
      </c>
      <c r="P38" s="46">
        <v>158.03950391937383</v>
      </c>
      <c r="Q38" s="46">
        <v>137.88517663043939</v>
      </c>
      <c r="R38" s="46">
        <v>108.59262534791998</v>
      </c>
      <c r="S38" s="46">
        <v>103.20395600030889</v>
      </c>
      <c r="T38" s="46">
        <v>-95.503711432528576</v>
      </c>
      <c r="U38" s="46">
        <v>-115.24186568213145</v>
      </c>
    </row>
    <row r="39" spans="2:21" x14ac:dyDescent="0.25">
      <c r="B39" s="17" t="s">
        <v>34</v>
      </c>
      <c r="C39" s="23">
        <f ca="1">SUM(C36:C38)</f>
        <v>5155.1581298288038</v>
      </c>
      <c r="F39" s="29">
        <v>29</v>
      </c>
      <c r="G39" s="32">
        <v>931.25066828977606</v>
      </c>
      <c r="H39" s="32">
        <v>1012.2445214589225</v>
      </c>
      <c r="I39" s="32">
        <v>801.80333600946415</v>
      </c>
      <c r="J39" s="32">
        <v>2785.3157974428223</v>
      </c>
      <c r="K39" s="32">
        <v>1260.1212523808081</v>
      </c>
      <c r="L39" s="32">
        <v>-1124.1564086475219</v>
      </c>
      <c r="O39" s="29">
        <v>29</v>
      </c>
      <c r="P39" s="46">
        <v>164.36066532077177</v>
      </c>
      <c r="Q39" s="46">
        <v>213.35792726468503</v>
      </c>
      <c r="R39" s="46">
        <v>46.394259098001328</v>
      </c>
      <c r="S39" s="46">
        <v>-158.57818915177256</v>
      </c>
      <c r="T39" s="46">
        <v>-32.513133115766323</v>
      </c>
      <c r="U39" s="46">
        <v>12.914511480267549</v>
      </c>
    </row>
    <row r="40" spans="2:21" x14ac:dyDescent="0.25">
      <c r="B40" s="7"/>
      <c r="C40" s="8"/>
      <c r="F40" s="29">
        <v>30</v>
      </c>
      <c r="G40" s="32">
        <v>689.01299405062991</v>
      </c>
      <c r="H40" s="32">
        <v>897.14350664337144</v>
      </c>
      <c r="I40" s="32">
        <v>681.44580339153754</v>
      </c>
      <c r="J40" s="32">
        <v>-174.94084586489953</v>
      </c>
      <c r="K40" s="32">
        <v>895.08006449047207</v>
      </c>
      <c r="L40" s="32">
        <v>-2059.9599352253081</v>
      </c>
      <c r="O40" s="29">
        <v>30</v>
      </c>
      <c r="P40" s="46">
        <v>81.626103003642868</v>
      </c>
      <c r="Q40" s="46">
        <v>209.53212054483521</v>
      </c>
      <c r="R40" s="46">
        <v>58.373302486503974</v>
      </c>
      <c r="S40" s="46">
        <v>-254.60941619068785</v>
      </c>
      <c r="T40" s="46">
        <v>-113.28364449099911</v>
      </c>
      <c r="U40" s="46">
        <v>-251.59475389435624</v>
      </c>
    </row>
    <row r="41" spans="2:21" x14ac:dyDescent="0.25">
      <c r="B41" s="22" t="s">
        <v>36</v>
      </c>
      <c r="C41" s="24">
        <f ca="1">IF(C18&gt;C26,(C18-C26)*C29,0)</f>
        <v>1617.6918701711957</v>
      </c>
      <c r="F41" s="29">
        <v>31</v>
      </c>
      <c r="G41" s="32">
        <v>887.05640384589651</v>
      </c>
      <c r="H41" s="32">
        <v>1136.0442930943364</v>
      </c>
      <c r="I41" s="32">
        <v>816.49935937049486</v>
      </c>
      <c r="J41" s="32">
        <v>2912.5375518024402</v>
      </c>
      <c r="K41" s="32">
        <v>2096.7288982907867</v>
      </c>
      <c r="L41" s="32">
        <v>-1633.5743187645521</v>
      </c>
      <c r="O41" s="29">
        <v>31</v>
      </c>
      <c r="P41" s="46">
        <v>120.52678477568207</v>
      </c>
      <c r="Q41" s="46">
        <v>159.69580375085189</v>
      </c>
      <c r="R41" s="46">
        <v>56.110919803022</v>
      </c>
      <c r="S41" s="46">
        <v>-165.08200522246966</v>
      </c>
      <c r="T41" s="46">
        <v>-112.42174835172045</v>
      </c>
      <c r="U41" s="46">
        <v>-125.60018432893548</v>
      </c>
    </row>
    <row r="42" spans="2:21" x14ac:dyDescent="0.25">
      <c r="B42" s="11"/>
      <c r="C42" s="10"/>
      <c r="F42" s="29">
        <v>32</v>
      </c>
      <c r="G42" s="32">
        <v>1006.6235520853184</v>
      </c>
      <c r="H42" s="32">
        <v>949.81942842315311</v>
      </c>
      <c r="I42" s="32">
        <v>597.5646433644788</v>
      </c>
      <c r="J42" s="32">
        <v>1574.6025509310084</v>
      </c>
      <c r="K42" s="32">
        <v>1479.4605111486189</v>
      </c>
      <c r="L42" s="32">
        <v>-602.40299729136586</v>
      </c>
      <c r="O42" s="29">
        <v>32</v>
      </c>
      <c r="P42" s="46">
        <v>182.89724910101995</v>
      </c>
      <c r="Q42" s="46">
        <v>132.41333910362022</v>
      </c>
      <c r="R42" s="46">
        <v>52.56066698333035</v>
      </c>
      <c r="S42" s="46">
        <v>-7.2285916069448604</v>
      </c>
      <c r="T42" s="46">
        <v>-197.64892335070772</v>
      </c>
      <c r="U42" s="46">
        <v>-368.55419035970112</v>
      </c>
    </row>
    <row r="43" spans="2:21" x14ac:dyDescent="0.25">
      <c r="B43" s="11" t="s">
        <v>11</v>
      </c>
      <c r="C43" s="15">
        <f ca="1">C39-(C41+C33)</f>
        <v>804.74124861438486</v>
      </c>
      <c r="F43" s="29">
        <v>33</v>
      </c>
      <c r="G43" s="32">
        <v>814.59743708751557</v>
      </c>
      <c r="H43" s="32">
        <v>829.6510461927046</v>
      </c>
      <c r="I43" s="32">
        <v>822.16781250195481</v>
      </c>
      <c r="J43" s="32">
        <v>1183.5411151729313</v>
      </c>
      <c r="K43" s="32">
        <v>-283.77723747849996</v>
      </c>
      <c r="L43" s="32">
        <v>-111.87893253731545</v>
      </c>
      <c r="O43" s="29">
        <v>33</v>
      </c>
      <c r="P43" s="46">
        <v>175.05358240131841</v>
      </c>
      <c r="Q43" s="46">
        <v>251.12226288159729</v>
      </c>
      <c r="R43" s="46">
        <v>68.890165987331898</v>
      </c>
      <c r="S43" s="46">
        <v>98.643522109573041</v>
      </c>
      <c r="T43" s="46">
        <v>-132.7462124986472</v>
      </c>
      <c r="U43" s="46">
        <v>-72.769709386180807</v>
      </c>
    </row>
    <row r="44" spans="2:21" x14ac:dyDescent="0.25">
      <c r="B44" s="11" t="s">
        <v>15</v>
      </c>
      <c r="C44" s="16">
        <f ca="1">(C18+C32)-C26</f>
        <v>249.83658226582173</v>
      </c>
      <c r="F44" s="29">
        <v>34</v>
      </c>
      <c r="G44" s="32">
        <v>1056.37050700688</v>
      </c>
      <c r="H44" s="32">
        <v>932.54012285610679</v>
      </c>
      <c r="I44" s="32">
        <v>691.17463750119714</v>
      </c>
      <c r="J44" s="32">
        <v>-609.4926436537653</v>
      </c>
      <c r="K44" s="32">
        <v>1378.097035383651</v>
      </c>
      <c r="L44" s="32">
        <v>-530.80044310632456</v>
      </c>
      <c r="O44" s="29">
        <v>34</v>
      </c>
      <c r="P44" s="46">
        <v>164.85968966240938</v>
      </c>
      <c r="Q44" s="46">
        <v>70.018103286855023</v>
      </c>
      <c r="R44" s="46">
        <v>10.594069343530236</v>
      </c>
      <c r="S44" s="46">
        <v>103.36155200238682</v>
      </c>
      <c r="T44" s="46">
        <v>-64.699152951926521</v>
      </c>
      <c r="U44" s="46">
        <v>-291.95219286669897</v>
      </c>
    </row>
    <row r="45" spans="2:21" x14ac:dyDescent="0.25">
      <c r="B45" s="17"/>
      <c r="C45" s="18"/>
      <c r="F45" s="29">
        <v>35</v>
      </c>
      <c r="G45" s="32">
        <v>595.28004792388174</v>
      </c>
      <c r="H45" s="32">
        <v>930.72236374991189</v>
      </c>
      <c r="I45" s="32">
        <v>2027.8522226021387</v>
      </c>
      <c r="J45" s="32">
        <v>-1544.8461557136625</v>
      </c>
      <c r="K45" s="32">
        <v>1969.5143070660843</v>
      </c>
      <c r="L45" s="32">
        <v>-1257.8664333718089</v>
      </c>
      <c r="O45" s="29">
        <v>35</v>
      </c>
      <c r="P45" s="46">
        <v>72.163159495895854</v>
      </c>
      <c r="Q45" s="46">
        <v>180.32059783638533</v>
      </c>
      <c r="R45" s="46">
        <v>113.3459551811747</v>
      </c>
      <c r="S45" s="46">
        <v>1.8377614799255753</v>
      </c>
      <c r="T45" s="46">
        <v>-124.40042592215991</v>
      </c>
      <c r="U45" s="46">
        <v>15.877358147677569</v>
      </c>
    </row>
    <row r="46" spans="2:21" x14ac:dyDescent="0.25">
      <c r="F46" s="29">
        <v>36</v>
      </c>
      <c r="G46" s="32">
        <v>784.05976232135254</v>
      </c>
      <c r="H46" s="32">
        <v>608.76490151038888</v>
      </c>
      <c r="I46" s="32">
        <v>809.41296919582874</v>
      </c>
      <c r="J46" s="32">
        <v>2459.934446387846</v>
      </c>
      <c r="K46" s="32">
        <v>1350.8981091792457</v>
      </c>
      <c r="L46" s="32">
        <v>111.3870224318498</v>
      </c>
      <c r="O46" s="29">
        <v>36</v>
      </c>
      <c r="P46" s="46">
        <v>91.111982405498964</v>
      </c>
      <c r="Q46" s="46">
        <v>76.059638412201934</v>
      </c>
      <c r="R46" s="46">
        <v>129.88580103492421</v>
      </c>
      <c r="S46" s="46">
        <v>-63.607101401149748</v>
      </c>
      <c r="T46" s="46">
        <v>-294.23002686167456</v>
      </c>
      <c r="U46" s="46">
        <v>-70.294251942624328</v>
      </c>
    </row>
    <row r="47" spans="2:21" x14ac:dyDescent="0.25">
      <c r="F47" s="29">
        <v>37</v>
      </c>
      <c r="G47" s="32">
        <v>783.27244636353134</v>
      </c>
      <c r="H47" s="32">
        <v>996.42304768650683</v>
      </c>
      <c r="I47" s="32">
        <v>851.23776289048965</v>
      </c>
      <c r="J47" s="32">
        <v>371.01089466545727</v>
      </c>
      <c r="K47" s="32">
        <v>849.89772889119922</v>
      </c>
      <c r="L47" s="32">
        <v>-2804.3553633627698</v>
      </c>
      <c r="O47" s="29">
        <v>37</v>
      </c>
      <c r="P47" s="46">
        <v>55.285003360010705</v>
      </c>
      <c r="Q47" s="46">
        <v>231.92532955195321</v>
      </c>
      <c r="R47" s="46">
        <v>167.28080557664669</v>
      </c>
      <c r="S47" s="46">
        <v>161.40513382710475</v>
      </c>
      <c r="T47" s="46">
        <v>-29.300000509093252</v>
      </c>
      <c r="U47" s="46">
        <v>-177.27115643275613</v>
      </c>
    </row>
    <row r="48" spans="2:21" x14ac:dyDescent="0.25">
      <c r="F48" s="29">
        <v>38</v>
      </c>
      <c r="G48" s="32">
        <v>897.21166547995745</v>
      </c>
      <c r="H48" s="32">
        <v>969.40264491880225</v>
      </c>
      <c r="I48" s="32">
        <v>845.06136277201222</v>
      </c>
      <c r="J48" s="32">
        <v>1200.469647339366</v>
      </c>
      <c r="K48" s="32">
        <v>2680.4067211712363</v>
      </c>
      <c r="L48" s="32">
        <v>-532.04789052868546</v>
      </c>
      <c r="O48" s="29">
        <v>38</v>
      </c>
      <c r="P48" s="46">
        <v>111.48795135532487</v>
      </c>
      <c r="Q48" s="46">
        <v>260.63898327399079</v>
      </c>
      <c r="R48" s="46">
        <v>-5.0002379434039312</v>
      </c>
      <c r="S48" s="46">
        <v>-224.56077049430235</v>
      </c>
      <c r="T48" s="46">
        <v>-105.23803578020431</v>
      </c>
      <c r="U48" s="46">
        <v>-420.6978347625103</v>
      </c>
    </row>
    <row r="49" spans="6:21" x14ac:dyDescent="0.25">
      <c r="F49" s="29">
        <v>39</v>
      </c>
      <c r="G49" s="32">
        <v>929.6268467978939</v>
      </c>
      <c r="H49" s="32">
        <v>878.6859646183284</v>
      </c>
      <c r="I49" s="32">
        <v>928.39872688142214</v>
      </c>
      <c r="J49" s="32">
        <v>-436.19445937075398</v>
      </c>
      <c r="K49" s="32">
        <v>1302.9375270670807</v>
      </c>
      <c r="L49" s="32">
        <v>-29.887277592223654</v>
      </c>
      <c r="O49" s="29">
        <v>39</v>
      </c>
      <c r="P49" s="46">
        <v>103.2517662040471</v>
      </c>
      <c r="Q49" s="46">
        <v>224.90993270810128</v>
      </c>
      <c r="R49" s="46">
        <v>83.847907708035393</v>
      </c>
      <c r="S49" s="46">
        <v>148.84245067407858</v>
      </c>
      <c r="T49" s="46">
        <v>-82.172726876546108</v>
      </c>
      <c r="U49" s="46">
        <v>-120.59278690158078</v>
      </c>
    </row>
    <row r="50" spans="6:21" x14ac:dyDescent="0.25">
      <c r="F50" s="29">
        <v>40</v>
      </c>
      <c r="G50" s="32">
        <v>597.12145712317033</v>
      </c>
      <c r="H50" s="32">
        <v>991.08860154467402</v>
      </c>
      <c r="I50" s="32">
        <v>929.35784147217237</v>
      </c>
      <c r="J50" s="32">
        <v>1546.4162383652101</v>
      </c>
      <c r="K50" s="32">
        <v>2017.423213902066</v>
      </c>
      <c r="L50" s="32">
        <v>-3055.7136149983844</v>
      </c>
      <c r="O50" s="29">
        <v>40</v>
      </c>
      <c r="P50" s="46">
        <v>85.530454850619378</v>
      </c>
      <c r="Q50" s="46">
        <v>114.54638179907289</v>
      </c>
      <c r="R50" s="46">
        <v>47.159148437883971</v>
      </c>
      <c r="S50" s="46">
        <v>-261.62289888603334</v>
      </c>
      <c r="T50" s="46">
        <v>-252.58971244842621</v>
      </c>
      <c r="U50" s="46">
        <v>-299.66011210910142</v>
      </c>
    </row>
    <row r="51" spans="6:21" x14ac:dyDescent="0.25">
      <c r="F51" s="29">
        <v>41</v>
      </c>
      <c r="G51" s="32">
        <v>920.73727235916249</v>
      </c>
      <c r="H51" s="32">
        <v>908.7557984900759</v>
      </c>
      <c r="I51" s="32">
        <v>920.59943537503204</v>
      </c>
      <c r="J51" s="32">
        <v>1089.9622930790047</v>
      </c>
      <c r="K51" s="32">
        <v>2997.9843059106379</v>
      </c>
      <c r="L51" s="32">
        <v>-145.46504381863451</v>
      </c>
      <c r="O51" s="29">
        <v>41</v>
      </c>
      <c r="P51" s="46">
        <v>128.46438929379201</v>
      </c>
      <c r="Q51" s="46">
        <v>197.58108041666384</v>
      </c>
      <c r="R51" s="46">
        <v>24.811306651523182</v>
      </c>
      <c r="S51" s="46">
        <v>-232.02528147382407</v>
      </c>
      <c r="T51" s="46">
        <v>1.0239442284315601</v>
      </c>
      <c r="U51" s="46">
        <v>-157.21832039355354</v>
      </c>
    </row>
    <row r="52" spans="6:21" x14ac:dyDescent="0.25">
      <c r="F52" s="29">
        <v>42</v>
      </c>
      <c r="G52" s="32">
        <v>984.16401194531318</v>
      </c>
      <c r="H52" s="32">
        <v>1129.7000230235662</v>
      </c>
      <c r="I52" s="32">
        <v>1773.1287343874465</v>
      </c>
      <c r="J52" s="32">
        <v>833.32512600224072</v>
      </c>
      <c r="K52" s="32">
        <v>-52.62698317536524</v>
      </c>
      <c r="L52" s="32">
        <v>613.17553652404604</v>
      </c>
      <c r="O52" s="29">
        <v>42</v>
      </c>
      <c r="P52" s="46">
        <v>72.399652127492061</v>
      </c>
      <c r="Q52" s="46">
        <v>119.61851820268691</v>
      </c>
      <c r="R52" s="46">
        <v>155.42657252100713</v>
      </c>
      <c r="S52" s="46">
        <v>77.580118471668925</v>
      </c>
      <c r="T52" s="46">
        <v>-267.67634586013628</v>
      </c>
      <c r="U52" s="46">
        <v>-39.21978515908836</v>
      </c>
    </row>
    <row r="53" spans="6:21" x14ac:dyDescent="0.25">
      <c r="F53" s="29">
        <v>43</v>
      </c>
      <c r="G53" s="32">
        <v>917.03887947393196</v>
      </c>
      <c r="H53" s="32">
        <v>886.46450688837376</v>
      </c>
      <c r="I53" s="32">
        <v>878.352167010009</v>
      </c>
      <c r="J53" s="32">
        <v>-19.870365732864229</v>
      </c>
      <c r="K53" s="32">
        <v>-1202.0130484255187</v>
      </c>
      <c r="L53" s="32">
        <v>105.51748427288749</v>
      </c>
      <c r="O53" s="29">
        <v>43</v>
      </c>
      <c r="P53" s="46">
        <v>187.84638305770574</v>
      </c>
      <c r="Q53" s="46">
        <v>214.5275431355434</v>
      </c>
      <c r="R53" s="46">
        <v>59.797153547145058</v>
      </c>
      <c r="S53" s="46">
        <v>-78.032016099273278</v>
      </c>
      <c r="T53" s="46">
        <v>-89.142409232873206</v>
      </c>
      <c r="U53" s="46">
        <v>-366.47049515707772</v>
      </c>
    </row>
    <row r="54" spans="6:21" x14ac:dyDescent="0.25">
      <c r="F54" s="29">
        <v>44</v>
      </c>
      <c r="G54" s="32">
        <v>956.33708612475129</v>
      </c>
      <c r="H54" s="32">
        <v>1039.8426932713737</v>
      </c>
      <c r="I54" s="32">
        <v>851.44207590106271</v>
      </c>
      <c r="J54" s="32">
        <v>1225.3231982034877</v>
      </c>
      <c r="K54" s="32">
        <v>-322.10363669853086</v>
      </c>
      <c r="L54" s="32">
        <v>6.3450609437122694</v>
      </c>
      <c r="O54" s="29">
        <v>44</v>
      </c>
      <c r="P54" s="46">
        <v>188.86496680735132</v>
      </c>
      <c r="Q54" s="46">
        <v>147.12922434528417</v>
      </c>
      <c r="R54" s="46">
        <v>54.62159511039863</v>
      </c>
      <c r="S54" s="46">
        <v>90.599826995040416</v>
      </c>
      <c r="T54" s="46">
        <v>-14.684304085504323</v>
      </c>
      <c r="U54" s="46">
        <v>-310.34130903216032</v>
      </c>
    </row>
    <row r="55" spans="6:21" x14ac:dyDescent="0.25">
      <c r="F55" s="29">
        <v>45</v>
      </c>
      <c r="G55" s="32">
        <v>990.72702138352997</v>
      </c>
      <c r="H55" s="32">
        <v>1065.3622940717923</v>
      </c>
      <c r="I55" s="32">
        <v>686.40852773318602</v>
      </c>
      <c r="J55" s="32">
        <v>1832.0527934548882</v>
      </c>
      <c r="K55" s="32">
        <v>920.15494572949137</v>
      </c>
      <c r="L55" s="32">
        <v>-453.43542033882841</v>
      </c>
      <c r="O55" s="29">
        <v>45</v>
      </c>
      <c r="P55" s="46">
        <v>152.05454357647466</v>
      </c>
      <c r="Q55" s="46">
        <v>200.92739784289989</v>
      </c>
      <c r="R55" s="46">
        <v>27.418987305162943</v>
      </c>
      <c r="S55" s="46">
        <v>-242.26227456631966</v>
      </c>
      <c r="T55" s="46">
        <v>-205.22430325266748</v>
      </c>
      <c r="U55" s="46">
        <v>-295.71130246753228</v>
      </c>
    </row>
    <row r="56" spans="6:21" x14ac:dyDescent="0.25">
      <c r="F56" s="29">
        <v>46</v>
      </c>
      <c r="G56" s="32">
        <v>927.42953399239104</v>
      </c>
      <c r="H56" s="32">
        <v>800.50586046925218</v>
      </c>
      <c r="I56" s="32">
        <v>823.14744123955643</v>
      </c>
      <c r="J56" s="32">
        <v>-211.85975891641829</v>
      </c>
      <c r="K56" s="32">
        <v>3147.1270393674404</v>
      </c>
      <c r="L56" s="32">
        <v>-584.33783598656464</v>
      </c>
      <c r="O56" s="29">
        <v>46</v>
      </c>
      <c r="P56" s="46">
        <v>117.4494483099416</v>
      </c>
      <c r="Q56" s="46">
        <v>254.34949180595618</v>
      </c>
      <c r="R56" s="46">
        <v>76.17181533777341</v>
      </c>
      <c r="S56" s="46">
        <v>-115.36975928869447</v>
      </c>
      <c r="T56" s="46">
        <v>132.87621622614546</v>
      </c>
      <c r="U56" s="46">
        <v>-25.279534283907651</v>
      </c>
    </row>
    <row r="57" spans="6:21" x14ac:dyDescent="0.25">
      <c r="F57" s="29">
        <v>47</v>
      </c>
      <c r="G57" s="32">
        <v>988.61369798368878</v>
      </c>
      <c r="H57" s="32">
        <v>915.10607759989944</v>
      </c>
      <c r="I57" s="32">
        <v>811.36580348126927</v>
      </c>
      <c r="J57" s="32">
        <v>351.55040052059667</v>
      </c>
      <c r="K57" s="32">
        <v>3400.4482540043164</v>
      </c>
      <c r="L57" s="32">
        <v>1100.4685047505727</v>
      </c>
      <c r="O57" s="29">
        <v>47</v>
      </c>
      <c r="P57" s="46">
        <v>148.83756354920411</v>
      </c>
      <c r="Q57" s="46">
        <v>214.45662515818424</v>
      </c>
      <c r="R57" s="46">
        <v>39.178396322985918</v>
      </c>
      <c r="S57" s="46">
        <v>-128.26935778490054</v>
      </c>
      <c r="T57" s="46">
        <v>62.736677074229988</v>
      </c>
      <c r="U57" s="46">
        <v>-202.04402921641929</v>
      </c>
    </row>
    <row r="58" spans="6:21" x14ac:dyDescent="0.25">
      <c r="F58" s="29">
        <v>48</v>
      </c>
      <c r="G58" s="32">
        <v>783.65732259075367</v>
      </c>
      <c r="H58" s="32">
        <v>1040.9863518299344</v>
      </c>
      <c r="I58" s="32">
        <v>1736.8732549121114</v>
      </c>
      <c r="J58" s="32">
        <v>1804.6905911031236</v>
      </c>
      <c r="K58" s="32">
        <v>1265.769791677687</v>
      </c>
      <c r="L58" s="32">
        <v>-2831.1200795413433</v>
      </c>
      <c r="O58" s="29">
        <v>48</v>
      </c>
      <c r="P58" s="46">
        <v>125.09169494689291</v>
      </c>
      <c r="Q58" s="46">
        <v>94.203719430435001</v>
      </c>
      <c r="R58" s="46">
        <v>40.4286194187398</v>
      </c>
      <c r="S58" s="46">
        <v>-150.65972879161336</v>
      </c>
      <c r="T58" s="46">
        <v>93.961421744704296</v>
      </c>
      <c r="U58" s="46">
        <v>-360.4091148221861</v>
      </c>
    </row>
    <row r="59" spans="6:21" x14ac:dyDescent="0.25">
      <c r="F59" s="29">
        <v>49</v>
      </c>
      <c r="G59" s="32">
        <v>1021.81022849703</v>
      </c>
      <c r="H59" s="32">
        <v>985.80177696399005</v>
      </c>
      <c r="I59" s="32">
        <v>831.36542543343467</v>
      </c>
      <c r="J59" s="32">
        <v>1538.9221995240796</v>
      </c>
      <c r="K59" s="32">
        <v>2230.2929679531699</v>
      </c>
      <c r="L59" s="32">
        <v>-926.56482466767648</v>
      </c>
      <c r="O59" s="29">
        <v>49</v>
      </c>
      <c r="P59" s="46">
        <v>144.79503230989786</v>
      </c>
      <c r="Q59" s="46">
        <v>191.92953496080293</v>
      </c>
      <c r="R59" s="46">
        <v>10.96332645304193</v>
      </c>
      <c r="S59" s="46">
        <v>-79.004508288782176</v>
      </c>
      <c r="T59" s="46">
        <v>-3.3009169822820468</v>
      </c>
      <c r="U59" s="46">
        <v>-226.22629433611235</v>
      </c>
    </row>
    <row r="60" spans="6:21" x14ac:dyDescent="0.25">
      <c r="F60" s="29">
        <v>50</v>
      </c>
      <c r="G60" s="32">
        <v>1122.9584659687825</v>
      </c>
      <c r="H60" s="32">
        <v>936.04545786348626</v>
      </c>
      <c r="I60" s="32">
        <v>541.23753594460686</v>
      </c>
      <c r="J60" s="32">
        <v>1089.3651185789931</v>
      </c>
      <c r="K60" s="32">
        <v>118.00823787421541</v>
      </c>
      <c r="L60" s="32">
        <v>-566.22921639668039</v>
      </c>
      <c r="O60" s="29">
        <v>50</v>
      </c>
      <c r="P60" s="46">
        <v>241.21759023143272</v>
      </c>
      <c r="Q60" s="46">
        <v>121.9437984696138</v>
      </c>
      <c r="R60" s="46">
        <v>79.239445586061379</v>
      </c>
      <c r="S60" s="46">
        <v>-173.80677217597668</v>
      </c>
      <c r="T60" s="46">
        <v>-191.90198360707188</v>
      </c>
      <c r="U60" s="46">
        <v>-207.95139171486142</v>
      </c>
    </row>
    <row r="61" spans="6:21" x14ac:dyDescent="0.25">
      <c r="F61" s="29">
        <v>51</v>
      </c>
      <c r="G61" s="32">
        <v>977.61626650743938</v>
      </c>
      <c r="H61" s="32">
        <v>935.78259701888419</v>
      </c>
      <c r="I61" s="32">
        <v>562.68304714347232</v>
      </c>
      <c r="J61" s="32">
        <v>2163.3430220828914</v>
      </c>
      <c r="K61" s="32">
        <v>-612.64092137726038</v>
      </c>
      <c r="L61" s="32">
        <v>-778.59500126829789</v>
      </c>
      <c r="O61" s="29">
        <v>51</v>
      </c>
      <c r="P61" s="46">
        <v>169.03914444941864</v>
      </c>
      <c r="Q61" s="46">
        <v>211.68597180682707</v>
      </c>
      <c r="R61" s="46">
        <v>140.86563817246304</v>
      </c>
      <c r="S61" s="46">
        <v>-161.31232094139307</v>
      </c>
      <c r="T61" s="46">
        <v>-92.072770333989865</v>
      </c>
      <c r="U61" s="46">
        <v>-271.21713534657533</v>
      </c>
    </row>
    <row r="62" spans="6:21" x14ac:dyDescent="0.25">
      <c r="F62" s="29">
        <v>52</v>
      </c>
      <c r="G62" s="32">
        <v>744.21263366572703</v>
      </c>
      <c r="H62" s="32">
        <v>807.04274025507948</v>
      </c>
      <c r="I62" s="32">
        <v>849.343342632239</v>
      </c>
      <c r="J62" s="32">
        <v>-1158.1852389760434</v>
      </c>
      <c r="K62" s="32">
        <v>1466.942857185878</v>
      </c>
      <c r="L62" s="32">
        <v>-1391.9919924680116</v>
      </c>
      <c r="O62" s="29">
        <v>52</v>
      </c>
      <c r="P62" s="46">
        <v>179.29460518332206</v>
      </c>
      <c r="Q62" s="46">
        <v>170.54064167222054</v>
      </c>
      <c r="R62" s="46">
        <v>47.597289973740203</v>
      </c>
      <c r="S62" s="46">
        <v>-230.63313402112817</v>
      </c>
      <c r="T62" s="46">
        <v>-64.706663739394571</v>
      </c>
      <c r="U62" s="46">
        <v>-260.30618525748275</v>
      </c>
    </row>
    <row r="63" spans="6:21" x14ac:dyDescent="0.25">
      <c r="F63" s="29">
        <v>53</v>
      </c>
      <c r="G63" s="32">
        <v>929.34614807478965</v>
      </c>
      <c r="H63" s="32">
        <v>1093.8025697835001</v>
      </c>
      <c r="I63" s="32">
        <v>747.19860978651104</v>
      </c>
      <c r="J63" s="32">
        <v>2934.8667241878857</v>
      </c>
      <c r="K63" s="32">
        <v>748.12764076901567</v>
      </c>
      <c r="L63" s="32">
        <v>1885.2708288750446</v>
      </c>
      <c r="O63" s="29">
        <v>53</v>
      </c>
      <c r="P63" s="46">
        <v>168.89667754176492</v>
      </c>
      <c r="Q63" s="46">
        <v>114.38699371056919</v>
      </c>
      <c r="R63" s="46">
        <v>35.337938373520558</v>
      </c>
      <c r="S63" s="46">
        <v>42.51427562267412</v>
      </c>
      <c r="T63" s="46">
        <v>-44.788174075718416</v>
      </c>
      <c r="U63" s="46">
        <v>-55.300745265024943</v>
      </c>
    </row>
    <row r="64" spans="6:21" x14ac:dyDescent="0.25">
      <c r="F64" s="29">
        <v>54</v>
      </c>
      <c r="G64" s="32">
        <v>932.08901964195456</v>
      </c>
      <c r="H64" s="32">
        <v>1154.1613828247791</v>
      </c>
      <c r="I64" s="32">
        <v>658.92474010097249</v>
      </c>
      <c r="J64" s="32">
        <v>176.53698782479205</v>
      </c>
      <c r="K64" s="32">
        <v>2202.0999263869762</v>
      </c>
      <c r="L64" s="32">
        <v>1934.5411426837236</v>
      </c>
      <c r="O64" s="29">
        <v>54</v>
      </c>
      <c r="P64" s="46">
        <v>93.530943308791279</v>
      </c>
      <c r="Q64" s="46">
        <v>206.58421678944688</v>
      </c>
      <c r="R64" s="46">
        <v>12.776587594824207</v>
      </c>
      <c r="S64" s="46">
        <v>-150.88718593097656</v>
      </c>
      <c r="T64" s="46">
        <v>63.795635127626326</v>
      </c>
      <c r="U64" s="46">
        <v>-28.545350866656008</v>
      </c>
    </row>
    <row r="65" spans="6:21" x14ac:dyDescent="0.25">
      <c r="F65" s="29">
        <v>55</v>
      </c>
      <c r="G65" s="32">
        <v>746.32390432052171</v>
      </c>
      <c r="H65" s="32">
        <v>660.29420196080991</v>
      </c>
      <c r="I65" s="32">
        <v>771.57225564059445</v>
      </c>
      <c r="J65" s="32">
        <v>1082.1119476373087</v>
      </c>
      <c r="K65" s="32">
        <v>347.64404844104865</v>
      </c>
      <c r="L65" s="32">
        <v>-48.46013857370508</v>
      </c>
      <c r="O65" s="29">
        <v>55</v>
      </c>
      <c r="P65" s="46">
        <v>147.78455222655288</v>
      </c>
      <c r="Q65" s="46">
        <v>259.70010347364854</v>
      </c>
      <c r="R65" s="46">
        <v>47.416726349145165</v>
      </c>
      <c r="S65" s="46">
        <v>-19.84940680382158</v>
      </c>
      <c r="T65" s="46">
        <v>-31.862183971135437</v>
      </c>
      <c r="U65" s="46">
        <v>-335.16137715765046</v>
      </c>
    </row>
    <row r="66" spans="6:21" x14ac:dyDescent="0.25">
      <c r="F66" s="29">
        <v>56</v>
      </c>
      <c r="G66" s="32">
        <v>944.32539815348991</v>
      </c>
      <c r="H66" s="32">
        <v>737.76163609448031</v>
      </c>
      <c r="I66" s="32">
        <v>1808.1808700761658</v>
      </c>
      <c r="J66" s="32">
        <v>515.08880776495789</v>
      </c>
      <c r="K66" s="32">
        <v>1085.3421642498843</v>
      </c>
      <c r="L66" s="32">
        <v>-849.26069999387437</v>
      </c>
      <c r="O66" s="29">
        <v>56</v>
      </c>
      <c r="P66" s="46">
        <v>152.26205916189434</v>
      </c>
      <c r="Q66" s="46">
        <v>198.05213627395591</v>
      </c>
      <c r="R66" s="46">
        <v>104.79756171876784</v>
      </c>
      <c r="S66" s="46">
        <v>-112.59634463137706</v>
      </c>
      <c r="T66" s="46">
        <v>-371.35897882206518</v>
      </c>
      <c r="U66" s="46">
        <v>-177.87225057694639</v>
      </c>
    </row>
    <row r="67" spans="6:21" x14ac:dyDescent="0.25">
      <c r="F67" s="29">
        <v>57</v>
      </c>
      <c r="G67" s="32">
        <v>727.14064715360291</v>
      </c>
      <c r="H67" s="32">
        <v>909.71387443195908</v>
      </c>
      <c r="I67" s="32">
        <v>602.09983398285931</v>
      </c>
      <c r="J67" s="32">
        <v>1162.7937948093622</v>
      </c>
      <c r="K67" s="32">
        <v>-358.25663913752305</v>
      </c>
      <c r="L67" s="32">
        <v>156.55767927182751</v>
      </c>
      <c r="O67" s="29">
        <v>57</v>
      </c>
      <c r="P67" s="46">
        <v>156.4701329726833</v>
      </c>
      <c r="Q67" s="46">
        <v>269.20700888116806</v>
      </c>
      <c r="R67" s="46">
        <v>11.322876583131347</v>
      </c>
      <c r="S67" s="46">
        <v>45.666948654616135</v>
      </c>
      <c r="T67" s="46">
        <v>-66.681965804738297</v>
      </c>
      <c r="U67" s="46">
        <v>33.155874801340019</v>
      </c>
    </row>
    <row r="68" spans="6:21" x14ac:dyDescent="0.25">
      <c r="F68" s="29">
        <v>58</v>
      </c>
      <c r="G68" s="32">
        <v>668.73691045386522</v>
      </c>
      <c r="H68" s="32">
        <v>963.02407149499868</v>
      </c>
      <c r="I68" s="32">
        <v>822.95571115602797</v>
      </c>
      <c r="J68" s="32">
        <v>1713.140614685838</v>
      </c>
      <c r="K68" s="32">
        <v>828.02919695490436</v>
      </c>
      <c r="L68" s="32">
        <v>150.19162178448914</v>
      </c>
      <c r="O68" s="29">
        <v>58</v>
      </c>
      <c r="P68" s="46">
        <v>179.8419054764675</v>
      </c>
      <c r="Q68" s="46">
        <v>304.89778203370639</v>
      </c>
      <c r="R68" s="46">
        <v>41.867003859073748</v>
      </c>
      <c r="S68" s="46">
        <v>-52.81325144422658</v>
      </c>
      <c r="T68" s="46">
        <v>55.736313420265105</v>
      </c>
      <c r="U68" s="46">
        <v>-301.75531976400305</v>
      </c>
    </row>
    <row r="69" spans="6:21" x14ac:dyDescent="0.25">
      <c r="F69" s="29">
        <v>59</v>
      </c>
      <c r="G69" s="32">
        <v>854.57454906534758</v>
      </c>
      <c r="H69" s="32">
        <v>653.3467074297123</v>
      </c>
      <c r="I69" s="32">
        <v>836.03844759324329</v>
      </c>
      <c r="J69" s="32">
        <v>-719.631994122592</v>
      </c>
      <c r="K69" s="32">
        <v>1699.7462487054163</v>
      </c>
      <c r="L69" s="32">
        <v>-1974.3996994881927</v>
      </c>
      <c r="O69" s="29">
        <v>59</v>
      </c>
      <c r="P69" s="46">
        <v>93.783256823519935</v>
      </c>
      <c r="Q69" s="46">
        <v>281.30354701833687</v>
      </c>
      <c r="R69" s="46">
        <v>127.41444718912018</v>
      </c>
      <c r="S69" s="46">
        <v>-85.144603715525022</v>
      </c>
      <c r="T69" s="46">
        <v>-148.69228876020702</v>
      </c>
      <c r="U69" s="46">
        <v>-81.337251048315807</v>
      </c>
    </row>
    <row r="70" spans="6:21" x14ac:dyDescent="0.25">
      <c r="F70" s="29">
        <v>60</v>
      </c>
      <c r="G70" s="32">
        <v>784.88730069327357</v>
      </c>
      <c r="H70" s="32">
        <v>1222.0098811067101</v>
      </c>
      <c r="I70" s="32">
        <v>796.67526438022651</v>
      </c>
      <c r="J70" s="32">
        <v>1048.0915713899794</v>
      </c>
      <c r="K70" s="32">
        <v>-584.72739004013511</v>
      </c>
      <c r="L70" s="32">
        <v>-2222.7935214959634</v>
      </c>
      <c r="O70" s="29">
        <v>60</v>
      </c>
      <c r="P70" s="46">
        <v>174.43331826132953</v>
      </c>
      <c r="Q70" s="46">
        <v>260.18869087565668</v>
      </c>
      <c r="R70" s="46">
        <v>3.7251913613424676</v>
      </c>
      <c r="S70" s="46">
        <v>-164.17594691016097</v>
      </c>
      <c r="T70" s="46">
        <v>-216.14845708335247</v>
      </c>
      <c r="U70" s="46">
        <v>-119.25468155778128</v>
      </c>
    </row>
    <row r="71" spans="6:21" x14ac:dyDescent="0.25">
      <c r="F71" s="29">
        <v>61</v>
      </c>
      <c r="G71" s="32">
        <v>899.21500266861131</v>
      </c>
      <c r="H71" s="32">
        <v>753.61647566047031</v>
      </c>
      <c r="I71" s="32">
        <v>809.6049233544536</v>
      </c>
      <c r="J71" s="32">
        <v>1947.8248648345862</v>
      </c>
      <c r="K71" s="32">
        <v>2299.2527514475269</v>
      </c>
      <c r="L71" s="32">
        <v>-1676.9744368091397</v>
      </c>
      <c r="O71" s="29">
        <v>61</v>
      </c>
      <c r="P71" s="46">
        <v>120.50417603568633</v>
      </c>
      <c r="Q71" s="46">
        <v>232.22377871497633</v>
      </c>
      <c r="R71" s="46">
        <v>77.618190938628629</v>
      </c>
      <c r="S71" s="46">
        <v>-228.72429331877277</v>
      </c>
      <c r="T71" s="46">
        <v>34.511962316300924</v>
      </c>
      <c r="U71" s="46">
        <v>-386.95749343445505</v>
      </c>
    </row>
    <row r="72" spans="6:21" x14ac:dyDescent="0.25">
      <c r="F72" s="29">
        <v>62</v>
      </c>
      <c r="G72" s="32">
        <v>715.37453318116968</v>
      </c>
      <c r="H72" s="32">
        <v>925.08868382839046</v>
      </c>
      <c r="I72" s="32">
        <v>818.13531177989898</v>
      </c>
      <c r="J72" s="32">
        <v>1105.6119848721146</v>
      </c>
      <c r="K72" s="32">
        <v>1603.7065332346319</v>
      </c>
      <c r="L72" s="32">
        <v>-154.85876048642331</v>
      </c>
      <c r="O72" s="29">
        <v>62</v>
      </c>
      <c r="P72" s="46">
        <v>119.18694709913325</v>
      </c>
      <c r="Q72" s="46">
        <v>151.93260422208425</v>
      </c>
      <c r="R72" s="46">
        <v>62.595748967940722</v>
      </c>
      <c r="S72" s="46">
        <v>-170.89071031566755</v>
      </c>
      <c r="T72" s="46">
        <v>-156.48935047361226</v>
      </c>
      <c r="U72" s="46">
        <v>-54.414406231371117</v>
      </c>
    </row>
    <row r="73" spans="6:21" x14ac:dyDescent="0.25">
      <c r="F73" s="29">
        <v>63</v>
      </c>
      <c r="G73" s="32">
        <v>901.57984112990425</v>
      </c>
      <c r="H73" s="32">
        <v>862.24627842861628</v>
      </c>
      <c r="I73" s="32">
        <v>705.00460793444472</v>
      </c>
      <c r="J73" s="32">
        <v>156.55850669751908</v>
      </c>
      <c r="K73" s="32">
        <v>1432.960464646595</v>
      </c>
      <c r="L73" s="32">
        <v>5.6591475455261389</v>
      </c>
      <c r="O73" s="29">
        <v>63</v>
      </c>
      <c r="P73" s="46">
        <v>93.956211021053832</v>
      </c>
      <c r="Q73" s="46">
        <v>94.324198732829586</v>
      </c>
      <c r="R73" s="46">
        <v>107.45400168233112</v>
      </c>
      <c r="S73" s="46">
        <v>-196.62974937118224</v>
      </c>
      <c r="T73" s="46">
        <v>-90.891604188255542</v>
      </c>
      <c r="U73" s="46">
        <v>-149.44236706016659</v>
      </c>
    </row>
    <row r="74" spans="6:21" x14ac:dyDescent="0.25">
      <c r="F74" s="29">
        <v>64</v>
      </c>
      <c r="G74" s="32">
        <v>737.75463829519276</v>
      </c>
      <c r="H74" s="32">
        <v>624.24029119697389</v>
      </c>
      <c r="I74" s="32">
        <v>798.14759495360977</v>
      </c>
      <c r="J74" s="32">
        <v>1999.7341856419298</v>
      </c>
      <c r="K74" s="32">
        <v>1259.7849839692371</v>
      </c>
      <c r="L74" s="32">
        <v>-1206.5754012912594</v>
      </c>
      <c r="O74" s="29">
        <v>64</v>
      </c>
      <c r="P74" s="46">
        <v>9.9992338408114847</v>
      </c>
      <c r="Q74" s="46">
        <v>92.698148378337635</v>
      </c>
      <c r="R74" s="46">
        <v>48.729813313506611</v>
      </c>
      <c r="S74" s="46">
        <v>97.356530820559556</v>
      </c>
      <c r="T74" s="46">
        <v>-226.34206663431814</v>
      </c>
      <c r="U74" s="46">
        <v>-164.98155829615348</v>
      </c>
    </row>
    <row r="75" spans="6:21" x14ac:dyDescent="0.25">
      <c r="F75" s="29">
        <v>65</v>
      </c>
      <c r="G75" s="32">
        <v>902.00845604450933</v>
      </c>
      <c r="H75" s="32">
        <v>976.31070100815759</v>
      </c>
      <c r="I75" s="32">
        <v>791.01643230102309</v>
      </c>
      <c r="J75" s="32">
        <v>486.19670155228687</v>
      </c>
      <c r="K75" s="32">
        <v>1261.1076444888313</v>
      </c>
      <c r="L75" s="32">
        <v>-1900.0831536722853</v>
      </c>
      <c r="O75" s="29">
        <v>65</v>
      </c>
      <c r="P75" s="46">
        <v>193.28110303513421</v>
      </c>
      <c r="Q75" s="46">
        <v>206.53823350754629</v>
      </c>
      <c r="R75" s="46">
        <v>110.02823331193889</v>
      </c>
      <c r="S75" s="46">
        <v>24.495015409126211</v>
      </c>
      <c r="T75" s="46">
        <v>124.92496583679713</v>
      </c>
      <c r="U75" s="46">
        <v>-134.63233836982261</v>
      </c>
    </row>
    <row r="76" spans="6:21" x14ac:dyDescent="0.25">
      <c r="F76" s="29">
        <v>66</v>
      </c>
      <c r="G76" s="32">
        <v>853.81905999442415</v>
      </c>
      <c r="H76" s="32">
        <v>1332.6634019830544</v>
      </c>
      <c r="I76" s="32">
        <v>643.22057318134148</v>
      </c>
      <c r="J76" s="32">
        <v>746.46963888868049</v>
      </c>
      <c r="K76" s="32">
        <v>1328.8540685955631</v>
      </c>
      <c r="L76" s="32">
        <v>-953.74379565596246</v>
      </c>
      <c r="O76" s="29">
        <v>66</v>
      </c>
      <c r="P76" s="46">
        <v>142.37829364647752</v>
      </c>
      <c r="Q76" s="46">
        <v>175.79307552262145</v>
      </c>
      <c r="R76" s="46">
        <v>72.499260830338415</v>
      </c>
      <c r="S76" s="46">
        <v>-262.96803385271733</v>
      </c>
      <c r="T76" s="46">
        <v>-44.982405684445553</v>
      </c>
      <c r="U76" s="46">
        <v>-340.71839821221829</v>
      </c>
    </row>
    <row r="77" spans="6:21" x14ac:dyDescent="0.25">
      <c r="F77" s="29">
        <v>67</v>
      </c>
      <c r="G77" s="32">
        <v>2357.6418791837432</v>
      </c>
      <c r="H77" s="32">
        <v>773.3372984516036</v>
      </c>
      <c r="I77" s="32">
        <v>904.03303865575117</v>
      </c>
      <c r="J77" s="32">
        <v>-422.73124683784772</v>
      </c>
      <c r="K77" s="32">
        <v>677.19381436307958</v>
      </c>
      <c r="L77" s="32">
        <v>-3862.7804521846692</v>
      </c>
      <c r="O77" s="29">
        <v>67</v>
      </c>
      <c r="P77" s="46">
        <v>112.68588118412765</v>
      </c>
      <c r="Q77" s="46">
        <v>176.91017472042984</v>
      </c>
      <c r="R77" s="46">
        <v>83.811121203500761</v>
      </c>
      <c r="S77" s="46">
        <v>55.18013218903917</v>
      </c>
      <c r="T77" s="46">
        <v>42.444682107627273</v>
      </c>
      <c r="U77" s="46">
        <v>10.537170368737009</v>
      </c>
    </row>
    <row r="78" spans="6:21" x14ac:dyDescent="0.25">
      <c r="F78" s="29">
        <v>68</v>
      </c>
      <c r="G78" s="32">
        <v>957.31012837871549</v>
      </c>
      <c r="H78" s="32">
        <v>1103.3054429925223</v>
      </c>
      <c r="I78" s="32">
        <v>1550.2966259692803</v>
      </c>
      <c r="J78" s="32">
        <v>769.10511917459462</v>
      </c>
      <c r="K78" s="32">
        <v>596.16351680568914</v>
      </c>
      <c r="L78" s="32">
        <v>-521.90816725264722</v>
      </c>
      <c r="O78" s="29">
        <v>68</v>
      </c>
      <c r="P78" s="46">
        <v>81.431244321843621</v>
      </c>
      <c r="Q78" s="46">
        <v>219.00140153287037</v>
      </c>
      <c r="R78" s="46">
        <v>6.1969368155100142</v>
      </c>
      <c r="S78" s="46">
        <v>-153.95036729847811</v>
      </c>
      <c r="T78" s="46">
        <v>49.712688876977268</v>
      </c>
      <c r="U78" s="46">
        <v>-319.42142965284472</v>
      </c>
    </row>
    <row r="79" spans="6:21" x14ac:dyDescent="0.25">
      <c r="F79" s="29">
        <v>69</v>
      </c>
      <c r="G79" s="32">
        <v>617.52802675367093</v>
      </c>
      <c r="H79" s="32">
        <v>1033.8085203945793</v>
      </c>
      <c r="I79" s="32">
        <v>2136.8982424243932</v>
      </c>
      <c r="J79" s="32">
        <v>-1027.2522669766895</v>
      </c>
      <c r="K79" s="32">
        <v>383.93241420447339</v>
      </c>
      <c r="L79" s="32">
        <v>-1500.7513721519927</v>
      </c>
      <c r="O79" s="29">
        <v>69</v>
      </c>
      <c r="P79" s="46">
        <v>88.511410969568544</v>
      </c>
      <c r="Q79" s="46">
        <v>167.73958324869665</v>
      </c>
      <c r="R79" s="46">
        <v>75.952831123651322</v>
      </c>
      <c r="S79" s="46">
        <v>-164.13523586845224</v>
      </c>
      <c r="T79" s="46">
        <v>149.17906412839727</v>
      </c>
      <c r="U79" s="46">
        <v>-146.39798070916584</v>
      </c>
    </row>
    <row r="80" spans="6:21" x14ac:dyDescent="0.25">
      <c r="F80" s="29">
        <v>70</v>
      </c>
      <c r="G80" s="32">
        <v>767.98962720531881</v>
      </c>
      <c r="H80" s="32">
        <v>1131.6664544099522</v>
      </c>
      <c r="I80" s="32">
        <v>2086.3391852126924</v>
      </c>
      <c r="J80" s="32">
        <v>-1433.6365393531887</v>
      </c>
      <c r="K80" s="32">
        <v>2643.5128291434776</v>
      </c>
      <c r="L80" s="32">
        <v>-3385.5533059057343</v>
      </c>
      <c r="O80" s="29">
        <v>70</v>
      </c>
      <c r="P80" s="46">
        <v>97.086635544987473</v>
      </c>
      <c r="Q80" s="46">
        <v>240.34626806948603</v>
      </c>
      <c r="R80" s="46">
        <v>70.520705873094357</v>
      </c>
      <c r="S80" s="46">
        <v>-68.584559314480316</v>
      </c>
      <c r="T80" s="46">
        <v>33.784678127003076</v>
      </c>
      <c r="U80" s="46">
        <v>-129.47913943737115</v>
      </c>
    </row>
    <row r="81" spans="6:21" x14ac:dyDescent="0.25">
      <c r="F81" s="29">
        <v>71</v>
      </c>
      <c r="G81" s="32">
        <v>909.74423044937976</v>
      </c>
      <c r="H81" s="32">
        <v>960.18221071498374</v>
      </c>
      <c r="I81" s="32">
        <v>3075.0569211427705</v>
      </c>
      <c r="J81" s="32">
        <v>640.61812521628963</v>
      </c>
      <c r="K81" s="32">
        <v>831.04887848964063</v>
      </c>
      <c r="L81" s="32">
        <v>990.0115586183565</v>
      </c>
      <c r="O81" s="29">
        <v>71</v>
      </c>
      <c r="P81" s="46">
        <v>24.887961343615245</v>
      </c>
      <c r="Q81" s="46">
        <v>127.67556050462736</v>
      </c>
      <c r="R81" s="46">
        <v>81.766170741930409</v>
      </c>
      <c r="S81" s="46">
        <v>-150.27495340759913</v>
      </c>
      <c r="T81" s="46">
        <v>-1.5797016657786571</v>
      </c>
      <c r="U81" s="46">
        <v>-226.31837711157675</v>
      </c>
    </row>
    <row r="82" spans="6:21" x14ac:dyDescent="0.25">
      <c r="F82" s="29">
        <v>72</v>
      </c>
      <c r="G82" s="32">
        <v>795.26789033673731</v>
      </c>
      <c r="H82" s="32">
        <v>876.87651243366599</v>
      </c>
      <c r="I82" s="32">
        <v>2672.0617982166441</v>
      </c>
      <c r="J82" s="32">
        <v>-1185.1983676061536</v>
      </c>
      <c r="K82" s="32">
        <v>569.720776498536</v>
      </c>
      <c r="L82" s="32">
        <v>-2443.8600724154012</v>
      </c>
      <c r="O82" s="29">
        <v>72</v>
      </c>
      <c r="P82" s="46">
        <v>139.78041503781191</v>
      </c>
      <c r="Q82" s="46">
        <v>223.95774750493422</v>
      </c>
      <c r="R82" s="46">
        <v>80.256305330292889</v>
      </c>
      <c r="S82" s="46">
        <v>-55.24957803616951</v>
      </c>
      <c r="T82" s="46">
        <v>-86.346682338309961</v>
      </c>
      <c r="U82" s="46">
        <v>2.6935542473586338</v>
      </c>
    </row>
    <row r="83" spans="6:21" x14ac:dyDescent="0.25">
      <c r="F83" s="29">
        <v>73</v>
      </c>
      <c r="G83" s="32">
        <v>865.9938318626032</v>
      </c>
      <c r="H83" s="32">
        <v>989.78535477812147</v>
      </c>
      <c r="I83" s="32">
        <v>932.37725620075025</v>
      </c>
      <c r="J83" s="32">
        <v>596.17203828881975</v>
      </c>
      <c r="K83" s="32">
        <v>1206.032545975123</v>
      </c>
      <c r="L83" s="32">
        <v>-88.066062120203242</v>
      </c>
      <c r="O83" s="29">
        <v>73</v>
      </c>
      <c r="P83" s="46">
        <v>164.37439809901451</v>
      </c>
      <c r="Q83" s="46">
        <v>163.98032556199132</v>
      </c>
      <c r="R83" s="46">
        <v>8.677866302724567</v>
      </c>
      <c r="S83" s="46">
        <v>-105.09058942139961</v>
      </c>
      <c r="T83" s="46">
        <v>11.803074161128052</v>
      </c>
      <c r="U83" s="46">
        <v>-42.46474597321469</v>
      </c>
    </row>
    <row r="84" spans="6:21" x14ac:dyDescent="0.25">
      <c r="F84" s="29">
        <v>74</v>
      </c>
      <c r="G84" s="32">
        <v>883.50382417056426</v>
      </c>
      <c r="H84" s="32">
        <v>568.20107228522966</v>
      </c>
      <c r="I84" s="32">
        <v>913.60900500447951</v>
      </c>
      <c r="J84" s="32">
        <v>1193.6091888324818</v>
      </c>
      <c r="K84" s="32">
        <v>342.25315104967467</v>
      </c>
      <c r="L84" s="32">
        <v>590.53344174700942</v>
      </c>
      <c r="O84" s="29">
        <v>74</v>
      </c>
      <c r="P84" s="46">
        <v>90.94912296909871</v>
      </c>
      <c r="Q84" s="46">
        <v>183.47403440916918</v>
      </c>
      <c r="R84" s="46">
        <v>168.20261404548529</v>
      </c>
      <c r="S84" s="46">
        <v>0.52203141021800548</v>
      </c>
      <c r="T84" s="46">
        <v>-17.103093799481258</v>
      </c>
      <c r="U84" s="46">
        <v>-75.141561899518138</v>
      </c>
    </row>
    <row r="85" spans="6:21" x14ac:dyDescent="0.25">
      <c r="F85" s="29">
        <v>75</v>
      </c>
      <c r="G85" s="32">
        <v>953.95925908491427</v>
      </c>
      <c r="H85" s="32">
        <v>892.47579097789094</v>
      </c>
      <c r="I85" s="32">
        <v>845.81223321139259</v>
      </c>
      <c r="J85" s="32">
        <v>2645.9566507246927</v>
      </c>
      <c r="K85" s="32">
        <v>1147.4731227733573</v>
      </c>
      <c r="L85" s="32">
        <v>-1401.0492350187815</v>
      </c>
      <c r="O85" s="29">
        <v>75</v>
      </c>
      <c r="P85" s="46">
        <v>218.46657873250564</v>
      </c>
      <c r="Q85" s="46">
        <v>186.76308081791217</v>
      </c>
      <c r="R85" s="46">
        <v>81.291532052432501</v>
      </c>
      <c r="S85" s="46">
        <v>58.986043951985494</v>
      </c>
      <c r="T85" s="46">
        <v>-165.42127781625709</v>
      </c>
      <c r="U85" s="46">
        <v>-392.60087279862978</v>
      </c>
    </row>
    <row r="86" spans="6:21" x14ac:dyDescent="0.25">
      <c r="F86" s="29">
        <v>76</v>
      </c>
      <c r="G86" s="32">
        <v>919.83061026480073</v>
      </c>
      <c r="H86" s="32">
        <v>1126.194565753447</v>
      </c>
      <c r="I86" s="32">
        <v>841.6991486354259</v>
      </c>
      <c r="J86" s="32">
        <v>2834.3338421316439</v>
      </c>
      <c r="K86" s="32">
        <v>2019.3283016599298</v>
      </c>
      <c r="L86" s="32">
        <v>-1915.3946754850149</v>
      </c>
      <c r="O86" s="29">
        <v>76</v>
      </c>
      <c r="P86" s="46">
        <v>225.09688571124437</v>
      </c>
      <c r="Q86" s="46">
        <v>111.39483105179119</v>
      </c>
      <c r="R86" s="46">
        <v>5.7378935351682117</v>
      </c>
      <c r="S86" s="46">
        <v>-151.96180288607138</v>
      </c>
      <c r="T86" s="46">
        <v>-15.350808617184498</v>
      </c>
      <c r="U86" s="46">
        <v>-130.6755962000492</v>
      </c>
    </row>
    <row r="87" spans="6:21" x14ac:dyDescent="0.25">
      <c r="F87" s="29">
        <v>77</v>
      </c>
      <c r="G87" s="32">
        <v>1117.5770315592345</v>
      </c>
      <c r="H87" s="32">
        <v>852.83883224270085</v>
      </c>
      <c r="I87" s="32">
        <v>869.65590581190236</v>
      </c>
      <c r="J87" s="32">
        <v>1377.4510543769484</v>
      </c>
      <c r="K87" s="32">
        <v>-20.397149309155793</v>
      </c>
      <c r="L87" s="32">
        <v>1076.7058698780893</v>
      </c>
      <c r="O87" s="29">
        <v>77</v>
      </c>
      <c r="P87" s="46">
        <v>185.57310288874015</v>
      </c>
      <c r="Q87" s="46">
        <v>169.64334864393464</v>
      </c>
      <c r="R87" s="46">
        <v>80.033338656568787</v>
      </c>
      <c r="S87" s="46">
        <v>-154.7778177773165</v>
      </c>
      <c r="T87" s="46">
        <v>90.935040427278295</v>
      </c>
      <c r="U87" s="46">
        <v>-129.58691502539705</v>
      </c>
    </row>
    <row r="88" spans="6:21" x14ac:dyDescent="0.25">
      <c r="F88" s="29">
        <v>78</v>
      </c>
      <c r="G88" s="32">
        <v>897.85957324041647</v>
      </c>
      <c r="H88" s="32">
        <v>791.00871727820413</v>
      </c>
      <c r="I88" s="32">
        <v>708.16455233349461</v>
      </c>
      <c r="J88" s="32">
        <v>977.39185883059508</v>
      </c>
      <c r="K88" s="32">
        <v>2112.3665861629806</v>
      </c>
      <c r="L88" s="32">
        <v>-320.33299333491323</v>
      </c>
      <c r="O88" s="29">
        <v>78</v>
      </c>
      <c r="P88" s="46">
        <v>159.69668264293119</v>
      </c>
      <c r="Q88" s="46">
        <v>203.32754625918278</v>
      </c>
      <c r="R88" s="46">
        <v>91.842168307427016</v>
      </c>
      <c r="S88" s="46">
        <v>84.854255199517013</v>
      </c>
      <c r="T88" s="46">
        <v>-119.86272407563899</v>
      </c>
      <c r="U88" s="46">
        <v>54.657949643577581</v>
      </c>
    </row>
    <row r="89" spans="6:21" x14ac:dyDescent="0.25">
      <c r="F89" s="29">
        <v>79</v>
      </c>
      <c r="G89" s="32">
        <v>1041.3381929866891</v>
      </c>
      <c r="H89" s="32">
        <v>1089.1924566542266</v>
      </c>
      <c r="I89" s="32">
        <v>852.91350778881315</v>
      </c>
      <c r="J89" s="32">
        <v>2859.9104982442632</v>
      </c>
      <c r="K89" s="32">
        <v>1090.3608727721639</v>
      </c>
      <c r="L89" s="32">
        <v>-145.00548239366162</v>
      </c>
      <c r="O89" s="29">
        <v>79</v>
      </c>
      <c r="P89" s="46">
        <v>121.40973648091182</v>
      </c>
      <c r="Q89" s="46">
        <v>38.286174461653445</v>
      </c>
      <c r="R89" s="46">
        <v>43.133560152320172</v>
      </c>
      <c r="S89" s="46">
        <v>-140.11695766851255</v>
      </c>
      <c r="T89" s="46">
        <v>-200.06560502038553</v>
      </c>
      <c r="U89" s="46">
        <v>-147.2443894357225</v>
      </c>
    </row>
    <row r="90" spans="6:21" x14ac:dyDescent="0.25">
      <c r="F90" s="29">
        <v>80</v>
      </c>
      <c r="G90" s="32">
        <v>656.45684803904533</v>
      </c>
      <c r="H90" s="32">
        <v>1008.6652035904635</v>
      </c>
      <c r="I90" s="32">
        <v>744.96069186927025</v>
      </c>
      <c r="J90" s="32">
        <v>2156.2352589844168</v>
      </c>
      <c r="K90" s="32">
        <v>839.88073894003355</v>
      </c>
      <c r="L90" s="32">
        <v>-1078.2249700766006</v>
      </c>
      <c r="O90" s="29">
        <v>80</v>
      </c>
      <c r="P90" s="46">
        <v>57.126079063259681</v>
      </c>
      <c r="Q90" s="46">
        <v>226.7514586409888</v>
      </c>
      <c r="R90" s="46">
        <v>70.5969351061824</v>
      </c>
      <c r="S90" s="46">
        <v>-119.14967257784747</v>
      </c>
      <c r="T90" s="46">
        <v>30.478263764738699</v>
      </c>
      <c r="U90" s="46">
        <v>-113.36208551845152</v>
      </c>
    </row>
    <row r="91" spans="6:21" x14ac:dyDescent="0.25">
      <c r="F91" s="29">
        <v>81</v>
      </c>
      <c r="G91" s="32">
        <v>810.39234232840954</v>
      </c>
      <c r="H91" s="32">
        <v>880.05628049626739</v>
      </c>
      <c r="I91" s="32">
        <v>1935.7689253393346</v>
      </c>
      <c r="J91" s="32">
        <v>1423.9405222628693</v>
      </c>
      <c r="K91" s="32">
        <v>556.16478029467726</v>
      </c>
      <c r="L91" s="32">
        <v>-1040.7993861624882</v>
      </c>
      <c r="O91" s="29">
        <v>81</v>
      </c>
      <c r="P91" s="46">
        <v>78.769946848054701</v>
      </c>
      <c r="Q91" s="46">
        <v>212.87860488482193</v>
      </c>
      <c r="R91" s="46">
        <v>71.34196537788597</v>
      </c>
      <c r="S91" s="46">
        <v>-140.04899256220608</v>
      </c>
      <c r="T91" s="46">
        <v>-60.011118407655886</v>
      </c>
      <c r="U91" s="46">
        <v>-229.86761753316023</v>
      </c>
    </row>
    <row r="92" spans="6:21" x14ac:dyDescent="0.25">
      <c r="F92" s="29">
        <v>82</v>
      </c>
      <c r="G92" s="32">
        <v>900.06945269153175</v>
      </c>
      <c r="H92" s="32">
        <v>932.58782857200549</v>
      </c>
      <c r="I92" s="32">
        <v>769.01787889235493</v>
      </c>
      <c r="J92" s="32">
        <v>230.26999641000293</v>
      </c>
      <c r="K92" s="32">
        <v>-198.27366341566449</v>
      </c>
      <c r="L92" s="32">
        <v>-6.2103360085457098</v>
      </c>
      <c r="O92" s="29">
        <v>82</v>
      </c>
      <c r="P92" s="46">
        <v>256.40535180170173</v>
      </c>
      <c r="Q92" s="46">
        <v>192.8398032422412</v>
      </c>
      <c r="R92" s="46">
        <v>37.2758043463582</v>
      </c>
      <c r="S92" s="46">
        <v>-102.8976353589444</v>
      </c>
      <c r="T92" s="46">
        <v>20.856686736928964</v>
      </c>
      <c r="U92" s="46">
        <v>-242.28994724485165</v>
      </c>
    </row>
    <row r="93" spans="6:21" x14ac:dyDescent="0.25">
      <c r="F93" s="29">
        <v>83</v>
      </c>
      <c r="G93" s="32">
        <v>956.50087286511143</v>
      </c>
      <c r="H93" s="32">
        <v>1005.6589057834344</v>
      </c>
      <c r="I93" s="32">
        <v>1906.4335822696007</v>
      </c>
      <c r="J93" s="32">
        <v>291.19371230831348</v>
      </c>
      <c r="K93" s="32">
        <v>455.63138766414431</v>
      </c>
      <c r="L93" s="32">
        <v>909.47144686047341</v>
      </c>
      <c r="O93" s="29">
        <v>83</v>
      </c>
      <c r="P93" s="46">
        <v>151.14002458769409</v>
      </c>
      <c r="Q93" s="46">
        <v>136.12364728923262</v>
      </c>
      <c r="R93" s="46">
        <v>9.446327459270492</v>
      </c>
      <c r="S93" s="46">
        <v>-292.02129604656886</v>
      </c>
      <c r="T93" s="46">
        <v>9.0317245111889406</v>
      </c>
      <c r="U93" s="46">
        <v>-318.7180755964348</v>
      </c>
    </row>
    <row r="94" spans="6:21" x14ac:dyDescent="0.25">
      <c r="F94" s="29">
        <v>84</v>
      </c>
      <c r="G94" s="32">
        <v>804.34727001755027</v>
      </c>
      <c r="H94" s="32">
        <v>1210.4601603592546</v>
      </c>
      <c r="I94" s="32">
        <v>733.87072386652471</v>
      </c>
      <c r="J94" s="32">
        <v>-440.52503925498513</v>
      </c>
      <c r="K94" s="32">
        <v>1341.4222407842763</v>
      </c>
      <c r="L94" s="32">
        <v>-310.78993655596059</v>
      </c>
      <c r="O94" s="29">
        <v>84</v>
      </c>
      <c r="P94" s="46">
        <v>256.07706285059032</v>
      </c>
      <c r="Q94" s="46">
        <v>142.62681209624105</v>
      </c>
      <c r="R94" s="46">
        <v>96.383964624220539</v>
      </c>
      <c r="S94" s="46">
        <v>-96.14801164209905</v>
      </c>
      <c r="T94" s="46">
        <v>146.41344545664367</v>
      </c>
      <c r="U94" s="46">
        <v>-232.01939372493973</v>
      </c>
    </row>
    <row r="95" spans="6:21" x14ac:dyDescent="0.25">
      <c r="F95" s="29">
        <v>85</v>
      </c>
      <c r="G95" s="32">
        <v>1097.6048240793834</v>
      </c>
      <c r="H95" s="32">
        <v>1045.3343101916726</v>
      </c>
      <c r="I95" s="32">
        <v>912.31319632902932</v>
      </c>
      <c r="J95" s="32">
        <v>2367.5845807759406</v>
      </c>
      <c r="K95" s="32">
        <v>1219.9253294630216</v>
      </c>
      <c r="L95" s="32">
        <v>-302.6146514587499</v>
      </c>
      <c r="O95" s="29">
        <v>85</v>
      </c>
      <c r="P95" s="46">
        <v>75.190025582273734</v>
      </c>
      <c r="Q95" s="46">
        <v>264.23177591975258</v>
      </c>
      <c r="R95" s="46">
        <v>34.907926073633746</v>
      </c>
      <c r="S95" s="46">
        <v>-239.78772769054456</v>
      </c>
      <c r="T95" s="46">
        <v>56.204249933879169</v>
      </c>
      <c r="U95" s="46">
        <v>-211.46320376132178</v>
      </c>
    </row>
    <row r="96" spans="6:21" x14ac:dyDescent="0.25">
      <c r="F96" s="29">
        <v>86</v>
      </c>
      <c r="G96" s="32">
        <v>788.08453430986765</v>
      </c>
      <c r="H96" s="32">
        <v>1047.9797601398359</v>
      </c>
      <c r="I96" s="32">
        <v>1934.5493610793528</v>
      </c>
      <c r="J96" s="32">
        <v>-30.207174628911162</v>
      </c>
      <c r="K96" s="32">
        <v>1216.6343667143974</v>
      </c>
      <c r="L96" s="32">
        <v>-1025.7410627264026</v>
      </c>
      <c r="O96" s="29">
        <v>86</v>
      </c>
      <c r="P96" s="46">
        <v>220.65801192835187</v>
      </c>
      <c r="Q96" s="46">
        <v>205.92870400288774</v>
      </c>
      <c r="R96" s="46">
        <v>103.80235672728622</v>
      </c>
      <c r="S96" s="46">
        <v>-89.002097132512517</v>
      </c>
      <c r="T96" s="46">
        <v>-31.198400603210416</v>
      </c>
      <c r="U96" s="46">
        <v>-307.12679835682115</v>
      </c>
    </row>
    <row r="97" spans="6:21" x14ac:dyDescent="0.25">
      <c r="F97" s="29">
        <v>87</v>
      </c>
      <c r="G97" s="32">
        <v>709.53016061994595</v>
      </c>
      <c r="H97" s="32">
        <v>898.64288489200044</v>
      </c>
      <c r="I97" s="32">
        <v>717.17571299365318</v>
      </c>
      <c r="J97" s="32">
        <v>790.46523805498782</v>
      </c>
      <c r="K97" s="32">
        <v>3140.3469802053432</v>
      </c>
      <c r="L97" s="32">
        <v>2140.1616754213319</v>
      </c>
      <c r="O97" s="29">
        <v>87</v>
      </c>
      <c r="P97" s="46">
        <v>88.086485254225465</v>
      </c>
      <c r="Q97" s="46">
        <v>122.59490641088536</v>
      </c>
      <c r="R97" s="46">
        <v>74.019457627096983</v>
      </c>
      <c r="S97" s="46">
        <v>-75.833570985262668</v>
      </c>
      <c r="T97" s="46">
        <v>64.874141083838822</v>
      </c>
      <c r="U97" s="46">
        <v>-145.98057837924148</v>
      </c>
    </row>
    <row r="98" spans="6:21" x14ac:dyDescent="0.25">
      <c r="F98" s="29">
        <v>88</v>
      </c>
      <c r="G98" s="32">
        <v>377.97212955000145</v>
      </c>
      <c r="H98" s="32">
        <v>769.21579915794155</v>
      </c>
      <c r="I98" s="32">
        <v>912.98362433988814</v>
      </c>
      <c r="J98" s="32">
        <v>1108.2939081975737</v>
      </c>
      <c r="K98" s="32">
        <v>943.22812984592201</v>
      </c>
      <c r="L98" s="32">
        <v>-822.94749643131308</v>
      </c>
      <c r="O98" s="29">
        <v>88</v>
      </c>
      <c r="P98" s="46">
        <v>198.96546061748182</v>
      </c>
      <c r="Q98" s="46">
        <v>280.84184560633457</v>
      </c>
      <c r="R98" s="46">
        <v>31.0140323415784</v>
      </c>
      <c r="S98" s="46">
        <v>-247.33925069741338</v>
      </c>
      <c r="T98" s="46">
        <v>54.225569027170195</v>
      </c>
      <c r="U98" s="46">
        <v>-32.048756160943299</v>
      </c>
    </row>
    <row r="99" spans="6:21" x14ac:dyDescent="0.25">
      <c r="F99" s="29">
        <v>89</v>
      </c>
      <c r="G99" s="32">
        <v>688.23271401485226</v>
      </c>
      <c r="H99" s="32">
        <v>919.12490778762549</v>
      </c>
      <c r="I99" s="32">
        <v>811.80237518202694</v>
      </c>
      <c r="J99" s="32">
        <v>495.73120536529041</v>
      </c>
      <c r="K99" s="32">
        <v>656.78102239691179</v>
      </c>
      <c r="L99" s="32">
        <v>1272.4898547328457</v>
      </c>
      <c r="O99" s="29">
        <v>89</v>
      </c>
      <c r="P99" s="46">
        <v>150.34945951069699</v>
      </c>
      <c r="Q99" s="46">
        <v>163.75296312173271</v>
      </c>
      <c r="R99" s="46">
        <v>65.206023851176326</v>
      </c>
      <c r="S99" s="46">
        <v>-36.145273507849652</v>
      </c>
      <c r="T99" s="46">
        <v>-66.267456860650213</v>
      </c>
      <c r="U99" s="46">
        <v>-174.64196705288884</v>
      </c>
    </row>
    <row r="100" spans="6:21" x14ac:dyDescent="0.25">
      <c r="F100" s="29">
        <v>90</v>
      </c>
      <c r="G100" s="32">
        <v>899.84127475962032</v>
      </c>
      <c r="H100" s="32">
        <v>912.10344252573304</v>
      </c>
      <c r="I100" s="32">
        <v>806.1149889987405</v>
      </c>
      <c r="J100" s="32">
        <v>372.12161926711269</v>
      </c>
      <c r="K100" s="32">
        <v>1148.8152587453915</v>
      </c>
      <c r="L100" s="32">
        <v>-2199.9637340296704</v>
      </c>
      <c r="O100" s="29">
        <v>90</v>
      </c>
      <c r="P100" s="46">
        <v>51.624636281018638</v>
      </c>
      <c r="Q100" s="46">
        <v>183.82558578139833</v>
      </c>
      <c r="R100" s="46">
        <v>83.12677483228299</v>
      </c>
      <c r="S100" s="46">
        <v>-31.353101677035852</v>
      </c>
      <c r="T100" s="46">
        <v>-153.04861740188642</v>
      </c>
      <c r="U100" s="46">
        <v>32.223168149480102</v>
      </c>
    </row>
    <row r="101" spans="6:21" x14ac:dyDescent="0.25">
      <c r="F101" s="29">
        <v>91</v>
      </c>
      <c r="G101" s="32">
        <v>709.60086637324639</v>
      </c>
      <c r="H101" s="32">
        <v>828.86689497813495</v>
      </c>
      <c r="I101" s="32">
        <v>1397.3247770558301</v>
      </c>
      <c r="J101" s="32">
        <v>-497.9697840050012</v>
      </c>
      <c r="K101" s="32">
        <v>393.95100147385438</v>
      </c>
      <c r="L101" s="32">
        <v>2133.5981269880122</v>
      </c>
      <c r="O101" s="29">
        <v>91</v>
      </c>
      <c r="P101" s="46">
        <v>183.93348211969959</v>
      </c>
      <c r="Q101" s="46">
        <v>149.7292699338339</v>
      </c>
      <c r="R101" s="46">
        <v>101.58674961666657</v>
      </c>
      <c r="S101" s="46">
        <v>-138.97272221660023</v>
      </c>
      <c r="T101" s="46">
        <v>-73.508713387547573</v>
      </c>
      <c r="U101" s="46">
        <v>-97.180017544028487</v>
      </c>
    </row>
    <row r="102" spans="6:21" x14ac:dyDescent="0.25">
      <c r="F102" s="29">
        <v>92</v>
      </c>
      <c r="G102" s="32">
        <v>810.22367460364831</v>
      </c>
      <c r="H102" s="32">
        <v>933.88099210624296</v>
      </c>
      <c r="I102" s="32">
        <v>922.08615308505478</v>
      </c>
      <c r="J102" s="32">
        <v>1075.139067886148</v>
      </c>
      <c r="K102" s="32">
        <v>1302.0475216440991</v>
      </c>
      <c r="L102" s="32">
        <v>353.57563524263333</v>
      </c>
      <c r="O102" s="29">
        <v>92</v>
      </c>
      <c r="P102" s="46">
        <v>82.290255098165687</v>
      </c>
      <c r="Q102" s="46">
        <v>155.94066453505923</v>
      </c>
      <c r="R102" s="46">
        <v>128.66193064890228</v>
      </c>
      <c r="S102" s="46">
        <v>21.418264842269309</v>
      </c>
      <c r="T102" s="46">
        <v>-126.40554129288137</v>
      </c>
      <c r="U102" s="46">
        <v>-229.46826828570931</v>
      </c>
    </row>
    <row r="103" spans="6:21" x14ac:dyDescent="0.25">
      <c r="F103" s="29">
        <v>93</v>
      </c>
      <c r="G103" s="32">
        <v>805.39485053067438</v>
      </c>
      <c r="H103" s="32">
        <v>1036.8268859814571</v>
      </c>
      <c r="I103" s="32">
        <v>715.74856413291718</v>
      </c>
      <c r="J103" s="32">
        <v>912.66581404920726</v>
      </c>
      <c r="K103" s="32">
        <v>1359.9045624824939</v>
      </c>
      <c r="L103" s="32">
        <v>-1167.9910532442873</v>
      </c>
      <c r="O103" s="29">
        <v>93</v>
      </c>
      <c r="P103" s="46">
        <v>162.13456390295534</v>
      </c>
      <c r="Q103" s="46">
        <v>191.77809923436666</v>
      </c>
      <c r="R103" s="46">
        <v>16.59644527522704</v>
      </c>
      <c r="S103" s="46">
        <v>-169.35398208181766</v>
      </c>
      <c r="T103" s="46">
        <v>-57.442803912240265</v>
      </c>
      <c r="U103" s="46">
        <v>-339.57614021289351</v>
      </c>
    </row>
    <row r="104" spans="6:21" x14ac:dyDescent="0.25">
      <c r="F104" s="29">
        <v>94</v>
      </c>
      <c r="G104" s="32">
        <v>817.8604029256976</v>
      </c>
      <c r="H104" s="32">
        <v>1146.8060866749593</v>
      </c>
      <c r="I104" s="32">
        <v>3129.9166402473393</v>
      </c>
      <c r="J104" s="32">
        <v>859.89656167544854</v>
      </c>
      <c r="K104" s="32">
        <v>1349.286463082025</v>
      </c>
      <c r="L104" s="32">
        <v>78.223669369072923</v>
      </c>
      <c r="O104" s="29">
        <v>94</v>
      </c>
      <c r="P104" s="46">
        <v>148.94172774824932</v>
      </c>
      <c r="Q104" s="46">
        <v>158.84891939595144</v>
      </c>
      <c r="R104" s="46">
        <v>106.24841008038135</v>
      </c>
      <c r="S104" s="46">
        <v>-158.55643572170743</v>
      </c>
      <c r="T104" s="46">
        <v>22.876331004096357</v>
      </c>
      <c r="U104" s="46">
        <v>-337.28513573984367</v>
      </c>
    </row>
    <row r="105" spans="6:21" x14ac:dyDescent="0.25">
      <c r="F105" s="29">
        <v>95</v>
      </c>
      <c r="G105" s="32">
        <v>811.80946942637911</v>
      </c>
      <c r="H105" s="32">
        <v>750.24264987603601</v>
      </c>
      <c r="I105" s="32">
        <v>801.00439786293919</v>
      </c>
      <c r="J105" s="32">
        <v>3203.4439471712776</v>
      </c>
      <c r="K105" s="32">
        <v>1179.3330577590568</v>
      </c>
      <c r="L105" s="32">
        <v>796.55353777318669</v>
      </c>
      <c r="O105" s="29">
        <v>95</v>
      </c>
      <c r="P105" s="46">
        <v>86.727573481874231</v>
      </c>
      <c r="Q105" s="46">
        <v>154.12068100445026</v>
      </c>
      <c r="R105" s="46">
        <v>16.643762453894908</v>
      </c>
      <c r="S105" s="46">
        <v>-32.503269495031191</v>
      </c>
      <c r="T105" s="46">
        <v>6.2239035577817958E-2</v>
      </c>
      <c r="U105" s="46">
        <v>-86.602165608707651</v>
      </c>
    </row>
    <row r="106" spans="6:21" x14ac:dyDescent="0.25">
      <c r="F106" s="29">
        <v>96</v>
      </c>
      <c r="G106" s="32">
        <v>1096.6136568190004</v>
      </c>
      <c r="H106" s="32">
        <v>687.09379201448792</v>
      </c>
      <c r="I106" s="32">
        <v>795.78407809434657</v>
      </c>
      <c r="J106" s="32">
        <v>233.63804760672519</v>
      </c>
      <c r="K106" s="32">
        <v>1659.9355558648967</v>
      </c>
      <c r="L106" s="32">
        <v>-2396.2840467831584</v>
      </c>
      <c r="O106" s="29">
        <v>96</v>
      </c>
      <c r="P106" s="46">
        <v>141.07362191924</v>
      </c>
      <c r="Q106" s="46">
        <v>207.43357923491266</v>
      </c>
      <c r="R106" s="46">
        <v>13.659419161865912</v>
      </c>
      <c r="S106" s="46">
        <v>-40.898773952830197</v>
      </c>
      <c r="T106" s="46">
        <v>12.79294820401833</v>
      </c>
      <c r="U106" s="46">
        <v>-22.115299123338161</v>
      </c>
    </row>
    <row r="107" spans="6:21" x14ac:dyDescent="0.25">
      <c r="F107" s="29">
        <v>97</v>
      </c>
      <c r="G107" s="32">
        <v>737.42222459100185</v>
      </c>
      <c r="H107" s="32">
        <v>792.47720088699134</v>
      </c>
      <c r="I107" s="32">
        <v>906.50778472619731</v>
      </c>
      <c r="J107" s="32">
        <v>280.15291961495041</v>
      </c>
      <c r="K107" s="32">
        <v>2913.1203553431878</v>
      </c>
      <c r="L107" s="32">
        <v>445.91845855289557</v>
      </c>
      <c r="O107" s="29">
        <v>97</v>
      </c>
      <c r="P107" s="46">
        <v>186.61280696336809</v>
      </c>
      <c r="Q107" s="46">
        <v>182.8876864574915</v>
      </c>
      <c r="R107" s="46">
        <v>126.95996660717412</v>
      </c>
      <c r="S107" s="46">
        <v>-41.306431531561543</v>
      </c>
      <c r="T107" s="46">
        <v>6.6129775624169724</v>
      </c>
      <c r="U107" s="46">
        <v>-198.73814987784397</v>
      </c>
    </row>
    <row r="108" spans="6:21" x14ac:dyDescent="0.25">
      <c r="F108" s="29">
        <v>98</v>
      </c>
      <c r="G108" s="32">
        <v>794.38683938113491</v>
      </c>
      <c r="H108" s="32">
        <v>992.1150263762047</v>
      </c>
      <c r="I108" s="32">
        <v>811.6785153577548</v>
      </c>
      <c r="J108" s="32">
        <v>-1666.1784836730403</v>
      </c>
      <c r="K108" s="32">
        <v>302.80550798436707</v>
      </c>
      <c r="L108" s="32">
        <v>169.92813659250351</v>
      </c>
      <c r="O108" s="29">
        <v>98</v>
      </c>
      <c r="P108" s="46">
        <v>103.40376537869719</v>
      </c>
      <c r="Q108" s="46">
        <v>153.36624854373298</v>
      </c>
      <c r="R108" s="46">
        <v>34.13095412688574</v>
      </c>
      <c r="S108" s="46">
        <v>-28.63491672196642</v>
      </c>
      <c r="T108" s="46">
        <v>-103.78040088897922</v>
      </c>
      <c r="U108" s="46">
        <v>-112.62541885622431</v>
      </c>
    </row>
    <row r="109" spans="6:21" x14ac:dyDescent="0.25">
      <c r="F109" s="29">
        <v>99</v>
      </c>
      <c r="G109" s="32">
        <v>998.30437667586511</v>
      </c>
      <c r="H109" s="32">
        <v>1033.0075079124554</v>
      </c>
      <c r="I109" s="32">
        <v>810.95163744020556</v>
      </c>
      <c r="J109" s="32">
        <v>-1116.2053384145293</v>
      </c>
      <c r="K109" s="32">
        <v>3154.9671571748695</v>
      </c>
      <c r="L109" s="32">
        <v>-478.57467251841172</v>
      </c>
      <c r="O109" s="29">
        <v>99</v>
      </c>
      <c r="P109" s="46">
        <v>155.39330048777754</v>
      </c>
      <c r="Q109" s="46">
        <v>168.81678687681506</v>
      </c>
      <c r="R109" s="46">
        <v>48.502122302599844</v>
      </c>
      <c r="S109" s="46">
        <v>-50.152545855440849</v>
      </c>
      <c r="T109" s="46">
        <v>17.233121632609482</v>
      </c>
      <c r="U109" s="46">
        <v>-125.67537799992476</v>
      </c>
    </row>
    <row r="110" spans="6:21" x14ac:dyDescent="0.25">
      <c r="F110" s="29">
        <v>100</v>
      </c>
      <c r="G110" s="32">
        <v>981.06190673533365</v>
      </c>
      <c r="H110" s="32">
        <v>817.88036183022177</v>
      </c>
      <c r="I110" s="32">
        <v>899.95214027343127</v>
      </c>
      <c r="J110" s="32">
        <v>1616.7727044219173</v>
      </c>
      <c r="K110" s="32">
        <v>1479.971044101736</v>
      </c>
      <c r="L110" s="32">
        <v>-569.39651785497517</v>
      </c>
      <c r="O110" s="29">
        <v>100</v>
      </c>
      <c r="P110" s="46">
        <v>173.93638262835503</v>
      </c>
      <c r="Q110" s="46">
        <v>156.90016680532926</v>
      </c>
      <c r="R110" s="46">
        <v>57.41718270554685</v>
      </c>
      <c r="S110" s="46">
        <v>0.61603206333131766</v>
      </c>
      <c r="T110" s="46">
        <v>-25.154389720791073</v>
      </c>
      <c r="U110" s="46">
        <v>-314.65701562459151</v>
      </c>
    </row>
    <row r="111" spans="6:21" x14ac:dyDescent="0.25">
      <c r="F111" s="29">
        <v>101</v>
      </c>
      <c r="G111" s="32">
        <v>737.35708960500369</v>
      </c>
      <c r="H111" s="32">
        <v>941.36581574248248</v>
      </c>
      <c r="I111" s="32">
        <v>828.94663059991126</v>
      </c>
      <c r="J111" s="32">
        <v>258.33612244440883</v>
      </c>
      <c r="K111" s="32">
        <v>1083.2392418534746</v>
      </c>
      <c r="L111" s="32">
        <v>-1778.0565896283852</v>
      </c>
      <c r="O111" s="29">
        <v>101</v>
      </c>
      <c r="P111" s="46">
        <v>101.80432378091558</v>
      </c>
      <c r="Q111" s="46">
        <v>165.64167730238677</v>
      </c>
      <c r="R111" s="46">
        <v>45.756621233014982</v>
      </c>
      <c r="S111" s="46">
        <v>-141.9610928496619</v>
      </c>
      <c r="T111" s="46">
        <v>-4.5570368583124718</v>
      </c>
      <c r="U111" s="46">
        <v>-216.6470673988041</v>
      </c>
    </row>
    <row r="112" spans="6:21" x14ac:dyDescent="0.25">
      <c r="F112" s="29">
        <v>102</v>
      </c>
      <c r="G112" s="32">
        <v>1012.554259601362</v>
      </c>
      <c r="H112" s="32">
        <v>877.28920692191423</v>
      </c>
      <c r="I112" s="32">
        <v>908.023903759326</v>
      </c>
      <c r="J112" s="32">
        <v>976.31929214041247</v>
      </c>
      <c r="K112" s="32">
        <v>1023.3758070781487</v>
      </c>
      <c r="L112" s="32">
        <v>980.26799645855772</v>
      </c>
      <c r="O112" s="29">
        <v>102</v>
      </c>
      <c r="P112" s="46">
        <v>24.943587693075813</v>
      </c>
      <c r="Q112" s="46">
        <v>106.98284155490381</v>
      </c>
      <c r="R112" s="46">
        <v>35.143924877637744</v>
      </c>
      <c r="S112" s="46">
        <v>-179.3656418863203</v>
      </c>
      <c r="T112" s="46">
        <v>-260.05140146886731</v>
      </c>
      <c r="U112" s="46">
        <v>-436.36269692610927</v>
      </c>
    </row>
    <row r="113" spans="6:21" x14ac:dyDescent="0.25">
      <c r="F113" s="29">
        <v>103</v>
      </c>
      <c r="G113" s="32">
        <v>944.6119637462607</v>
      </c>
      <c r="H113" s="32">
        <v>1148.8886341101452</v>
      </c>
      <c r="I113" s="32">
        <v>949.7859400169923</v>
      </c>
      <c r="J113" s="32">
        <v>2695.6512983522653</v>
      </c>
      <c r="K113" s="32">
        <v>1639.1706618801873</v>
      </c>
      <c r="L113" s="32">
        <v>-387.44466355202348</v>
      </c>
      <c r="O113" s="29">
        <v>103</v>
      </c>
      <c r="P113" s="46">
        <v>140.54094044545809</v>
      </c>
      <c r="Q113" s="46">
        <v>148.61409771181172</v>
      </c>
      <c r="R113" s="46">
        <v>162.64359694290908</v>
      </c>
      <c r="S113" s="46">
        <v>-102.86053262126461</v>
      </c>
      <c r="T113" s="46">
        <v>1.7781986448308089</v>
      </c>
      <c r="U113" s="46">
        <v>-146.74144518243031</v>
      </c>
    </row>
    <row r="114" spans="6:21" x14ac:dyDescent="0.25">
      <c r="F114" s="29">
        <v>104</v>
      </c>
      <c r="G114" s="32">
        <v>811.05799481360827</v>
      </c>
      <c r="H114" s="32">
        <v>899.30533008384646</v>
      </c>
      <c r="I114" s="32">
        <v>990.67448475352921</v>
      </c>
      <c r="J114" s="32">
        <v>777.36426592967018</v>
      </c>
      <c r="K114" s="32">
        <v>1463.9216942027988</v>
      </c>
      <c r="L114" s="32">
        <v>-120.19714614265467</v>
      </c>
      <c r="O114" s="29">
        <v>104</v>
      </c>
      <c r="P114" s="46">
        <v>224.82986936757771</v>
      </c>
      <c r="Q114" s="46">
        <v>183.01590052758689</v>
      </c>
      <c r="R114" s="46">
        <v>50.923942513729571</v>
      </c>
      <c r="S114" s="46">
        <v>1.0821153345923449</v>
      </c>
      <c r="T114" s="46">
        <v>-23.538320012857184</v>
      </c>
      <c r="U114" s="46">
        <v>-59.307844909120263</v>
      </c>
    </row>
    <row r="115" spans="6:21" x14ac:dyDescent="0.25">
      <c r="F115" s="29">
        <v>105</v>
      </c>
      <c r="G115" s="32">
        <v>776.33085141291349</v>
      </c>
      <c r="H115" s="32">
        <v>908.88312869369111</v>
      </c>
      <c r="I115" s="32">
        <v>674.06298436063571</v>
      </c>
      <c r="J115" s="32">
        <v>1566.2782264382049</v>
      </c>
      <c r="K115" s="32">
        <v>2419.4253520844322</v>
      </c>
      <c r="L115" s="32">
        <v>467.00228100389722</v>
      </c>
      <c r="O115" s="29">
        <v>105</v>
      </c>
      <c r="P115" s="46">
        <v>191.60821091960571</v>
      </c>
      <c r="Q115" s="46">
        <v>239.25569170697469</v>
      </c>
      <c r="R115" s="46">
        <v>29.35579042709611</v>
      </c>
      <c r="S115" s="46">
        <v>-237.86984440311141</v>
      </c>
      <c r="T115" s="46">
        <v>-48.316076862110549</v>
      </c>
      <c r="U115" s="46">
        <v>-298.53007308681674</v>
      </c>
    </row>
    <row r="116" spans="6:21" x14ac:dyDescent="0.25">
      <c r="F116" s="29">
        <v>106</v>
      </c>
      <c r="G116" s="32">
        <v>505.55887890050076</v>
      </c>
      <c r="H116" s="32">
        <v>811.48264286024187</v>
      </c>
      <c r="I116" s="32">
        <v>722.58194944540082</v>
      </c>
      <c r="J116" s="32">
        <v>-109.36838108948359</v>
      </c>
      <c r="K116" s="32">
        <v>58.647602845750953</v>
      </c>
      <c r="L116" s="32">
        <v>-2244.4888295042238</v>
      </c>
      <c r="O116" s="29">
        <v>106</v>
      </c>
      <c r="P116" s="46">
        <v>141.00103652658061</v>
      </c>
      <c r="Q116" s="46">
        <v>262.17233476555589</v>
      </c>
      <c r="R116" s="46">
        <v>56.130472984862365</v>
      </c>
      <c r="S116" s="46">
        <v>-112.72013798065802</v>
      </c>
      <c r="T116" s="46">
        <v>11.988715460239973</v>
      </c>
      <c r="U116" s="46">
        <v>-165.59842354276327</v>
      </c>
    </row>
    <row r="117" spans="6:21" x14ac:dyDescent="0.25">
      <c r="F117" s="29">
        <v>107</v>
      </c>
      <c r="G117" s="32">
        <v>754.90116597173073</v>
      </c>
      <c r="H117" s="32">
        <v>760.1430996520121</v>
      </c>
      <c r="I117" s="32">
        <v>793.82326371124009</v>
      </c>
      <c r="J117" s="32">
        <v>-14.4840050431294</v>
      </c>
      <c r="K117" s="32">
        <v>1839.0751339398112</v>
      </c>
      <c r="L117" s="32">
        <v>-867.86994052345381</v>
      </c>
      <c r="O117" s="29">
        <v>107</v>
      </c>
      <c r="P117" s="46">
        <v>161.31025934150028</v>
      </c>
      <c r="Q117" s="46">
        <v>222.75743056564488</v>
      </c>
      <c r="R117" s="46">
        <v>86.39483112535379</v>
      </c>
      <c r="S117" s="46">
        <v>0.86661909124165959</v>
      </c>
      <c r="T117" s="46">
        <v>-174.09254094754294</v>
      </c>
      <c r="U117" s="46">
        <v>-99.714730348463718</v>
      </c>
    </row>
    <row r="118" spans="6:21" x14ac:dyDescent="0.25">
      <c r="F118" s="29">
        <v>108</v>
      </c>
      <c r="G118" s="32">
        <v>933.83514555707234</v>
      </c>
      <c r="H118" s="32">
        <v>940.31979282352859</v>
      </c>
      <c r="I118" s="32">
        <v>909.55244120877251</v>
      </c>
      <c r="J118" s="32">
        <v>3234.1738233249916</v>
      </c>
      <c r="K118" s="32">
        <v>994.81755265273023</v>
      </c>
      <c r="L118" s="32">
        <v>1293.124191347586</v>
      </c>
      <c r="O118" s="29">
        <v>108</v>
      </c>
      <c r="P118" s="46">
        <v>94.697272761901786</v>
      </c>
      <c r="Q118" s="46">
        <v>36.094259462034302</v>
      </c>
      <c r="R118" s="46">
        <v>69.1991516743592</v>
      </c>
      <c r="S118" s="46">
        <v>-153.97890987323285</v>
      </c>
      <c r="T118" s="46">
        <v>-110.75000410190808</v>
      </c>
      <c r="U118" s="46">
        <v>-311.2476049019408</v>
      </c>
    </row>
    <row r="119" spans="6:21" x14ac:dyDescent="0.25">
      <c r="F119" s="29">
        <v>109</v>
      </c>
      <c r="G119" s="32">
        <v>850.31783079503748</v>
      </c>
      <c r="H119" s="32">
        <v>783.05983355238186</v>
      </c>
      <c r="I119" s="32">
        <v>1827.2948131273934</v>
      </c>
      <c r="J119" s="32">
        <v>738.7772462046878</v>
      </c>
      <c r="K119" s="32">
        <v>1871.3777596180062</v>
      </c>
      <c r="L119" s="32">
        <v>-601.86683678997088</v>
      </c>
      <c r="O119" s="29">
        <v>109</v>
      </c>
      <c r="P119" s="46">
        <v>185.24538048237781</v>
      </c>
      <c r="Q119" s="46">
        <v>239.52543463032714</v>
      </c>
      <c r="R119" s="46">
        <v>117.21079160347881</v>
      </c>
      <c r="S119" s="46">
        <v>-253.96364517018696</v>
      </c>
      <c r="T119" s="46">
        <v>74.272537028196837</v>
      </c>
      <c r="U119" s="46">
        <v>-431.8079361900468</v>
      </c>
    </row>
    <row r="120" spans="6:21" x14ac:dyDescent="0.25">
      <c r="F120" s="29">
        <v>110</v>
      </c>
      <c r="G120" s="32">
        <v>837.41497528013497</v>
      </c>
      <c r="H120" s="32">
        <v>1019.8182485701745</v>
      </c>
      <c r="I120" s="32">
        <v>796.67033580477937</v>
      </c>
      <c r="J120" s="32">
        <v>-827.91593253426436</v>
      </c>
      <c r="K120" s="32">
        <v>3091.5602904409279</v>
      </c>
      <c r="L120" s="32">
        <v>-1748.006162220413</v>
      </c>
      <c r="O120" s="29">
        <v>110</v>
      </c>
      <c r="P120" s="46">
        <v>112.93528055622289</v>
      </c>
      <c r="Q120" s="46">
        <v>97.526039370167837</v>
      </c>
      <c r="R120" s="46">
        <v>42.185889029264615</v>
      </c>
      <c r="S120" s="46">
        <v>-269.35772679352954</v>
      </c>
      <c r="T120" s="46">
        <v>5.0331328327756637</v>
      </c>
      <c r="U120" s="46">
        <v>-268.50662396196333</v>
      </c>
    </row>
    <row r="121" spans="6:21" x14ac:dyDescent="0.25">
      <c r="F121" s="29">
        <v>111</v>
      </c>
      <c r="G121" s="32">
        <v>964.8674218151159</v>
      </c>
      <c r="H121" s="32">
        <v>1009.7674343711005</v>
      </c>
      <c r="I121" s="32">
        <v>911.36418643898105</v>
      </c>
      <c r="J121" s="32">
        <v>1161.6411012318931</v>
      </c>
      <c r="K121" s="32">
        <v>2395.4904413491049</v>
      </c>
      <c r="L121" s="32">
        <v>291.47907667097479</v>
      </c>
      <c r="O121" s="29">
        <v>111</v>
      </c>
      <c r="P121" s="46">
        <v>132.88076218519217</v>
      </c>
      <c r="Q121" s="46">
        <v>125.60011085333105</v>
      </c>
      <c r="R121" s="46">
        <v>154.19559283905258</v>
      </c>
      <c r="S121" s="46">
        <v>-45.498481945378217</v>
      </c>
      <c r="T121" s="46">
        <v>33.275980295506088</v>
      </c>
      <c r="U121" s="46">
        <v>-361.05048111776944</v>
      </c>
    </row>
    <row r="122" spans="6:21" x14ac:dyDescent="0.25">
      <c r="F122" s="29">
        <v>112</v>
      </c>
      <c r="G122" s="32">
        <v>1032.1482869119236</v>
      </c>
      <c r="H122" s="32">
        <v>1077.5397570040986</v>
      </c>
      <c r="I122" s="32">
        <v>3446.2828546232449</v>
      </c>
      <c r="J122" s="32">
        <v>346.28688600741771</v>
      </c>
      <c r="K122" s="32">
        <v>2027.4795967110012</v>
      </c>
      <c r="L122" s="32">
        <v>-522.76295468507396</v>
      </c>
      <c r="O122" s="29">
        <v>112</v>
      </c>
      <c r="P122" s="46">
        <v>169.02757228174454</v>
      </c>
      <c r="Q122" s="46">
        <v>79.320040973899438</v>
      </c>
      <c r="R122" s="46">
        <v>64.90119552575328</v>
      </c>
      <c r="S122" s="46">
        <v>35.36475229580634</v>
      </c>
      <c r="T122" s="46">
        <v>-99.405876903544822</v>
      </c>
      <c r="U122" s="46">
        <v>-137.80876935687274</v>
      </c>
    </row>
    <row r="123" spans="6:21" x14ac:dyDescent="0.25">
      <c r="F123" s="29">
        <v>113</v>
      </c>
      <c r="G123" s="32">
        <v>811.12657077327822</v>
      </c>
      <c r="H123" s="32">
        <v>640.51532267594393</v>
      </c>
      <c r="I123" s="32">
        <v>1546.0794387658066</v>
      </c>
      <c r="J123" s="32">
        <v>-625.6601787610698</v>
      </c>
      <c r="K123" s="32">
        <v>1200.0741520617958</v>
      </c>
      <c r="L123" s="32">
        <v>-956.0096866449303</v>
      </c>
      <c r="O123" s="29">
        <v>113</v>
      </c>
      <c r="P123" s="46">
        <v>79.761716688072283</v>
      </c>
      <c r="Q123" s="46">
        <v>149.23136463119897</v>
      </c>
      <c r="R123" s="46">
        <v>47.095185360597725</v>
      </c>
      <c r="S123" s="46">
        <v>-196.40205763586619</v>
      </c>
      <c r="T123" s="46">
        <v>-5.2343980278645859</v>
      </c>
      <c r="U123" s="46">
        <v>-194.3826452280922</v>
      </c>
    </row>
    <row r="124" spans="6:21" x14ac:dyDescent="0.25">
      <c r="F124" s="29">
        <v>114</v>
      </c>
      <c r="G124" s="32">
        <v>775.64007936338112</v>
      </c>
      <c r="H124" s="32">
        <v>822.21751075155134</v>
      </c>
      <c r="I124" s="32">
        <v>878.2591761317608</v>
      </c>
      <c r="J124" s="32">
        <v>1353.9450227576244</v>
      </c>
      <c r="K124" s="32">
        <v>1970.023014525741</v>
      </c>
      <c r="L124" s="32">
        <v>-557.13613278825687</v>
      </c>
      <c r="O124" s="29">
        <v>114</v>
      </c>
      <c r="P124" s="46">
        <v>99.100545722034269</v>
      </c>
      <c r="Q124" s="46">
        <v>225.42193841053279</v>
      </c>
      <c r="R124" s="46">
        <v>90.169561252857079</v>
      </c>
      <c r="S124" s="46">
        <v>17.396760984758316</v>
      </c>
      <c r="T124" s="46">
        <v>20.026698826219331</v>
      </c>
      <c r="U124" s="46">
        <v>-213.79471380551399</v>
      </c>
    </row>
    <row r="125" spans="6:21" x14ac:dyDescent="0.25">
      <c r="F125" s="29">
        <v>115</v>
      </c>
      <c r="G125" s="32">
        <v>818.72692066411719</v>
      </c>
      <c r="H125" s="32">
        <v>1039.9093966797109</v>
      </c>
      <c r="I125" s="32">
        <v>789.30616125466076</v>
      </c>
      <c r="J125" s="32">
        <v>2868.2455882447703</v>
      </c>
      <c r="K125" s="32">
        <v>1274.8010212072159</v>
      </c>
      <c r="L125" s="32">
        <v>-1176.2797740344249</v>
      </c>
      <c r="O125" s="29">
        <v>115</v>
      </c>
      <c r="P125" s="46">
        <v>124.70355481925986</v>
      </c>
      <c r="Q125" s="46">
        <v>229.13482248866296</v>
      </c>
      <c r="R125" s="46">
        <v>88.168148237499906</v>
      </c>
      <c r="S125" s="46">
        <v>-55.315741617333174</v>
      </c>
      <c r="T125" s="46">
        <v>126.95553006976013</v>
      </c>
      <c r="U125" s="46">
        <v>-306.95961167965868</v>
      </c>
    </row>
    <row r="126" spans="6:21" x14ac:dyDescent="0.25">
      <c r="F126" s="29">
        <v>116</v>
      </c>
      <c r="G126" s="32">
        <v>795.98740726132155</v>
      </c>
      <c r="H126" s="32">
        <v>1064.1446459426652</v>
      </c>
      <c r="I126" s="32">
        <v>689.6240138930325</v>
      </c>
      <c r="J126" s="32">
        <v>754.01618480092202</v>
      </c>
      <c r="K126" s="32">
        <v>1905.1452221034397</v>
      </c>
      <c r="L126" s="32">
        <v>-807.86027745361389</v>
      </c>
      <c r="O126" s="29">
        <v>116</v>
      </c>
      <c r="P126" s="46">
        <v>230.89640573819165</v>
      </c>
      <c r="Q126" s="46">
        <v>277.13655416012739</v>
      </c>
      <c r="R126" s="46">
        <v>94.411514043941281</v>
      </c>
      <c r="S126" s="46">
        <v>-169.94342304168299</v>
      </c>
      <c r="T126" s="46">
        <v>-87.01203725210496</v>
      </c>
      <c r="U126" s="46">
        <v>-309.09448694386037</v>
      </c>
    </row>
    <row r="127" spans="6:21" x14ac:dyDescent="0.25">
      <c r="F127" s="29">
        <v>117</v>
      </c>
      <c r="G127" s="32">
        <v>922.17161398199687</v>
      </c>
      <c r="H127" s="32">
        <v>937.93695650805148</v>
      </c>
      <c r="I127" s="32">
        <v>792.20952919110141</v>
      </c>
      <c r="J127" s="32">
        <v>2354.3535702680219</v>
      </c>
      <c r="K127" s="32">
        <v>-838.90503103379706</v>
      </c>
      <c r="L127" s="32">
        <v>-1699.6501704179882</v>
      </c>
      <c r="O127" s="29">
        <v>117</v>
      </c>
      <c r="P127" s="46">
        <v>183.35970825609303</v>
      </c>
      <c r="Q127" s="46">
        <v>153.51015905975868</v>
      </c>
      <c r="R127" s="46">
        <v>26.561396554149269</v>
      </c>
      <c r="S127" s="46">
        <v>-185.51739215784801</v>
      </c>
      <c r="T127" s="46">
        <v>-55.259265032229109</v>
      </c>
      <c r="U127" s="46">
        <v>-270.26072047703724</v>
      </c>
    </row>
    <row r="128" spans="6:21" x14ac:dyDescent="0.25">
      <c r="F128" s="29">
        <v>118</v>
      </c>
      <c r="G128" s="32">
        <v>937.91939987964452</v>
      </c>
      <c r="H128" s="32">
        <v>906.35847126084718</v>
      </c>
      <c r="I128" s="32">
        <v>968.4875770439603</v>
      </c>
      <c r="J128" s="32">
        <v>-453.12967786568424</v>
      </c>
      <c r="K128" s="32">
        <v>1151.416206316796</v>
      </c>
      <c r="L128" s="32">
        <v>292.48852663658636</v>
      </c>
      <c r="O128" s="29">
        <v>118</v>
      </c>
      <c r="P128" s="46">
        <v>114.00192491316011</v>
      </c>
      <c r="Q128" s="46">
        <v>151.00655312716134</v>
      </c>
      <c r="R128" s="46">
        <v>70.450111706435393</v>
      </c>
      <c r="S128" s="46">
        <v>-37.021428331747302</v>
      </c>
      <c r="T128" s="46">
        <v>-96.684398083954534</v>
      </c>
      <c r="U128" s="46">
        <v>-176.36661035962413</v>
      </c>
    </row>
    <row r="129" spans="6:21" x14ac:dyDescent="0.25">
      <c r="F129" s="29">
        <v>119</v>
      </c>
      <c r="G129" s="32">
        <v>919.52857064915452</v>
      </c>
      <c r="H129" s="32">
        <v>1043.1544079434261</v>
      </c>
      <c r="I129" s="32">
        <v>881.51880452645037</v>
      </c>
      <c r="J129" s="32">
        <v>210.06646909332903</v>
      </c>
      <c r="K129" s="32">
        <v>1962.1250723706271</v>
      </c>
      <c r="L129" s="32">
        <v>-447.29935096707413</v>
      </c>
      <c r="O129" s="29">
        <v>119</v>
      </c>
      <c r="P129" s="46">
        <v>95.618706531841326</v>
      </c>
      <c r="Q129" s="46">
        <v>117.43880212082621</v>
      </c>
      <c r="R129" s="46">
        <v>22.272878009122678</v>
      </c>
      <c r="S129" s="46">
        <v>-291.48355986064144</v>
      </c>
      <c r="T129" s="46">
        <v>-135.36013774522246</v>
      </c>
      <c r="U129" s="46">
        <v>-219.88117675871342</v>
      </c>
    </row>
    <row r="130" spans="6:21" x14ac:dyDescent="0.25">
      <c r="F130" s="29">
        <v>120</v>
      </c>
      <c r="G130" s="32">
        <v>684.3630317068496</v>
      </c>
      <c r="H130" s="32">
        <v>1061.4439985673762</v>
      </c>
      <c r="I130" s="32">
        <v>885.733683440606</v>
      </c>
      <c r="J130" s="32">
        <v>1851.1883910437646</v>
      </c>
      <c r="K130" s="32">
        <v>997.93576476381895</v>
      </c>
      <c r="L130" s="32">
        <v>-1872.5778608777318</v>
      </c>
      <c r="O130" s="29">
        <v>120</v>
      </c>
      <c r="P130" s="46">
        <v>237.09912277234875</v>
      </c>
      <c r="Q130" s="46">
        <v>218.13667539697201</v>
      </c>
      <c r="R130" s="46">
        <v>17.873579082200706</v>
      </c>
      <c r="S130" s="46">
        <v>-241.50156033294979</v>
      </c>
      <c r="T130" s="46">
        <v>94.580307353434364</v>
      </c>
      <c r="U130" s="46">
        <v>-181.46455916191178</v>
      </c>
    </row>
    <row r="131" spans="6:21" x14ac:dyDescent="0.25">
      <c r="F131" s="29">
        <v>121</v>
      </c>
      <c r="G131" s="32">
        <v>770.52135837761671</v>
      </c>
      <c r="H131" s="32">
        <v>649.87179699358239</v>
      </c>
      <c r="I131" s="32">
        <v>3188.7916504624045</v>
      </c>
      <c r="J131" s="32">
        <v>891.28746813938869</v>
      </c>
      <c r="K131" s="32">
        <v>1949.4854703998999</v>
      </c>
      <c r="L131" s="32">
        <v>-561.89783857990187</v>
      </c>
      <c r="O131" s="29">
        <v>121</v>
      </c>
      <c r="P131" s="46">
        <v>194.04887479697823</v>
      </c>
      <c r="Q131" s="46">
        <v>146.7884117569551</v>
      </c>
      <c r="R131" s="46">
        <v>150.03078270580048</v>
      </c>
      <c r="S131" s="46">
        <v>-157.55189210365074</v>
      </c>
      <c r="T131" s="46">
        <v>-139.6088908698722</v>
      </c>
      <c r="U131" s="46">
        <v>-220.21899025749644</v>
      </c>
    </row>
    <row r="132" spans="6:21" x14ac:dyDescent="0.25">
      <c r="F132" s="29">
        <v>122</v>
      </c>
      <c r="G132" s="32">
        <v>820.99266462127889</v>
      </c>
      <c r="H132" s="32">
        <v>672.86223557251287</v>
      </c>
      <c r="I132" s="32">
        <v>767.55646471243472</v>
      </c>
      <c r="J132" s="32">
        <v>121.7858823011511</v>
      </c>
      <c r="K132" s="32">
        <v>2504.514430878583</v>
      </c>
      <c r="L132" s="32">
        <v>-976.03319738225127</v>
      </c>
      <c r="O132" s="29">
        <v>122</v>
      </c>
      <c r="P132" s="46">
        <v>144.00764495243919</v>
      </c>
      <c r="Q132" s="46">
        <v>249.36118258806783</v>
      </c>
      <c r="R132" s="46">
        <v>106.08196776752499</v>
      </c>
      <c r="S132" s="46">
        <v>42.443625244356895</v>
      </c>
      <c r="T132" s="46">
        <v>-156.8224063008322</v>
      </c>
      <c r="U132" s="46">
        <v>-170.59944373498661</v>
      </c>
    </row>
    <row r="133" spans="6:21" x14ac:dyDescent="0.25">
      <c r="F133" s="29">
        <v>123</v>
      </c>
      <c r="G133" s="32">
        <v>1132.7697902536765</v>
      </c>
      <c r="H133" s="32">
        <v>823.16451195890932</v>
      </c>
      <c r="I133" s="32">
        <v>758.23965468499455</v>
      </c>
      <c r="J133" s="32">
        <v>1261.0095234814407</v>
      </c>
      <c r="K133" s="32">
        <v>2433.8790969568317</v>
      </c>
      <c r="L133" s="32">
        <v>353.6659509518222</v>
      </c>
      <c r="O133" s="29">
        <v>123</v>
      </c>
      <c r="P133" s="46">
        <v>87.131645848816902</v>
      </c>
      <c r="Q133" s="46">
        <v>177.17668262668735</v>
      </c>
      <c r="R133" s="46">
        <v>52.661649445732166</v>
      </c>
      <c r="S133" s="46">
        <v>-0.4896725418539063</v>
      </c>
      <c r="T133" s="46">
        <v>-122.46889881768061</v>
      </c>
      <c r="U133" s="46">
        <v>12.264041879605202</v>
      </c>
    </row>
    <row r="134" spans="6:21" x14ac:dyDescent="0.25">
      <c r="F134" s="29">
        <v>124</v>
      </c>
      <c r="G134" s="32">
        <v>876.81824327449522</v>
      </c>
      <c r="H134" s="32">
        <v>825.87776555830624</v>
      </c>
      <c r="I134" s="32">
        <v>908.06645809780548</v>
      </c>
      <c r="J134" s="32">
        <v>1263.6228115583508</v>
      </c>
      <c r="K134" s="32">
        <v>533.04261672777648</v>
      </c>
      <c r="L134" s="32">
        <v>-435.36313727341712</v>
      </c>
      <c r="O134" s="29">
        <v>124</v>
      </c>
      <c r="P134" s="46">
        <v>56.978947638319141</v>
      </c>
      <c r="Q134" s="46">
        <v>168.14899114225193</v>
      </c>
      <c r="R134" s="46">
        <v>94.978579411445651</v>
      </c>
      <c r="S134" s="46">
        <v>-92.961327090839291</v>
      </c>
      <c r="T134" s="46">
        <v>0.64693261748766417</v>
      </c>
      <c r="U134" s="46">
        <v>-283.64856041527855</v>
      </c>
    </row>
    <row r="135" spans="6:21" x14ac:dyDescent="0.25">
      <c r="F135" s="29">
        <v>125</v>
      </c>
      <c r="G135" s="32">
        <v>808.84386080738341</v>
      </c>
      <c r="H135" s="32">
        <v>963.12932234335221</v>
      </c>
      <c r="I135" s="32">
        <v>915.99355500929551</v>
      </c>
      <c r="J135" s="32">
        <v>1902.5525585045489</v>
      </c>
      <c r="K135" s="32">
        <v>1920.2711769310981</v>
      </c>
      <c r="L135" s="32">
        <v>1400.562932684762</v>
      </c>
      <c r="O135" s="29">
        <v>125</v>
      </c>
      <c r="P135" s="46">
        <v>165.19728403920158</v>
      </c>
      <c r="Q135" s="46">
        <v>203.95966454580497</v>
      </c>
      <c r="R135" s="46">
        <v>55.591206903773184</v>
      </c>
      <c r="S135" s="46">
        <v>-192.40741773347577</v>
      </c>
      <c r="T135" s="46">
        <v>-269.22541303861738</v>
      </c>
      <c r="U135" s="46">
        <v>-450.89863962661548</v>
      </c>
    </row>
    <row r="136" spans="6:21" x14ac:dyDescent="0.25">
      <c r="F136" s="29">
        <v>126</v>
      </c>
      <c r="G136" s="32">
        <v>843.87890081199839</v>
      </c>
      <c r="H136" s="32">
        <v>1068.8937797755643</v>
      </c>
      <c r="I136" s="32">
        <v>833.82489874267276</v>
      </c>
      <c r="J136" s="32">
        <v>2508.7547386958377</v>
      </c>
      <c r="K136" s="32">
        <v>1695.4649878934915</v>
      </c>
      <c r="L136" s="32">
        <v>705.68966507195273</v>
      </c>
      <c r="O136" s="29">
        <v>126</v>
      </c>
      <c r="P136" s="46">
        <v>79.985386489345331</v>
      </c>
      <c r="Q136" s="46">
        <v>270.48261501219235</v>
      </c>
      <c r="R136" s="46">
        <v>16.872429047927312</v>
      </c>
      <c r="S136" s="46">
        <v>-20.948907852482193</v>
      </c>
      <c r="T136" s="46">
        <v>58.468897761926769</v>
      </c>
      <c r="U136" s="46">
        <v>-185.72599448590256</v>
      </c>
    </row>
    <row r="137" spans="6:21" x14ac:dyDescent="0.25">
      <c r="F137" s="29">
        <v>127</v>
      </c>
      <c r="G137" s="32">
        <v>632.03316705590078</v>
      </c>
      <c r="H137" s="32">
        <v>785.04801394250899</v>
      </c>
      <c r="I137" s="32">
        <v>3351.0031445925306</v>
      </c>
      <c r="J137" s="32">
        <v>2918.1738223867942</v>
      </c>
      <c r="K137" s="32">
        <v>2983.5627472540791</v>
      </c>
      <c r="L137" s="32">
        <v>-1612.2264018428932</v>
      </c>
      <c r="O137" s="29">
        <v>127</v>
      </c>
      <c r="P137" s="46">
        <v>122.57585225902426</v>
      </c>
      <c r="Q137" s="46">
        <v>122.6700162759451</v>
      </c>
      <c r="R137" s="46">
        <v>109.81631719071146</v>
      </c>
      <c r="S137" s="46">
        <v>-304.8941113391686</v>
      </c>
      <c r="T137" s="46">
        <v>-26.627569863183453</v>
      </c>
      <c r="U137" s="46">
        <v>-106.2256040330675</v>
      </c>
    </row>
    <row r="138" spans="6:21" x14ac:dyDescent="0.25">
      <c r="F138" s="29">
        <v>128</v>
      </c>
      <c r="G138" s="32">
        <v>1051.1265287848864</v>
      </c>
      <c r="H138" s="32">
        <v>1068.5246940690749</v>
      </c>
      <c r="I138" s="32">
        <v>794.82497395836208</v>
      </c>
      <c r="J138" s="32">
        <v>196.13999307033555</v>
      </c>
      <c r="K138" s="32">
        <v>1524.2961596077103</v>
      </c>
      <c r="L138" s="32">
        <v>-3203.0099538090917</v>
      </c>
      <c r="O138" s="29">
        <v>128</v>
      </c>
      <c r="P138" s="46">
        <v>146.87473571755606</v>
      </c>
      <c r="Q138" s="46">
        <v>158.28930067000857</v>
      </c>
      <c r="R138" s="46">
        <v>23.47018690465211</v>
      </c>
      <c r="S138" s="46">
        <v>-38.119319400091399</v>
      </c>
      <c r="T138" s="46">
        <v>-129.29433116330529</v>
      </c>
      <c r="U138" s="46">
        <v>-109.17430094802364</v>
      </c>
    </row>
    <row r="139" spans="6:21" x14ac:dyDescent="0.25">
      <c r="F139" s="29">
        <v>129</v>
      </c>
      <c r="G139" s="32">
        <v>718.97424320438677</v>
      </c>
      <c r="H139" s="32">
        <v>998.78521111263854</v>
      </c>
      <c r="I139" s="32">
        <v>885.23495748840196</v>
      </c>
      <c r="J139" s="32">
        <v>1286.8967964582725</v>
      </c>
      <c r="K139" s="32">
        <v>3273.3741686515477</v>
      </c>
      <c r="L139" s="32">
        <v>1868.8624513143113</v>
      </c>
      <c r="O139" s="29">
        <v>129</v>
      </c>
      <c r="P139" s="46">
        <v>106.92142548194215</v>
      </c>
      <c r="Q139" s="46">
        <v>178.8422178290005</v>
      </c>
      <c r="R139" s="46">
        <v>1.0737959226062799</v>
      </c>
      <c r="S139" s="46">
        <v>-118.02673940457976</v>
      </c>
      <c r="T139" s="46">
        <v>-133.98524506718536</v>
      </c>
      <c r="U139" s="46">
        <v>-122.38151648512394</v>
      </c>
    </row>
    <row r="140" spans="6:21" x14ac:dyDescent="0.25">
      <c r="F140" s="29">
        <v>130</v>
      </c>
      <c r="G140" s="32">
        <v>741.73126757322507</v>
      </c>
      <c r="H140" s="32">
        <v>1021.2370347038514</v>
      </c>
      <c r="I140" s="32">
        <v>700.86086385747694</v>
      </c>
      <c r="J140" s="32">
        <v>-2.0914972921336812</v>
      </c>
      <c r="K140" s="32">
        <v>-409.18009643802088</v>
      </c>
      <c r="L140" s="32">
        <v>-1368.7829983213906</v>
      </c>
      <c r="O140" s="29">
        <v>130</v>
      </c>
      <c r="P140" s="46">
        <v>92.064512938433268</v>
      </c>
      <c r="Q140" s="46">
        <v>302.91505154383424</v>
      </c>
      <c r="R140" s="46">
        <v>70.463410999583232</v>
      </c>
      <c r="S140" s="46">
        <v>-106.04007273077764</v>
      </c>
      <c r="T140" s="46">
        <v>-94.082022473751408</v>
      </c>
      <c r="U140" s="46">
        <v>-433.3494252962272</v>
      </c>
    </row>
    <row r="141" spans="6:21" x14ac:dyDescent="0.25">
      <c r="F141" s="29">
        <v>131</v>
      </c>
      <c r="G141" s="32">
        <v>874.69365489380561</v>
      </c>
      <c r="H141" s="32">
        <v>936.91768359482649</v>
      </c>
      <c r="I141" s="32">
        <v>2088.3580596252023</v>
      </c>
      <c r="J141" s="32">
        <v>2063.5941442457297</v>
      </c>
      <c r="K141" s="32">
        <v>-1069.1282211657617</v>
      </c>
      <c r="L141" s="32">
        <v>-2672.074154574836</v>
      </c>
      <c r="O141" s="29">
        <v>131</v>
      </c>
      <c r="P141" s="46">
        <v>95.174235945109331</v>
      </c>
      <c r="Q141" s="46">
        <v>287.60916667088736</v>
      </c>
      <c r="R141" s="46">
        <v>82.294861754827423</v>
      </c>
      <c r="S141" s="46">
        <v>62.441304873879574</v>
      </c>
      <c r="T141" s="46">
        <v>39.182445626378694</v>
      </c>
      <c r="U141" s="46">
        <v>-198.68560972400542</v>
      </c>
    </row>
    <row r="142" spans="6:21" x14ac:dyDescent="0.25">
      <c r="F142" s="29">
        <v>132</v>
      </c>
      <c r="G142" s="32">
        <v>896.92379985522666</v>
      </c>
      <c r="H142" s="32">
        <v>1057.3908785125659</v>
      </c>
      <c r="I142" s="32">
        <v>934.71702350542864</v>
      </c>
      <c r="J142" s="32">
        <v>3193.2042127034892</v>
      </c>
      <c r="K142" s="32">
        <v>320.62207696599035</v>
      </c>
      <c r="L142" s="32">
        <v>-3313.9512166421073</v>
      </c>
      <c r="O142" s="29">
        <v>132</v>
      </c>
      <c r="P142" s="46">
        <v>145.34180379530301</v>
      </c>
      <c r="Q142" s="46">
        <v>119.98591103502423</v>
      </c>
      <c r="R142" s="46">
        <v>132.58033041857686</v>
      </c>
      <c r="S142" s="46">
        <v>-15.880412284951717</v>
      </c>
      <c r="T142" s="46">
        <v>-23.238070625645946</v>
      </c>
      <c r="U142" s="46">
        <v>-127.59948982209119</v>
      </c>
    </row>
    <row r="143" spans="6:21" x14ac:dyDescent="0.25">
      <c r="F143" s="29">
        <v>133</v>
      </c>
      <c r="G143" s="32">
        <v>855.75407339879075</v>
      </c>
      <c r="H143" s="32">
        <v>895.94927540720801</v>
      </c>
      <c r="I143" s="32">
        <v>917.36854433899043</v>
      </c>
      <c r="J143" s="32">
        <v>1839.501309537377</v>
      </c>
      <c r="K143" s="32">
        <v>2472.2275416995817</v>
      </c>
      <c r="L143" s="32">
        <v>-157.07913787161488</v>
      </c>
      <c r="O143" s="29">
        <v>133</v>
      </c>
      <c r="P143" s="46">
        <v>171.28877905408865</v>
      </c>
      <c r="Q143" s="46">
        <v>258.00422873646977</v>
      </c>
      <c r="R143" s="46">
        <v>99.078376497115244</v>
      </c>
      <c r="S143" s="46">
        <v>-153.17880772053286</v>
      </c>
      <c r="T143" s="46">
        <v>66.676031977868661</v>
      </c>
      <c r="U143" s="46">
        <v>-167.78046954244076</v>
      </c>
    </row>
    <row r="144" spans="6:21" x14ac:dyDescent="0.25">
      <c r="F144" s="29">
        <v>134</v>
      </c>
      <c r="G144" s="32">
        <v>828.93481475848603</v>
      </c>
      <c r="H144" s="32">
        <v>1156.2782962526189</v>
      </c>
      <c r="I144" s="32">
        <v>806.10481025763829</v>
      </c>
      <c r="J144" s="32">
        <v>-2212.6474160335638</v>
      </c>
      <c r="K144" s="32">
        <v>489.26237149079134</v>
      </c>
      <c r="L144" s="32">
        <v>-723.85210518408439</v>
      </c>
      <c r="O144" s="29">
        <v>134</v>
      </c>
      <c r="P144" s="46">
        <v>144.4749535667728</v>
      </c>
      <c r="Q144" s="46">
        <v>126.34726169520945</v>
      </c>
      <c r="R144" s="46">
        <v>75.525325202772422</v>
      </c>
      <c r="S144" s="46">
        <v>-292.27189796968105</v>
      </c>
      <c r="T144" s="46">
        <v>-226.74592150065803</v>
      </c>
      <c r="U144" s="46">
        <v>-185.68161841491269</v>
      </c>
    </row>
    <row r="145" spans="6:21" x14ac:dyDescent="0.25">
      <c r="F145" s="29">
        <v>135</v>
      </c>
      <c r="G145" s="32">
        <v>1039.9316381677045</v>
      </c>
      <c r="H145" s="32">
        <v>1070.3043832616886</v>
      </c>
      <c r="I145" s="32">
        <v>914.46619022359346</v>
      </c>
      <c r="J145" s="32">
        <v>1276.4692058039382</v>
      </c>
      <c r="K145" s="32">
        <v>49.947622570949534</v>
      </c>
      <c r="L145" s="32">
        <v>327.95592738883533</v>
      </c>
      <c r="O145" s="29">
        <v>135</v>
      </c>
      <c r="P145" s="46">
        <v>172.62104640627825</v>
      </c>
      <c r="Q145" s="46">
        <v>209.69814282985709</v>
      </c>
      <c r="R145" s="46">
        <v>8.5852735278402292</v>
      </c>
      <c r="S145" s="46">
        <v>79.03327690606443</v>
      </c>
      <c r="T145" s="46">
        <v>-210.48692883977913</v>
      </c>
      <c r="U145" s="46">
        <v>49.346973752218787</v>
      </c>
    </row>
    <row r="146" spans="6:21" x14ac:dyDescent="0.25">
      <c r="F146" s="29">
        <v>136</v>
      </c>
      <c r="G146" s="32">
        <v>771.33487410726093</v>
      </c>
      <c r="H146" s="32">
        <v>903.30788550060151</v>
      </c>
      <c r="I146" s="32">
        <v>890.39192454312979</v>
      </c>
      <c r="J146" s="32">
        <v>2420.9582182491213</v>
      </c>
      <c r="K146" s="32">
        <v>837.52376036762598</v>
      </c>
      <c r="L146" s="32">
        <v>687.67586569210744</v>
      </c>
      <c r="O146" s="29">
        <v>136</v>
      </c>
      <c r="P146" s="46">
        <v>31.931066124976496</v>
      </c>
      <c r="Q146" s="46">
        <v>199.71305621730062</v>
      </c>
      <c r="R146" s="46">
        <v>53.134597282632114</v>
      </c>
      <c r="S146" s="46">
        <v>69.642121009265679</v>
      </c>
      <c r="T146" s="46">
        <v>-84.114337313070678</v>
      </c>
      <c r="U146" s="46">
        <v>-310.43702504690179</v>
      </c>
    </row>
    <row r="147" spans="6:21" x14ac:dyDescent="0.25">
      <c r="F147" s="29">
        <v>137</v>
      </c>
      <c r="G147" s="32">
        <v>812.46028403789524</v>
      </c>
      <c r="H147" s="32">
        <v>958.35364770231172</v>
      </c>
      <c r="I147" s="32">
        <v>735.01397108213769</v>
      </c>
      <c r="J147" s="32">
        <v>683.96330864454649</v>
      </c>
      <c r="K147" s="32">
        <v>288.9698376949973</v>
      </c>
      <c r="L147" s="32">
        <v>-874.74953940170235</v>
      </c>
      <c r="O147" s="29">
        <v>137</v>
      </c>
      <c r="P147" s="46">
        <v>103.10251956086535</v>
      </c>
      <c r="Q147" s="46">
        <v>205.76326957933605</v>
      </c>
      <c r="R147" s="46">
        <v>42.341335085134858</v>
      </c>
      <c r="S147" s="46">
        <v>-309.7948719658558</v>
      </c>
      <c r="T147" s="46">
        <v>-203.45352646625554</v>
      </c>
      <c r="U147" s="46">
        <v>-326.17590775723147</v>
      </c>
    </row>
    <row r="148" spans="6:21" x14ac:dyDescent="0.25">
      <c r="F148" s="29">
        <v>138</v>
      </c>
      <c r="G148" s="32">
        <v>861.07398452051348</v>
      </c>
      <c r="H148" s="32">
        <v>767.21587031174386</v>
      </c>
      <c r="I148" s="32">
        <v>966.33386169168625</v>
      </c>
      <c r="J148" s="32">
        <v>-196.12363690501206</v>
      </c>
      <c r="K148" s="32">
        <v>-261.66094073917975</v>
      </c>
      <c r="L148" s="32">
        <v>-585.94465140772172</v>
      </c>
      <c r="O148" s="29">
        <v>138</v>
      </c>
      <c r="P148" s="46">
        <v>135.61387080073962</v>
      </c>
      <c r="Q148" s="46">
        <v>154.83134522048044</v>
      </c>
      <c r="R148" s="46">
        <v>168.0517946484517</v>
      </c>
      <c r="S148" s="46">
        <v>-221.15720574703187</v>
      </c>
      <c r="T148" s="46">
        <v>-235.54309768630219</v>
      </c>
      <c r="U148" s="46">
        <v>-123.72499599851403</v>
      </c>
    </row>
    <row r="149" spans="6:21" x14ac:dyDescent="0.25">
      <c r="F149" s="29">
        <v>139</v>
      </c>
      <c r="G149" s="32">
        <v>724.61482952571441</v>
      </c>
      <c r="H149" s="32">
        <v>635.13930401009475</v>
      </c>
      <c r="I149" s="32">
        <v>1724.3777567221032</v>
      </c>
      <c r="J149" s="32">
        <v>-196.97637798085725</v>
      </c>
      <c r="K149" s="32">
        <v>1761.7043145158932</v>
      </c>
      <c r="L149" s="32">
        <v>-1967.5159690542541</v>
      </c>
      <c r="O149" s="29">
        <v>139</v>
      </c>
      <c r="P149" s="46">
        <v>154.68413596284847</v>
      </c>
      <c r="Q149" s="46">
        <v>148.40694000504368</v>
      </c>
      <c r="R149" s="46">
        <v>19.966977458638439</v>
      </c>
      <c r="S149" s="46">
        <v>-14.854284732691099</v>
      </c>
      <c r="T149" s="46">
        <v>-46.541709557992817</v>
      </c>
      <c r="U149" s="46">
        <v>-210.0673506899119</v>
      </c>
    </row>
    <row r="150" spans="6:21" x14ac:dyDescent="0.25">
      <c r="F150" s="29">
        <v>140</v>
      </c>
      <c r="G150" s="32">
        <v>762.10866139175459</v>
      </c>
      <c r="H150" s="32">
        <v>950.85340379364516</v>
      </c>
      <c r="I150" s="32">
        <v>1749.5573668382131</v>
      </c>
      <c r="J150" s="32">
        <v>2678.21058368374</v>
      </c>
      <c r="K150" s="32">
        <v>1148.1676944896935</v>
      </c>
      <c r="L150" s="32">
        <v>-239.90657611080951</v>
      </c>
      <c r="O150" s="29">
        <v>140</v>
      </c>
      <c r="P150" s="46">
        <v>87.411813143332552</v>
      </c>
      <c r="Q150" s="46">
        <v>172.05603106380539</v>
      </c>
      <c r="R150" s="46">
        <v>30.666994832529895</v>
      </c>
      <c r="S150" s="46">
        <v>-282.7612271450389</v>
      </c>
      <c r="T150" s="46">
        <v>29.371787127429684</v>
      </c>
      <c r="U150" s="46">
        <v>-152.92300102376896</v>
      </c>
    </row>
    <row r="151" spans="6:21" x14ac:dyDescent="0.25">
      <c r="F151" s="29">
        <v>141</v>
      </c>
      <c r="G151" s="32">
        <v>946.30666408762636</v>
      </c>
      <c r="H151" s="32">
        <v>924.55145443880701</v>
      </c>
      <c r="I151" s="32">
        <v>998.71211663973963</v>
      </c>
      <c r="J151" s="32">
        <v>802.22573233315052</v>
      </c>
      <c r="K151" s="32">
        <v>484.29397388828784</v>
      </c>
      <c r="L151" s="32">
        <v>1130.6960891320778</v>
      </c>
      <c r="O151" s="29">
        <v>141</v>
      </c>
      <c r="P151" s="46">
        <v>89.032851046543442</v>
      </c>
      <c r="Q151" s="46">
        <v>167.18681118197742</v>
      </c>
      <c r="R151" s="46">
        <v>98.753801301278884</v>
      </c>
      <c r="S151" s="46">
        <v>-46.680565110007024</v>
      </c>
      <c r="T151" s="46">
        <v>-213.73619337604123</v>
      </c>
      <c r="U151" s="46">
        <v>-77.321169387734017</v>
      </c>
    </row>
    <row r="152" spans="6:21" x14ac:dyDescent="0.25">
      <c r="F152" s="29">
        <v>142</v>
      </c>
      <c r="G152" s="32">
        <v>803.39124925297074</v>
      </c>
      <c r="H152" s="32">
        <v>1040.6987708638826</v>
      </c>
      <c r="I152" s="32">
        <v>945.02767318168935</v>
      </c>
      <c r="J152" s="32">
        <v>207.5253032012306</v>
      </c>
      <c r="K152" s="32">
        <v>1484.0778502109088</v>
      </c>
      <c r="L152" s="32">
        <v>42.257824401446669</v>
      </c>
      <c r="O152" s="29">
        <v>142</v>
      </c>
      <c r="P152" s="46">
        <v>190.99537214077344</v>
      </c>
      <c r="Q152" s="46">
        <v>165.4011008233839</v>
      </c>
      <c r="R152" s="46">
        <v>43.578217490677503</v>
      </c>
      <c r="S152" s="46">
        <v>-75.108921300436123</v>
      </c>
      <c r="T152" s="46">
        <v>-58.617202162483864</v>
      </c>
      <c r="U152" s="46">
        <v>-271.71519440015595</v>
      </c>
    </row>
    <row r="153" spans="6:21" x14ac:dyDescent="0.25">
      <c r="F153" s="29">
        <v>143</v>
      </c>
      <c r="G153" s="32">
        <v>870.00699551526031</v>
      </c>
      <c r="H153" s="32">
        <v>974.54401719072666</v>
      </c>
      <c r="I153" s="32">
        <v>785.77419606573585</v>
      </c>
      <c r="J153" s="32">
        <v>-345.86010893654293</v>
      </c>
      <c r="K153" s="32">
        <v>3055.0073309391428</v>
      </c>
      <c r="L153" s="32">
        <v>-253.95852011770876</v>
      </c>
      <c r="O153" s="29">
        <v>143</v>
      </c>
      <c r="P153" s="46">
        <v>205.96894368150794</v>
      </c>
      <c r="Q153" s="46">
        <v>112.8049762097196</v>
      </c>
      <c r="R153" s="46">
        <v>37.979678791278502</v>
      </c>
      <c r="S153" s="46">
        <v>-68.808270567167142</v>
      </c>
      <c r="T153" s="46">
        <v>-32.766941594166155</v>
      </c>
      <c r="U153" s="46">
        <v>-355.75098304350763</v>
      </c>
    </row>
    <row r="154" spans="6:21" x14ac:dyDescent="0.25">
      <c r="F154" s="29">
        <v>144</v>
      </c>
      <c r="G154" s="32">
        <v>974.80143077947469</v>
      </c>
      <c r="H154" s="32">
        <v>836.20431528943118</v>
      </c>
      <c r="I154" s="32">
        <v>686.99913167539216</v>
      </c>
      <c r="J154" s="32">
        <v>-194.10119061670503</v>
      </c>
      <c r="K154" s="32">
        <v>392.54174858809893</v>
      </c>
      <c r="L154" s="32">
        <v>-2501.2740050950106</v>
      </c>
      <c r="O154" s="29">
        <v>144</v>
      </c>
      <c r="P154" s="46">
        <v>153.23711346123918</v>
      </c>
      <c r="Q154" s="46">
        <v>167.49779088623347</v>
      </c>
      <c r="R154" s="46">
        <v>84.471411851349103</v>
      </c>
      <c r="S154" s="46">
        <v>-162.20005143526464</v>
      </c>
      <c r="T154" s="46">
        <v>-18.831020632449395</v>
      </c>
      <c r="U154" s="46">
        <v>-98.279769002469607</v>
      </c>
    </row>
    <row r="155" spans="6:21" x14ac:dyDescent="0.25">
      <c r="F155" s="29">
        <v>145</v>
      </c>
      <c r="G155" s="32">
        <v>881.04903541493832</v>
      </c>
      <c r="H155" s="32">
        <v>1194.0417042171866</v>
      </c>
      <c r="I155" s="32">
        <v>701.66986210784489</v>
      </c>
      <c r="J155" s="32">
        <v>599.24470658882547</v>
      </c>
      <c r="K155" s="32">
        <v>2149.046318293068</v>
      </c>
      <c r="L155" s="32">
        <v>-896.75594465340964</v>
      </c>
      <c r="O155" s="29">
        <v>145</v>
      </c>
      <c r="P155" s="46">
        <v>164.77302026128109</v>
      </c>
      <c r="Q155" s="46">
        <v>99.485483333923241</v>
      </c>
      <c r="R155" s="46">
        <v>147.14448842919313</v>
      </c>
      <c r="S155" s="46">
        <v>-7.7942505500551533</v>
      </c>
      <c r="T155" s="46">
        <v>-248.31229490973999</v>
      </c>
      <c r="U155" s="46">
        <v>-175.17325448978318</v>
      </c>
    </row>
    <row r="156" spans="6:21" x14ac:dyDescent="0.25">
      <c r="F156" s="29">
        <v>146</v>
      </c>
      <c r="G156" s="32">
        <v>846.79594150987668</v>
      </c>
      <c r="H156" s="32">
        <v>898.8057343243554</v>
      </c>
      <c r="I156" s="32">
        <v>715.53425184725984</v>
      </c>
      <c r="J156" s="32">
        <v>-1195.1165441865669</v>
      </c>
      <c r="K156" s="32">
        <v>3505.3097764002541</v>
      </c>
      <c r="L156" s="32">
        <v>-1656.6872536826158</v>
      </c>
      <c r="O156" s="29">
        <v>146</v>
      </c>
      <c r="P156" s="46">
        <v>188.19614152313079</v>
      </c>
      <c r="Q156" s="46">
        <v>203.22396129622956</v>
      </c>
      <c r="R156" s="46">
        <v>3.1209243704387291</v>
      </c>
      <c r="S156" s="46">
        <v>-161.84464696589214</v>
      </c>
      <c r="T156" s="46">
        <v>-16.446303417860122</v>
      </c>
      <c r="U156" s="46">
        <v>-317.57417701244367</v>
      </c>
    </row>
    <row r="157" spans="6:21" x14ac:dyDescent="0.25">
      <c r="F157" s="29">
        <v>147</v>
      </c>
      <c r="G157" s="32">
        <v>880.77154051843718</v>
      </c>
      <c r="H157" s="32">
        <v>777.0328613978827</v>
      </c>
      <c r="I157" s="32">
        <v>1608.5295792978586</v>
      </c>
      <c r="J157" s="32">
        <v>-5.2498429869629035</v>
      </c>
      <c r="K157" s="32">
        <v>2275.1767777413252</v>
      </c>
      <c r="L157" s="32">
        <v>-1056.359922611241</v>
      </c>
      <c r="O157" s="29">
        <v>147</v>
      </c>
      <c r="P157" s="46">
        <v>216.43446000921642</v>
      </c>
      <c r="Q157" s="46">
        <v>284.84598350788542</v>
      </c>
      <c r="R157" s="46">
        <v>2.1572999356486662</v>
      </c>
      <c r="S157" s="46">
        <v>-165.7995670755846</v>
      </c>
      <c r="T157" s="46">
        <v>69.592485134910078</v>
      </c>
      <c r="U157" s="46">
        <v>-296.54955931561881</v>
      </c>
    </row>
    <row r="158" spans="6:21" x14ac:dyDescent="0.25">
      <c r="F158" s="29">
        <v>148</v>
      </c>
      <c r="G158" s="32">
        <v>937.85755702434335</v>
      </c>
      <c r="H158" s="32">
        <v>948.82140408107898</v>
      </c>
      <c r="I158" s="32">
        <v>569.28687337429392</v>
      </c>
      <c r="J158" s="32">
        <v>15.002259690105348</v>
      </c>
      <c r="K158" s="32">
        <v>1448.8089001396856</v>
      </c>
      <c r="L158" s="32">
        <v>214.82809945870849</v>
      </c>
      <c r="O158" s="29">
        <v>148</v>
      </c>
      <c r="P158" s="46">
        <v>113.28464947443126</v>
      </c>
      <c r="Q158" s="46">
        <v>136.73225381167651</v>
      </c>
      <c r="R158" s="46">
        <v>-16.500588723484896</v>
      </c>
      <c r="S158" s="46">
        <v>-226.86375140187738</v>
      </c>
      <c r="T158" s="46">
        <v>-28.480788729341612</v>
      </c>
      <c r="U158" s="46">
        <v>-183.0224772908648</v>
      </c>
    </row>
    <row r="159" spans="6:21" x14ac:dyDescent="0.25">
      <c r="F159" s="29">
        <v>149</v>
      </c>
      <c r="G159" s="32">
        <v>1024.4691189482496</v>
      </c>
      <c r="H159" s="32">
        <v>946.03551724090903</v>
      </c>
      <c r="I159" s="32">
        <v>785.08440677116232</v>
      </c>
      <c r="J159" s="32">
        <v>1743.8965002161522</v>
      </c>
      <c r="K159" s="32">
        <v>2636.755961348561</v>
      </c>
      <c r="L159" s="32">
        <v>-566.09003402694088</v>
      </c>
      <c r="O159" s="29">
        <v>149</v>
      </c>
      <c r="P159" s="46">
        <v>183.91485249654869</v>
      </c>
      <c r="Q159" s="46">
        <v>107.42701375997547</v>
      </c>
      <c r="R159" s="46">
        <v>33.958420894576705</v>
      </c>
      <c r="S159" s="46">
        <v>-177.15945430152829</v>
      </c>
      <c r="T159" s="46">
        <v>29.565831776741845</v>
      </c>
      <c r="U159" s="46">
        <v>-76.63304976300401</v>
      </c>
    </row>
    <row r="160" spans="6:21" x14ac:dyDescent="0.25">
      <c r="F160" s="29">
        <v>150</v>
      </c>
      <c r="G160" s="32">
        <v>1179.0785620733086</v>
      </c>
      <c r="H160" s="32">
        <v>877.87991562139632</v>
      </c>
      <c r="I160" s="32">
        <v>2003.9880819484561</v>
      </c>
      <c r="J160" s="32">
        <v>1166.4460158400989</v>
      </c>
      <c r="K160" s="32">
        <v>-587.5660757743799</v>
      </c>
      <c r="L160" s="32">
        <v>548.01987042100336</v>
      </c>
      <c r="O160" s="29">
        <v>150</v>
      </c>
      <c r="P160" s="46">
        <v>70.367425376516053</v>
      </c>
      <c r="Q160" s="46">
        <v>128.52891546391834</v>
      </c>
      <c r="R160" s="46">
        <v>30.617431260420176</v>
      </c>
      <c r="S160" s="46">
        <v>-150.02645119942633</v>
      </c>
      <c r="T160" s="46">
        <v>105.13847052542542</v>
      </c>
      <c r="U160" s="46">
        <v>-116.99176994928121</v>
      </c>
    </row>
    <row r="161" spans="6:21" x14ac:dyDescent="0.25">
      <c r="F161" s="29">
        <v>151</v>
      </c>
      <c r="G161" s="32">
        <v>667.28624023597922</v>
      </c>
      <c r="H161" s="32">
        <v>626.55583759343972</v>
      </c>
      <c r="I161" s="32">
        <v>911.7489718512129</v>
      </c>
      <c r="J161" s="32">
        <v>2667.1744235934611</v>
      </c>
      <c r="K161" s="32">
        <v>561.70041629083607</v>
      </c>
      <c r="L161" s="32">
        <v>64.421862883119502</v>
      </c>
      <c r="O161" s="29">
        <v>151</v>
      </c>
      <c r="P161" s="46">
        <v>177.14222024745675</v>
      </c>
      <c r="Q161" s="46">
        <v>183.47507089416814</v>
      </c>
      <c r="R161" s="46">
        <v>66.22519222649953</v>
      </c>
      <c r="S161" s="46">
        <v>-242.34378607083772</v>
      </c>
      <c r="T161" s="46">
        <v>-111.51083175676592</v>
      </c>
      <c r="U161" s="46">
        <v>-201.80609365199848</v>
      </c>
    </row>
    <row r="162" spans="6:21" x14ac:dyDescent="0.25">
      <c r="F162" s="29">
        <v>152</v>
      </c>
      <c r="G162" s="32">
        <v>754.97462774313499</v>
      </c>
      <c r="H162" s="32">
        <v>948.82014820094719</v>
      </c>
      <c r="I162" s="32">
        <v>811.45040463905389</v>
      </c>
      <c r="J162" s="32">
        <v>1028.7682037174181</v>
      </c>
      <c r="K162" s="32">
        <v>2057.0117927081828</v>
      </c>
      <c r="L162" s="32">
        <v>-1281.0402417199821</v>
      </c>
      <c r="O162" s="29">
        <v>152</v>
      </c>
      <c r="P162" s="46">
        <v>210.91075703414384</v>
      </c>
      <c r="Q162" s="46">
        <v>239.06113553964411</v>
      </c>
      <c r="R162" s="46">
        <v>129.26761053454015</v>
      </c>
      <c r="S162" s="46">
        <v>-223.53565437367502</v>
      </c>
      <c r="T162" s="46">
        <v>47.58877633452687</v>
      </c>
      <c r="U162" s="46">
        <v>-300.28426806751929</v>
      </c>
    </row>
    <row r="163" spans="6:21" x14ac:dyDescent="0.25">
      <c r="F163" s="29">
        <v>153</v>
      </c>
      <c r="G163" s="32">
        <v>881.92643023654318</v>
      </c>
      <c r="H163" s="32">
        <v>772.03876928891987</v>
      </c>
      <c r="I163" s="32">
        <v>2628.7887352767111</v>
      </c>
      <c r="J163" s="32">
        <v>352.30562004513831</v>
      </c>
      <c r="K163" s="32">
        <v>1523.1282006765996</v>
      </c>
      <c r="L163" s="32">
        <v>-279.66864427609016</v>
      </c>
      <c r="O163" s="29">
        <v>153</v>
      </c>
      <c r="P163" s="46">
        <v>60.69584178181708</v>
      </c>
      <c r="Q163" s="46">
        <v>144.56722008599371</v>
      </c>
      <c r="R163" s="46">
        <v>68.922097211676942</v>
      </c>
      <c r="S163" s="46">
        <v>-281.15224625916744</v>
      </c>
      <c r="T163" s="46">
        <v>-99.172440446858786</v>
      </c>
      <c r="U163" s="46">
        <v>-273.35892018162338</v>
      </c>
    </row>
    <row r="164" spans="6:21" x14ac:dyDescent="0.25">
      <c r="F164" s="29">
        <v>154</v>
      </c>
      <c r="G164" s="32">
        <v>788.59924958610145</v>
      </c>
      <c r="H164" s="32">
        <v>922.80304687841362</v>
      </c>
      <c r="I164" s="32">
        <v>1875.7129226284806</v>
      </c>
      <c r="J164" s="32">
        <v>1183.6069658152574</v>
      </c>
      <c r="K164" s="32">
        <v>1570.7419308060807</v>
      </c>
      <c r="L164" s="32">
        <v>331.77364706106255</v>
      </c>
      <c r="O164" s="29">
        <v>154</v>
      </c>
      <c r="P164" s="46">
        <v>168.84160837502606</v>
      </c>
      <c r="Q164" s="46">
        <v>187.49741890937293</v>
      </c>
      <c r="R164" s="46">
        <v>87.493743549294607</v>
      </c>
      <c r="S164" s="46">
        <v>31.75302666611833</v>
      </c>
      <c r="T164" s="46">
        <v>-216.40722504041412</v>
      </c>
      <c r="U164" s="46">
        <v>-234.65416564198449</v>
      </c>
    </row>
    <row r="165" spans="6:21" x14ac:dyDescent="0.25">
      <c r="F165" s="29">
        <v>155</v>
      </c>
      <c r="G165" s="32">
        <v>873.32705283242285</v>
      </c>
      <c r="H165" s="32">
        <v>1090.2180313894332</v>
      </c>
      <c r="I165" s="32">
        <v>2036.6764476033195</v>
      </c>
      <c r="J165" s="32">
        <v>-496.53162603104283</v>
      </c>
      <c r="K165" s="32">
        <v>1398.6392339404601</v>
      </c>
      <c r="L165" s="32">
        <v>-873.91612616181828</v>
      </c>
      <c r="O165" s="29">
        <v>155</v>
      </c>
      <c r="P165" s="46">
        <v>200.5866023079887</v>
      </c>
      <c r="Q165" s="46">
        <v>193.05424910019389</v>
      </c>
      <c r="R165" s="46">
        <v>52.045977709608167</v>
      </c>
      <c r="S165" s="46">
        <v>-120.80904940202697</v>
      </c>
      <c r="T165" s="46">
        <v>32.857522700972481</v>
      </c>
      <c r="U165" s="46">
        <v>-118.8415086260685</v>
      </c>
    </row>
    <row r="166" spans="6:21" x14ac:dyDescent="0.25">
      <c r="F166" s="29">
        <v>156</v>
      </c>
      <c r="G166" s="32">
        <v>816.98656682100091</v>
      </c>
      <c r="H166" s="32">
        <v>945.38392790695161</v>
      </c>
      <c r="I166" s="32">
        <v>626.34161500048685</v>
      </c>
      <c r="J166" s="32">
        <v>2483.8756195970955</v>
      </c>
      <c r="K166" s="32">
        <v>1298.6671331648931</v>
      </c>
      <c r="L166" s="32">
        <v>10.039347707046545</v>
      </c>
      <c r="O166" s="29">
        <v>156</v>
      </c>
      <c r="P166" s="46">
        <v>214.81798894667418</v>
      </c>
      <c r="Q166" s="46">
        <v>159.47070922741278</v>
      </c>
      <c r="R166" s="46">
        <v>0.33045081704597123</v>
      </c>
      <c r="S166" s="46">
        <v>-27.957013356902394</v>
      </c>
      <c r="T166" s="46">
        <v>32.34998674084477</v>
      </c>
      <c r="U166" s="46">
        <v>-127.95939272056455</v>
      </c>
    </row>
    <row r="167" spans="6:21" x14ac:dyDescent="0.25">
      <c r="F167" s="29">
        <v>157</v>
      </c>
      <c r="G167" s="32">
        <v>953.63682390157737</v>
      </c>
      <c r="H167" s="32">
        <v>935.94186262337189</v>
      </c>
      <c r="I167" s="32">
        <v>908.03781103190204</v>
      </c>
      <c r="J167" s="32">
        <v>2193.9405135080024</v>
      </c>
      <c r="K167" s="32">
        <v>2031.0166815585662</v>
      </c>
      <c r="L167" s="32">
        <v>-808.46782430390795</v>
      </c>
      <c r="O167" s="29">
        <v>157</v>
      </c>
      <c r="P167" s="46">
        <v>133.52023687586586</v>
      </c>
      <c r="Q167" s="46">
        <v>143.78305644407538</v>
      </c>
      <c r="R167" s="46">
        <v>3.2494382973167149</v>
      </c>
      <c r="S167" s="46">
        <v>-54.250955534762284</v>
      </c>
      <c r="T167" s="46">
        <v>-56.51866837704199</v>
      </c>
      <c r="U167" s="46">
        <v>-32.173274913938485</v>
      </c>
    </row>
    <row r="168" spans="6:21" x14ac:dyDescent="0.25">
      <c r="F168" s="29">
        <v>158</v>
      </c>
      <c r="G168" s="32">
        <v>958.61585095358168</v>
      </c>
      <c r="H168" s="32">
        <v>1001.2849653489329</v>
      </c>
      <c r="I168" s="32">
        <v>3203.729375577801</v>
      </c>
      <c r="J168" s="32">
        <v>1502.2436543987615</v>
      </c>
      <c r="K168" s="32">
        <v>2389.5830463323473</v>
      </c>
      <c r="L168" s="32">
        <v>-616.77170316715001</v>
      </c>
      <c r="O168" s="29">
        <v>158</v>
      </c>
      <c r="P168" s="46">
        <v>163.91133068159792</v>
      </c>
      <c r="Q168" s="46">
        <v>140.62247709181463</v>
      </c>
      <c r="R168" s="46">
        <v>58.866774498079906</v>
      </c>
      <c r="S168" s="46">
        <v>-159.84713141103248</v>
      </c>
      <c r="T168" s="46">
        <v>80.377906427902417</v>
      </c>
      <c r="U168" s="46">
        <v>-97.203124257112336</v>
      </c>
    </row>
    <row r="169" spans="6:21" x14ac:dyDescent="0.25">
      <c r="F169" s="29">
        <v>159</v>
      </c>
      <c r="G169" s="32">
        <v>922.90522782484504</v>
      </c>
      <c r="H169" s="32">
        <v>965.66764934288949</v>
      </c>
      <c r="I169" s="32">
        <v>699.95467005302817</v>
      </c>
      <c r="J169" s="32">
        <v>-870.79577197699837</v>
      </c>
      <c r="K169" s="32">
        <v>-1232.770315545431</v>
      </c>
      <c r="L169" s="32">
        <v>2473.5763131493513</v>
      </c>
      <c r="O169" s="29">
        <v>159</v>
      </c>
      <c r="P169" s="46">
        <v>151.7609175662887</v>
      </c>
      <c r="Q169" s="46">
        <v>176.50579992305001</v>
      </c>
      <c r="R169" s="46">
        <v>58.925040403950959</v>
      </c>
      <c r="S169" s="46">
        <v>-85.940606422720634</v>
      </c>
      <c r="T169" s="46">
        <v>-262.96290189518777</v>
      </c>
      <c r="U169" s="46">
        <v>-143.24833430226818</v>
      </c>
    </row>
    <row r="170" spans="6:21" x14ac:dyDescent="0.25">
      <c r="F170" s="29">
        <v>160</v>
      </c>
      <c r="G170" s="32">
        <v>964.73496250271592</v>
      </c>
      <c r="H170" s="32">
        <v>1066.436483404681</v>
      </c>
      <c r="I170" s="32">
        <v>2274.9910727269398</v>
      </c>
      <c r="J170" s="32">
        <v>519.16368783733651</v>
      </c>
      <c r="K170" s="32">
        <v>2987.613007631423</v>
      </c>
      <c r="L170" s="32">
        <v>-1668.9034922692135</v>
      </c>
      <c r="O170" s="29">
        <v>160</v>
      </c>
      <c r="P170" s="46">
        <v>100.01029049579068</v>
      </c>
      <c r="Q170" s="46">
        <v>211.01949376602943</v>
      </c>
      <c r="R170" s="46">
        <v>112.46798521708638</v>
      </c>
      <c r="S170" s="46">
        <v>-35.141039752640836</v>
      </c>
      <c r="T170" s="46">
        <v>6.5897329298868499</v>
      </c>
      <c r="U170" s="46">
        <v>-342.0253747195427</v>
      </c>
    </row>
    <row r="171" spans="6:21" x14ac:dyDescent="0.25">
      <c r="F171" s="29">
        <v>161</v>
      </c>
      <c r="G171" s="32">
        <v>890.18097797741984</v>
      </c>
      <c r="H171" s="32">
        <v>922.34181627578164</v>
      </c>
      <c r="I171" s="32">
        <v>783.51887006728612</v>
      </c>
      <c r="J171" s="32">
        <v>421.75951469018582</v>
      </c>
      <c r="K171" s="32">
        <v>332.6147898205636</v>
      </c>
      <c r="L171" s="32">
        <v>-499.74049894905329</v>
      </c>
      <c r="O171" s="29">
        <v>161</v>
      </c>
      <c r="P171" s="46">
        <v>111.9257606287</v>
      </c>
      <c r="Q171" s="46">
        <v>178.22235491423999</v>
      </c>
      <c r="R171" s="46">
        <v>43.579801370956886</v>
      </c>
      <c r="S171" s="46">
        <v>-213.67321568465138</v>
      </c>
      <c r="T171" s="46">
        <v>-272.30328427076563</v>
      </c>
      <c r="U171" s="46">
        <v>-375.17752809458898</v>
      </c>
    </row>
    <row r="172" spans="6:21" x14ac:dyDescent="0.25">
      <c r="F172" s="29">
        <v>162</v>
      </c>
      <c r="G172" s="32">
        <v>1147.4297812458053</v>
      </c>
      <c r="H172" s="32">
        <v>935.45878282835838</v>
      </c>
      <c r="I172" s="32">
        <v>3085.1990686195554</v>
      </c>
      <c r="J172" s="32">
        <v>2049.990993989989</v>
      </c>
      <c r="K172" s="32">
        <v>1168.7452691612962</v>
      </c>
      <c r="L172" s="32">
        <v>157.76637626493175</v>
      </c>
      <c r="O172" s="29">
        <v>162</v>
      </c>
      <c r="P172" s="46">
        <v>110.75402921077603</v>
      </c>
      <c r="Q172" s="46">
        <v>119.65893731872188</v>
      </c>
      <c r="R172" s="46">
        <v>6.0832207449528255</v>
      </c>
      <c r="S172" s="46">
        <v>-224.91891229922408</v>
      </c>
      <c r="T172" s="46">
        <v>-15.442254563237043</v>
      </c>
      <c r="U172" s="46">
        <v>-392.34815093989016</v>
      </c>
    </row>
    <row r="173" spans="6:21" x14ac:dyDescent="0.25">
      <c r="F173" s="29">
        <v>163</v>
      </c>
      <c r="G173" s="32">
        <v>950.18524295496536</v>
      </c>
      <c r="H173" s="32">
        <v>951.52096524008084</v>
      </c>
      <c r="I173" s="32">
        <v>775.49281959742984</v>
      </c>
      <c r="J173" s="32">
        <v>1796.3510823577617</v>
      </c>
      <c r="K173" s="32">
        <v>637.2791027639405</v>
      </c>
      <c r="L173" s="32">
        <v>-125.1163890247426</v>
      </c>
      <c r="O173" s="29">
        <v>163</v>
      </c>
      <c r="P173" s="46">
        <v>157.64678469608026</v>
      </c>
      <c r="Q173" s="46">
        <v>263.21206337428566</v>
      </c>
      <c r="R173" s="46">
        <v>107.60057648486546</v>
      </c>
      <c r="S173" s="46">
        <v>-27.962239104660057</v>
      </c>
      <c r="T173" s="46">
        <v>-34.520495864494023</v>
      </c>
      <c r="U173" s="46">
        <v>-26.298960150486721</v>
      </c>
    </row>
    <row r="174" spans="6:21" x14ac:dyDescent="0.25">
      <c r="F174" s="29">
        <v>164</v>
      </c>
      <c r="G174" s="32">
        <v>502.96953864743682</v>
      </c>
      <c r="H174" s="32">
        <v>1057.6429753952343</v>
      </c>
      <c r="I174" s="32">
        <v>747.35397158688647</v>
      </c>
      <c r="J174" s="32">
        <v>-735.35069875652425</v>
      </c>
      <c r="K174" s="32">
        <v>1346.7546819392974</v>
      </c>
      <c r="L174" s="32">
        <v>-1213.3450948718273</v>
      </c>
      <c r="O174" s="29">
        <v>164</v>
      </c>
      <c r="P174" s="46">
        <v>134.60490018797651</v>
      </c>
      <c r="Q174" s="46">
        <v>198.39945958197723</v>
      </c>
      <c r="R174" s="46">
        <v>116.63451584379612</v>
      </c>
      <c r="S174" s="46">
        <v>1.1715928244127554</v>
      </c>
      <c r="T174" s="46">
        <v>11.388991237513778</v>
      </c>
      <c r="U174" s="46">
        <v>-363.60709461358908</v>
      </c>
    </row>
    <row r="175" spans="6:21" x14ac:dyDescent="0.25">
      <c r="F175" s="29">
        <v>165</v>
      </c>
      <c r="G175" s="32">
        <v>1067.9786869802847</v>
      </c>
      <c r="H175" s="32">
        <v>916.55365409671504</v>
      </c>
      <c r="I175" s="32">
        <v>904.73901538096288</v>
      </c>
      <c r="J175" s="32">
        <v>1586.2814385404354</v>
      </c>
      <c r="K175" s="32">
        <v>1175.2863565093276</v>
      </c>
      <c r="L175" s="32">
        <v>-1229.9834000842739</v>
      </c>
      <c r="O175" s="29">
        <v>165</v>
      </c>
      <c r="P175" s="46">
        <v>172.06893359941614</v>
      </c>
      <c r="Q175" s="46">
        <v>226.38476924666094</v>
      </c>
      <c r="R175" s="46">
        <v>28.361647755873832</v>
      </c>
      <c r="S175" s="46">
        <v>1.7625954250121367</v>
      </c>
      <c r="T175" s="46">
        <v>51.22907397992492</v>
      </c>
      <c r="U175" s="46">
        <v>-262.3422363569648</v>
      </c>
    </row>
    <row r="176" spans="6:21" x14ac:dyDescent="0.25">
      <c r="F176" s="29">
        <v>166</v>
      </c>
      <c r="G176" s="32">
        <v>727.43724564245122</v>
      </c>
      <c r="H176" s="32">
        <v>659.4244367734118</v>
      </c>
      <c r="I176" s="32">
        <v>843.47641869460949</v>
      </c>
      <c r="J176" s="32">
        <v>700.56280828549643</v>
      </c>
      <c r="K176" s="32">
        <v>1142.6350042230097</v>
      </c>
      <c r="L176" s="32">
        <v>921.56773624451762</v>
      </c>
      <c r="O176" s="29">
        <v>166</v>
      </c>
      <c r="P176" s="46">
        <v>200.51985328275276</v>
      </c>
      <c r="Q176" s="46">
        <v>221.44615035098144</v>
      </c>
      <c r="R176" s="46">
        <v>70.1182122173891</v>
      </c>
      <c r="S176" s="46">
        <v>110.60004152355623</v>
      </c>
      <c r="T176" s="46">
        <v>54.365165423523649</v>
      </c>
      <c r="U176" s="46">
        <v>-213.86012162253769</v>
      </c>
    </row>
    <row r="177" spans="6:21" x14ac:dyDescent="0.25">
      <c r="F177" s="29">
        <v>167</v>
      </c>
      <c r="G177" s="32">
        <v>702.33519945926582</v>
      </c>
      <c r="H177" s="32">
        <v>941.15969743397454</v>
      </c>
      <c r="I177" s="32">
        <v>756.6303261850835</v>
      </c>
      <c r="J177" s="32">
        <v>1382.2549391029206</v>
      </c>
      <c r="K177" s="32">
        <v>1901.2524994022233</v>
      </c>
      <c r="L177" s="32">
        <v>491.85331325685002</v>
      </c>
      <c r="O177" s="29">
        <v>167</v>
      </c>
      <c r="P177" s="46">
        <v>134.09175517500336</v>
      </c>
      <c r="Q177" s="46">
        <v>154.77991522338959</v>
      </c>
      <c r="R177" s="46">
        <v>63.899369681685016</v>
      </c>
      <c r="S177" s="46">
        <v>-52.029054681412049</v>
      </c>
      <c r="T177" s="46">
        <v>145.7834927591</v>
      </c>
      <c r="U177" s="46">
        <v>-150.8098772150197</v>
      </c>
    </row>
    <row r="178" spans="6:21" x14ac:dyDescent="0.25">
      <c r="F178" s="29">
        <v>168</v>
      </c>
      <c r="G178" s="32">
        <v>775.36061692624025</v>
      </c>
      <c r="H178" s="32">
        <v>882.16543819429899</v>
      </c>
      <c r="I178" s="32">
        <v>734.23272672986513</v>
      </c>
      <c r="J178" s="32">
        <v>2533.5285368437007</v>
      </c>
      <c r="K178" s="32">
        <v>1470.8444898664702</v>
      </c>
      <c r="L178" s="32">
        <v>52.831810126562232</v>
      </c>
      <c r="O178" s="29">
        <v>168</v>
      </c>
      <c r="P178" s="46">
        <v>146.54819580881355</v>
      </c>
      <c r="Q178" s="46">
        <v>88.532677333360709</v>
      </c>
      <c r="R178" s="46">
        <v>41.167105166944054</v>
      </c>
      <c r="S178" s="46">
        <v>28.69302056750081</v>
      </c>
      <c r="T178" s="46">
        <v>-33.594474392009488</v>
      </c>
      <c r="U178" s="46">
        <v>-73.724899926622243</v>
      </c>
    </row>
    <row r="179" spans="6:21" x14ac:dyDescent="0.25">
      <c r="F179" s="29">
        <v>169</v>
      </c>
      <c r="G179" s="32">
        <v>1072.9651112610436</v>
      </c>
      <c r="H179" s="32">
        <v>1015.8699697080256</v>
      </c>
      <c r="I179" s="32">
        <v>831.41019051183412</v>
      </c>
      <c r="J179" s="32">
        <v>992.70327622887544</v>
      </c>
      <c r="K179" s="32">
        <v>369.2528411573594</v>
      </c>
      <c r="L179" s="32">
        <v>-1577.6069499247369</v>
      </c>
      <c r="O179" s="29">
        <v>169</v>
      </c>
      <c r="P179" s="46">
        <v>114.54370748713671</v>
      </c>
      <c r="Q179" s="46">
        <v>192.39012853149535</v>
      </c>
      <c r="R179" s="46">
        <v>32.725450511479607</v>
      </c>
      <c r="S179" s="46">
        <v>-89.237845456077025</v>
      </c>
      <c r="T179" s="46">
        <v>-66.41601108868997</v>
      </c>
      <c r="U179" s="46">
        <v>-147.11088373759731</v>
      </c>
    </row>
    <row r="180" spans="6:21" x14ac:dyDescent="0.25">
      <c r="F180" s="29">
        <v>170</v>
      </c>
      <c r="G180" s="32">
        <v>830.13003328268951</v>
      </c>
      <c r="H180" s="32">
        <v>1042.4223020681693</v>
      </c>
      <c r="I180" s="32">
        <v>691.14166610697066</v>
      </c>
      <c r="J180" s="32">
        <v>563.13677305084366</v>
      </c>
      <c r="K180" s="32">
        <v>-440.79613640207026</v>
      </c>
      <c r="L180" s="32">
        <v>-3297.4843673355908</v>
      </c>
      <c r="O180" s="29">
        <v>170</v>
      </c>
      <c r="P180" s="46">
        <v>148.07550846275274</v>
      </c>
      <c r="Q180" s="46">
        <v>137.82754876311208</v>
      </c>
      <c r="R180" s="46">
        <v>88.56186936032725</v>
      </c>
      <c r="S180" s="46">
        <v>-43.662855667369058</v>
      </c>
      <c r="T180" s="46">
        <v>-13.845562953354602</v>
      </c>
      <c r="U180" s="46">
        <v>-37.710002027218025</v>
      </c>
    </row>
    <row r="181" spans="6:21" x14ac:dyDescent="0.25">
      <c r="F181" s="29">
        <v>171</v>
      </c>
      <c r="G181" s="32">
        <v>930.19868153259631</v>
      </c>
      <c r="H181" s="32">
        <v>990.25147156171624</v>
      </c>
      <c r="I181" s="32">
        <v>905.62686909988042</v>
      </c>
      <c r="J181" s="32">
        <v>551.82753079497434</v>
      </c>
      <c r="K181" s="32">
        <v>306.3065842603246</v>
      </c>
      <c r="L181" s="32">
        <v>-1038.354626665473</v>
      </c>
      <c r="O181" s="29">
        <v>171</v>
      </c>
      <c r="P181" s="46">
        <v>196.80262934421643</v>
      </c>
      <c r="Q181" s="46">
        <v>191.40399047925462</v>
      </c>
      <c r="R181" s="46">
        <v>73.905116574240083</v>
      </c>
      <c r="S181" s="46">
        <v>30.483522393117937</v>
      </c>
      <c r="T181" s="46">
        <v>78.448620747233463</v>
      </c>
      <c r="U181" s="46">
        <v>-224.41006837402119</v>
      </c>
    </row>
    <row r="182" spans="6:21" x14ac:dyDescent="0.25">
      <c r="F182" s="29">
        <v>172</v>
      </c>
      <c r="G182" s="32">
        <v>997.15148204428851</v>
      </c>
      <c r="H182" s="32">
        <v>894.94571112017366</v>
      </c>
      <c r="I182" s="32">
        <v>908.8556539660799</v>
      </c>
      <c r="J182" s="32">
        <v>1123.3114167084359</v>
      </c>
      <c r="K182" s="32">
        <v>1829.7263748248615</v>
      </c>
      <c r="L182" s="32">
        <v>-1385.7418788722125</v>
      </c>
      <c r="O182" s="29">
        <v>172</v>
      </c>
      <c r="P182" s="46">
        <v>49.276680249398339</v>
      </c>
      <c r="Q182" s="46">
        <v>259.63589549003126</v>
      </c>
      <c r="R182" s="46">
        <v>81.292946733054976</v>
      </c>
      <c r="S182" s="46">
        <v>-70.287541098276279</v>
      </c>
      <c r="T182" s="46">
        <v>-83.082535751842101</v>
      </c>
      <c r="U182" s="46">
        <v>-2.9948164926837535</v>
      </c>
    </row>
    <row r="183" spans="6:21" x14ac:dyDescent="0.25">
      <c r="F183" s="29">
        <v>173</v>
      </c>
      <c r="G183" s="32">
        <v>806.31873643210884</v>
      </c>
      <c r="H183" s="32">
        <v>1066.2458915085917</v>
      </c>
      <c r="I183" s="32">
        <v>1716.8651818764038</v>
      </c>
      <c r="J183" s="32">
        <v>913.13620666867882</v>
      </c>
      <c r="K183" s="32">
        <v>2328.9150796918648</v>
      </c>
      <c r="L183" s="32">
        <v>-507.42145964749034</v>
      </c>
      <c r="O183" s="29">
        <v>173</v>
      </c>
      <c r="P183" s="46">
        <v>224.21594444170086</v>
      </c>
      <c r="Q183" s="46">
        <v>206.56204574878774</v>
      </c>
      <c r="R183" s="46">
        <v>98.111223323316551</v>
      </c>
      <c r="S183" s="46">
        <v>-54.694169675370858</v>
      </c>
      <c r="T183" s="46">
        <v>-178.89360791316369</v>
      </c>
      <c r="U183" s="46">
        <v>-251.51490251369921</v>
      </c>
    </row>
    <row r="184" spans="6:21" x14ac:dyDescent="0.25">
      <c r="F184" s="29">
        <v>174</v>
      </c>
      <c r="G184" s="32">
        <v>811.34859828483241</v>
      </c>
      <c r="H184" s="32">
        <v>746.27382077717266</v>
      </c>
      <c r="I184" s="32">
        <v>896.5171426722145</v>
      </c>
      <c r="J184" s="32">
        <v>-4.7687456746352836</v>
      </c>
      <c r="K184" s="32">
        <v>-913.50641593822365</v>
      </c>
      <c r="L184" s="32">
        <v>1016.1838656908922</v>
      </c>
      <c r="O184" s="29">
        <v>174</v>
      </c>
      <c r="P184" s="46">
        <v>190.94542226365479</v>
      </c>
      <c r="Q184" s="46">
        <v>135.33091688957177</v>
      </c>
      <c r="R184" s="46">
        <v>52.294428772739309</v>
      </c>
      <c r="S184" s="46">
        <v>-52.670426752413618</v>
      </c>
      <c r="T184" s="46">
        <v>109.41298006964837</v>
      </c>
      <c r="U184" s="46">
        <v>-167.14052094931412</v>
      </c>
    </row>
    <row r="185" spans="6:21" x14ac:dyDescent="0.25">
      <c r="F185" s="29">
        <v>175</v>
      </c>
      <c r="G185" s="32">
        <v>891.20675526315381</v>
      </c>
      <c r="H185" s="32">
        <v>1083.266916151797</v>
      </c>
      <c r="I185" s="32">
        <v>905.4273551126289</v>
      </c>
      <c r="J185" s="32">
        <v>-1010.887242512862</v>
      </c>
      <c r="K185" s="32">
        <v>-1620.3155079835124</v>
      </c>
      <c r="L185" s="32">
        <v>503.86700120828937</v>
      </c>
      <c r="O185" s="29">
        <v>175</v>
      </c>
      <c r="P185" s="46">
        <v>127.99980746449222</v>
      </c>
      <c r="Q185" s="46">
        <v>215.71533262786278</v>
      </c>
      <c r="R185" s="46">
        <v>55.213331295178079</v>
      </c>
      <c r="S185" s="46">
        <v>-151.14588908226631</v>
      </c>
      <c r="T185" s="46">
        <v>-137.50612342084298</v>
      </c>
      <c r="U185" s="46">
        <v>-216.25650314635743</v>
      </c>
    </row>
    <row r="186" spans="6:21" x14ac:dyDescent="0.25">
      <c r="F186" s="29">
        <v>176</v>
      </c>
      <c r="G186" s="32">
        <v>969.98825845234569</v>
      </c>
      <c r="H186" s="32">
        <v>964.20563931612378</v>
      </c>
      <c r="I186" s="32">
        <v>941.39852174574844</v>
      </c>
      <c r="J186" s="32">
        <v>-1537.0005027807392</v>
      </c>
      <c r="K186" s="32">
        <v>1410.49494093252</v>
      </c>
      <c r="L186" s="32">
        <v>274.04602204472303</v>
      </c>
      <c r="O186" s="29">
        <v>176</v>
      </c>
      <c r="P186" s="46">
        <v>81.323935962377107</v>
      </c>
      <c r="Q186" s="46">
        <v>218.31229436544254</v>
      </c>
      <c r="R186" s="46">
        <v>37.168191430276067</v>
      </c>
      <c r="S186" s="46">
        <v>-5.8546635819707262</v>
      </c>
      <c r="T186" s="46">
        <v>6.2491953318692026</v>
      </c>
      <c r="U186" s="46">
        <v>-177.27110656989908</v>
      </c>
    </row>
    <row r="187" spans="6:21" x14ac:dyDescent="0.25">
      <c r="F187" s="29">
        <v>177</v>
      </c>
      <c r="G187" s="32">
        <v>755.0385794761678</v>
      </c>
      <c r="H187" s="32">
        <v>892.398248947502</v>
      </c>
      <c r="I187" s="32">
        <v>882.28128843527429</v>
      </c>
      <c r="J187" s="32">
        <v>-886.12297488679724</v>
      </c>
      <c r="K187" s="32">
        <v>3944.5199133814667</v>
      </c>
      <c r="L187" s="32">
        <v>1213.7313944731395</v>
      </c>
      <c r="O187" s="29">
        <v>177</v>
      </c>
      <c r="P187" s="46">
        <v>155.85173373224637</v>
      </c>
      <c r="Q187" s="46">
        <v>108.19523262081515</v>
      </c>
      <c r="R187" s="46">
        <v>15.077928978294494</v>
      </c>
      <c r="S187" s="46">
        <v>-66.37406058883937</v>
      </c>
      <c r="T187" s="46">
        <v>-190.21835457142743</v>
      </c>
      <c r="U187" s="46">
        <v>127.23476998749925</v>
      </c>
    </row>
    <row r="188" spans="6:21" x14ac:dyDescent="0.25">
      <c r="F188" s="29">
        <v>178</v>
      </c>
      <c r="G188" s="32">
        <v>781.25555898815901</v>
      </c>
      <c r="H188" s="32">
        <v>754.15871344906918</v>
      </c>
      <c r="I188" s="32">
        <v>957.8181484994434</v>
      </c>
      <c r="J188" s="32">
        <v>999.35295862382736</v>
      </c>
      <c r="K188" s="32">
        <v>-389.6975982476024</v>
      </c>
      <c r="L188" s="32">
        <v>-284.87587218592307</v>
      </c>
      <c r="O188" s="29">
        <v>178</v>
      </c>
      <c r="P188" s="46">
        <v>108.48149970368752</v>
      </c>
      <c r="Q188" s="46">
        <v>87.959805883527054</v>
      </c>
      <c r="R188" s="46">
        <v>96.361655102621512</v>
      </c>
      <c r="S188" s="46">
        <v>62.871231535633228</v>
      </c>
      <c r="T188" s="46">
        <v>-27.032822034219862</v>
      </c>
      <c r="U188" s="46">
        <v>-310.4494795227821</v>
      </c>
    </row>
    <row r="189" spans="6:21" x14ac:dyDescent="0.25">
      <c r="F189" s="29">
        <v>179</v>
      </c>
      <c r="G189" s="32">
        <v>838.86231795651747</v>
      </c>
      <c r="H189" s="32">
        <v>816.31293383021148</v>
      </c>
      <c r="I189" s="32">
        <v>809.03775626827974</v>
      </c>
      <c r="J189" s="32">
        <v>1308.0899286765116</v>
      </c>
      <c r="K189" s="32">
        <v>1754.9115112700483</v>
      </c>
      <c r="L189" s="32">
        <v>1630.9471772577535</v>
      </c>
      <c r="O189" s="29">
        <v>179</v>
      </c>
      <c r="P189" s="46">
        <v>116.86278542810737</v>
      </c>
      <c r="Q189" s="46">
        <v>213.03028448889853</v>
      </c>
      <c r="R189" s="46">
        <v>28.339761255459962</v>
      </c>
      <c r="S189" s="46">
        <v>5.7376697881345535</v>
      </c>
      <c r="T189" s="46">
        <v>40.407793348068935</v>
      </c>
      <c r="U189" s="46">
        <v>-49.78723352637337</v>
      </c>
    </row>
    <row r="190" spans="6:21" x14ac:dyDescent="0.25">
      <c r="F190" s="29">
        <v>180</v>
      </c>
      <c r="G190" s="32">
        <v>709.70012134743547</v>
      </c>
      <c r="H190" s="32">
        <v>1091.664973372749</v>
      </c>
      <c r="I190" s="32">
        <v>930.77004063573986</v>
      </c>
      <c r="J190" s="32">
        <v>43.732275075726648</v>
      </c>
      <c r="K190" s="32">
        <v>2153.631536881916</v>
      </c>
      <c r="L190" s="32">
        <v>-798.90988294006274</v>
      </c>
      <c r="O190" s="29">
        <v>180</v>
      </c>
      <c r="P190" s="46">
        <v>111.93513043089615</v>
      </c>
      <c r="Q190" s="46">
        <v>228.77465200701789</v>
      </c>
      <c r="R190" s="46">
        <v>92.379845737560686</v>
      </c>
      <c r="S190" s="46">
        <v>-95.013641445911617</v>
      </c>
      <c r="T190" s="46">
        <v>-193.80962102688454</v>
      </c>
      <c r="U190" s="46">
        <v>-308.00915664827596</v>
      </c>
    </row>
    <row r="191" spans="6:21" x14ac:dyDescent="0.25">
      <c r="F191" s="29">
        <v>181</v>
      </c>
      <c r="G191" s="32">
        <v>789.62361700551673</v>
      </c>
      <c r="H191" s="32">
        <v>887.17981266561219</v>
      </c>
      <c r="I191" s="32">
        <v>826.74009908751941</v>
      </c>
      <c r="J191" s="32">
        <v>498.55478097397281</v>
      </c>
      <c r="K191" s="32">
        <v>-69.210488077696937</v>
      </c>
      <c r="L191" s="32">
        <v>-581.74985122905673</v>
      </c>
      <c r="O191" s="29">
        <v>181</v>
      </c>
      <c r="P191" s="46">
        <v>208.85261154272405</v>
      </c>
      <c r="Q191" s="46">
        <v>219.91557495519618</v>
      </c>
      <c r="R191" s="46">
        <v>2.0227708009702496</v>
      </c>
      <c r="S191" s="46">
        <v>17.479635148138982</v>
      </c>
      <c r="T191" s="46">
        <v>3.6275992723547006</v>
      </c>
      <c r="U191" s="46">
        <v>-244.73897089521552</v>
      </c>
    </row>
    <row r="192" spans="6:21" x14ac:dyDescent="0.25">
      <c r="F192" s="29">
        <v>182</v>
      </c>
      <c r="G192" s="32">
        <v>772.16175572736574</v>
      </c>
      <c r="H192" s="32">
        <v>829.83124939920799</v>
      </c>
      <c r="I192" s="32">
        <v>486.14905927259497</v>
      </c>
      <c r="J192" s="32">
        <v>2262.0178497392544</v>
      </c>
      <c r="K192" s="32">
        <v>550.66538004623271</v>
      </c>
      <c r="L192" s="32">
        <v>-934.85164142181566</v>
      </c>
      <c r="O192" s="29">
        <v>182</v>
      </c>
      <c r="P192" s="46">
        <v>98.689998618473396</v>
      </c>
      <c r="Q192" s="46">
        <v>176.80975850237621</v>
      </c>
      <c r="R192" s="46">
        <v>71.451910086423368</v>
      </c>
      <c r="S192" s="46">
        <v>-72.360508574354526</v>
      </c>
      <c r="T192" s="46">
        <v>72.35964129433205</v>
      </c>
      <c r="U192" s="46">
        <v>-233.11965499472262</v>
      </c>
    </row>
    <row r="193" spans="6:21" x14ac:dyDescent="0.25">
      <c r="F193" s="29">
        <v>183</v>
      </c>
      <c r="G193" s="32">
        <v>836.51120410993417</v>
      </c>
      <c r="H193" s="32">
        <v>904.10478560348929</v>
      </c>
      <c r="I193" s="32">
        <v>670.76612286571981</v>
      </c>
      <c r="J193" s="32">
        <v>241.33542033112008</v>
      </c>
      <c r="K193" s="32">
        <v>853.65079828502985</v>
      </c>
      <c r="L193" s="32">
        <v>-2505.3425540622393</v>
      </c>
      <c r="O193" s="29">
        <v>183</v>
      </c>
      <c r="P193" s="46">
        <v>78.744398952547215</v>
      </c>
      <c r="Q193" s="46">
        <v>96.537683629492676</v>
      </c>
      <c r="R193" s="46">
        <v>119.97466860468319</v>
      </c>
      <c r="S193" s="46">
        <v>-53.679457184931721</v>
      </c>
      <c r="T193" s="46">
        <v>17.691167030990869</v>
      </c>
      <c r="U193" s="46">
        <v>-240.04124750587687</v>
      </c>
    </row>
    <row r="194" spans="6:21" x14ac:dyDescent="0.25">
      <c r="F194" s="29">
        <v>184</v>
      </c>
      <c r="G194" s="32">
        <v>992.06240244621495</v>
      </c>
      <c r="H194" s="32">
        <v>828.50966166436228</v>
      </c>
      <c r="I194" s="32">
        <v>919.66841354041208</v>
      </c>
      <c r="J194" s="32">
        <v>-1211.3094037074979</v>
      </c>
      <c r="K194" s="32">
        <v>1153.0975234365596</v>
      </c>
      <c r="L194" s="32">
        <v>840.67197072894487</v>
      </c>
      <c r="O194" s="29">
        <v>184</v>
      </c>
      <c r="P194" s="46">
        <v>163.04268924847247</v>
      </c>
      <c r="Q194" s="46">
        <v>199.6821677821377</v>
      </c>
      <c r="R194" s="46">
        <v>98.159500881802614</v>
      </c>
      <c r="S194" s="46">
        <v>-173.82759788050259</v>
      </c>
      <c r="T194" s="46">
        <v>14.192097489583148</v>
      </c>
      <c r="U194" s="46">
        <v>-350.89319678702577</v>
      </c>
    </row>
    <row r="195" spans="6:21" x14ac:dyDescent="0.25">
      <c r="F195" s="29">
        <v>185</v>
      </c>
      <c r="G195" s="32">
        <v>889.0499137333959</v>
      </c>
      <c r="H195" s="32">
        <v>1124.1531660969122</v>
      </c>
      <c r="I195" s="32">
        <v>988.97422692001874</v>
      </c>
      <c r="J195" s="32">
        <v>772.06740356020691</v>
      </c>
      <c r="K195" s="32">
        <v>2049.1067456053661</v>
      </c>
      <c r="L195" s="32">
        <v>1555.986093135476</v>
      </c>
      <c r="O195" s="29">
        <v>185</v>
      </c>
      <c r="P195" s="46">
        <v>166.26104075610664</v>
      </c>
      <c r="Q195" s="46">
        <v>214.07478289825389</v>
      </c>
      <c r="R195" s="46">
        <v>87.916749762269831</v>
      </c>
      <c r="S195" s="46">
        <v>-53.1378084679626</v>
      </c>
      <c r="T195" s="46">
        <v>-86.096647706410067</v>
      </c>
      <c r="U195" s="46">
        <v>-211.73484767751438</v>
      </c>
    </row>
    <row r="196" spans="6:21" x14ac:dyDescent="0.25">
      <c r="F196" s="29">
        <v>186</v>
      </c>
      <c r="G196" s="32">
        <v>880.31088397705753</v>
      </c>
      <c r="H196" s="32">
        <v>1104.2833265491427</v>
      </c>
      <c r="I196" s="32">
        <v>1019.6462454357916</v>
      </c>
      <c r="J196" s="32">
        <v>-879.83977828160278</v>
      </c>
      <c r="K196" s="32">
        <v>346.69024927500413</v>
      </c>
      <c r="L196" s="32">
        <v>-452.35021139223591</v>
      </c>
      <c r="O196" s="29">
        <v>186</v>
      </c>
      <c r="P196" s="46">
        <v>145.6355767383161</v>
      </c>
      <c r="Q196" s="46">
        <v>185.31750085456918</v>
      </c>
      <c r="R196" s="46">
        <v>47.313048070853768</v>
      </c>
      <c r="S196" s="46">
        <v>-139.60448305405953</v>
      </c>
      <c r="T196" s="46">
        <v>-3.2365050214347093</v>
      </c>
      <c r="U196" s="46">
        <v>-277.30552829704379</v>
      </c>
    </row>
    <row r="197" spans="6:21" x14ac:dyDescent="0.25">
      <c r="F197" s="29">
        <v>187</v>
      </c>
      <c r="G197" s="32">
        <v>2390.8143683950248</v>
      </c>
      <c r="H197" s="32">
        <v>899.35457984044933</v>
      </c>
      <c r="I197" s="32">
        <v>877.24987571639713</v>
      </c>
      <c r="J197" s="32">
        <v>815.55145392687064</v>
      </c>
      <c r="K197" s="32">
        <v>-417.18560115748915</v>
      </c>
      <c r="L197" s="32">
        <v>-608.21405557708204</v>
      </c>
      <c r="O197" s="29">
        <v>187</v>
      </c>
      <c r="P197" s="46">
        <v>147.21389075479198</v>
      </c>
      <c r="Q197" s="46">
        <v>111.30260576636198</v>
      </c>
      <c r="R197" s="46">
        <v>41.203433881511103</v>
      </c>
      <c r="S197" s="46">
        <v>43.25910533298179</v>
      </c>
      <c r="T197" s="46">
        <v>-194.78957274636753</v>
      </c>
      <c r="U197" s="46">
        <v>-158.36111545176118</v>
      </c>
    </row>
    <row r="198" spans="6:21" x14ac:dyDescent="0.25">
      <c r="F198" s="29">
        <v>188</v>
      </c>
      <c r="G198" s="32">
        <v>838.91825426089417</v>
      </c>
      <c r="H198" s="32">
        <v>962.95302855060527</v>
      </c>
      <c r="I198" s="32">
        <v>920.29874457481947</v>
      </c>
      <c r="J198" s="32">
        <v>-611.45464218110919</v>
      </c>
      <c r="K198" s="32">
        <v>-174.48258352489211</v>
      </c>
      <c r="L198" s="32">
        <v>-34.223783446849666</v>
      </c>
      <c r="O198" s="29">
        <v>188</v>
      </c>
      <c r="P198" s="46">
        <v>75.784786268415417</v>
      </c>
      <c r="Q198" s="46">
        <v>181.61224459129608</v>
      </c>
      <c r="R198" s="46">
        <v>47.200436343924764</v>
      </c>
      <c r="S198" s="46">
        <v>-107.12541078676497</v>
      </c>
      <c r="T198" s="46">
        <v>-98.192072845931307</v>
      </c>
      <c r="U198" s="46">
        <v>42.176413150417375</v>
      </c>
    </row>
    <row r="199" spans="6:21" x14ac:dyDescent="0.25">
      <c r="F199" s="29">
        <v>189</v>
      </c>
      <c r="G199" s="32">
        <v>688.81886449531748</v>
      </c>
      <c r="H199" s="32">
        <v>877.65656501325248</v>
      </c>
      <c r="I199" s="32">
        <v>824.5163241355267</v>
      </c>
      <c r="J199" s="32">
        <v>2302.3265041972409</v>
      </c>
      <c r="K199" s="32">
        <v>2191.4332128974638</v>
      </c>
      <c r="L199" s="32">
        <v>-1274.5238642227778</v>
      </c>
      <c r="O199" s="29">
        <v>189</v>
      </c>
      <c r="P199" s="46">
        <v>153.52790407631255</v>
      </c>
      <c r="Q199" s="46">
        <v>203.40719867631219</v>
      </c>
      <c r="R199" s="46">
        <v>49.014506597948468</v>
      </c>
      <c r="S199" s="46">
        <v>-268.64076732482329</v>
      </c>
      <c r="T199" s="46">
        <v>-30.027883817481438</v>
      </c>
      <c r="U199" s="46">
        <v>-56.09442032997481</v>
      </c>
    </row>
    <row r="200" spans="6:21" x14ac:dyDescent="0.25">
      <c r="F200" s="29">
        <v>190</v>
      </c>
      <c r="G200" s="32">
        <v>658.25419771087354</v>
      </c>
      <c r="H200" s="32">
        <v>927.72762981358755</v>
      </c>
      <c r="I200" s="32">
        <v>3388.4445832225342</v>
      </c>
      <c r="J200" s="32">
        <v>1942.9641420506932</v>
      </c>
      <c r="K200" s="32">
        <v>205.49184610963766</v>
      </c>
      <c r="L200" s="32">
        <v>-1105.4999700117214</v>
      </c>
      <c r="O200" s="29">
        <v>190</v>
      </c>
      <c r="P200" s="46">
        <v>83.503946470527808</v>
      </c>
      <c r="Q200" s="46">
        <v>277.79353087348341</v>
      </c>
      <c r="R200" s="46">
        <v>55.125296280508053</v>
      </c>
      <c r="S200" s="46">
        <v>-230.93036446010012</v>
      </c>
      <c r="T200" s="46">
        <v>2.4483017670928575</v>
      </c>
      <c r="U200" s="46">
        <v>-187.61225920146933</v>
      </c>
    </row>
    <row r="201" spans="6:21" x14ac:dyDescent="0.25">
      <c r="F201" s="29">
        <v>191</v>
      </c>
      <c r="G201" s="32">
        <v>1155.0953468865091</v>
      </c>
      <c r="H201" s="32">
        <v>985.78609930241873</v>
      </c>
      <c r="I201" s="32">
        <v>3261.9388705381816</v>
      </c>
      <c r="J201" s="32">
        <v>-326.94095633750476</v>
      </c>
      <c r="K201" s="32">
        <v>1956.0274281728689</v>
      </c>
      <c r="L201" s="32">
        <v>-1602.6584988426985</v>
      </c>
      <c r="O201" s="29">
        <v>191</v>
      </c>
      <c r="P201" s="46">
        <v>164.1084701961741</v>
      </c>
      <c r="Q201" s="46">
        <v>166.15229864949015</v>
      </c>
      <c r="R201" s="46">
        <v>57.089890951558459</v>
      </c>
      <c r="S201" s="46">
        <v>-155.91754951472171</v>
      </c>
      <c r="T201" s="46">
        <v>31.839538398471404</v>
      </c>
      <c r="U201" s="46">
        <v>-187.53067857695987</v>
      </c>
    </row>
    <row r="202" spans="6:21" x14ac:dyDescent="0.25">
      <c r="F202" s="29">
        <v>192</v>
      </c>
      <c r="G202" s="32">
        <v>1006.8833064763794</v>
      </c>
      <c r="H202" s="32">
        <v>950.04182691326241</v>
      </c>
      <c r="I202" s="32">
        <v>1653.9078431421026</v>
      </c>
      <c r="J202" s="32">
        <v>1700.1713161142025</v>
      </c>
      <c r="K202" s="32">
        <v>1899.368055799102</v>
      </c>
      <c r="L202" s="32">
        <v>-1353.8268622469068</v>
      </c>
      <c r="O202" s="29">
        <v>192</v>
      </c>
      <c r="P202" s="46">
        <v>147.00437455517294</v>
      </c>
      <c r="Q202" s="46">
        <v>271.52797169404846</v>
      </c>
      <c r="R202" s="46">
        <v>12.529427046896274</v>
      </c>
      <c r="S202" s="46">
        <v>26.22706296898923</v>
      </c>
      <c r="T202" s="46">
        <v>-226.423871780892</v>
      </c>
      <c r="U202" s="46">
        <v>-208.0198746558209</v>
      </c>
    </row>
    <row r="203" spans="6:21" x14ac:dyDescent="0.25">
      <c r="F203" s="29">
        <v>193</v>
      </c>
      <c r="G203" s="32">
        <v>871.59906742241037</v>
      </c>
      <c r="H203" s="32">
        <v>728.06424338808847</v>
      </c>
      <c r="I203" s="32">
        <v>816.43187126165458</v>
      </c>
      <c r="J203" s="32">
        <v>837.83663099435125</v>
      </c>
      <c r="K203" s="32">
        <v>2367.3061589513409</v>
      </c>
      <c r="L203" s="32">
        <v>-523.29435980780909</v>
      </c>
      <c r="O203" s="29">
        <v>193</v>
      </c>
      <c r="P203" s="46">
        <v>232.53962779504604</v>
      </c>
      <c r="Q203" s="46">
        <v>218.73346942481498</v>
      </c>
      <c r="R203" s="46">
        <v>1.2422133560264115</v>
      </c>
      <c r="S203" s="46">
        <v>-26.419804518837054</v>
      </c>
      <c r="T203" s="46">
        <v>-76.535614008872585</v>
      </c>
      <c r="U203" s="46">
        <v>-266.86416050457547</v>
      </c>
    </row>
    <row r="204" spans="6:21" x14ac:dyDescent="0.25">
      <c r="F204" s="29">
        <v>194</v>
      </c>
      <c r="G204" s="32">
        <v>941.42663027892786</v>
      </c>
      <c r="H204" s="32">
        <v>1070.5110713473314</v>
      </c>
      <c r="I204" s="32">
        <v>861.81139959796474</v>
      </c>
      <c r="J204" s="32">
        <v>-1117.641924043176</v>
      </c>
      <c r="K204" s="32">
        <v>634.8000137244253</v>
      </c>
      <c r="L204" s="32">
        <v>-1031.1168536410032</v>
      </c>
      <c r="O204" s="29">
        <v>194</v>
      </c>
      <c r="P204" s="46">
        <v>34.125631616450676</v>
      </c>
      <c r="Q204" s="46">
        <v>142.34397900684451</v>
      </c>
      <c r="R204" s="46">
        <v>57.93368566333902</v>
      </c>
      <c r="S204" s="46">
        <v>-190.1794699910389</v>
      </c>
      <c r="T204" s="46">
        <v>-181.85379117173318</v>
      </c>
      <c r="U204" s="46">
        <v>-228.49860863823028</v>
      </c>
    </row>
    <row r="205" spans="6:21" x14ac:dyDescent="0.25">
      <c r="F205" s="29">
        <v>195</v>
      </c>
      <c r="G205" s="32">
        <v>965.27803895053421</v>
      </c>
      <c r="H205" s="32">
        <v>815.20750264019534</v>
      </c>
      <c r="I205" s="32">
        <v>761.14122678327931</v>
      </c>
      <c r="J205" s="32">
        <v>-1227.822148797236</v>
      </c>
      <c r="K205" s="32">
        <v>1245.505609430993</v>
      </c>
      <c r="L205" s="32">
        <v>-1093.4632122459288</v>
      </c>
      <c r="O205" s="29">
        <v>195</v>
      </c>
      <c r="P205" s="46">
        <v>59.166136851127533</v>
      </c>
      <c r="Q205" s="46">
        <v>262.68962636907918</v>
      </c>
      <c r="R205" s="46">
        <v>14.767934960037735</v>
      </c>
      <c r="S205" s="46">
        <v>-83.711219821404597</v>
      </c>
      <c r="T205" s="46">
        <v>-77.290210571630155</v>
      </c>
      <c r="U205" s="46">
        <v>-237.2099911640729</v>
      </c>
    </row>
    <row r="206" spans="6:21" x14ac:dyDescent="0.25">
      <c r="F206" s="29">
        <v>196</v>
      </c>
      <c r="G206" s="32">
        <v>929.52884944581456</v>
      </c>
      <c r="H206" s="32">
        <v>998.55678918690137</v>
      </c>
      <c r="I206" s="32">
        <v>894.4406119602254</v>
      </c>
      <c r="J206" s="32">
        <v>2310.2591998691614</v>
      </c>
      <c r="K206" s="32">
        <v>-1984.3312041380696</v>
      </c>
      <c r="L206" s="32">
        <v>-488.72852602142211</v>
      </c>
      <c r="O206" s="29">
        <v>196</v>
      </c>
      <c r="P206" s="46">
        <v>138.93410823243141</v>
      </c>
      <c r="Q206" s="46">
        <v>205.68344422910911</v>
      </c>
      <c r="R206" s="46">
        <v>50.313911338291518</v>
      </c>
      <c r="S206" s="46">
        <v>46.934285157194267</v>
      </c>
      <c r="T206" s="46">
        <v>-231.79376215332252</v>
      </c>
      <c r="U206" s="46">
        <v>-218.11021355132596</v>
      </c>
    </row>
    <row r="207" spans="6:21" x14ac:dyDescent="0.25">
      <c r="F207" s="29">
        <v>197</v>
      </c>
      <c r="G207" s="32">
        <v>750.01602653528471</v>
      </c>
      <c r="H207" s="32">
        <v>999.84961623978234</v>
      </c>
      <c r="I207" s="32">
        <v>801.43555182504679</v>
      </c>
      <c r="J207" s="32">
        <v>1609.4205884623234</v>
      </c>
      <c r="K207" s="32">
        <v>1542.0031004550701</v>
      </c>
      <c r="L207" s="32">
        <v>-373.01785920239035</v>
      </c>
      <c r="O207" s="29">
        <v>197</v>
      </c>
      <c r="P207" s="46">
        <v>168.10144031697075</v>
      </c>
      <c r="Q207" s="46">
        <v>88.32690371698709</v>
      </c>
      <c r="R207" s="46">
        <v>37.708196770005202</v>
      </c>
      <c r="S207" s="46">
        <v>-213.14399632847733</v>
      </c>
      <c r="T207" s="46">
        <v>48.746508880906447</v>
      </c>
      <c r="U207" s="46">
        <v>-191.58947277840548</v>
      </c>
    </row>
    <row r="208" spans="6:21" x14ac:dyDescent="0.25">
      <c r="F208" s="29">
        <v>198</v>
      </c>
      <c r="G208" s="32">
        <v>1014.7724432684695</v>
      </c>
      <c r="H208" s="32">
        <v>1016.388238518819</v>
      </c>
      <c r="I208" s="32">
        <v>856.33488950655283</v>
      </c>
      <c r="J208" s="32">
        <v>264.78303711201534</v>
      </c>
      <c r="K208" s="32">
        <v>2056.6383332392816</v>
      </c>
      <c r="L208" s="32">
        <v>-1177.0732039519589</v>
      </c>
      <c r="O208" s="29">
        <v>198</v>
      </c>
      <c r="P208" s="46">
        <v>197.03935311639265</v>
      </c>
      <c r="Q208" s="46">
        <v>177.75029170527779</v>
      </c>
      <c r="R208" s="46">
        <v>89.089619322802093</v>
      </c>
      <c r="S208" s="46">
        <v>-48.425225776150569</v>
      </c>
      <c r="T208" s="46">
        <v>-100.88378709616381</v>
      </c>
      <c r="U208" s="46">
        <v>-188.61856051859684</v>
      </c>
    </row>
    <row r="209" spans="6:21" x14ac:dyDescent="0.25">
      <c r="F209" s="29">
        <v>199</v>
      </c>
      <c r="G209" s="32">
        <v>1089.4328645356463</v>
      </c>
      <c r="H209" s="32">
        <v>1043.7148491595108</v>
      </c>
      <c r="I209" s="32">
        <v>729.12273951405314</v>
      </c>
      <c r="J209" s="32">
        <v>1122.0190504680886</v>
      </c>
      <c r="K209" s="32">
        <v>2483.4925298933304</v>
      </c>
      <c r="L209" s="32">
        <v>-624.99355434501467</v>
      </c>
      <c r="O209" s="29">
        <v>199</v>
      </c>
      <c r="P209" s="46">
        <v>228.8143055579884</v>
      </c>
      <c r="Q209" s="46">
        <v>176.52595478533487</v>
      </c>
      <c r="R209" s="46">
        <v>81.16433232988004</v>
      </c>
      <c r="S209" s="46">
        <v>7.0787075214617516</v>
      </c>
      <c r="T209" s="46">
        <v>-91.229496071178687</v>
      </c>
      <c r="U209" s="46">
        <v>-270.6544469964773</v>
      </c>
    </row>
    <row r="210" spans="6:21" x14ac:dyDescent="0.25">
      <c r="F210" s="29">
        <v>200</v>
      </c>
      <c r="G210" s="32">
        <v>579.37971205957956</v>
      </c>
      <c r="H210" s="32">
        <v>897.06213411166118</v>
      </c>
      <c r="I210" s="32">
        <v>2942.3981424682652</v>
      </c>
      <c r="J210" s="32">
        <v>-1720.7009837239193</v>
      </c>
      <c r="K210" s="32">
        <v>-1355.7699739653162</v>
      </c>
      <c r="L210" s="32">
        <v>-799.0996269657162</v>
      </c>
      <c r="O210" s="29">
        <v>200</v>
      </c>
      <c r="P210" s="46">
        <v>129.36187237610943</v>
      </c>
      <c r="Q210" s="46">
        <v>203.48887364762857</v>
      </c>
      <c r="R210" s="46">
        <v>115.00222610971383</v>
      </c>
      <c r="S210" s="46">
        <v>-58.772920101214368</v>
      </c>
      <c r="T210" s="46">
        <v>-35.56266379860142</v>
      </c>
      <c r="U210" s="46">
        <v>-44.189310011439147</v>
      </c>
    </row>
    <row r="211" spans="6:21" x14ac:dyDescent="0.25">
      <c r="F211" s="29">
        <v>201</v>
      </c>
      <c r="G211" s="32">
        <v>1035.3857315559908</v>
      </c>
      <c r="H211" s="32">
        <v>901.60957981171759</v>
      </c>
      <c r="I211" s="32">
        <v>749.90108053276708</v>
      </c>
      <c r="J211" s="32">
        <v>1234.1280504354527</v>
      </c>
      <c r="K211" s="32">
        <v>1531.0369518635507</v>
      </c>
      <c r="L211" s="32">
        <v>997.39051166566878</v>
      </c>
      <c r="O211" s="29">
        <v>201</v>
      </c>
      <c r="P211" s="46">
        <v>85.590461374627523</v>
      </c>
      <c r="Q211" s="46">
        <v>183.73029753996894</v>
      </c>
      <c r="R211" s="46">
        <v>169.45607915993497</v>
      </c>
      <c r="S211" s="46">
        <v>76.090310365654432</v>
      </c>
      <c r="T211" s="46">
        <v>-5.9036965875681062</v>
      </c>
      <c r="U211" s="46">
        <v>-176.81110246464766</v>
      </c>
    </row>
    <row r="212" spans="6:21" x14ac:dyDescent="0.25">
      <c r="F212" s="29">
        <v>202</v>
      </c>
      <c r="G212" s="32">
        <v>751.33169501382872</v>
      </c>
      <c r="H212" s="32">
        <v>1050.2603760061838</v>
      </c>
      <c r="I212" s="32">
        <v>782.56213521837708</v>
      </c>
      <c r="J212" s="32">
        <v>-710.29850790997079</v>
      </c>
      <c r="K212" s="32">
        <v>1418.996569531665</v>
      </c>
      <c r="L212" s="32">
        <v>179.27445798167901</v>
      </c>
      <c r="O212" s="29">
        <v>202</v>
      </c>
      <c r="P212" s="46">
        <v>145.53186325690967</v>
      </c>
      <c r="Q212" s="46">
        <v>186.55941957315241</v>
      </c>
      <c r="R212" s="46">
        <v>79.943336352633196</v>
      </c>
      <c r="S212" s="46">
        <v>-117.35895115371829</v>
      </c>
      <c r="T212" s="46">
        <v>0.28487251356636989</v>
      </c>
      <c r="U212" s="46">
        <v>-166.68543607566676</v>
      </c>
    </row>
    <row r="213" spans="6:21" x14ac:dyDescent="0.25">
      <c r="F213" s="29">
        <v>203</v>
      </c>
      <c r="G213" s="32">
        <v>789.09476190278292</v>
      </c>
      <c r="H213" s="32">
        <v>855.63460182109702</v>
      </c>
      <c r="I213" s="32">
        <v>833.97044084896515</v>
      </c>
      <c r="J213" s="32">
        <v>1447.4294420077294</v>
      </c>
      <c r="K213" s="32">
        <v>473.91572126453229</v>
      </c>
      <c r="L213" s="32">
        <v>-1945.6796009744348</v>
      </c>
      <c r="O213" s="29">
        <v>203</v>
      </c>
      <c r="P213" s="46">
        <v>47.712232803849588</v>
      </c>
      <c r="Q213" s="46">
        <v>222.28063075735616</v>
      </c>
      <c r="R213" s="46">
        <v>69.315152214177999</v>
      </c>
      <c r="S213" s="46">
        <v>-11.097941537087422</v>
      </c>
      <c r="T213" s="46">
        <v>140.0619007087339</v>
      </c>
      <c r="U213" s="46">
        <v>-54.782837322074329</v>
      </c>
    </row>
    <row r="214" spans="6:21" x14ac:dyDescent="0.25">
      <c r="F214" s="29">
        <v>204</v>
      </c>
      <c r="G214" s="32">
        <v>948.18083595116468</v>
      </c>
      <c r="H214" s="32">
        <v>1050.0974105056803</v>
      </c>
      <c r="I214" s="32">
        <v>952.52419910243998</v>
      </c>
      <c r="J214" s="32">
        <v>699.67121285385019</v>
      </c>
      <c r="K214" s="32">
        <v>1365.9318278769715</v>
      </c>
      <c r="L214" s="32">
        <v>-1656.5936862205754</v>
      </c>
      <c r="O214" s="29">
        <v>204</v>
      </c>
      <c r="P214" s="46">
        <v>119.68812457919523</v>
      </c>
      <c r="Q214" s="46">
        <v>245.1248499474537</v>
      </c>
      <c r="R214" s="46">
        <v>4.0518842138039304</v>
      </c>
      <c r="S214" s="46">
        <v>58.928084261297727</v>
      </c>
      <c r="T214" s="46">
        <v>-23.049632569097753</v>
      </c>
      <c r="U214" s="46">
        <v>-24.108592282289578</v>
      </c>
    </row>
    <row r="215" spans="6:21" x14ac:dyDescent="0.25">
      <c r="F215" s="29">
        <v>205</v>
      </c>
      <c r="G215" s="32">
        <v>813.79132787846083</v>
      </c>
      <c r="H215" s="32">
        <v>877.80610511025861</v>
      </c>
      <c r="I215" s="32">
        <v>876.98910212815326</v>
      </c>
      <c r="J215" s="32">
        <v>1332.6682896267248</v>
      </c>
      <c r="K215" s="32">
        <v>1963.5680358799673</v>
      </c>
      <c r="L215" s="32">
        <v>-905.53245014620006</v>
      </c>
      <c r="O215" s="29">
        <v>205</v>
      </c>
      <c r="P215" s="46">
        <v>125.21016615081732</v>
      </c>
      <c r="Q215" s="46">
        <v>244.07653702137878</v>
      </c>
      <c r="R215" s="46">
        <v>116.44469045252458</v>
      </c>
      <c r="S215" s="46">
        <v>52.308326747371154</v>
      </c>
      <c r="T215" s="46">
        <v>-11.500096740304912</v>
      </c>
      <c r="U215" s="46">
        <v>-242.87851835650167</v>
      </c>
    </row>
    <row r="216" spans="6:21" x14ac:dyDescent="0.25">
      <c r="F216" s="29">
        <v>206</v>
      </c>
      <c r="G216" s="32">
        <v>705.2375858918208</v>
      </c>
      <c r="H216" s="32">
        <v>1053.3745125114165</v>
      </c>
      <c r="I216" s="32">
        <v>972.30817289492097</v>
      </c>
      <c r="J216" s="32">
        <v>2263.9564783229316</v>
      </c>
      <c r="K216" s="32">
        <v>777.83195057280955</v>
      </c>
      <c r="L216" s="32">
        <v>991.03798463518706</v>
      </c>
      <c r="O216" s="29">
        <v>206</v>
      </c>
      <c r="P216" s="46">
        <v>117.26927392316861</v>
      </c>
      <c r="Q216" s="46">
        <v>214.96386649444327</v>
      </c>
      <c r="R216" s="46">
        <v>1.7967090323312505</v>
      </c>
      <c r="S216" s="46">
        <v>-170.92481730640066</v>
      </c>
      <c r="T216" s="46">
        <v>-47.708167183582759</v>
      </c>
      <c r="U216" s="46">
        <v>-171.00990895818222</v>
      </c>
    </row>
    <row r="217" spans="6:21" x14ac:dyDescent="0.25">
      <c r="F217" s="29">
        <v>207</v>
      </c>
      <c r="G217" s="32">
        <v>959.98019267136942</v>
      </c>
      <c r="H217" s="32">
        <v>982.26348636766124</v>
      </c>
      <c r="I217" s="32">
        <v>3145.9317176684417</v>
      </c>
      <c r="J217" s="32">
        <v>641.62073749609863</v>
      </c>
      <c r="K217" s="32">
        <v>1063.602483697935</v>
      </c>
      <c r="L217" s="32">
        <v>978.59027091599546</v>
      </c>
      <c r="O217" s="29">
        <v>207</v>
      </c>
      <c r="P217" s="46">
        <v>190.82402435795638</v>
      </c>
      <c r="Q217" s="46">
        <v>98.061855402388289</v>
      </c>
      <c r="R217" s="46">
        <v>118.14437637106198</v>
      </c>
      <c r="S217" s="46">
        <v>-72.003938995828548</v>
      </c>
      <c r="T217" s="46">
        <v>-333.12545479418077</v>
      </c>
      <c r="U217" s="46">
        <v>-409.66338904803126</v>
      </c>
    </row>
    <row r="218" spans="6:21" x14ac:dyDescent="0.25">
      <c r="F218" s="29">
        <v>208</v>
      </c>
      <c r="G218" s="32">
        <v>842.63341726386261</v>
      </c>
      <c r="H218" s="32">
        <v>894.11391529489629</v>
      </c>
      <c r="I218" s="32">
        <v>769.82119389859417</v>
      </c>
      <c r="J218" s="32">
        <v>962.519449044059</v>
      </c>
      <c r="K218" s="32">
        <v>1775.0548172034578</v>
      </c>
      <c r="L218" s="32">
        <v>-1300.1289316626271</v>
      </c>
      <c r="O218" s="29">
        <v>208</v>
      </c>
      <c r="P218" s="46">
        <v>38.53029633263759</v>
      </c>
      <c r="Q218" s="46">
        <v>152.51321554437459</v>
      </c>
      <c r="R218" s="46">
        <v>139.88686803132276</v>
      </c>
      <c r="S218" s="46">
        <v>-257.22273856543825</v>
      </c>
      <c r="T218" s="46">
        <v>106.06907694634151</v>
      </c>
      <c r="U218" s="46">
        <v>-98.564312556242612</v>
      </c>
    </row>
    <row r="219" spans="6:21" x14ac:dyDescent="0.25">
      <c r="F219" s="29">
        <v>209</v>
      </c>
      <c r="G219" s="32">
        <v>891.36099962755316</v>
      </c>
      <c r="H219" s="32">
        <v>1038.3507792143973</v>
      </c>
      <c r="I219" s="32">
        <v>943.98182154579627</v>
      </c>
      <c r="J219" s="32">
        <v>1635.2765387322333</v>
      </c>
      <c r="K219" s="32">
        <v>1762.459636518025</v>
      </c>
      <c r="L219" s="32">
        <v>-1778.5603801599054</v>
      </c>
      <c r="O219" s="29">
        <v>209</v>
      </c>
      <c r="P219" s="46">
        <v>236.14680956468197</v>
      </c>
      <c r="Q219" s="46">
        <v>164.1773749837526</v>
      </c>
      <c r="R219" s="46">
        <v>63.384495046616053</v>
      </c>
      <c r="S219" s="46">
        <v>-73.247955819639742</v>
      </c>
      <c r="T219" s="46">
        <v>54.305996232451093</v>
      </c>
      <c r="U219" s="46">
        <v>-254.2461274835224</v>
      </c>
    </row>
    <row r="220" spans="6:21" x14ac:dyDescent="0.25">
      <c r="F220" s="29">
        <v>210</v>
      </c>
      <c r="G220" s="32">
        <v>920.48021141030267</v>
      </c>
      <c r="H220" s="32">
        <v>957.02050007191247</v>
      </c>
      <c r="I220" s="32">
        <v>697.87980467040234</v>
      </c>
      <c r="J220" s="32">
        <v>1121.6227311257726</v>
      </c>
      <c r="K220" s="32">
        <v>1381.0871785760492</v>
      </c>
      <c r="L220" s="32">
        <v>-322.67276810547901</v>
      </c>
      <c r="O220" s="29">
        <v>210</v>
      </c>
      <c r="P220" s="46">
        <v>129.83966258515005</v>
      </c>
      <c r="Q220" s="46">
        <v>172.37144051882598</v>
      </c>
      <c r="R220" s="46">
        <v>48.400824639431505</v>
      </c>
      <c r="S220" s="46">
        <v>14.710923072555033</v>
      </c>
      <c r="T220" s="46">
        <v>-128.03891440777272</v>
      </c>
      <c r="U220" s="46">
        <v>-161.82947044369394</v>
      </c>
    </row>
    <row r="221" spans="6:21" x14ac:dyDescent="0.25">
      <c r="F221" s="29">
        <v>211</v>
      </c>
      <c r="G221" s="32">
        <v>614.31193756322546</v>
      </c>
      <c r="H221" s="32">
        <v>767.06391237031676</v>
      </c>
      <c r="I221" s="32">
        <v>880.69911884119756</v>
      </c>
      <c r="J221" s="32">
        <v>-615.38584335449104</v>
      </c>
      <c r="K221" s="32">
        <v>1315.1953925040516</v>
      </c>
      <c r="L221" s="32">
        <v>713.47730856048656</v>
      </c>
      <c r="O221" s="29">
        <v>211</v>
      </c>
      <c r="P221" s="46">
        <v>168.49090797968108</v>
      </c>
      <c r="Q221" s="46">
        <v>179.84539893305731</v>
      </c>
      <c r="R221" s="46">
        <v>87.71246502459411</v>
      </c>
      <c r="S221" s="46">
        <v>27.181439736329139</v>
      </c>
      <c r="T221" s="46">
        <v>-144.74679160024675</v>
      </c>
      <c r="U221" s="46">
        <v>-191.0226843903107</v>
      </c>
    </row>
    <row r="222" spans="6:21" x14ac:dyDescent="0.25">
      <c r="F222" s="29">
        <v>212</v>
      </c>
      <c r="G222" s="32">
        <v>884.77985165012615</v>
      </c>
      <c r="H222" s="32">
        <v>1018.2550675163357</v>
      </c>
      <c r="I222" s="32">
        <v>922.23163276680498</v>
      </c>
      <c r="J222" s="32">
        <v>-1154.7761603326608</v>
      </c>
      <c r="K222" s="32">
        <v>1282.3376198360656</v>
      </c>
      <c r="L222" s="32">
        <v>-774.77176112395136</v>
      </c>
      <c r="O222" s="29">
        <v>212</v>
      </c>
      <c r="P222" s="46">
        <v>202.57603854673454</v>
      </c>
      <c r="Q222" s="46">
        <v>179.90824105337623</v>
      </c>
      <c r="R222" s="46">
        <v>33.74322002767434</v>
      </c>
      <c r="S222" s="46">
        <v>-1.824383763146102</v>
      </c>
      <c r="T222" s="46">
        <v>22.820095914866215</v>
      </c>
      <c r="U222" s="46">
        <v>-45.179013870213566</v>
      </c>
    </row>
    <row r="223" spans="6:21" x14ac:dyDescent="0.25">
      <c r="F223" s="29">
        <v>213</v>
      </c>
      <c r="G223" s="32">
        <v>773.28326119071608</v>
      </c>
      <c r="H223" s="32">
        <v>1091.2944292544807</v>
      </c>
      <c r="I223" s="32">
        <v>753.23581245750938</v>
      </c>
      <c r="J223" s="32">
        <v>1979.6606416630275</v>
      </c>
      <c r="K223" s="32">
        <v>1261.7614321933997</v>
      </c>
      <c r="L223" s="32">
        <v>1532.661367992022</v>
      </c>
      <c r="O223" s="29">
        <v>213</v>
      </c>
      <c r="P223" s="46">
        <v>245.40756209877208</v>
      </c>
      <c r="Q223" s="46">
        <v>186.97488084315768</v>
      </c>
      <c r="R223" s="46">
        <v>2.6527984755493321</v>
      </c>
      <c r="S223" s="46">
        <v>63.140387351562708</v>
      </c>
      <c r="T223" s="46">
        <v>122.77628059221615</v>
      </c>
      <c r="U223" s="46">
        <v>-117.67110810525901</v>
      </c>
    </row>
    <row r="224" spans="6:21" x14ac:dyDescent="0.25">
      <c r="F224" s="29">
        <v>214</v>
      </c>
      <c r="G224" s="32">
        <v>677.66296888254055</v>
      </c>
      <c r="H224" s="32">
        <v>818.22274969614591</v>
      </c>
      <c r="I224" s="32">
        <v>707.16223852703206</v>
      </c>
      <c r="J224" s="32">
        <v>1595.0106543958518</v>
      </c>
      <c r="K224" s="32">
        <v>567.47415272271974</v>
      </c>
      <c r="L224" s="32">
        <v>-455.62141910439459</v>
      </c>
      <c r="O224" s="29">
        <v>214</v>
      </c>
      <c r="P224" s="46">
        <v>90.86136154351874</v>
      </c>
      <c r="Q224" s="46">
        <v>270.53083094517103</v>
      </c>
      <c r="R224" s="46">
        <v>77.166661150024481</v>
      </c>
      <c r="S224" s="46">
        <v>-144.72165787553502</v>
      </c>
      <c r="T224" s="46">
        <v>-2.9199507276779286</v>
      </c>
      <c r="U224" s="46">
        <v>30.614544739441101</v>
      </c>
    </row>
    <row r="225" spans="6:21" x14ac:dyDescent="0.25">
      <c r="F225" s="29">
        <v>215</v>
      </c>
      <c r="G225" s="32">
        <v>945.35717704216631</v>
      </c>
      <c r="H225" s="32">
        <v>732.91145137468448</v>
      </c>
      <c r="I225" s="32">
        <v>858.65947710038563</v>
      </c>
      <c r="J225" s="32">
        <v>1849.1746050028523</v>
      </c>
      <c r="K225" s="32">
        <v>2643.3680198770271</v>
      </c>
      <c r="L225" s="32">
        <v>-829.14813081511875</v>
      </c>
      <c r="O225" s="29">
        <v>215</v>
      </c>
      <c r="P225" s="46">
        <v>201.96888123485047</v>
      </c>
      <c r="Q225" s="46">
        <v>130.86651498376534</v>
      </c>
      <c r="R225" s="46">
        <v>13.567235025905745</v>
      </c>
      <c r="S225" s="46">
        <v>-85.435020647878787</v>
      </c>
      <c r="T225" s="46">
        <v>-99.433269097012271</v>
      </c>
      <c r="U225" s="46">
        <v>-446.91867845318768</v>
      </c>
    </row>
    <row r="226" spans="6:21" x14ac:dyDescent="0.25">
      <c r="F226" s="29">
        <v>216</v>
      </c>
      <c r="G226" s="32">
        <v>865.53491069791153</v>
      </c>
      <c r="H226" s="32">
        <v>860.33671384507488</v>
      </c>
      <c r="I226" s="32">
        <v>801.00416886687071</v>
      </c>
      <c r="J226" s="32">
        <v>-1043.4555179339168</v>
      </c>
      <c r="K226" s="32">
        <v>1142.3562886809523</v>
      </c>
      <c r="L226" s="32">
        <v>-2546.7673926730586</v>
      </c>
      <c r="O226" s="29">
        <v>216</v>
      </c>
      <c r="P226" s="46">
        <v>218.13448069282708</v>
      </c>
      <c r="Q226" s="46">
        <v>119.23184809307349</v>
      </c>
      <c r="R226" s="46">
        <v>57.604734634064471</v>
      </c>
      <c r="S226" s="46">
        <v>-149.08803768614939</v>
      </c>
      <c r="T226" s="46">
        <v>-129.85465020430308</v>
      </c>
      <c r="U226" s="46">
        <v>-248.26664210619504</v>
      </c>
    </row>
    <row r="227" spans="6:21" x14ac:dyDescent="0.25">
      <c r="F227" s="29">
        <v>217</v>
      </c>
      <c r="G227" s="32">
        <v>1076.7157530452587</v>
      </c>
      <c r="H227" s="32">
        <v>985.6177643120518</v>
      </c>
      <c r="I227" s="32">
        <v>741.03679149574873</v>
      </c>
      <c r="J227" s="32">
        <v>814.56100995893939</v>
      </c>
      <c r="K227" s="32">
        <v>641.38067106547442</v>
      </c>
      <c r="L227" s="32">
        <v>-3253.7521301358902</v>
      </c>
      <c r="O227" s="29">
        <v>217</v>
      </c>
      <c r="P227" s="46">
        <v>156.57804981383174</v>
      </c>
      <c r="Q227" s="46">
        <v>187.4124142014561</v>
      </c>
      <c r="R227" s="46">
        <v>52.371132989604803</v>
      </c>
      <c r="S227" s="46">
        <v>-159.49698683918609</v>
      </c>
      <c r="T227" s="46">
        <v>85.382871809375729</v>
      </c>
      <c r="U227" s="46">
        <v>-99.288739667752907</v>
      </c>
    </row>
    <row r="228" spans="6:21" x14ac:dyDescent="0.25">
      <c r="F228" s="29">
        <v>218</v>
      </c>
      <c r="G228" s="32">
        <v>753.73254196810194</v>
      </c>
      <c r="H228" s="32">
        <v>754.03385570252158</v>
      </c>
      <c r="I228" s="32">
        <v>958.51209623359955</v>
      </c>
      <c r="J228" s="32">
        <v>950.85023069651743</v>
      </c>
      <c r="K228" s="32">
        <v>631.02897652596312</v>
      </c>
      <c r="L228" s="32">
        <v>-791.68378219394344</v>
      </c>
      <c r="O228" s="29">
        <v>218</v>
      </c>
      <c r="P228" s="46">
        <v>159.37221787802719</v>
      </c>
      <c r="Q228" s="46">
        <v>151.13694241046829</v>
      </c>
      <c r="R228" s="46">
        <v>30.92878175558036</v>
      </c>
      <c r="S228" s="46">
        <v>-46.337044966825147</v>
      </c>
      <c r="T228" s="46">
        <v>7.9235043425392178</v>
      </c>
      <c r="U228" s="46">
        <v>-229.81040052602862</v>
      </c>
    </row>
    <row r="229" spans="6:21" x14ac:dyDescent="0.25">
      <c r="F229" s="29">
        <v>219</v>
      </c>
      <c r="G229" s="32">
        <v>1047.0722313691149</v>
      </c>
      <c r="H229" s="32">
        <v>970.4022225743829</v>
      </c>
      <c r="I229" s="32">
        <v>790.24330746193345</v>
      </c>
      <c r="J229" s="32">
        <v>-915.12192193136707</v>
      </c>
      <c r="K229" s="32">
        <v>694.95628100469366</v>
      </c>
      <c r="L229" s="32">
        <v>-47.081953947948932</v>
      </c>
      <c r="O229" s="29">
        <v>219</v>
      </c>
      <c r="P229" s="46">
        <v>94.477217226056894</v>
      </c>
      <c r="Q229" s="46">
        <v>248.17301969406572</v>
      </c>
      <c r="R229" s="46">
        <v>12.600227327646564</v>
      </c>
      <c r="S229" s="46">
        <v>-141.69459666775685</v>
      </c>
      <c r="T229" s="46">
        <v>-206.47521228088442</v>
      </c>
      <c r="U229" s="46">
        <v>-271.45402866771053</v>
      </c>
    </row>
    <row r="230" spans="6:21" x14ac:dyDescent="0.25">
      <c r="F230" s="29">
        <v>220</v>
      </c>
      <c r="G230" s="32">
        <v>981.99003616158234</v>
      </c>
      <c r="H230" s="32">
        <v>856.32806485108085</v>
      </c>
      <c r="I230" s="32">
        <v>612.20652242704364</v>
      </c>
      <c r="J230" s="32">
        <v>-461.29699817426717</v>
      </c>
      <c r="K230" s="32">
        <v>2855.33813122829</v>
      </c>
      <c r="L230" s="32">
        <v>1058.8737427325214</v>
      </c>
      <c r="O230" s="29">
        <v>220</v>
      </c>
      <c r="P230" s="46">
        <v>135.11357640666637</v>
      </c>
      <c r="Q230" s="46">
        <v>177.18740716892876</v>
      </c>
      <c r="R230" s="46">
        <v>93.914096509287617</v>
      </c>
      <c r="S230" s="46">
        <v>-27.839546268435583</v>
      </c>
      <c r="T230" s="46">
        <v>-4.230039671503846</v>
      </c>
      <c r="U230" s="46">
        <v>-287.74042954153083</v>
      </c>
    </row>
    <row r="231" spans="6:21" x14ac:dyDescent="0.25">
      <c r="F231" s="29">
        <v>221</v>
      </c>
      <c r="G231" s="32">
        <v>806.02660169536603</v>
      </c>
      <c r="H231" s="32">
        <v>844.74133465127488</v>
      </c>
      <c r="I231" s="32">
        <v>984.57656177354738</v>
      </c>
      <c r="J231" s="32">
        <v>32.602147669103942</v>
      </c>
      <c r="K231" s="32">
        <v>3618.9141147627779</v>
      </c>
      <c r="L231" s="32">
        <v>-1821.962262742145</v>
      </c>
      <c r="O231" s="29">
        <v>221</v>
      </c>
      <c r="P231" s="46">
        <v>115.79897472366684</v>
      </c>
      <c r="Q231" s="46">
        <v>232.542889726211</v>
      </c>
      <c r="R231" s="46">
        <v>84.173676081849976</v>
      </c>
      <c r="S231" s="46">
        <v>-163.09847441299723</v>
      </c>
      <c r="T231" s="46">
        <v>102.74726126707026</v>
      </c>
      <c r="U231" s="46">
        <v>-51.505872461337276</v>
      </c>
    </row>
    <row r="232" spans="6:21" x14ac:dyDescent="0.25">
      <c r="F232" s="29">
        <v>222</v>
      </c>
      <c r="G232" s="32">
        <v>1098.3621443872353</v>
      </c>
      <c r="H232" s="32">
        <v>1005.1933147252548</v>
      </c>
      <c r="I232" s="32">
        <v>907.7901730758208</v>
      </c>
      <c r="J232" s="32">
        <v>-179.18660040104623</v>
      </c>
      <c r="K232" s="32">
        <v>2295.4915864272962</v>
      </c>
      <c r="L232" s="32">
        <v>851.31427950026409</v>
      </c>
      <c r="O232" s="29">
        <v>222</v>
      </c>
      <c r="P232" s="46">
        <v>191.98598367419703</v>
      </c>
      <c r="Q232" s="46">
        <v>205.02378213049133</v>
      </c>
      <c r="R232" s="46">
        <v>142.38098069649757</v>
      </c>
      <c r="S232" s="46">
        <v>-228.45200971198528</v>
      </c>
      <c r="T232" s="46">
        <v>79.355588893724303</v>
      </c>
      <c r="U232" s="46">
        <v>-92.061193470097123</v>
      </c>
    </row>
    <row r="233" spans="6:21" x14ac:dyDescent="0.25">
      <c r="F233" s="29">
        <v>223</v>
      </c>
      <c r="G233" s="32">
        <v>894.60240279480877</v>
      </c>
      <c r="H233" s="32">
        <v>999.65250649372774</v>
      </c>
      <c r="I233" s="32">
        <v>941.1989638050236</v>
      </c>
      <c r="J233" s="32">
        <v>2564.2847445931657</v>
      </c>
      <c r="K233" s="32">
        <v>178.97051626434859</v>
      </c>
      <c r="L233" s="32">
        <v>-2542.0457968398587</v>
      </c>
      <c r="O233" s="29">
        <v>223</v>
      </c>
      <c r="P233" s="46">
        <v>83.135138752124192</v>
      </c>
      <c r="Q233" s="46">
        <v>180.33335778570995</v>
      </c>
      <c r="R233" s="46">
        <v>12.062797230818092</v>
      </c>
      <c r="S233" s="46">
        <v>-50.419880627310476</v>
      </c>
      <c r="T233" s="46">
        <v>-103.04218109277588</v>
      </c>
      <c r="U233" s="46">
        <v>-83.065041682869946</v>
      </c>
    </row>
    <row r="234" spans="6:21" x14ac:dyDescent="0.25">
      <c r="F234" s="29">
        <v>224</v>
      </c>
      <c r="G234" s="32">
        <v>453.05911915749039</v>
      </c>
      <c r="H234" s="32">
        <v>919.43261462450027</v>
      </c>
      <c r="I234" s="32">
        <v>868.49523499317183</v>
      </c>
      <c r="J234" s="32">
        <v>-3175.1235855977638</v>
      </c>
      <c r="K234" s="32">
        <v>1135.7413689613222</v>
      </c>
      <c r="L234" s="32">
        <v>898.98625850236112</v>
      </c>
      <c r="O234" s="29">
        <v>224</v>
      </c>
      <c r="P234" s="46">
        <v>134.56302476662643</v>
      </c>
      <c r="Q234" s="46">
        <v>254.03535526808588</v>
      </c>
      <c r="R234" s="46">
        <v>94.612397952109006</v>
      </c>
      <c r="S234" s="46">
        <v>-151.91752527490655</v>
      </c>
      <c r="T234" s="46">
        <v>97.929664966794576</v>
      </c>
      <c r="U234" s="46">
        <v>-273.1150388570785</v>
      </c>
    </row>
    <row r="235" spans="6:21" x14ac:dyDescent="0.25">
      <c r="F235" s="29">
        <v>225</v>
      </c>
      <c r="G235" s="32">
        <v>597.59098695454986</v>
      </c>
      <c r="H235" s="32">
        <v>1038.9878218523481</v>
      </c>
      <c r="I235" s="32">
        <v>845.99810486146271</v>
      </c>
      <c r="J235" s="32">
        <v>-388.03611034136975</v>
      </c>
      <c r="K235" s="32">
        <v>1315.6422259605361</v>
      </c>
      <c r="L235" s="32">
        <v>-2122.9624668419519</v>
      </c>
      <c r="O235" s="29">
        <v>225</v>
      </c>
      <c r="P235" s="46">
        <v>178.32524852860615</v>
      </c>
      <c r="Q235" s="46">
        <v>135.1724847133828</v>
      </c>
      <c r="R235" s="46">
        <v>51.098010288299633</v>
      </c>
      <c r="S235" s="46">
        <v>-120.81600685483124</v>
      </c>
      <c r="T235" s="46">
        <v>23.709476613812626</v>
      </c>
      <c r="U235" s="46">
        <v>-118.15602337222413</v>
      </c>
    </row>
    <row r="236" spans="6:21" x14ac:dyDescent="0.25">
      <c r="F236" s="29">
        <v>226</v>
      </c>
      <c r="G236" s="32">
        <v>840.31902620408164</v>
      </c>
      <c r="H236" s="32">
        <v>987.90165477384289</v>
      </c>
      <c r="I236" s="32">
        <v>737.63765077029166</v>
      </c>
      <c r="J236" s="32">
        <v>-2123.6139287652741</v>
      </c>
      <c r="K236" s="32">
        <v>2776.8335247185851</v>
      </c>
      <c r="L236" s="32">
        <v>-1760.098114325152</v>
      </c>
      <c r="O236" s="29">
        <v>226</v>
      </c>
      <c r="P236" s="46">
        <v>234.63411161162594</v>
      </c>
      <c r="Q236" s="46">
        <v>76.911190230098555</v>
      </c>
      <c r="R236" s="46">
        <v>155.79509651828158</v>
      </c>
      <c r="S236" s="46">
        <v>-101.57831026254894</v>
      </c>
      <c r="T236" s="46">
        <v>-289.88044181716282</v>
      </c>
      <c r="U236" s="46">
        <v>-133.95830681384041</v>
      </c>
    </row>
    <row r="237" spans="6:21" x14ac:dyDescent="0.25">
      <c r="F237" s="29">
        <v>227</v>
      </c>
      <c r="G237" s="32">
        <v>872.78577981386115</v>
      </c>
      <c r="H237" s="32">
        <v>891.62767113542031</v>
      </c>
      <c r="I237" s="32">
        <v>865.69301056624954</v>
      </c>
      <c r="J237" s="32">
        <v>607.49013708020175</v>
      </c>
      <c r="K237" s="32">
        <v>1238.3319751420113</v>
      </c>
      <c r="L237" s="32">
        <v>-1021.3317371878675</v>
      </c>
      <c r="O237" s="29">
        <v>227</v>
      </c>
      <c r="P237" s="46">
        <v>96.708253758030651</v>
      </c>
      <c r="Q237" s="46">
        <v>148.85850616936597</v>
      </c>
      <c r="R237" s="46">
        <v>100.28451175753469</v>
      </c>
      <c r="S237" s="46">
        <v>-11.439415660523082</v>
      </c>
      <c r="T237" s="46">
        <v>-4.7994435562255831</v>
      </c>
      <c r="U237" s="46">
        <v>-138.41019110998627</v>
      </c>
    </row>
    <row r="238" spans="6:21" x14ac:dyDescent="0.25">
      <c r="F238" s="29">
        <v>228</v>
      </c>
      <c r="G238" s="32">
        <v>847.91827737188714</v>
      </c>
      <c r="H238" s="32">
        <v>903.75138574484208</v>
      </c>
      <c r="I238" s="32">
        <v>900.10711306784015</v>
      </c>
      <c r="J238" s="32">
        <v>1162.3183713870922</v>
      </c>
      <c r="K238" s="32">
        <v>2895.7054848183188</v>
      </c>
      <c r="L238" s="32">
        <v>-1645.4361361623296</v>
      </c>
      <c r="O238" s="29">
        <v>228</v>
      </c>
      <c r="P238" s="46">
        <v>178.17933426578975</v>
      </c>
      <c r="Q238" s="46">
        <v>113.89892308262074</v>
      </c>
      <c r="R238" s="46">
        <v>48.745290262818855</v>
      </c>
      <c r="S238" s="46">
        <v>-37.437136788025896</v>
      </c>
      <c r="T238" s="46">
        <v>-102.15144669739743</v>
      </c>
      <c r="U238" s="46">
        <v>-47.65577533855901</v>
      </c>
    </row>
    <row r="239" spans="6:21" x14ac:dyDescent="0.25">
      <c r="F239" s="29">
        <v>229</v>
      </c>
      <c r="G239" s="32">
        <v>899.54555652619183</v>
      </c>
      <c r="H239" s="32">
        <v>987.27660231196023</v>
      </c>
      <c r="I239" s="32">
        <v>1757.5512014812321</v>
      </c>
      <c r="J239" s="32">
        <v>607.54495219770251</v>
      </c>
      <c r="K239" s="32">
        <v>2775.8283362815246</v>
      </c>
      <c r="L239" s="32">
        <v>664.62849181554884</v>
      </c>
      <c r="O239" s="29">
        <v>229</v>
      </c>
      <c r="P239" s="46">
        <v>144.65740092860563</v>
      </c>
      <c r="Q239" s="46">
        <v>168.38898726037155</v>
      </c>
      <c r="R239" s="46">
        <v>46.310278254899288</v>
      </c>
      <c r="S239" s="46">
        <v>-229.54905199509381</v>
      </c>
      <c r="T239" s="46">
        <v>102.84859211552748</v>
      </c>
      <c r="U239" s="46">
        <v>-389.61774366276757</v>
      </c>
    </row>
    <row r="240" spans="6:21" x14ac:dyDescent="0.25">
      <c r="F240" s="29">
        <v>230</v>
      </c>
      <c r="G240" s="32">
        <v>759.58905146941606</v>
      </c>
      <c r="H240" s="32">
        <v>931.39258386980782</v>
      </c>
      <c r="I240" s="32">
        <v>710.69348654642408</v>
      </c>
      <c r="J240" s="32">
        <v>2019.3381334131454</v>
      </c>
      <c r="K240" s="32">
        <v>-535.88199908054412</v>
      </c>
      <c r="L240" s="32">
        <v>-832.4340184264729</v>
      </c>
      <c r="O240" s="29">
        <v>230</v>
      </c>
      <c r="P240" s="46">
        <v>112.18612791608115</v>
      </c>
      <c r="Q240" s="46">
        <v>234.23161724604256</v>
      </c>
      <c r="R240" s="46">
        <v>79.940161017008791</v>
      </c>
      <c r="S240" s="46">
        <v>38.766233269272448</v>
      </c>
      <c r="T240" s="46">
        <v>17.324728369162017</v>
      </c>
      <c r="U240" s="46">
        <v>-264.3487561060258</v>
      </c>
    </row>
    <row r="241" spans="6:21" x14ac:dyDescent="0.25">
      <c r="F241" s="29">
        <v>231</v>
      </c>
      <c r="G241" s="32">
        <v>1058.0045386335751</v>
      </c>
      <c r="H241" s="32">
        <v>795.89038381366754</v>
      </c>
      <c r="I241" s="32">
        <v>742.71223077881587</v>
      </c>
      <c r="J241" s="32">
        <v>2829.6117506509936</v>
      </c>
      <c r="K241" s="32">
        <v>1607.1931364736465</v>
      </c>
      <c r="L241" s="32">
        <v>-486.26640441525433</v>
      </c>
      <c r="O241" s="29">
        <v>231</v>
      </c>
      <c r="P241" s="46">
        <v>52.431196063572315</v>
      </c>
      <c r="Q241" s="46">
        <v>123.90352172964759</v>
      </c>
      <c r="R241" s="46">
        <v>33.273079901961921</v>
      </c>
      <c r="S241" s="46">
        <v>-168.18420877231438</v>
      </c>
      <c r="T241" s="46">
        <v>8.7273996730201588</v>
      </c>
      <c r="U241" s="46">
        <v>-217.83237134925457</v>
      </c>
    </row>
    <row r="242" spans="6:21" x14ac:dyDescent="0.25">
      <c r="F242" s="29">
        <v>232</v>
      </c>
      <c r="G242" s="32">
        <v>865.95116188719703</v>
      </c>
      <c r="H242" s="32">
        <v>1027.0592620187663</v>
      </c>
      <c r="I242" s="32">
        <v>877.12703410261474</v>
      </c>
      <c r="J242" s="32">
        <v>1479.6238780372778</v>
      </c>
      <c r="K242" s="32">
        <v>1641.7870214499208</v>
      </c>
      <c r="L242" s="32">
        <v>-443.31538692816775</v>
      </c>
      <c r="O242" s="29">
        <v>232</v>
      </c>
      <c r="P242" s="46">
        <v>136.22390912528829</v>
      </c>
      <c r="Q242" s="46">
        <v>219.05465314437816</v>
      </c>
      <c r="R242" s="46">
        <v>11.857240565405846</v>
      </c>
      <c r="S242" s="46">
        <v>-98.703477346903583</v>
      </c>
      <c r="T242" s="46">
        <v>-399.2533575281916</v>
      </c>
      <c r="U242" s="46">
        <v>106.75054915106256</v>
      </c>
    </row>
    <row r="243" spans="6:21" x14ac:dyDescent="0.25">
      <c r="F243" s="29">
        <v>233</v>
      </c>
      <c r="G243" s="32">
        <v>980.54109125312561</v>
      </c>
      <c r="H243" s="32">
        <v>774.6825959494945</v>
      </c>
      <c r="I243" s="32">
        <v>841.8643119700846</v>
      </c>
      <c r="J243" s="32">
        <v>694.44502112891132</v>
      </c>
      <c r="K243" s="32">
        <v>-54.181124916581211</v>
      </c>
      <c r="L243" s="32">
        <v>-533.3643852941932</v>
      </c>
      <c r="O243" s="29">
        <v>233</v>
      </c>
      <c r="P243" s="46">
        <v>76.976838643251767</v>
      </c>
      <c r="Q243" s="46">
        <v>213.55572021949303</v>
      </c>
      <c r="R243" s="46">
        <v>63.675731417904387</v>
      </c>
      <c r="S243" s="46">
        <v>-205.95524101503713</v>
      </c>
      <c r="T243" s="46">
        <v>-182.5451271087868</v>
      </c>
      <c r="U243" s="46">
        <v>-130.25554612577616</v>
      </c>
    </row>
    <row r="244" spans="6:21" x14ac:dyDescent="0.25">
      <c r="F244" s="29">
        <v>234</v>
      </c>
      <c r="G244" s="32">
        <v>1084.7072295333965</v>
      </c>
      <c r="H244" s="32">
        <v>1066.0807672639085</v>
      </c>
      <c r="I244" s="32">
        <v>1603.9283182493537</v>
      </c>
      <c r="J244" s="32">
        <v>2279.1328217317077</v>
      </c>
      <c r="K244" s="32">
        <v>3584.7522692757766</v>
      </c>
      <c r="L244" s="32">
        <v>47.270592393470906</v>
      </c>
      <c r="O244" s="29">
        <v>234</v>
      </c>
      <c r="P244" s="46">
        <v>338.425078497968</v>
      </c>
      <c r="Q244" s="46">
        <v>170.85145798841836</v>
      </c>
      <c r="R244" s="46">
        <v>33.919428231610652</v>
      </c>
      <c r="S244" s="46">
        <v>-254.35331362557201</v>
      </c>
      <c r="T244" s="46">
        <v>12.995431492729836</v>
      </c>
      <c r="U244" s="46">
        <v>-356.56724915482619</v>
      </c>
    </row>
    <row r="245" spans="6:21" x14ac:dyDescent="0.25">
      <c r="F245" s="29">
        <v>235</v>
      </c>
      <c r="G245" s="32">
        <v>681.88135927038093</v>
      </c>
      <c r="H245" s="32">
        <v>972.60725603657011</v>
      </c>
      <c r="I245" s="32">
        <v>839.82734737283499</v>
      </c>
      <c r="J245" s="32">
        <v>878.41415142675578</v>
      </c>
      <c r="K245" s="32">
        <v>846.96464001214827</v>
      </c>
      <c r="L245" s="32">
        <v>1110.9172365644108</v>
      </c>
      <c r="O245" s="29">
        <v>235</v>
      </c>
      <c r="P245" s="46">
        <v>91.633030990222039</v>
      </c>
      <c r="Q245" s="46">
        <v>258.83874881950692</v>
      </c>
      <c r="R245" s="46">
        <v>75.740708579654324</v>
      </c>
      <c r="S245" s="46">
        <v>-230.85896385032709</v>
      </c>
      <c r="T245" s="46">
        <v>-62.730062878969306</v>
      </c>
      <c r="U245" s="46">
        <v>-72.806718689634863</v>
      </c>
    </row>
    <row r="246" spans="6:21" x14ac:dyDescent="0.25">
      <c r="F246" s="29">
        <v>236</v>
      </c>
      <c r="G246" s="32">
        <v>856.24372199277559</v>
      </c>
      <c r="H246" s="32">
        <v>1159.3478114445543</v>
      </c>
      <c r="I246" s="32">
        <v>815.93238580622574</v>
      </c>
      <c r="J246" s="32">
        <v>453.67928157405277</v>
      </c>
      <c r="K246" s="32">
        <v>-973.27105086094616</v>
      </c>
      <c r="L246" s="32">
        <v>-950.3585693339619</v>
      </c>
      <c r="O246" s="29">
        <v>236</v>
      </c>
      <c r="P246" s="46">
        <v>154.09912490739964</v>
      </c>
      <c r="Q246" s="46">
        <v>162.17663645102607</v>
      </c>
      <c r="R246" s="46">
        <v>5.0217309133394679</v>
      </c>
      <c r="S246" s="46">
        <v>102.15583865282645</v>
      </c>
      <c r="T246" s="46">
        <v>-0.78699272937933529</v>
      </c>
      <c r="U246" s="46">
        <v>-334.15488953060878</v>
      </c>
    </row>
    <row r="247" spans="6:21" x14ac:dyDescent="0.25">
      <c r="F247" s="29">
        <v>237</v>
      </c>
      <c r="G247" s="32">
        <v>1116.828559487285</v>
      </c>
      <c r="H247" s="32">
        <v>1009.0992960926387</v>
      </c>
      <c r="I247" s="32">
        <v>2212.5441572369232</v>
      </c>
      <c r="J247" s="32">
        <v>1909.8281495006204</v>
      </c>
      <c r="K247" s="32">
        <v>652.51528062899251</v>
      </c>
      <c r="L247" s="32">
        <v>-168.37492234493948</v>
      </c>
      <c r="O247" s="29">
        <v>237</v>
      </c>
      <c r="P247" s="46">
        <v>46.28241013478879</v>
      </c>
      <c r="Q247" s="46">
        <v>230.65578909405434</v>
      </c>
      <c r="R247" s="46">
        <v>73.623032169277792</v>
      </c>
      <c r="S247" s="46">
        <v>-189.8457401408732</v>
      </c>
      <c r="T247" s="46">
        <v>9.1040266427179404</v>
      </c>
      <c r="U247" s="46">
        <v>-225.12851492241191</v>
      </c>
    </row>
    <row r="248" spans="6:21" x14ac:dyDescent="0.25">
      <c r="F248" s="29">
        <v>238</v>
      </c>
      <c r="G248" s="32">
        <v>856.64190976781356</v>
      </c>
      <c r="H248" s="32">
        <v>814.67393031444681</v>
      </c>
      <c r="I248" s="32">
        <v>782.90627460018823</v>
      </c>
      <c r="J248" s="32">
        <v>1338.8481589031298</v>
      </c>
      <c r="K248" s="32">
        <v>2061.0903208000491</v>
      </c>
      <c r="L248" s="32">
        <v>1048.6923504540719</v>
      </c>
      <c r="O248" s="29">
        <v>238</v>
      </c>
      <c r="P248" s="46">
        <v>66.349423991888216</v>
      </c>
      <c r="Q248" s="46">
        <v>59.914585637983691</v>
      </c>
      <c r="R248" s="46">
        <v>36.235076875824973</v>
      </c>
      <c r="S248" s="46">
        <v>-146.46297197654246</v>
      </c>
      <c r="T248" s="46">
        <v>69.83567689793631</v>
      </c>
      <c r="U248" s="46">
        <v>-74.476018919213175</v>
      </c>
    </row>
    <row r="249" spans="6:21" x14ac:dyDescent="0.25">
      <c r="F249" s="29">
        <v>239</v>
      </c>
      <c r="G249" s="32">
        <v>1017.3187798216436</v>
      </c>
      <c r="H249" s="32">
        <v>810.26396041405587</v>
      </c>
      <c r="I249" s="32">
        <v>934.18560808421444</v>
      </c>
      <c r="J249" s="32">
        <v>550.33298060858942</v>
      </c>
      <c r="K249" s="32">
        <v>2573.0130089092845</v>
      </c>
      <c r="L249" s="32">
        <v>-1046.6445916971334</v>
      </c>
      <c r="O249" s="29">
        <v>239</v>
      </c>
      <c r="P249" s="46">
        <v>249.1677649055091</v>
      </c>
      <c r="Q249" s="46">
        <v>223.30091008192596</v>
      </c>
      <c r="R249" s="46">
        <v>229.3015909684745</v>
      </c>
      <c r="S249" s="46">
        <v>58.470313096355085</v>
      </c>
      <c r="T249" s="46">
        <v>-174.46430697715857</v>
      </c>
      <c r="U249" s="46">
        <v>-156.16601298007788</v>
      </c>
    </row>
    <row r="250" spans="6:21" x14ac:dyDescent="0.25">
      <c r="F250" s="29">
        <v>240</v>
      </c>
      <c r="G250" s="32">
        <v>913.06896194949195</v>
      </c>
      <c r="H250" s="32">
        <v>1005.8173220981607</v>
      </c>
      <c r="I250" s="32">
        <v>998.33629431282452</v>
      </c>
      <c r="J250" s="32">
        <v>1283.7106293212419</v>
      </c>
      <c r="K250" s="32">
        <v>985.04052284835052</v>
      </c>
      <c r="L250" s="32">
        <v>-1099.7736590942259</v>
      </c>
      <c r="O250" s="29">
        <v>240</v>
      </c>
      <c r="P250" s="46">
        <v>265.9691961056717</v>
      </c>
      <c r="Q250" s="46">
        <v>228.71027725885966</v>
      </c>
      <c r="R250" s="46">
        <v>168.72953137676359</v>
      </c>
      <c r="S250" s="46">
        <v>62.295630611454442</v>
      </c>
      <c r="T250" s="46">
        <v>-129.53569445323421</v>
      </c>
      <c r="U250" s="46">
        <v>137.80998863375476</v>
      </c>
    </row>
    <row r="251" spans="6:21" x14ac:dyDescent="0.25">
      <c r="F251" s="29">
        <v>241</v>
      </c>
      <c r="G251" s="32">
        <v>641.47365851996165</v>
      </c>
      <c r="H251" s="32">
        <v>1014.2348051995896</v>
      </c>
      <c r="I251" s="32">
        <v>915.97528568191137</v>
      </c>
      <c r="J251" s="32">
        <v>-872.63382475924482</v>
      </c>
      <c r="K251" s="32">
        <v>1475.987734868193</v>
      </c>
      <c r="L251" s="32">
        <v>-29.444204639959025</v>
      </c>
      <c r="O251" s="29">
        <v>241</v>
      </c>
      <c r="P251" s="46">
        <v>136.64861460105584</v>
      </c>
      <c r="Q251" s="46">
        <v>204.95994628729011</v>
      </c>
      <c r="R251" s="46">
        <v>47.713754074033773</v>
      </c>
      <c r="S251" s="46">
        <v>-69.185523831585556</v>
      </c>
      <c r="T251" s="46">
        <v>18.890261577283525</v>
      </c>
      <c r="U251" s="46">
        <v>-249.15783839546896</v>
      </c>
    </row>
    <row r="252" spans="6:21" x14ac:dyDescent="0.25">
      <c r="F252" s="29">
        <v>242</v>
      </c>
      <c r="G252" s="32">
        <v>795.08047959988471</v>
      </c>
      <c r="H252" s="32">
        <v>1012.4203325458257</v>
      </c>
      <c r="I252" s="32">
        <v>710.93655338763529</v>
      </c>
      <c r="J252" s="32">
        <v>2121.7558815583088</v>
      </c>
      <c r="K252" s="32">
        <v>394.48909633138646</v>
      </c>
      <c r="L252" s="32">
        <v>-661.32180421120574</v>
      </c>
      <c r="O252" s="29">
        <v>242</v>
      </c>
      <c r="P252" s="46">
        <v>121.33013127335255</v>
      </c>
      <c r="Q252" s="46">
        <v>228.2756892766497</v>
      </c>
      <c r="R252" s="46">
        <v>70.814855734838773</v>
      </c>
      <c r="S252" s="46">
        <v>-8.3750258537601212</v>
      </c>
      <c r="T252" s="46">
        <v>-20.953762870736909</v>
      </c>
      <c r="U252" s="46">
        <v>-162.33340331831857</v>
      </c>
    </row>
    <row r="253" spans="6:21" x14ac:dyDescent="0.25">
      <c r="F253" s="29">
        <v>243</v>
      </c>
      <c r="G253" s="32">
        <v>879.92642354582449</v>
      </c>
      <c r="H253" s="32">
        <v>723.69933504252731</v>
      </c>
      <c r="I253" s="32">
        <v>639.23772445081522</v>
      </c>
      <c r="J253" s="32">
        <v>-204.98559496033067</v>
      </c>
      <c r="K253" s="32">
        <v>1011.1599679285837</v>
      </c>
      <c r="L253" s="32">
        <v>461.70075129458019</v>
      </c>
      <c r="O253" s="29">
        <v>243</v>
      </c>
      <c r="P253" s="46">
        <v>128.84770291635738</v>
      </c>
      <c r="Q253" s="46">
        <v>167.68207708977337</v>
      </c>
      <c r="R253" s="46">
        <v>130.19538807679328</v>
      </c>
      <c r="S253" s="46">
        <v>-35.806674582175219</v>
      </c>
      <c r="T253" s="46">
        <v>-20.18127926570412</v>
      </c>
      <c r="U253" s="46">
        <v>-400.10390196341461</v>
      </c>
    </row>
    <row r="254" spans="6:21" x14ac:dyDescent="0.25">
      <c r="F254" s="29">
        <v>244</v>
      </c>
      <c r="G254" s="32">
        <v>662.87957534348698</v>
      </c>
      <c r="H254" s="32">
        <v>764.91017076080425</v>
      </c>
      <c r="I254" s="32">
        <v>845.75415904878355</v>
      </c>
      <c r="J254" s="32">
        <v>2150.9970494227227</v>
      </c>
      <c r="K254" s="32">
        <v>2005.7336914817461</v>
      </c>
      <c r="L254" s="32">
        <v>-4165.3744771719412</v>
      </c>
      <c r="O254" s="29">
        <v>244</v>
      </c>
      <c r="P254" s="46">
        <v>162.32642998193285</v>
      </c>
      <c r="Q254" s="46">
        <v>220.64283373644497</v>
      </c>
      <c r="R254" s="46">
        <v>89.089521927194255</v>
      </c>
      <c r="S254" s="46">
        <v>-159.17325353048977</v>
      </c>
      <c r="T254" s="46">
        <v>-178.09821667085771</v>
      </c>
      <c r="U254" s="46">
        <v>-146.44391865831369</v>
      </c>
    </row>
    <row r="255" spans="6:21" x14ac:dyDescent="0.25">
      <c r="F255" s="29">
        <v>245</v>
      </c>
      <c r="G255" s="32">
        <v>697.11873420527672</v>
      </c>
      <c r="H255" s="32">
        <v>1316.7415429781468</v>
      </c>
      <c r="I255" s="32">
        <v>899.59651604835653</v>
      </c>
      <c r="J255" s="32">
        <v>1980.955580455704</v>
      </c>
      <c r="K255" s="32">
        <v>-951.63271509136393</v>
      </c>
      <c r="L255" s="32">
        <v>1044.8751855680739</v>
      </c>
      <c r="O255" s="29">
        <v>245</v>
      </c>
      <c r="P255" s="46">
        <v>157.20312954238028</v>
      </c>
      <c r="Q255" s="46">
        <v>81.113108895603773</v>
      </c>
      <c r="R255" s="46">
        <v>95.227605573526773</v>
      </c>
      <c r="S255" s="46">
        <v>72.755477199984227</v>
      </c>
      <c r="T255" s="46">
        <v>-215.34211200873847</v>
      </c>
      <c r="U255" s="46">
        <v>-131.80346959265967</v>
      </c>
    </row>
    <row r="256" spans="6:21" x14ac:dyDescent="0.25">
      <c r="F256" s="29">
        <v>246</v>
      </c>
      <c r="G256" s="32">
        <v>616.85543973211679</v>
      </c>
      <c r="H256" s="32">
        <v>990.36339673328803</v>
      </c>
      <c r="I256" s="32">
        <v>921.07912419222885</v>
      </c>
      <c r="J256" s="32">
        <v>466.3593137355474</v>
      </c>
      <c r="K256" s="32">
        <v>1149.683646080859</v>
      </c>
      <c r="L256" s="32">
        <v>1911.571330253395</v>
      </c>
      <c r="O256" s="29">
        <v>246</v>
      </c>
      <c r="P256" s="46">
        <v>183.85753403731565</v>
      </c>
      <c r="Q256" s="46">
        <v>237.69089619755636</v>
      </c>
      <c r="R256" s="46">
        <v>39.065486331480884</v>
      </c>
      <c r="S256" s="46">
        <v>-310.66589987943598</v>
      </c>
      <c r="T256" s="46">
        <v>37.837080515477282</v>
      </c>
      <c r="U256" s="46">
        <v>-150.89324027869839</v>
      </c>
    </row>
    <row r="257" spans="6:21" x14ac:dyDescent="0.25">
      <c r="F257" s="29">
        <v>247</v>
      </c>
      <c r="G257" s="32">
        <v>723.45765042372932</v>
      </c>
      <c r="H257" s="32">
        <v>1072.900944815392</v>
      </c>
      <c r="I257" s="32">
        <v>813.33926538848937</v>
      </c>
      <c r="J257" s="32">
        <v>2318.0598768227328</v>
      </c>
      <c r="K257" s="32">
        <v>1055.1585597035692</v>
      </c>
      <c r="L257" s="32">
        <v>-1901.1686696347733</v>
      </c>
      <c r="O257" s="29">
        <v>247</v>
      </c>
      <c r="P257" s="46">
        <v>232.78040539969425</v>
      </c>
      <c r="Q257" s="46">
        <v>222.58336218078239</v>
      </c>
      <c r="R257" s="46">
        <v>59.365011139264652</v>
      </c>
      <c r="S257" s="46">
        <v>-59.150600726791481</v>
      </c>
      <c r="T257" s="46">
        <v>-64.50534166176476</v>
      </c>
      <c r="U257" s="46">
        <v>-50.847296589045015</v>
      </c>
    </row>
    <row r="258" spans="6:21" x14ac:dyDescent="0.25">
      <c r="F258" s="29">
        <v>248</v>
      </c>
      <c r="G258" s="32">
        <v>850.75536562993102</v>
      </c>
      <c r="H258" s="32">
        <v>951.31002787097441</v>
      </c>
      <c r="I258" s="32">
        <v>987.18212463319196</v>
      </c>
      <c r="J258" s="32">
        <v>972.98684663866879</v>
      </c>
      <c r="K258" s="32">
        <v>1394.7801918778605</v>
      </c>
      <c r="L258" s="32">
        <v>-1155.0476844698205</v>
      </c>
      <c r="O258" s="29">
        <v>248</v>
      </c>
      <c r="P258" s="46">
        <v>99.396927183095727</v>
      </c>
      <c r="Q258" s="46">
        <v>168.9979685997925</v>
      </c>
      <c r="R258" s="46">
        <v>155.91184067225478</v>
      </c>
      <c r="S258" s="46">
        <v>-7.7316360637843218</v>
      </c>
      <c r="T258" s="46">
        <v>-113.46417454387824</v>
      </c>
      <c r="U258" s="46">
        <v>-198.77259922764176</v>
      </c>
    </row>
    <row r="259" spans="6:21" x14ac:dyDescent="0.25">
      <c r="F259" s="29">
        <v>249</v>
      </c>
      <c r="G259" s="32">
        <v>668.80536413600612</v>
      </c>
      <c r="H259" s="32">
        <v>832.92092897603015</v>
      </c>
      <c r="I259" s="32">
        <v>781.57993812716359</v>
      </c>
      <c r="J259" s="32">
        <v>-88.650322116136522</v>
      </c>
      <c r="K259" s="32">
        <v>681.75090593190635</v>
      </c>
      <c r="L259" s="32">
        <v>-509.82770001590234</v>
      </c>
      <c r="O259" s="29">
        <v>249</v>
      </c>
      <c r="P259" s="46">
        <v>205.8704364510815</v>
      </c>
      <c r="Q259" s="46">
        <v>277.25038167516396</v>
      </c>
      <c r="R259" s="46">
        <v>69.287666766427662</v>
      </c>
      <c r="S259" s="46">
        <v>-68.295530890753412</v>
      </c>
      <c r="T259" s="46">
        <v>-210.46759097362633</v>
      </c>
      <c r="U259" s="46">
        <v>-292.37811621426908</v>
      </c>
    </row>
    <row r="260" spans="6:21" x14ac:dyDescent="0.25">
      <c r="F260" s="29">
        <v>250</v>
      </c>
      <c r="G260" s="32">
        <v>876.67832361987439</v>
      </c>
      <c r="H260" s="32">
        <v>849.94455496841601</v>
      </c>
      <c r="I260" s="32">
        <v>598.39591422192461</v>
      </c>
      <c r="J260" s="32">
        <v>1908.3719079898401</v>
      </c>
      <c r="K260" s="32">
        <v>1884.4955672011602</v>
      </c>
      <c r="L260" s="32">
        <v>-2039.1409207078359</v>
      </c>
      <c r="O260" s="29">
        <v>250</v>
      </c>
      <c r="P260" s="46">
        <v>124.80544598355749</v>
      </c>
      <c r="Q260" s="46">
        <v>274.08448903831913</v>
      </c>
      <c r="R260" s="46">
        <v>114.61805006613702</v>
      </c>
      <c r="S260" s="46">
        <v>-164.4087114903482</v>
      </c>
      <c r="T260" s="46">
        <v>107.96136143113347</v>
      </c>
      <c r="U260" s="46">
        <v>-374.59876565419438</v>
      </c>
    </row>
    <row r="261" spans="6:21" x14ac:dyDescent="0.25">
      <c r="F261" s="29">
        <v>251</v>
      </c>
      <c r="G261" s="32">
        <v>954.45343520085498</v>
      </c>
      <c r="H261" s="32">
        <v>952.07875506476739</v>
      </c>
      <c r="I261" s="32">
        <v>699.97346341883622</v>
      </c>
      <c r="J261" s="32">
        <v>2525.9524795007155</v>
      </c>
      <c r="K261" s="32">
        <v>1353.5972306715694</v>
      </c>
      <c r="L261" s="32">
        <v>-819.99878765016092</v>
      </c>
      <c r="O261" s="29">
        <v>251</v>
      </c>
      <c r="P261" s="46">
        <v>142.03667485754255</v>
      </c>
      <c r="Q261" s="46">
        <v>290.1243616921621</v>
      </c>
      <c r="R261" s="46">
        <v>45.104012719054197</v>
      </c>
      <c r="S261" s="46">
        <v>-143.27892263571334</v>
      </c>
      <c r="T261" s="46">
        <v>18.983147734350382</v>
      </c>
      <c r="U261" s="46">
        <v>-159.53299290485256</v>
      </c>
    </row>
    <row r="262" spans="6:21" x14ac:dyDescent="0.25">
      <c r="F262" s="29">
        <v>252</v>
      </c>
      <c r="G262" s="32">
        <v>1014.9685512366559</v>
      </c>
      <c r="H262" s="32">
        <v>823.41543644117519</v>
      </c>
      <c r="I262" s="32">
        <v>624.52265938703022</v>
      </c>
      <c r="J262" s="32">
        <v>-326.5261150087299</v>
      </c>
      <c r="K262" s="32">
        <v>391.15581607569584</v>
      </c>
      <c r="L262" s="32">
        <v>3.0897041432481274</v>
      </c>
      <c r="O262" s="29">
        <v>252</v>
      </c>
      <c r="P262" s="46">
        <v>291.9687581905996</v>
      </c>
      <c r="Q262" s="46">
        <v>247.81091185181322</v>
      </c>
      <c r="R262" s="46">
        <v>31.885379266290556</v>
      </c>
      <c r="S262" s="46">
        <v>160.14808351760416</v>
      </c>
      <c r="T262" s="46">
        <v>77.478619734912627</v>
      </c>
      <c r="U262" s="46">
        <v>-220.07704544614296</v>
      </c>
    </row>
    <row r="263" spans="6:21" x14ac:dyDescent="0.25">
      <c r="F263" s="29">
        <v>253</v>
      </c>
      <c r="G263" s="32">
        <v>721.52893568503987</v>
      </c>
      <c r="H263" s="32">
        <v>818.27097072533434</v>
      </c>
      <c r="I263" s="32">
        <v>738.63728973943034</v>
      </c>
      <c r="J263" s="32">
        <v>-581.64101586709057</v>
      </c>
      <c r="K263" s="32">
        <v>363.41524788015977</v>
      </c>
      <c r="L263" s="32">
        <v>966.48709845996018</v>
      </c>
      <c r="O263" s="29">
        <v>253</v>
      </c>
      <c r="P263" s="46">
        <v>200.21637754044173</v>
      </c>
      <c r="Q263" s="46">
        <v>292.63857378833154</v>
      </c>
      <c r="R263" s="46">
        <v>69.067771124439389</v>
      </c>
      <c r="S263" s="46">
        <v>-296.00661532387937</v>
      </c>
      <c r="T263" s="46">
        <v>-19.293852756141405</v>
      </c>
      <c r="U263" s="46">
        <v>-205.01340394505758</v>
      </c>
    </row>
    <row r="264" spans="6:21" x14ac:dyDescent="0.25">
      <c r="F264" s="29">
        <v>254</v>
      </c>
      <c r="G264" s="32">
        <v>927.84831552893593</v>
      </c>
      <c r="H264" s="32">
        <v>845.44616529038831</v>
      </c>
      <c r="I264" s="32">
        <v>826.83683283809933</v>
      </c>
      <c r="J264" s="32">
        <v>1459.8853315432098</v>
      </c>
      <c r="K264" s="32">
        <v>1805.6136035673935</v>
      </c>
      <c r="L264" s="32">
        <v>611.37722810481864</v>
      </c>
      <c r="O264" s="29">
        <v>254</v>
      </c>
      <c r="P264" s="46">
        <v>61.190726994609292</v>
      </c>
      <c r="Q264" s="46">
        <v>112.7478211112271</v>
      </c>
      <c r="R264" s="46">
        <v>55.839355423780717</v>
      </c>
      <c r="S264" s="46">
        <v>-242.47349049061313</v>
      </c>
      <c r="T264" s="46">
        <v>-136.86514317199658</v>
      </c>
      <c r="U264" s="46">
        <v>-366.36521475798543</v>
      </c>
    </row>
    <row r="265" spans="6:21" x14ac:dyDescent="0.25">
      <c r="F265" s="29">
        <v>255</v>
      </c>
      <c r="G265" s="32">
        <v>872.07321993846108</v>
      </c>
      <c r="H265" s="32">
        <v>735.85193578989038</v>
      </c>
      <c r="I265" s="32">
        <v>2336.3551124868668</v>
      </c>
      <c r="J265" s="32">
        <v>863.8160524032337</v>
      </c>
      <c r="K265" s="32">
        <v>2211.6149233113883</v>
      </c>
      <c r="L265" s="32">
        <v>-2968.159882766482</v>
      </c>
      <c r="O265" s="29">
        <v>255</v>
      </c>
      <c r="P265" s="46">
        <v>125.68986000933074</v>
      </c>
      <c r="Q265" s="46">
        <v>159.42332724867299</v>
      </c>
      <c r="R265" s="46">
        <v>4.4469079128104454</v>
      </c>
      <c r="S265" s="46">
        <v>-280.16372212298847</v>
      </c>
      <c r="T265" s="46">
        <v>162.1662093353977</v>
      </c>
      <c r="U265" s="46">
        <v>-62.207000504884149</v>
      </c>
    </row>
    <row r="266" spans="6:21" x14ac:dyDescent="0.25">
      <c r="F266" s="29">
        <v>256</v>
      </c>
      <c r="G266" s="32">
        <v>858.2957361652725</v>
      </c>
      <c r="H266" s="32">
        <v>1016.4646529738675</v>
      </c>
      <c r="I266" s="32">
        <v>2677.405620797012</v>
      </c>
      <c r="J266" s="32">
        <v>120.37050807454489</v>
      </c>
      <c r="K266" s="32">
        <v>915.94229811483001</v>
      </c>
      <c r="L266" s="32">
        <v>731.07895073321015</v>
      </c>
      <c r="O266" s="29">
        <v>256</v>
      </c>
      <c r="P266" s="46">
        <v>290.96455929017958</v>
      </c>
      <c r="Q266" s="46">
        <v>310.29262042023072</v>
      </c>
      <c r="R266" s="46">
        <v>25.24772712207556</v>
      </c>
      <c r="S266" s="46">
        <v>-271.23786837113073</v>
      </c>
      <c r="T266" s="46">
        <v>-33.531161460002409</v>
      </c>
      <c r="U266" s="46">
        <v>-23.279616215774354</v>
      </c>
    </row>
    <row r="267" spans="6:21" x14ac:dyDescent="0.25">
      <c r="F267" s="29">
        <v>257</v>
      </c>
      <c r="G267" s="32">
        <v>823.82090419761244</v>
      </c>
      <c r="H267" s="32">
        <v>1173.9963724985037</v>
      </c>
      <c r="I267" s="32">
        <v>869.1961880322151</v>
      </c>
      <c r="J267" s="32">
        <v>1774.4497132093702</v>
      </c>
      <c r="K267" s="32">
        <v>3363.2059253644466</v>
      </c>
      <c r="L267" s="32">
        <v>-898.71045023058741</v>
      </c>
      <c r="O267" s="29">
        <v>257</v>
      </c>
      <c r="P267" s="46">
        <v>193.11941002886425</v>
      </c>
      <c r="Q267" s="46">
        <v>177.69866081038759</v>
      </c>
      <c r="R267" s="46">
        <v>5.3497911884294354</v>
      </c>
      <c r="S267" s="46">
        <v>58.025528519173008</v>
      </c>
      <c r="T267" s="46">
        <v>-209.1294875362471</v>
      </c>
      <c r="U267" s="46">
        <v>-35.572993255200458</v>
      </c>
    </row>
    <row r="268" spans="6:21" x14ac:dyDescent="0.25">
      <c r="F268" s="29">
        <v>258</v>
      </c>
      <c r="G268" s="32">
        <v>692.39654407025319</v>
      </c>
      <c r="H268" s="32">
        <v>845.67688520044612</v>
      </c>
      <c r="I268" s="32">
        <v>853.52240967983198</v>
      </c>
      <c r="J268" s="32">
        <v>62.168914771201344</v>
      </c>
      <c r="K268" s="32">
        <v>354.69573918651622</v>
      </c>
      <c r="L268" s="32">
        <v>-898.99389152631466</v>
      </c>
      <c r="O268" s="29">
        <v>258</v>
      </c>
      <c r="P268" s="46">
        <v>129.44621024294338</v>
      </c>
      <c r="Q268" s="46">
        <v>185.21110201408493</v>
      </c>
      <c r="R268" s="46">
        <v>32.624897043412602</v>
      </c>
      <c r="S268" s="46">
        <v>43.252457996098997</v>
      </c>
      <c r="T268" s="46">
        <v>-95.315968879476145</v>
      </c>
      <c r="U268" s="46">
        <v>-285.70814883783555</v>
      </c>
    </row>
    <row r="269" spans="6:21" x14ac:dyDescent="0.25">
      <c r="F269" s="29">
        <v>259</v>
      </c>
      <c r="G269" s="32">
        <v>876.62615507341889</v>
      </c>
      <c r="H269" s="32">
        <v>717.60016458451082</v>
      </c>
      <c r="I269" s="32">
        <v>943.60989319825194</v>
      </c>
      <c r="J269" s="32">
        <v>1303.8590924113587</v>
      </c>
      <c r="K269" s="32">
        <v>1966.6724723023162</v>
      </c>
      <c r="L269" s="32">
        <v>13.303896198362963</v>
      </c>
      <c r="O269" s="29">
        <v>259</v>
      </c>
      <c r="P269" s="46">
        <v>112.74828683611565</v>
      </c>
      <c r="Q269" s="46">
        <v>190.21298488911299</v>
      </c>
      <c r="R269" s="46">
        <v>105.64824387605756</v>
      </c>
      <c r="S269" s="46">
        <v>-384.67868497370819</v>
      </c>
      <c r="T269" s="46">
        <v>64.960388356154454</v>
      </c>
      <c r="U269" s="46">
        <v>-288.1926082611368</v>
      </c>
    </row>
    <row r="270" spans="6:21" x14ac:dyDescent="0.25">
      <c r="F270" s="29">
        <v>260</v>
      </c>
      <c r="G270" s="32">
        <v>692.91403303779907</v>
      </c>
      <c r="H270" s="32">
        <v>981.40837797612585</v>
      </c>
      <c r="I270" s="32">
        <v>3167.3692676855994</v>
      </c>
      <c r="J270" s="32">
        <v>2142.4368778213329</v>
      </c>
      <c r="K270" s="32">
        <v>1792.5874379269917</v>
      </c>
      <c r="L270" s="32">
        <v>-2254.4033469425867</v>
      </c>
      <c r="O270" s="29">
        <v>260</v>
      </c>
      <c r="P270" s="46">
        <v>114.21533436856856</v>
      </c>
      <c r="Q270" s="46">
        <v>200.09296520268231</v>
      </c>
      <c r="R270" s="46">
        <v>18.351269786712976</v>
      </c>
      <c r="S270" s="46">
        <v>-26.97554126819</v>
      </c>
      <c r="T270" s="46">
        <v>-27.179525095555846</v>
      </c>
      <c r="U270" s="46">
        <v>-291.73707309864119</v>
      </c>
    </row>
    <row r="271" spans="6:21" x14ac:dyDescent="0.25">
      <c r="F271" s="29">
        <v>261</v>
      </c>
      <c r="G271" s="32">
        <v>955.22178258451368</v>
      </c>
      <c r="H271" s="32">
        <v>941.26525404516542</v>
      </c>
      <c r="I271" s="32">
        <v>997.30016372681894</v>
      </c>
      <c r="J271" s="32">
        <v>-785.76348354648599</v>
      </c>
      <c r="K271" s="32">
        <v>2294.2914000542587</v>
      </c>
      <c r="L271" s="32">
        <v>-335.42917532792308</v>
      </c>
      <c r="O271" s="29">
        <v>261</v>
      </c>
      <c r="P271" s="46">
        <v>88.335782709829573</v>
      </c>
      <c r="Q271" s="46">
        <v>233.39114624699403</v>
      </c>
      <c r="R271" s="46">
        <v>113.15061883626657</v>
      </c>
      <c r="S271" s="46">
        <v>-141.72748837140966</v>
      </c>
      <c r="T271" s="46">
        <v>-27.600083487350616</v>
      </c>
      <c r="U271" s="46">
        <v>-214.67483843799619</v>
      </c>
    </row>
    <row r="272" spans="6:21" x14ac:dyDescent="0.25">
      <c r="F272" s="29">
        <v>262</v>
      </c>
      <c r="G272" s="32">
        <v>915.86052701435619</v>
      </c>
      <c r="H272" s="32">
        <v>796.33571126643528</v>
      </c>
      <c r="I272" s="32">
        <v>865.75073982134745</v>
      </c>
      <c r="J272" s="32">
        <v>1507.0777095426211</v>
      </c>
      <c r="K272" s="32">
        <v>1532.591261025962</v>
      </c>
      <c r="L272" s="32">
        <v>924.1204254216118</v>
      </c>
      <c r="O272" s="29">
        <v>262</v>
      </c>
      <c r="P272" s="46">
        <v>142.21005443170344</v>
      </c>
      <c r="Q272" s="46">
        <v>182.67931352923046</v>
      </c>
      <c r="R272" s="46">
        <v>51.501356977229307</v>
      </c>
      <c r="S272" s="46">
        <v>-37.859048066932814</v>
      </c>
      <c r="T272" s="46">
        <v>-158.60855382530269</v>
      </c>
      <c r="U272" s="46">
        <v>-127.80650084084607</v>
      </c>
    </row>
    <row r="273" spans="6:21" x14ac:dyDescent="0.25">
      <c r="F273" s="29">
        <v>263</v>
      </c>
      <c r="G273" s="32">
        <v>835.64636313247365</v>
      </c>
      <c r="H273" s="32">
        <v>986.21002455470079</v>
      </c>
      <c r="I273" s="32">
        <v>823.36040594348196</v>
      </c>
      <c r="J273" s="32">
        <v>3207.2679550368966</v>
      </c>
      <c r="K273" s="32">
        <v>2073.5714432422992</v>
      </c>
      <c r="L273" s="32">
        <v>-846.31721595424824</v>
      </c>
      <c r="O273" s="29">
        <v>263</v>
      </c>
      <c r="P273" s="46">
        <v>210.92614534940515</v>
      </c>
      <c r="Q273" s="46">
        <v>171.47649244307246</v>
      </c>
      <c r="R273" s="46">
        <v>142.56945939431233</v>
      </c>
      <c r="S273" s="46">
        <v>-86.58483310997326</v>
      </c>
      <c r="T273" s="46">
        <v>-82.501159863282055</v>
      </c>
      <c r="U273" s="46">
        <v>-153.65422763868298</v>
      </c>
    </row>
    <row r="274" spans="6:21" x14ac:dyDescent="0.25">
      <c r="F274" s="29">
        <v>264</v>
      </c>
      <c r="G274" s="32">
        <v>774.29850165490689</v>
      </c>
      <c r="H274" s="32">
        <v>959.09604234206472</v>
      </c>
      <c r="I274" s="32">
        <v>880.28664927280579</v>
      </c>
      <c r="J274" s="32">
        <v>-145.29626638324135</v>
      </c>
      <c r="K274" s="32">
        <v>2480.8305833943523</v>
      </c>
      <c r="L274" s="32">
        <v>2449.6003828352832</v>
      </c>
      <c r="O274" s="29">
        <v>264</v>
      </c>
      <c r="P274" s="46">
        <v>63.587219088898166</v>
      </c>
      <c r="Q274" s="46">
        <v>144.81492810751524</v>
      </c>
      <c r="R274" s="46">
        <v>88.5084120927649</v>
      </c>
      <c r="S274" s="46">
        <v>-28.794147484766654</v>
      </c>
      <c r="T274" s="46">
        <v>-42.898630399243871</v>
      </c>
      <c r="U274" s="46">
        <v>-353.58622713920931</v>
      </c>
    </row>
    <row r="275" spans="6:21" x14ac:dyDescent="0.25">
      <c r="F275" s="29">
        <v>265</v>
      </c>
      <c r="G275" s="32">
        <v>845.26055196087054</v>
      </c>
      <c r="H275" s="32">
        <v>805.07876383470921</v>
      </c>
      <c r="I275" s="32">
        <v>837.61805178367649</v>
      </c>
      <c r="J275" s="32">
        <v>3060.1871594114873</v>
      </c>
      <c r="K275" s="32">
        <v>2800.9487936866881</v>
      </c>
      <c r="L275" s="32">
        <v>-36.136139443619868</v>
      </c>
      <c r="O275" s="29">
        <v>265</v>
      </c>
      <c r="P275" s="46">
        <v>135.56669235949994</v>
      </c>
      <c r="Q275" s="46">
        <v>155.5353811536944</v>
      </c>
      <c r="R275" s="46">
        <v>81.900923824780307</v>
      </c>
      <c r="S275" s="46">
        <v>-66.959181402597892</v>
      </c>
      <c r="T275" s="46">
        <v>34.174191475893394</v>
      </c>
      <c r="U275" s="46">
        <v>-384.4766333584048</v>
      </c>
    </row>
    <row r="276" spans="6:21" x14ac:dyDescent="0.25">
      <c r="F276" s="29">
        <v>266</v>
      </c>
      <c r="G276" s="32">
        <v>820.64119194374416</v>
      </c>
      <c r="H276" s="32">
        <v>669.80406782442969</v>
      </c>
      <c r="I276" s="32">
        <v>3515.8645451815964</v>
      </c>
      <c r="J276" s="32">
        <v>697.68753670623846</v>
      </c>
      <c r="K276" s="32">
        <v>322.55171276295187</v>
      </c>
      <c r="L276" s="32">
        <v>1282.7785345648845</v>
      </c>
      <c r="O276" s="29">
        <v>266</v>
      </c>
      <c r="P276" s="46">
        <v>98.809923346574863</v>
      </c>
      <c r="Q276" s="46">
        <v>242.52355935426482</v>
      </c>
      <c r="R276" s="46">
        <v>107.62499949654904</v>
      </c>
      <c r="S276" s="46">
        <v>-104.91681667538694</v>
      </c>
      <c r="T276" s="46">
        <v>-30.936309831757853</v>
      </c>
      <c r="U276" s="46">
        <v>-173.45411330690126</v>
      </c>
    </row>
    <row r="277" spans="6:21" x14ac:dyDescent="0.25">
      <c r="F277" s="29">
        <v>267</v>
      </c>
      <c r="G277" s="32">
        <v>790.9942497201796</v>
      </c>
      <c r="H277" s="32">
        <v>847.66599404057615</v>
      </c>
      <c r="I277" s="32">
        <v>1010.4229439703558</v>
      </c>
      <c r="J277" s="32">
        <v>2760.1748581768279</v>
      </c>
      <c r="K277" s="32">
        <v>1765.5354300484514</v>
      </c>
      <c r="L277" s="32">
        <v>-84.129745456195451</v>
      </c>
      <c r="O277" s="29">
        <v>267</v>
      </c>
      <c r="P277" s="46">
        <v>141.41724851982082</v>
      </c>
      <c r="Q277" s="46">
        <v>110.39029240260373</v>
      </c>
      <c r="R277" s="46">
        <v>110.68199266266515</v>
      </c>
      <c r="S277" s="46">
        <v>-150.37725834565083</v>
      </c>
      <c r="T277" s="46">
        <v>2.3123937262940899</v>
      </c>
      <c r="U277" s="46">
        <v>-65.944750905647879</v>
      </c>
    </row>
    <row r="278" spans="6:21" x14ac:dyDescent="0.25">
      <c r="F278" s="29">
        <v>268</v>
      </c>
      <c r="G278" s="32">
        <v>855.05157396715731</v>
      </c>
      <c r="H278" s="32">
        <v>1029.7687014437906</v>
      </c>
      <c r="I278" s="32">
        <v>983.97128274926945</v>
      </c>
      <c r="J278" s="32">
        <v>735.60697003630776</v>
      </c>
      <c r="K278" s="32">
        <v>2776.6933642765971</v>
      </c>
      <c r="L278" s="32">
        <v>-971.80125966538435</v>
      </c>
      <c r="O278" s="29">
        <v>268</v>
      </c>
      <c r="P278" s="46">
        <v>233.37329543897087</v>
      </c>
      <c r="Q278" s="46">
        <v>97.619239226934269</v>
      </c>
      <c r="R278" s="46">
        <v>21.901228147909933</v>
      </c>
      <c r="S278" s="46">
        <v>104.13975397394483</v>
      </c>
      <c r="T278" s="46">
        <v>109.99664419007024</v>
      </c>
      <c r="U278" s="46">
        <v>-182.9017125161912</v>
      </c>
    </row>
    <row r="279" spans="6:21" x14ac:dyDescent="0.25">
      <c r="F279" s="29">
        <v>269</v>
      </c>
      <c r="G279" s="32">
        <v>972.66272380107284</v>
      </c>
      <c r="H279" s="32">
        <v>740.47481568994499</v>
      </c>
      <c r="I279" s="32">
        <v>880.35436895967086</v>
      </c>
      <c r="J279" s="32">
        <v>1042.6320197545638</v>
      </c>
      <c r="K279" s="32">
        <v>2597.9786797427723</v>
      </c>
      <c r="L279" s="32">
        <v>-3671.6108939214846</v>
      </c>
      <c r="O279" s="29">
        <v>269</v>
      </c>
      <c r="P279" s="46">
        <v>26.234609065833922</v>
      </c>
      <c r="Q279" s="46">
        <v>135.13309137848569</v>
      </c>
      <c r="R279" s="46">
        <v>97.600515984690787</v>
      </c>
      <c r="S279" s="46">
        <v>6.4855621443642235</v>
      </c>
      <c r="T279" s="46">
        <v>-136.31851623063858</v>
      </c>
      <c r="U279" s="46">
        <v>-193.68008778109345</v>
      </c>
    </row>
    <row r="280" spans="6:21" x14ac:dyDescent="0.25">
      <c r="F280" s="29">
        <v>270</v>
      </c>
      <c r="G280" s="32">
        <v>696.78878548981402</v>
      </c>
      <c r="H280" s="32">
        <v>909.50739263562446</v>
      </c>
      <c r="I280" s="32">
        <v>861.18426993120647</v>
      </c>
      <c r="J280" s="32">
        <v>-886.23799454863001</v>
      </c>
      <c r="K280" s="32">
        <v>975.23822247084172</v>
      </c>
      <c r="L280" s="32">
        <v>354.60279872888623</v>
      </c>
      <c r="O280" s="29">
        <v>270</v>
      </c>
      <c r="P280" s="46">
        <v>130.14228225052682</v>
      </c>
      <c r="Q280" s="46">
        <v>153.64086846589294</v>
      </c>
      <c r="R280" s="46">
        <v>77.546991026475609</v>
      </c>
      <c r="S280" s="46">
        <v>4.9176876562604548</v>
      </c>
      <c r="T280" s="46">
        <v>-39.927979662086273</v>
      </c>
      <c r="U280" s="46">
        <v>-388.81921186213629</v>
      </c>
    </row>
    <row r="281" spans="6:21" x14ac:dyDescent="0.25">
      <c r="F281" s="29">
        <v>271</v>
      </c>
      <c r="G281" s="32">
        <v>969.59782724774095</v>
      </c>
      <c r="H281" s="32">
        <v>857.92022745372287</v>
      </c>
      <c r="I281" s="32">
        <v>789.55379768476269</v>
      </c>
      <c r="J281" s="32">
        <v>684.40474859875212</v>
      </c>
      <c r="K281" s="32">
        <v>1301.0175210213729</v>
      </c>
      <c r="L281" s="32">
        <v>-194.41480204359686</v>
      </c>
      <c r="O281" s="29">
        <v>271</v>
      </c>
      <c r="P281" s="46">
        <v>59.327416373491076</v>
      </c>
      <c r="Q281" s="46">
        <v>123.12476622927778</v>
      </c>
      <c r="R281" s="46">
        <v>25.085131074294395</v>
      </c>
      <c r="S281" s="46">
        <v>-77.178665702318312</v>
      </c>
      <c r="T281" s="46">
        <v>6.6475573524379001</v>
      </c>
      <c r="U281" s="46">
        <v>-158.38774916963291</v>
      </c>
    </row>
    <row r="282" spans="6:21" x14ac:dyDescent="0.25">
      <c r="F282" s="29">
        <v>272</v>
      </c>
      <c r="G282" s="32">
        <v>897.9316497215259</v>
      </c>
      <c r="H282" s="32">
        <v>826.14380133880877</v>
      </c>
      <c r="I282" s="32">
        <v>938.99029269550829</v>
      </c>
      <c r="J282" s="32">
        <v>1004.0969093002582</v>
      </c>
      <c r="K282" s="32">
        <v>674.21161089478119</v>
      </c>
      <c r="L282" s="32">
        <v>-1776.8632338021571</v>
      </c>
      <c r="O282" s="29">
        <v>272</v>
      </c>
      <c r="P282" s="46">
        <v>118.23035314484542</v>
      </c>
      <c r="Q282" s="46">
        <v>183.69399749242444</v>
      </c>
      <c r="R282" s="46">
        <v>43.140475852075156</v>
      </c>
      <c r="S282" s="46">
        <v>-200.934377172768</v>
      </c>
      <c r="T282" s="46">
        <v>-8.6532400817700363</v>
      </c>
      <c r="U282" s="46">
        <v>-174.37702393881182</v>
      </c>
    </row>
    <row r="283" spans="6:21" x14ac:dyDescent="0.25">
      <c r="F283" s="29">
        <v>273</v>
      </c>
      <c r="G283" s="32">
        <v>932.25627764938963</v>
      </c>
      <c r="H283" s="32">
        <v>700.29776268953538</v>
      </c>
      <c r="I283" s="32">
        <v>820.22038030098383</v>
      </c>
      <c r="J283" s="32">
        <v>1120.459254932538</v>
      </c>
      <c r="K283" s="32">
        <v>-535.89019387060671</v>
      </c>
      <c r="L283" s="32">
        <v>-674.13487272214297</v>
      </c>
      <c r="O283" s="29">
        <v>273</v>
      </c>
      <c r="P283" s="46">
        <v>90.833210752220054</v>
      </c>
      <c r="Q283" s="46">
        <v>165.08834124796397</v>
      </c>
      <c r="R283" s="46">
        <v>27.046329663537676</v>
      </c>
      <c r="S283" s="46">
        <v>-269.15154646172584</v>
      </c>
      <c r="T283" s="46">
        <v>-179.2099844294662</v>
      </c>
      <c r="U283" s="46">
        <v>-42.048872165065973</v>
      </c>
    </row>
    <row r="284" spans="6:21" x14ac:dyDescent="0.25">
      <c r="F284" s="29">
        <v>274</v>
      </c>
      <c r="G284" s="32">
        <v>868.61863428187871</v>
      </c>
      <c r="H284" s="32">
        <v>811.89151324799968</v>
      </c>
      <c r="I284" s="32">
        <v>745.05691163859956</v>
      </c>
      <c r="J284" s="32">
        <v>216.22698235288044</v>
      </c>
      <c r="K284" s="32">
        <v>237.84565900994858</v>
      </c>
      <c r="L284" s="32">
        <v>1674.275310033986</v>
      </c>
      <c r="O284" s="29">
        <v>274</v>
      </c>
      <c r="P284" s="46">
        <v>160.29961035597711</v>
      </c>
      <c r="Q284" s="46">
        <v>166.88589928044621</v>
      </c>
      <c r="R284" s="46">
        <v>83.675326822073089</v>
      </c>
      <c r="S284" s="46">
        <v>59.433920997120481</v>
      </c>
      <c r="T284" s="46">
        <v>-75.905755907438333</v>
      </c>
      <c r="U284" s="46">
        <v>-8.0512130750319102</v>
      </c>
    </row>
    <row r="285" spans="6:21" x14ac:dyDescent="0.25">
      <c r="F285" s="29">
        <v>275</v>
      </c>
      <c r="G285" s="32">
        <v>768.21139130894471</v>
      </c>
      <c r="H285" s="32">
        <v>1047.8291849042271</v>
      </c>
      <c r="I285" s="32">
        <v>810.01756184216629</v>
      </c>
      <c r="J285" s="32">
        <v>429.6877701887106</v>
      </c>
      <c r="K285" s="32">
        <v>217.37220400098886</v>
      </c>
      <c r="L285" s="32">
        <v>2222.6893153328019</v>
      </c>
      <c r="O285" s="29">
        <v>275</v>
      </c>
      <c r="P285" s="46">
        <v>187.41999555663216</v>
      </c>
      <c r="Q285" s="46">
        <v>245.97297459809323</v>
      </c>
      <c r="R285" s="46">
        <v>31.048169304082535</v>
      </c>
      <c r="S285" s="46">
        <v>43.910686450305434</v>
      </c>
      <c r="T285" s="46">
        <v>-52.489983167218952</v>
      </c>
      <c r="U285" s="46">
        <v>89.488880867731496</v>
      </c>
    </row>
    <row r="286" spans="6:21" x14ac:dyDescent="0.25">
      <c r="F286" s="29">
        <v>276</v>
      </c>
      <c r="G286" s="32">
        <v>743.65242607928985</v>
      </c>
      <c r="H286" s="32">
        <v>1017.8912287526473</v>
      </c>
      <c r="I286" s="32">
        <v>2307.1508435224732</v>
      </c>
      <c r="J286" s="32">
        <v>1795.4778983722463</v>
      </c>
      <c r="K286" s="32">
        <v>1496.9014604346712</v>
      </c>
      <c r="L286" s="32">
        <v>-4175.314242635216</v>
      </c>
      <c r="O286" s="29">
        <v>276</v>
      </c>
      <c r="P286" s="46">
        <v>128.15980327201271</v>
      </c>
      <c r="Q286" s="46">
        <v>279.14904124613122</v>
      </c>
      <c r="R286" s="46">
        <v>18.442028011409946</v>
      </c>
      <c r="S286" s="46">
        <v>-11.855071476520152</v>
      </c>
      <c r="T286" s="46">
        <v>-143.2952684094646</v>
      </c>
      <c r="U286" s="46">
        <v>-23.825346895282905</v>
      </c>
    </row>
    <row r="287" spans="6:21" x14ac:dyDescent="0.25">
      <c r="F287" s="29">
        <v>277</v>
      </c>
      <c r="G287" s="32">
        <v>841.9669046632348</v>
      </c>
      <c r="H287" s="32">
        <v>1031.8755011427938</v>
      </c>
      <c r="I287" s="32">
        <v>771.80095081821764</v>
      </c>
      <c r="J287" s="32">
        <v>123.23614878376975</v>
      </c>
      <c r="K287" s="32">
        <v>759.39154620588033</v>
      </c>
      <c r="L287" s="32">
        <v>-2252.3956557095835</v>
      </c>
      <c r="O287" s="29">
        <v>277</v>
      </c>
      <c r="P287" s="46">
        <v>91.696513542095147</v>
      </c>
      <c r="Q287" s="46">
        <v>124.31027507060367</v>
      </c>
      <c r="R287" s="46">
        <v>39.866738357615702</v>
      </c>
      <c r="S287" s="46">
        <v>76.393596665664859</v>
      </c>
      <c r="T287" s="46">
        <v>-137.59333196178193</v>
      </c>
      <c r="U287" s="46">
        <v>-10.060713423573134</v>
      </c>
    </row>
    <row r="288" spans="6:21" x14ac:dyDescent="0.25">
      <c r="F288" s="29">
        <v>278</v>
      </c>
      <c r="G288" s="32">
        <v>962.2431897432366</v>
      </c>
      <c r="H288" s="32">
        <v>957.67823457460509</v>
      </c>
      <c r="I288" s="32">
        <v>762.38794671239611</v>
      </c>
      <c r="J288" s="32">
        <v>2182.5649585015954</v>
      </c>
      <c r="K288" s="32">
        <v>2633.0532778954921</v>
      </c>
      <c r="L288" s="32">
        <v>-1257.4675174365339</v>
      </c>
      <c r="O288" s="29">
        <v>278</v>
      </c>
      <c r="P288" s="46">
        <v>112.38828575240399</v>
      </c>
      <c r="Q288" s="46">
        <v>161.97143141159023</v>
      </c>
      <c r="R288" s="46">
        <v>92.302957369360513</v>
      </c>
      <c r="S288" s="46">
        <v>-99.11237608559054</v>
      </c>
      <c r="T288" s="46">
        <v>63.848109904622447</v>
      </c>
      <c r="U288" s="46">
        <v>-170.80083421913048</v>
      </c>
    </row>
    <row r="289" spans="6:21" x14ac:dyDescent="0.25">
      <c r="F289" s="29">
        <v>279</v>
      </c>
      <c r="G289" s="32">
        <v>939.25761340027702</v>
      </c>
      <c r="H289" s="32">
        <v>898.86621910445592</v>
      </c>
      <c r="I289" s="32">
        <v>750.81339014012428</v>
      </c>
      <c r="J289" s="32">
        <v>-723.11642538925662</v>
      </c>
      <c r="K289" s="32">
        <v>2047.6955185204843</v>
      </c>
      <c r="L289" s="32">
        <v>2660.1922692668331</v>
      </c>
      <c r="O289" s="29">
        <v>279</v>
      </c>
      <c r="P289" s="46">
        <v>126.33397952598301</v>
      </c>
      <c r="Q289" s="46">
        <v>197.35387252288302</v>
      </c>
      <c r="R289" s="46">
        <v>64.126631429058989</v>
      </c>
      <c r="S289" s="46">
        <v>-141.52959558951113</v>
      </c>
      <c r="T289" s="46">
        <v>-165.51977684803603</v>
      </c>
      <c r="U289" s="46">
        <v>-451.02023152082404</v>
      </c>
    </row>
    <row r="290" spans="6:21" x14ac:dyDescent="0.25">
      <c r="F290" s="29">
        <v>280</v>
      </c>
      <c r="G290" s="32">
        <v>862.61236142852067</v>
      </c>
      <c r="H290" s="32">
        <v>788.17481918623707</v>
      </c>
      <c r="I290" s="32">
        <v>893.9708850183124</v>
      </c>
      <c r="J290" s="32">
        <v>41.407558617934228</v>
      </c>
      <c r="K290" s="32">
        <v>752.49655945866743</v>
      </c>
      <c r="L290" s="32">
        <v>1283.1193969712431</v>
      </c>
      <c r="O290" s="29">
        <v>280</v>
      </c>
      <c r="P290" s="46">
        <v>250.4695030399883</v>
      </c>
      <c r="Q290" s="46">
        <v>169.24812610762604</v>
      </c>
      <c r="R290" s="46">
        <v>23.846801369046148</v>
      </c>
      <c r="S290" s="46">
        <v>97.663391828902036</v>
      </c>
      <c r="T290" s="46">
        <v>-11.089063615602072</v>
      </c>
      <c r="U290" s="46">
        <v>-238.95153378803911</v>
      </c>
    </row>
    <row r="291" spans="6:21" x14ac:dyDescent="0.25">
      <c r="F291" s="29">
        <v>281</v>
      </c>
      <c r="G291" s="32">
        <v>1027.8971513123884</v>
      </c>
      <c r="H291" s="32">
        <v>753.25823349604343</v>
      </c>
      <c r="I291" s="32">
        <v>951.2591307554203</v>
      </c>
      <c r="J291" s="32">
        <v>853.951264674105</v>
      </c>
      <c r="K291" s="32">
        <v>-666.61879123750805</v>
      </c>
      <c r="L291" s="32">
        <v>-1748.5162240821637</v>
      </c>
      <c r="O291" s="29">
        <v>281</v>
      </c>
      <c r="P291" s="46">
        <v>255.07800768052087</v>
      </c>
      <c r="Q291" s="46">
        <v>128.2251599739073</v>
      </c>
      <c r="R291" s="46">
        <v>166.92626111426182</v>
      </c>
      <c r="S291" s="46">
        <v>-232.04217612698915</v>
      </c>
      <c r="T291" s="46">
        <v>70.518887505445036</v>
      </c>
      <c r="U291" s="46">
        <v>-69.953906790309929</v>
      </c>
    </row>
    <row r="292" spans="6:21" x14ac:dyDescent="0.25">
      <c r="F292" s="29">
        <v>282</v>
      </c>
      <c r="G292" s="32">
        <v>1031.1990950014369</v>
      </c>
      <c r="H292" s="32">
        <v>1073.6634035672432</v>
      </c>
      <c r="I292" s="32">
        <v>732.05157216496764</v>
      </c>
      <c r="J292" s="32">
        <v>-1194.6432904415478</v>
      </c>
      <c r="K292" s="32">
        <v>-1769.6313025880863</v>
      </c>
      <c r="L292" s="32">
        <v>-955.97888520379274</v>
      </c>
      <c r="O292" s="29">
        <v>282</v>
      </c>
      <c r="P292" s="46">
        <v>71.999972484386944</v>
      </c>
      <c r="Q292" s="46">
        <v>269.26313432346194</v>
      </c>
      <c r="R292" s="46">
        <v>6.5377847069388508</v>
      </c>
      <c r="S292" s="46">
        <v>11.131089029574127</v>
      </c>
      <c r="T292" s="46">
        <v>-135.49388339880147</v>
      </c>
      <c r="U292" s="46">
        <v>-218.47872968620607</v>
      </c>
    </row>
    <row r="293" spans="6:21" x14ac:dyDescent="0.25">
      <c r="F293" s="29">
        <v>283</v>
      </c>
      <c r="G293" s="32">
        <v>987.7778362998888</v>
      </c>
      <c r="H293" s="32">
        <v>868.14102176646702</v>
      </c>
      <c r="I293" s="32">
        <v>599.39179951367214</v>
      </c>
      <c r="J293" s="32">
        <v>254.61053287787217</v>
      </c>
      <c r="K293" s="32">
        <v>1305.5204661422731</v>
      </c>
      <c r="L293" s="32">
        <v>-1483.6531873299682</v>
      </c>
      <c r="O293" s="29">
        <v>283</v>
      </c>
      <c r="P293" s="46">
        <v>157.15930659098404</v>
      </c>
      <c r="Q293" s="46">
        <v>155.78011503044252</v>
      </c>
      <c r="R293" s="46">
        <v>13.114667223997003</v>
      </c>
      <c r="S293" s="46">
        <v>-131.9404585299369</v>
      </c>
      <c r="T293" s="46">
        <v>68.170021933957401</v>
      </c>
      <c r="U293" s="46">
        <v>48.670304836112905</v>
      </c>
    </row>
    <row r="294" spans="6:21" x14ac:dyDescent="0.25">
      <c r="F294" s="29">
        <v>284</v>
      </c>
      <c r="G294" s="32">
        <v>925.36897774189038</v>
      </c>
      <c r="H294" s="32">
        <v>927.07232023930828</v>
      </c>
      <c r="I294" s="32">
        <v>920.11778247399843</v>
      </c>
      <c r="J294" s="32">
        <v>2846.8241636029516</v>
      </c>
      <c r="K294" s="32">
        <v>2525.1760130521243</v>
      </c>
      <c r="L294" s="32">
        <v>-10.106271785130957</v>
      </c>
      <c r="O294" s="29">
        <v>284</v>
      </c>
      <c r="P294" s="46">
        <v>99.63329923245476</v>
      </c>
      <c r="Q294" s="46">
        <v>76.891266073028476</v>
      </c>
      <c r="R294" s="46">
        <v>127.7101727856429</v>
      </c>
      <c r="S294" s="46">
        <v>-2.0252834826256958</v>
      </c>
      <c r="T294" s="46">
        <v>-9.3090567343380144</v>
      </c>
      <c r="U294" s="46">
        <v>-325.35692522596071</v>
      </c>
    </row>
    <row r="295" spans="6:21" x14ac:dyDescent="0.25">
      <c r="F295" s="29">
        <v>285</v>
      </c>
      <c r="G295" s="32">
        <v>712.91294817178141</v>
      </c>
      <c r="H295" s="32">
        <v>933.23584543120796</v>
      </c>
      <c r="I295" s="32">
        <v>943.80412547984497</v>
      </c>
      <c r="J295" s="32">
        <v>114.57242458258133</v>
      </c>
      <c r="K295" s="32">
        <v>2263.0407015809114</v>
      </c>
      <c r="L295" s="32">
        <v>-2259.0902989998613</v>
      </c>
      <c r="O295" s="29">
        <v>285</v>
      </c>
      <c r="P295" s="46">
        <v>172.64192973917534</v>
      </c>
      <c r="Q295" s="46">
        <v>233.10196395566317</v>
      </c>
      <c r="R295" s="46">
        <v>51.08447852029218</v>
      </c>
      <c r="S295" s="46">
        <v>-79.221796860005952</v>
      </c>
      <c r="T295" s="46">
        <v>-157.1475147112352</v>
      </c>
      <c r="U295" s="46">
        <v>-142.89396720033869</v>
      </c>
    </row>
    <row r="296" spans="6:21" x14ac:dyDescent="0.25">
      <c r="F296" s="29">
        <v>286</v>
      </c>
      <c r="G296" s="32">
        <v>923.83703147341976</v>
      </c>
      <c r="H296" s="32">
        <v>572.95768690614386</v>
      </c>
      <c r="I296" s="32">
        <v>3288.4610609698329</v>
      </c>
      <c r="J296" s="32">
        <v>933.12053873338664</v>
      </c>
      <c r="K296" s="32">
        <v>-228.72599824057397</v>
      </c>
      <c r="L296" s="32">
        <v>1333.7855553080553</v>
      </c>
      <c r="O296" s="29">
        <v>286</v>
      </c>
      <c r="P296" s="46">
        <v>138.69986260663376</v>
      </c>
      <c r="Q296" s="46">
        <v>233.75746889047878</v>
      </c>
      <c r="R296" s="46">
        <v>120.49689917907318</v>
      </c>
      <c r="S296" s="46">
        <v>-262.85771136098435</v>
      </c>
      <c r="T296" s="46">
        <v>-105.20183699957374</v>
      </c>
      <c r="U296" s="46">
        <v>-227.18532652101123</v>
      </c>
    </row>
    <row r="297" spans="6:21" x14ac:dyDescent="0.25">
      <c r="F297" s="29">
        <v>287</v>
      </c>
      <c r="G297" s="32">
        <v>889.17943610920429</v>
      </c>
      <c r="H297" s="32">
        <v>1343.1847357686975</v>
      </c>
      <c r="I297" s="32">
        <v>762.39824358298665</v>
      </c>
      <c r="J297" s="32">
        <v>1531.8481940508846</v>
      </c>
      <c r="K297" s="32">
        <v>1029.5647831307833</v>
      </c>
      <c r="L297" s="32">
        <v>-10.923578604516479</v>
      </c>
      <c r="O297" s="29">
        <v>287</v>
      </c>
      <c r="P297" s="46">
        <v>72.08951853813852</v>
      </c>
      <c r="Q297" s="46">
        <v>155.71550174782129</v>
      </c>
      <c r="R297" s="46">
        <v>50.11458266465479</v>
      </c>
      <c r="S297" s="46">
        <v>-17.770771759890749</v>
      </c>
      <c r="T297" s="46">
        <v>-167.75543408539932</v>
      </c>
      <c r="U297" s="46">
        <v>-112.65649966442777</v>
      </c>
    </row>
    <row r="298" spans="6:21" x14ac:dyDescent="0.25">
      <c r="F298" s="29">
        <v>288</v>
      </c>
      <c r="G298" s="32">
        <v>735.70561654228459</v>
      </c>
      <c r="H298" s="32">
        <v>1145.1030506664556</v>
      </c>
      <c r="I298" s="32">
        <v>795.58369615541187</v>
      </c>
      <c r="J298" s="32">
        <v>2500.7842626917591</v>
      </c>
      <c r="K298" s="32">
        <v>-27.396690473430681</v>
      </c>
      <c r="L298" s="32">
        <v>1441.4238793472423</v>
      </c>
      <c r="O298" s="29">
        <v>288</v>
      </c>
      <c r="P298" s="46">
        <v>140.10914427304471</v>
      </c>
      <c r="Q298" s="46">
        <v>172.89434912666445</v>
      </c>
      <c r="R298" s="46">
        <v>29.323266163739504</v>
      </c>
      <c r="S298" s="46">
        <v>-174.15977978176568</v>
      </c>
      <c r="T298" s="46">
        <v>97.919301725090122</v>
      </c>
      <c r="U298" s="46">
        <v>-192.46533279935591</v>
      </c>
    </row>
    <row r="299" spans="6:21" x14ac:dyDescent="0.25">
      <c r="F299" s="29">
        <v>289</v>
      </c>
      <c r="G299" s="32">
        <v>790.23859055934372</v>
      </c>
      <c r="H299" s="32">
        <v>1264.9003248040381</v>
      </c>
      <c r="I299" s="32">
        <v>860.37873122563087</v>
      </c>
      <c r="J299" s="32">
        <v>2804.4460964284235</v>
      </c>
      <c r="K299" s="32">
        <v>1781.1335128338533</v>
      </c>
      <c r="L299" s="32">
        <v>-3194.3051210017902</v>
      </c>
      <c r="O299" s="29">
        <v>289</v>
      </c>
      <c r="P299" s="46">
        <v>115.51901969460721</v>
      </c>
      <c r="Q299" s="46">
        <v>88.506566703802378</v>
      </c>
      <c r="R299" s="46">
        <v>57.170633720779165</v>
      </c>
      <c r="S299" s="46">
        <v>-105.21936123787623</v>
      </c>
      <c r="T299" s="46">
        <v>-97.356344004113112</v>
      </c>
      <c r="U299" s="46">
        <v>-226.82650912560393</v>
      </c>
    </row>
    <row r="300" spans="6:21" x14ac:dyDescent="0.25">
      <c r="F300" s="29">
        <v>290</v>
      </c>
      <c r="G300" s="32">
        <v>910.24815101381682</v>
      </c>
      <c r="H300" s="32">
        <v>1065.5737157627054</v>
      </c>
      <c r="I300" s="32">
        <v>760.75031670165117</v>
      </c>
      <c r="J300" s="32">
        <v>-885.31650493180223</v>
      </c>
      <c r="K300" s="32">
        <v>1600.9829032167063</v>
      </c>
      <c r="L300" s="32">
        <v>168.02561720991343</v>
      </c>
      <c r="O300" s="29">
        <v>290</v>
      </c>
      <c r="P300" s="46">
        <v>195.90092495113964</v>
      </c>
      <c r="Q300" s="46">
        <v>250.58525514433546</v>
      </c>
      <c r="R300" s="46">
        <v>17.751689230527404</v>
      </c>
      <c r="S300" s="46">
        <v>-170.59660780150205</v>
      </c>
      <c r="T300" s="46">
        <v>-95.668195756691262</v>
      </c>
      <c r="U300" s="46">
        <v>4.4507952133056961</v>
      </c>
    </row>
    <row r="301" spans="6:21" x14ac:dyDescent="0.25">
      <c r="F301" s="29">
        <v>291</v>
      </c>
      <c r="G301" s="32">
        <v>856.86895398257275</v>
      </c>
      <c r="H301" s="32">
        <v>950.82649013924129</v>
      </c>
      <c r="I301" s="32">
        <v>826.43311084376046</v>
      </c>
      <c r="J301" s="32">
        <v>2568.0844913400761</v>
      </c>
      <c r="K301" s="32">
        <v>2601.3100353674172</v>
      </c>
      <c r="L301" s="32">
        <v>-1812.4853264250642</v>
      </c>
      <c r="O301" s="29">
        <v>291</v>
      </c>
      <c r="P301" s="46">
        <v>96.031496401266509</v>
      </c>
      <c r="Q301" s="46">
        <v>217.99902296135554</v>
      </c>
      <c r="R301" s="46">
        <v>198.80820809006781</v>
      </c>
      <c r="S301" s="46">
        <v>-53.95347491151972</v>
      </c>
      <c r="T301" s="46">
        <v>25.097265855000728</v>
      </c>
      <c r="U301" s="46">
        <v>-78.087809581699958</v>
      </c>
    </row>
    <row r="302" spans="6:21" x14ac:dyDescent="0.25">
      <c r="F302" s="29">
        <v>292</v>
      </c>
      <c r="G302" s="32">
        <v>887.31979733628123</v>
      </c>
      <c r="H302" s="32">
        <v>1269.7884023599245</v>
      </c>
      <c r="I302" s="32">
        <v>2380.0160445013512</v>
      </c>
      <c r="J302" s="32">
        <v>153.03566363270875</v>
      </c>
      <c r="K302" s="32">
        <v>3583.6195953634115</v>
      </c>
      <c r="L302" s="32">
        <v>1623.8795896333295</v>
      </c>
      <c r="O302" s="29">
        <v>292</v>
      </c>
      <c r="P302" s="46">
        <v>135.2046839351471</v>
      </c>
      <c r="Q302" s="46">
        <v>264.99844228213527</v>
      </c>
      <c r="R302" s="46">
        <v>49.296979149323079</v>
      </c>
      <c r="S302" s="46">
        <v>52.842790527649981</v>
      </c>
      <c r="T302" s="46">
        <v>107.07593954174797</v>
      </c>
      <c r="U302" s="46">
        <v>-151.61755787786501</v>
      </c>
    </row>
    <row r="303" spans="6:21" x14ac:dyDescent="0.25">
      <c r="F303" s="29">
        <v>293</v>
      </c>
      <c r="G303" s="32">
        <v>840.81841362426485</v>
      </c>
      <c r="H303" s="32">
        <v>898.1336601446128</v>
      </c>
      <c r="I303" s="32">
        <v>730.42454674840701</v>
      </c>
      <c r="J303" s="32">
        <v>2196.2669574993324</v>
      </c>
      <c r="K303" s="32">
        <v>827.5133001422837</v>
      </c>
      <c r="L303" s="32">
        <v>-103.90445714585348</v>
      </c>
      <c r="O303" s="29">
        <v>293</v>
      </c>
      <c r="P303" s="46">
        <v>105.98926189181759</v>
      </c>
      <c r="Q303" s="46">
        <v>243.32499015466573</v>
      </c>
      <c r="R303" s="46">
        <v>68.492765495093465</v>
      </c>
      <c r="S303" s="46">
        <v>-104.23399256080313</v>
      </c>
      <c r="T303" s="46">
        <v>103.21767942505687</v>
      </c>
      <c r="U303" s="46">
        <v>-295.9725845135705</v>
      </c>
    </row>
    <row r="304" spans="6:21" x14ac:dyDescent="0.25">
      <c r="F304" s="29">
        <v>294</v>
      </c>
      <c r="G304" s="32">
        <v>787.0394289621695</v>
      </c>
      <c r="H304" s="32">
        <v>770.68563767738669</v>
      </c>
      <c r="I304" s="32">
        <v>867.83891695423608</v>
      </c>
      <c r="J304" s="32">
        <v>-29.130927273980888</v>
      </c>
      <c r="K304" s="32">
        <v>-280.42402147358644</v>
      </c>
      <c r="L304" s="32">
        <v>-2530.6628058345386</v>
      </c>
      <c r="O304" s="29">
        <v>294</v>
      </c>
      <c r="P304" s="46">
        <v>310.50973413687865</v>
      </c>
      <c r="Q304" s="46">
        <v>176.17253658746364</v>
      </c>
      <c r="R304" s="46">
        <v>12.103766220656951</v>
      </c>
      <c r="S304" s="46">
        <v>-81.342486598734126</v>
      </c>
      <c r="T304" s="46">
        <v>-25.144205142457054</v>
      </c>
      <c r="U304" s="46">
        <v>-197.92406232740245</v>
      </c>
    </row>
    <row r="305" spans="6:21" x14ac:dyDescent="0.25">
      <c r="F305" s="29">
        <v>295</v>
      </c>
      <c r="G305" s="32">
        <v>967.97775974334672</v>
      </c>
      <c r="H305" s="32">
        <v>738.03354693744222</v>
      </c>
      <c r="I305" s="32">
        <v>1199.3797049098143</v>
      </c>
      <c r="J305" s="32">
        <v>138.52866322114915</v>
      </c>
      <c r="K305" s="32">
        <v>390.25684053228269</v>
      </c>
      <c r="L305" s="32">
        <v>-41.587116771942419</v>
      </c>
      <c r="O305" s="29">
        <v>295</v>
      </c>
      <c r="P305" s="46">
        <v>90.137074518312943</v>
      </c>
      <c r="Q305" s="46">
        <v>229.96754742851704</v>
      </c>
      <c r="R305" s="46">
        <v>42.957602266462629</v>
      </c>
      <c r="S305" s="46">
        <v>5.0473711046440712</v>
      </c>
      <c r="T305" s="46">
        <v>-111.71268314344638</v>
      </c>
      <c r="U305" s="46">
        <v>-241.68145654174225</v>
      </c>
    </row>
    <row r="306" spans="6:21" x14ac:dyDescent="0.25">
      <c r="F306" s="29">
        <v>296</v>
      </c>
      <c r="G306" s="32">
        <v>1117.5181529645333</v>
      </c>
      <c r="H306" s="32">
        <v>727.99467794212978</v>
      </c>
      <c r="I306" s="32">
        <v>1261.0082069505452</v>
      </c>
      <c r="J306" s="32">
        <v>-783.2222982813837</v>
      </c>
      <c r="K306" s="32">
        <v>1981.1571327328347</v>
      </c>
      <c r="L306" s="32">
        <v>751.54281537531551</v>
      </c>
      <c r="O306" s="29">
        <v>296</v>
      </c>
      <c r="P306" s="46">
        <v>172.21709722432558</v>
      </c>
      <c r="Q306" s="46">
        <v>88.695782414588734</v>
      </c>
      <c r="R306" s="46">
        <v>63.987750205560019</v>
      </c>
      <c r="S306" s="46">
        <v>-179.16003648497895</v>
      </c>
      <c r="T306" s="46">
        <v>104.98902714122858</v>
      </c>
      <c r="U306" s="46">
        <v>-315.56790432154332</v>
      </c>
    </row>
    <row r="307" spans="6:21" x14ac:dyDescent="0.25">
      <c r="F307" s="29">
        <v>297</v>
      </c>
      <c r="G307" s="32">
        <v>838.05227398594434</v>
      </c>
      <c r="H307" s="32">
        <v>932.45880025957194</v>
      </c>
      <c r="I307" s="32">
        <v>994.0234708397943</v>
      </c>
      <c r="J307" s="32">
        <v>-920.75561350310818</v>
      </c>
      <c r="K307" s="32">
        <v>2015.3002541049691</v>
      </c>
      <c r="L307" s="32">
        <v>977.14515917803692</v>
      </c>
      <c r="O307" s="29">
        <v>297</v>
      </c>
      <c r="P307" s="46">
        <v>217.72726553287285</v>
      </c>
      <c r="Q307" s="46">
        <v>169.12421883045778</v>
      </c>
      <c r="R307" s="46">
        <v>27.707953003943203</v>
      </c>
      <c r="S307" s="46">
        <v>-35.642392839316472</v>
      </c>
      <c r="T307" s="46">
        <v>-72.22715181455294</v>
      </c>
      <c r="U307" s="46">
        <v>-106.7291355681582</v>
      </c>
    </row>
    <row r="308" spans="6:21" x14ac:dyDescent="0.25">
      <c r="F308" s="29">
        <v>298</v>
      </c>
      <c r="G308" s="32">
        <v>512.76433087799364</v>
      </c>
      <c r="H308" s="32">
        <v>1210.7174504595241</v>
      </c>
      <c r="I308" s="32">
        <v>897.37262546643024</v>
      </c>
      <c r="J308" s="32">
        <v>1613.729601514211</v>
      </c>
      <c r="K308" s="32">
        <v>1216.213867767734</v>
      </c>
      <c r="L308" s="32">
        <v>775.40795630236153</v>
      </c>
      <c r="O308" s="29">
        <v>298</v>
      </c>
      <c r="P308" s="46">
        <v>139.98641759439909</v>
      </c>
      <c r="Q308" s="46">
        <v>118.57626191334697</v>
      </c>
      <c r="R308" s="46">
        <v>85.418699981470525</v>
      </c>
      <c r="S308" s="46">
        <v>10.687501667735205</v>
      </c>
      <c r="T308" s="46">
        <v>54.853456027402785</v>
      </c>
      <c r="U308" s="46">
        <v>-183.65969119728948</v>
      </c>
    </row>
    <row r="309" spans="6:21" x14ac:dyDescent="0.25">
      <c r="F309" s="29">
        <v>299</v>
      </c>
      <c r="G309" s="32">
        <v>774.92169116458808</v>
      </c>
      <c r="H309" s="32">
        <v>826.80000588712846</v>
      </c>
      <c r="I309" s="32">
        <v>839.54251227561235</v>
      </c>
      <c r="J309" s="32">
        <v>851.14590007663446</v>
      </c>
      <c r="K309" s="32">
        <v>912.26346941043084</v>
      </c>
      <c r="L309" s="32">
        <v>1620.4507862804221</v>
      </c>
      <c r="O309" s="29">
        <v>299</v>
      </c>
      <c r="P309" s="46">
        <v>96.136971769741251</v>
      </c>
      <c r="Q309" s="46">
        <v>154.18902478380733</v>
      </c>
      <c r="R309" s="46">
        <v>12.084161533102531</v>
      </c>
      <c r="S309" s="46">
        <v>61.323090669987778</v>
      </c>
      <c r="T309" s="46">
        <v>-232.5496976937485</v>
      </c>
      <c r="U309" s="46">
        <v>-150.22415045818991</v>
      </c>
    </row>
    <row r="310" spans="6:21" x14ac:dyDescent="0.25">
      <c r="F310" s="29">
        <v>300</v>
      </c>
      <c r="G310" s="32">
        <v>881.55026919901366</v>
      </c>
      <c r="H310" s="32">
        <v>847.45022120021895</v>
      </c>
      <c r="I310" s="32">
        <v>872.63198699644272</v>
      </c>
      <c r="J310" s="32">
        <v>1088.9245347272054</v>
      </c>
      <c r="K310" s="32">
        <v>305.16271154557671</v>
      </c>
      <c r="L310" s="32">
        <v>-1316.7893163908038</v>
      </c>
      <c r="O310" s="29">
        <v>300</v>
      </c>
      <c r="P310" s="46">
        <v>105.7320419342916</v>
      </c>
      <c r="Q310" s="46">
        <v>250.66242917479826</v>
      </c>
      <c r="R310" s="46">
        <v>80.24197450322157</v>
      </c>
      <c r="S310" s="46">
        <v>-292.70877593397722</v>
      </c>
      <c r="T310" s="46">
        <v>-44.699867169440381</v>
      </c>
      <c r="U310" s="46">
        <v>-264.93930999331474</v>
      </c>
    </row>
    <row r="311" spans="6:21" x14ac:dyDescent="0.25">
      <c r="F311" s="29">
        <v>301</v>
      </c>
      <c r="G311" s="32">
        <v>1097.5028620199691</v>
      </c>
      <c r="H311" s="32">
        <v>878.4232684491717</v>
      </c>
      <c r="I311" s="32">
        <v>797.4864569761744</v>
      </c>
      <c r="J311" s="32">
        <v>676.73244700204395</v>
      </c>
      <c r="K311" s="32">
        <v>1206.2691078983516</v>
      </c>
      <c r="L311" s="32">
        <v>-2711.2549377135119</v>
      </c>
      <c r="O311" s="29">
        <v>301</v>
      </c>
      <c r="P311" s="46">
        <v>184.21257212499188</v>
      </c>
      <c r="Q311" s="46">
        <v>61.299360111893009</v>
      </c>
      <c r="R311" s="46">
        <v>15.159754377100285</v>
      </c>
      <c r="S311" s="46">
        <v>-124.32560306173298</v>
      </c>
      <c r="T311" s="46">
        <v>42.770464010198907</v>
      </c>
      <c r="U311" s="46">
        <v>-156.10645275860429</v>
      </c>
    </row>
    <row r="312" spans="6:21" x14ac:dyDescent="0.25">
      <c r="F312" s="29">
        <v>302</v>
      </c>
      <c r="G312" s="32">
        <v>892.84556506956505</v>
      </c>
      <c r="H312" s="32">
        <v>787.28159350159694</v>
      </c>
      <c r="I312" s="32">
        <v>820.17106899668579</v>
      </c>
      <c r="J312" s="32">
        <v>234.55969646644735</v>
      </c>
      <c r="K312" s="32">
        <v>92.795069112069541</v>
      </c>
      <c r="L312" s="32">
        <v>-2184.842383305052</v>
      </c>
      <c r="O312" s="29">
        <v>302</v>
      </c>
      <c r="P312" s="46">
        <v>48.315900643361374</v>
      </c>
      <c r="Q312" s="46">
        <v>222.27956893356924</v>
      </c>
      <c r="R312" s="46">
        <v>78.809293592404174</v>
      </c>
      <c r="S312" s="46">
        <v>-69.437104870124358</v>
      </c>
      <c r="T312" s="46">
        <v>-75.906012515912494</v>
      </c>
      <c r="U312" s="46">
        <v>-111.21401612933801</v>
      </c>
    </row>
    <row r="313" spans="6:21" x14ac:dyDescent="0.25">
      <c r="F313" s="29">
        <v>303</v>
      </c>
      <c r="G313" s="32">
        <v>944.11630798804117</v>
      </c>
      <c r="H313" s="32">
        <v>1038.7622547678875</v>
      </c>
      <c r="I313" s="32">
        <v>1757.5135790838704</v>
      </c>
      <c r="J313" s="32">
        <v>856.20577325058184</v>
      </c>
      <c r="K313" s="32">
        <v>388.66509727837365</v>
      </c>
      <c r="L313" s="32">
        <v>942.30884800306285</v>
      </c>
      <c r="O313" s="29">
        <v>303</v>
      </c>
      <c r="P313" s="46">
        <v>139.83828679341923</v>
      </c>
      <c r="Q313" s="46">
        <v>241.12539794017232</v>
      </c>
      <c r="R313" s="46">
        <v>19.974790709016474</v>
      </c>
      <c r="S313" s="46">
        <v>1.591009295178651</v>
      </c>
      <c r="T313" s="46">
        <v>103.81130505989415</v>
      </c>
      <c r="U313" s="46">
        <v>-127.43397783122771</v>
      </c>
    </row>
    <row r="314" spans="6:21" x14ac:dyDescent="0.25">
      <c r="F314" s="29">
        <v>304</v>
      </c>
      <c r="G314" s="32">
        <v>1086.2970236924102</v>
      </c>
      <c r="H314" s="32">
        <v>699.15799780253292</v>
      </c>
      <c r="I314" s="32">
        <v>831.73898419719717</v>
      </c>
      <c r="J314" s="32">
        <v>-876.25913049493101</v>
      </c>
      <c r="K314" s="32">
        <v>1079.96178031811</v>
      </c>
      <c r="L314" s="32">
        <v>252.48305788322614</v>
      </c>
      <c r="O314" s="29">
        <v>304</v>
      </c>
      <c r="P314" s="46">
        <v>102.19172691214749</v>
      </c>
      <c r="Q314" s="46">
        <v>178.84260891463634</v>
      </c>
      <c r="R314" s="46">
        <v>120.44324116262004</v>
      </c>
      <c r="S314" s="46">
        <v>110.29869652178741</v>
      </c>
      <c r="T314" s="46">
        <v>-125.9434364664105</v>
      </c>
      <c r="U314" s="46">
        <v>-33.681514871476679</v>
      </c>
    </row>
    <row r="315" spans="6:21" x14ac:dyDescent="0.25">
      <c r="F315" s="29">
        <v>305</v>
      </c>
      <c r="G315" s="32">
        <v>909.62308545944688</v>
      </c>
      <c r="H315" s="32">
        <v>791.10597338218395</v>
      </c>
      <c r="I315" s="32">
        <v>941.32074843221608</v>
      </c>
      <c r="J315" s="32">
        <v>2633.0179658261568</v>
      </c>
      <c r="K315" s="32">
        <v>913.37335630062171</v>
      </c>
      <c r="L315" s="32">
        <v>-1556.8027889686464</v>
      </c>
      <c r="O315" s="29">
        <v>305</v>
      </c>
      <c r="P315" s="46">
        <v>88.829154981499698</v>
      </c>
      <c r="Q315" s="46">
        <v>213.84869046774804</v>
      </c>
      <c r="R315" s="46">
        <v>137.77939037584835</v>
      </c>
      <c r="S315" s="46">
        <v>-247.36808965409057</v>
      </c>
      <c r="T315" s="46">
        <v>-68.439307323710864</v>
      </c>
      <c r="U315" s="46">
        <v>-228.24256199703314</v>
      </c>
    </row>
    <row r="316" spans="6:21" x14ac:dyDescent="0.25">
      <c r="F316" s="29">
        <v>306</v>
      </c>
      <c r="G316" s="32">
        <v>906.40756900997258</v>
      </c>
      <c r="H316" s="32">
        <v>1000.8544989364436</v>
      </c>
      <c r="I316" s="32">
        <v>799.77155339176988</v>
      </c>
      <c r="J316" s="32">
        <v>-865.19492071465083</v>
      </c>
      <c r="K316" s="32">
        <v>3043.0135985414563</v>
      </c>
      <c r="L316" s="32">
        <v>1631.6164772103602</v>
      </c>
      <c r="O316" s="29">
        <v>306</v>
      </c>
      <c r="P316" s="46">
        <v>102.42827953473278</v>
      </c>
      <c r="Q316" s="46">
        <v>248.48548663320452</v>
      </c>
      <c r="R316" s="46">
        <v>61.106380908543258</v>
      </c>
      <c r="S316" s="46">
        <v>-74.912473031284662</v>
      </c>
      <c r="T316" s="46">
        <v>-41.889157441442194</v>
      </c>
      <c r="U316" s="46">
        <v>-183.46969113560829</v>
      </c>
    </row>
    <row r="317" spans="6:21" x14ac:dyDescent="0.25">
      <c r="F317" s="29">
        <v>307</v>
      </c>
      <c r="G317" s="32">
        <v>1259.019652869024</v>
      </c>
      <c r="H317" s="32">
        <v>622.15202044301623</v>
      </c>
      <c r="I317" s="32">
        <v>843.72866814495001</v>
      </c>
      <c r="J317" s="32">
        <v>1077.9515225364867</v>
      </c>
      <c r="K317" s="32">
        <v>167.88279172735292</v>
      </c>
      <c r="L317" s="32">
        <v>-374.04373883436074</v>
      </c>
      <c r="O317" s="29">
        <v>307</v>
      </c>
      <c r="P317" s="46">
        <v>146.87802897420926</v>
      </c>
      <c r="Q317" s="46">
        <v>132.91779495828138</v>
      </c>
      <c r="R317" s="46">
        <v>78.633431997306275</v>
      </c>
      <c r="S317" s="46">
        <v>-213.01756192580797</v>
      </c>
      <c r="T317" s="46">
        <v>-249.25663328210737</v>
      </c>
      <c r="U317" s="46">
        <v>-170.06782994065952</v>
      </c>
    </row>
    <row r="318" spans="6:21" x14ac:dyDescent="0.25">
      <c r="F318" s="29">
        <v>308</v>
      </c>
      <c r="G318" s="32">
        <v>960.40735024652304</v>
      </c>
      <c r="H318" s="32">
        <v>727.83401624693852</v>
      </c>
      <c r="I318" s="32">
        <v>860.93820898204376</v>
      </c>
      <c r="J318" s="32">
        <v>888.74301827563158</v>
      </c>
      <c r="K318" s="32">
        <v>1367.1487044402256</v>
      </c>
      <c r="L318" s="32">
        <v>-7.3818405632455324</v>
      </c>
      <c r="O318" s="29">
        <v>308</v>
      </c>
      <c r="P318" s="46">
        <v>88.679621155528537</v>
      </c>
      <c r="Q318" s="46">
        <v>178.13779343622798</v>
      </c>
      <c r="R318" s="46">
        <v>14.793192478554431</v>
      </c>
      <c r="S318" s="46">
        <v>100.11780081000217</v>
      </c>
      <c r="T318" s="46">
        <v>-250.63370870018923</v>
      </c>
      <c r="U318" s="46">
        <v>-115.00193958557225</v>
      </c>
    </row>
    <row r="319" spans="6:21" x14ac:dyDescent="0.25">
      <c r="F319" s="29">
        <v>309</v>
      </c>
      <c r="G319" s="32">
        <v>982.34448394649644</v>
      </c>
      <c r="H319" s="32">
        <v>1316.781292648966</v>
      </c>
      <c r="I319" s="32">
        <v>723.2394755817877</v>
      </c>
      <c r="J319" s="32">
        <v>631.88397718454416</v>
      </c>
      <c r="K319" s="32">
        <v>1124.5143622710675</v>
      </c>
      <c r="L319" s="32">
        <v>-180.19328778312502</v>
      </c>
      <c r="O319" s="29">
        <v>309</v>
      </c>
      <c r="P319" s="46">
        <v>167.09787571785398</v>
      </c>
      <c r="Q319" s="46">
        <v>75.11365483362232</v>
      </c>
      <c r="R319" s="46">
        <v>93.764856117805948</v>
      </c>
      <c r="S319" s="46">
        <v>-5.3677301701982287</v>
      </c>
      <c r="T319" s="46">
        <v>-111.4246983263871</v>
      </c>
      <c r="U319" s="46">
        <v>71.388787531503283</v>
      </c>
    </row>
    <row r="320" spans="6:21" x14ac:dyDescent="0.25">
      <c r="F320" s="29">
        <v>310</v>
      </c>
      <c r="G320" s="32">
        <v>720.65596805933819</v>
      </c>
      <c r="H320" s="32">
        <v>981.82279272631513</v>
      </c>
      <c r="I320" s="32">
        <v>960.01535939698306</v>
      </c>
      <c r="J320" s="32">
        <v>1498.8785237887723</v>
      </c>
      <c r="K320" s="32">
        <v>2080.1597793038572</v>
      </c>
      <c r="L320" s="32">
        <v>-1021.1438031786483</v>
      </c>
      <c r="O320" s="29">
        <v>310</v>
      </c>
      <c r="P320" s="46">
        <v>213.04487650240281</v>
      </c>
      <c r="Q320" s="46">
        <v>140.66761722695469</v>
      </c>
      <c r="R320" s="46">
        <v>59.722925095821211</v>
      </c>
      <c r="S320" s="46">
        <v>-263.68509333616578</v>
      </c>
      <c r="T320" s="46">
        <v>77.276195461914995</v>
      </c>
      <c r="U320" s="46">
        <v>-56.689147828533578</v>
      </c>
    </row>
    <row r="321" spans="6:21" x14ac:dyDescent="0.25">
      <c r="F321" s="29">
        <v>311</v>
      </c>
      <c r="G321" s="32">
        <v>832.4374206162729</v>
      </c>
      <c r="H321" s="32">
        <v>914.39964406767467</v>
      </c>
      <c r="I321" s="32">
        <v>903.50637516192728</v>
      </c>
      <c r="J321" s="32">
        <v>-1087.4010006461995</v>
      </c>
      <c r="K321" s="32">
        <v>2582.5702336684635</v>
      </c>
      <c r="L321" s="32">
        <v>940.95268102092723</v>
      </c>
      <c r="O321" s="29">
        <v>311</v>
      </c>
      <c r="P321" s="46">
        <v>162.48945070440209</v>
      </c>
      <c r="Q321" s="46">
        <v>240.93701015876587</v>
      </c>
      <c r="R321" s="46">
        <v>26.962611678755309</v>
      </c>
      <c r="S321" s="46">
        <v>-64.820113374947709</v>
      </c>
      <c r="T321" s="46">
        <v>-144.35973356368629</v>
      </c>
      <c r="U321" s="46">
        <v>-419.98513323233715</v>
      </c>
    </row>
    <row r="322" spans="6:21" x14ac:dyDescent="0.25">
      <c r="F322" s="29">
        <v>312</v>
      </c>
      <c r="G322" s="32">
        <v>742.23747968770522</v>
      </c>
      <c r="H322" s="32">
        <v>1042.2651803877025</v>
      </c>
      <c r="I322" s="32">
        <v>718.43155910985388</v>
      </c>
      <c r="J322" s="32">
        <v>-496.61421215136033</v>
      </c>
      <c r="K322" s="32">
        <v>1681.6459312944135</v>
      </c>
      <c r="L322" s="32">
        <v>-554.90821520527152</v>
      </c>
      <c r="O322" s="29">
        <v>312</v>
      </c>
      <c r="P322" s="46">
        <v>173.52366534838467</v>
      </c>
      <c r="Q322" s="46">
        <v>181.44410968617098</v>
      </c>
      <c r="R322" s="46">
        <v>86.385532577273807</v>
      </c>
      <c r="S322" s="46">
        <v>-186.16358675254492</v>
      </c>
      <c r="T322" s="46">
        <v>-292.25933092165826</v>
      </c>
      <c r="U322" s="46">
        <v>-179.8623727424158</v>
      </c>
    </row>
    <row r="323" spans="6:21" x14ac:dyDescent="0.25">
      <c r="F323" s="29">
        <v>313</v>
      </c>
      <c r="G323" s="32">
        <v>739.93947852927795</v>
      </c>
      <c r="H323" s="32">
        <v>971.42653924796559</v>
      </c>
      <c r="I323" s="32">
        <v>986.68337583348921</v>
      </c>
      <c r="J323" s="32">
        <v>-126.91568177255795</v>
      </c>
      <c r="K323" s="32">
        <v>248.49625316004858</v>
      </c>
      <c r="L323" s="32">
        <v>389.34613136154894</v>
      </c>
      <c r="O323" s="29">
        <v>313</v>
      </c>
      <c r="P323" s="46">
        <v>111.03240217074773</v>
      </c>
      <c r="Q323" s="46">
        <v>242.27331941273502</v>
      </c>
      <c r="R323" s="46">
        <v>48.776088958771481</v>
      </c>
      <c r="S323" s="46">
        <v>-30.067387724369837</v>
      </c>
      <c r="T323" s="46">
        <v>-68.449265877953849</v>
      </c>
      <c r="U323" s="46">
        <v>-208.87176850190076</v>
      </c>
    </row>
    <row r="324" spans="6:21" x14ac:dyDescent="0.25">
      <c r="F324" s="29">
        <v>314</v>
      </c>
      <c r="G324" s="32">
        <v>823.84772019738557</v>
      </c>
      <c r="H324" s="32">
        <v>920.56835256927752</v>
      </c>
      <c r="I324" s="32">
        <v>893.27339923287673</v>
      </c>
      <c r="J324" s="32">
        <v>662.17347384623372</v>
      </c>
      <c r="K324" s="32">
        <v>1391.9557663952155</v>
      </c>
      <c r="L324" s="32">
        <v>-672.70261752351325</v>
      </c>
      <c r="O324" s="29">
        <v>314</v>
      </c>
      <c r="P324" s="46">
        <v>142.87339315791957</v>
      </c>
      <c r="Q324" s="46">
        <v>188.3797003708334</v>
      </c>
      <c r="R324" s="46">
        <v>110.78653409159955</v>
      </c>
      <c r="S324" s="46">
        <v>-212.07897671895739</v>
      </c>
      <c r="T324" s="46">
        <v>-92.344725464759676</v>
      </c>
      <c r="U324" s="46">
        <v>-136.28776503963536</v>
      </c>
    </row>
    <row r="325" spans="6:21" x14ac:dyDescent="0.25">
      <c r="F325" s="29">
        <v>315</v>
      </c>
      <c r="G325" s="32">
        <v>807.0813995013873</v>
      </c>
      <c r="H325" s="32">
        <v>755.82459073705195</v>
      </c>
      <c r="I325" s="32">
        <v>807.59744771018904</v>
      </c>
      <c r="J325" s="32">
        <v>3244.83992187473</v>
      </c>
      <c r="K325" s="32">
        <v>3006.5436603544022</v>
      </c>
      <c r="L325" s="32">
        <v>-15.146741970771473</v>
      </c>
      <c r="O325" s="29">
        <v>315</v>
      </c>
      <c r="P325" s="46">
        <v>54.694367696131962</v>
      </c>
      <c r="Q325" s="46">
        <v>161.04485715609621</v>
      </c>
      <c r="R325" s="46">
        <v>146.48794569671674</v>
      </c>
      <c r="S325" s="46">
        <v>49.12084339309871</v>
      </c>
      <c r="T325" s="46">
        <v>-207.73765631151673</v>
      </c>
      <c r="U325" s="46">
        <v>-143.52209057044172</v>
      </c>
    </row>
    <row r="326" spans="6:21" x14ac:dyDescent="0.25">
      <c r="F326" s="29">
        <v>316</v>
      </c>
      <c r="G326" s="32">
        <v>779.90596257742664</v>
      </c>
      <c r="H326" s="32">
        <v>897.64447548848784</v>
      </c>
      <c r="I326" s="32">
        <v>810.18305414332417</v>
      </c>
      <c r="J326" s="32">
        <v>1332.1194851236141</v>
      </c>
      <c r="K326" s="32">
        <v>876.02577300224402</v>
      </c>
      <c r="L326" s="32">
        <v>-617.23137248654166</v>
      </c>
      <c r="O326" s="29">
        <v>316</v>
      </c>
      <c r="P326" s="46">
        <v>128.33534910395679</v>
      </c>
      <c r="Q326" s="46">
        <v>170.64949245940716</v>
      </c>
      <c r="R326" s="46">
        <v>104.81425866493078</v>
      </c>
      <c r="S326" s="46">
        <v>-201.45513879297414</v>
      </c>
      <c r="T326" s="46">
        <v>-172.77658658422854</v>
      </c>
      <c r="U326" s="46">
        <v>-228.13015801440304</v>
      </c>
    </row>
    <row r="327" spans="6:21" x14ac:dyDescent="0.25">
      <c r="F327" s="29">
        <v>317</v>
      </c>
      <c r="G327" s="32">
        <v>729.00615628961577</v>
      </c>
      <c r="H327" s="32">
        <v>613.84233550883209</v>
      </c>
      <c r="I327" s="32">
        <v>909.47964960760237</v>
      </c>
      <c r="J327" s="32">
        <v>-338.66182654922159</v>
      </c>
      <c r="K327" s="32">
        <v>627.35962562327677</v>
      </c>
      <c r="L327" s="32">
        <v>-543.17614783098452</v>
      </c>
      <c r="O327" s="29">
        <v>317</v>
      </c>
      <c r="P327" s="46">
        <v>166.64694752443404</v>
      </c>
      <c r="Q327" s="46">
        <v>191.96631597093159</v>
      </c>
      <c r="R327" s="46">
        <v>64.31336884179558</v>
      </c>
      <c r="S327" s="46">
        <v>-24.805261557434164</v>
      </c>
      <c r="T327" s="46">
        <v>-30.882177690018352</v>
      </c>
      <c r="U327" s="46">
        <v>-93.47926233953649</v>
      </c>
    </row>
    <row r="328" spans="6:21" x14ac:dyDescent="0.25">
      <c r="F328" s="29">
        <v>318</v>
      </c>
      <c r="G328" s="32">
        <v>699.26665295490784</v>
      </c>
      <c r="H328" s="32">
        <v>918.28268214320451</v>
      </c>
      <c r="I328" s="32">
        <v>2894.7784058296356</v>
      </c>
      <c r="J328" s="32">
        <v>-1068.6897923408887</v>
      </c>
      <c r="K328" s="32">
        <v>894.29891084337851</v>
      </c>
      <c r="L328" s="32">
        <v>-932.27363328527736</v>
      </c>
      <c r="O328" s="29">
        <v>318</v>
      </c>
      <c r="P328" s="46">
        <v>174.93751685863424</v>
      </c>
      <c r="Q328" s="46">
        <v>146.38296903958388</v>
      </c>
      <c r="R328" s="46">
        <v>89.284255757607866</v>
      </c>
      <c r="S328" s="46">
        <v>-78.991127669173238</v>
      </c>
      <c r="T328" s="46">
        <v>-69.657327134413663</v>
      </c>
      <c r="U328" s="46">
        <v>-339.17815116104316</v>
      </c>
    </row>
    <row r="329" spans="6:21" x14ac:dyDescent="0.25">
      <c r="F329" s="29">
        <v>319</v>
      </c>
      <c r="G329" s="32">
        <v>883.1615295502188</v>
      </c>
      <c r="H329" s="32">
        <v>776.04965836805968</v>
      </c>
      <c r="I329" s="32">
        <v>623.25398484521702</v>
      </c>
      <c r="J329" s="32">
        <v>3123.2624680502959</v>
      </c>
      <c r="K329" s="32">
        <v>1350.8403768534445</v>
      </c>
      <c r="L329" s="32">
        <v>755.53732084591502</v>
      </c>
      <c r="O329" s="29">
        <v>319</v>
      </c>
      <c r="P329" s="46">
        <v>105.02645648337545</v>
      </c>
      <c r="Q329" s="46">
        <v>110.38838180299547</v>
      </c>
      <c r="R329" s="46">
        <v>87.343767614296382</v>
      </c>
      <c r="S329" s="46">
        <v>-77.459442655693579</v>
      </c>
      <c r="T329" s="46">
        <v>42.606245088120204</v>
      </c>
      <c r="U329" s="46">
        <v>-101.90894186898572</v>
      </c>
    </row>
    <row r="330" spans="6:21" x14ac:dyDescent="0.25">
      <c r="F330" s="29">
        <v>320</v>
      </c>
      <c r="G330" s="32">
        <v>909.43752340222682</v>
      </c>
      <c r="H330" s="32">
        <v>708.83654580625443</v>
      </c>
      <c r="I330" s="32">
        <v>601.18375421022574</v>
      </c>
      <c r="J330" s="32">
        <v>-377.27898168619777</v>
      </c>
      <c r="K330" s="32">
        <v>557.5627104697769</v>
      </c>
      <c r="L330" s="32">
        <v>-1092.8127888411582</v>
      </c>
      <c r="O330" s="29">
        <v>320</v>
      </c>
      <c r="P330" s="46">
        <v>186.10861972098547</v>
      </c>
      <c r="Q330" s="46">
        <v>115.11248712108056</v>
      </c>
      <c r="R330" s="46">
        <v>7.7766754068138084</v>
      </c>
      <c r="S330" s="46">
        <v>-270.29069243467268</v>
      </c>
      <c r="T330" s="46">
        <v>-58.098172070584724</v>
      </c>
      <c r="U330" s="46">
        <v>-280.11040885401826</v>
      </c>
    </row>
    <row r="331" spans="6:21" x14ac:dyDescent="0.25">
      <c r="F331" s="29">
        <v>321</v>
      </c>
      <c r="G331" s="32">
        <v>942.51070876398808</v>
      </c>
      <c r="H331" s="32">
        <v>889.30028792641042</v>
      </c>
      <c r="I331" s="32">
        <v>935.30576506681882</v>
      </c>
      <c r="J331" s="32">
        <v>2624.9943153568738</v>
      </c>
      <c r="K331" s="32">
        <v>1512.3728086146893</v>
      </c>
      <c r="L331" s="32">
        <v>-2577.0075193815337</v>
      </c>
      <c r="O331" s="29">
        <v>321</v>
      </c>
      <c r="P331" s="46">
        <v>163.90835872540669</v>
      </c>
      <c r="Q331" s="46">
        <v>145.59425339634168</v>
      </c>
      <c r="R331" s="46">
        <v>27.638077162027344</v>
      </c>
      <c r="S331" s="46">
        <v>-142.30790977067591</v>
      </c>
      <c r="T331" s="46">
        <v>-117.44846443192353</v>
      </c>
      <c r="U331" s="46">
        <v>-289.90027631410271</v>
      </c>
    </row>
    <row r="332" spans="6:21" x14ac:dyDescent="0.25">
      <c r="F332" s="29">
        <v>322</v>
      </c>
      <c r="G332" s="32">
        <v>1053.862417145001</v>
      </c>
      <c r="H332" s="32">
        <v>1188.9012024614221</v>
      </c>
      <c r="I332" s="32">
        <v>929.17705550809387</v>
      </c>
      <c r="J332" s="32">
        <v>-1011.9170385899852</v>
      </c>
      <c r="K332" s="32">
        <v>1632.8961691809836</v>
      </c>
      <c r="L332" s="32">
        <v>-1268.9982040330115</v>
      </c>
      <c r="O332" s="29">
        <v>322</v>
      </c>
      <c r="P332" s="46">
        <v>105.13224105993692</v>
      </c>
      <c r="Q332" s="46">
        <v>222.01475991994289</v>
      </c>
      <c r="R332" s="46">
        <v>22.00257514369207</v>
      </c>
      <c r="S332" s="46">
        <v>-179.40808252041347</v>
      </c>
      <c r="T332" s="46">
        <v>-6.5646452915470945</v>
      </c>
      <c r="U332" s="46">
        <v>-269.13253974877387</v>
      </c>
    </row>
    <row r="333" spans="6:21" x14ac:dyDescent="0.25">
      <c r="F333" s="29">
        <v>323</v>
      </c>
      <c r="G333" s="32">
        <v>866.01113473145597</v>
      </c>
      <c r="H333" s="32">
        <v>951.14262579708975</v>
      </c>
      <c r="I333" s="32">
        <v>1600.7227729840747</v>
      </c>
      <c r="J333" s="32">
        <v>-912.407470910548</v>
      </c>
      <c r="K333" s="32">
        <v>654.37083232834993</v>
      </c>
      <c r="L333" s="32">
        <v>-687.94475994813456</v>
      </c>
      <c r="O333" s="29">
        <v>323</v>
      </c>
      <c r="P333" s="46">
        <v>102.39642526617899</v>
      </c>
      <c r="Q333" s="46">
        <v>167.6444568073108</v>
      </c>
      <c r="R333" s="46">
        <v>139.05418044735887</v>
      </c>
      <c r="S333" s="46">
        <v>-373.61350670254876</v>
      </c>
      <c r="T333" s="46">
        <v>14.834479863413094</v>
      </c>
      <c r="U333" s="46">
        <v>-74.749284810266431</v>
      </c>
    </row>
    <row r="334" spans="6:21" x14ac:dyDescent="0.25">
      <c r="F334" s="29">
        <v>324</v>
      </c>
      <c r="G334" s="32">
        <v>920.61448523038416</v>
      </c>
      <c r="H334" s="32">
        <v>767.17181582988724</v>
      </c>
      <c r="I334" s="32">
        <v>2062.5801126528299</v>
      </c>
      <c r="J334" s="32">
        <v>2367.9220314890244</v>
      </c>
      <c r="K334" s="32">
        <v>911.07213470501392</v>
      </c>
      <c r="L334" s="32">
        <v>-1574.4262870908842</v>
      </c>
      <c r="O334" s="29">
        <v>324</v>
      </c>
      <c r="P334" s="46">
        <v>96.243874651169449</v>
      </c>
      <c r="Q334" s="46">
        <v>265.8315957412816</v>
      </c>
      <c r="R334" s="46">
        <v>91.779556808578661</v>
      </c>
      <c r="S334" s="46">
        <v>-310.75897172717384</v>
      </c>
      <c r="T334" s="46">
        <v>145.6650112095013</v>
      </c>
      <c r="U334" s="46">
        <v>-361.97595579239533</v>
      </c>
    </row>
    <row r="335" spans="6:21" x14ac:dyDescent="0.25">
      <c r="F335" s="29">
        <v>325</v>
      </c>
      <c r="G335" s="32">
        <v>1045.980630312567</v>
      </c>
      <c r="H335" s="32">
        <v>982.30841711509856</v>
      </c>
      <c r="I335" s="32">
        <v>929.66821870496824</v>
      </c>
      <c r="J335" s="32">
        <v>-745.30696607997015</v>
      </c>
      <c r="K335" s="32">
        <v>1091.4339266088973</v>
      </c>
      <c r="L335" s="32">
        <v>-2780.6793221143116</v>
      </c>
      <c r="O335" s="29">
        <v>325</v>
      </c>
      <c r="P335" s="46">
        <v>186.36791346325066</v>
      </c>
      <c r="Q335" s="46">
        <v>135.05242190956568</v>
      </c>
      <c r="R335" s="46">
        <v>100.9587031596551</v>
      </c>
      <c r="S335" s="46">
        <v>74.09376121236653</v>
      </c>
      <c r="T335" s="46">
        <v>-102.05977770120387</v>
      </c>
      <c r="U335" s="46">
        <v>-156.03693646668648</v>
      </c>
    </row>
    <row r="336" spans="6:21" x14ac:dyDescent="0.25">
      <c r="F336" s="29">
        <v>326</v>
      </c>
      <c r="G336" s="32">
        <v>803.30128241384409</v>
      </c>
      <c r="H336" s="32">
        <v>1081.1181981113859</v>
      </c>
      <c r="I336" s="32">
        <v>899.68901766412591</v>
      </c>
      <c r="J336" s="32">
        <v>-1432.0955999405978</v>
      </c>
      <c r="K336" s="32">
        <v>3773.7891302221897</v>
      </c>
      <c r="L336" s="32">
        <v>249.81807640918942</v>
      </c>
      <c r="O336" s="29">
        <v>326</v>
      </c>
      <c r="P336" s="46">
        <v>199.18653718461542</v>
      </c>
      <c r="Q336" s="46">
        <v>208.14360779939602</v>
      </c>
      <c r="R336" s="46">
        <v>62.398658427023008</v>
      </c>
      <c r="S336" s="46">
        <v>-20.896952829567454</v>
      </c>
      <c r="T336" s="46">
        <v>22.865099836892114</v>
      </c>
      <c r="U336" s="46">
        <v>-331.72338756198008</v>
      </c>
    </row>
    <row r="337" spans="6:21" x14ac:dyDescent="0.25">
      <c r="F337" s="29">
        <v>327</v>
      </c>
      <c r="G337" s="32">
        <v>569.78936125715609</v>
      </c>
      <c r="H337" s="32">
        <v>1070.65750267967</v>
      </c>
      <c r="I337" s="32">
        <v>761.43617809315401</v>
      </c>
      <c r="J337" s="32">
        <v>48.721459223257625</v>
      </c>
      <c r="K337" s="32">
        <v>1707.3876141367382</v>
      </c>
      <c r="L337" s="32">
        <v>226.44274622341891</v>
      </c>
      <c r="O337" s="29">
        <v>327</v>
      </c>
      <c r="P337" s="46">
        <v>158.40645077542638</v>
      </c>
      <c r="Q337" s="46">
        <v>105.12568296210031</v>
      </c>
      <c r="R337" s="46">
        <v>2.7454691821892538</v>
      </c>
      <c r="S337" s="46">
        <v>6.4247285636503193</v>
      </c>
      <c r="T337" s="46">
        <v>-174.59105996242727</v>
      </c>
      <c r="U337" s="46">
        <v>-46.881538637148481</v>
      </c>
    </row>
    <row r="338" spans="6:21" x14ac:dyDescent="0.25">
      <c r="F338" s="29">
        <v>328</v>
      </c>
      <c r="G338" s="32">
        <v>1060.4745291964837</v>
      </c>
      <c r="H338" s="32">
        <v>984.33074659381418</v>
      </c>
      <c r="I338" s="32">
        <v>920.3796285904541</v>
      </c>
      <c r="J338" s="32">
        <v>-1471.2146167603723</v>
      </c>
      <c r="K338" s="32">
        <v>329.99024575451222</v>
      </c>
      <c r="L338" s="32">
        <v>103.10163567535528</v>
      </c>
      <c r="O338" s="29">
        <v>328</v>
      </c>
      <c r="P338" s="46">
        <v>182.92581779461273</v>
      </c>
      <c r="Q338" s="46">
        <v>226.23446252669902</v>
      </c>
      <c r="R338" s="46">
        <v>131.22616183399913</v>
      </c>
      <c r="S338" s="46">
        <v>169.76396468035165</v>
      </c>
      <c r="T338" s="46">
        <v>-108.67447018136556</v>
      </c>
      <c r="U338" s="46">
        <v>-157.23130415753678</v>
      </c>
    </row>
    <row r="339" spans="6:21" x14ac:dyDescent="0.25">
      <c r="F339" s="29">
        <v>329</v>
      </c>
      <c r="G339" s="32">
        <v>707.81694246163215</v>
      </c>
      <c r="H339" s="32">
        <v>1038.9951529014834</v>
      </c>
      <c r="I339" s="32">
        <v>943.84627557699741</v>
      </c>
      <c r="J339" s="32">
        <v>1147.6742220211163</v>
      </c>
      <c r="K339" s="32">
        <v>1738.5154458656189</v>
      </c>
      <c r="L339" s="32">
        <v>-792.36919461552316</v>
      </c>
      <c r="O339" s="29">
        <v>329</v>
      </c>
      <c r="P339" s="46">
        <v>207.03634514021354</v>
      </c>
      <c r="Q339" s="46">
        <v>174.62456440384341</v>
      </c>
      <c r="R339" s="46">
        <v>49.526579177149245</v>
      </c>
      <c r="S339" s="46">
        <v>72.886746553320108</v>
      </c>
      <c r="T339" s="46">
        <v>6.2945803781274208</v>
      </c>
      <c r="U339" s="46">
        <v>-99.03254281686975</v>
      </c>
    </row>
    <row r="340" spans="6:21" x14ac:dyDescent="0.25">
      <c r="F340" s="29">
        <v>330</v>
      </c>
      <c r="G340" s="32">
        <v>778.9186669076621</v>
      </c>
      <c r="H340" s="32">
        <v>846.75975678021587</v>
      </c>
      <c r="I340" s="32">
        <v>915.6451326789138</v>
      </c>
      <c r="J340" s="32">
        <v>2079.1328681542009</v>
      </c>
      <c r="K340" s="32">
        <v>439.4578878347611</v>
      </c>
      <c r="L340" s="32">
        <v>-187.31868459078214</v>
      </c>
      <c r="O340" s="29">
        <v>330</v>
      </c>
      <c r="P340" s="46">
        <v>173.3952519212412</v>
      </c>
      <c r="Q340" s="46">
        <v>310.88982207009627</v>
      </c>
      <c r="R340" s="46">
        <v>39.462731035818535</v>
      </c>
      <c r="S340" s="46">
        <v>10.953248617403801</v>
      </c>
      <c r="T340" s="46">
        <v>-39.832186636094548</v>
      </c>
      <c r="U340" s="46">
        <v>-450.46219193649097</v>
      </c>
    </row>
    <row r="341" spans="6:21" x14ac:dyDescent="0.25">
      <c r="F341" s="29">
        <v>331</v>
      </c>
      <c r="G341" s="32">
        <v>882.87906744923384</v>
      </c>
      <c r="H341" s="32">
        <v>1049.0164999680801</v>
      </c>
      <c r="I341" s="32">
        <v>813.76106682491172</v>
      </c>
      <c r="J341" s="32">
        <v>1543.8604252321002</v>
      </c>
      <c r="K341" s="32">
        <v>2217.7757190915881</v>
      </c>
      <c r="L341" s="32">
        <v>-477.73787922309293</v>
      </c>
      <c r="O341" s="29">
        <v>331</v>
      </c>
      <c r="P341" s="46">
        <v>197.03481646357892</v>
      </c>
      <c r="Q341" s="46">
        <v>114.79465333427294</v>
      </c>
      <c r="R341" s="46">
        <v>46.3716411455394</v>
      </c>
      <c r="S341" s="46">
        <v>-143.58751441329912</v>
      </c>
      <c r="T341" s="46">
        <v>2.9814569015628081</v>
      </c>
      <c r="U341" s="46">
        <v>-132.61882453013118</v>
      </c>
    </row>
    <row r="342" spans="6:21" x14ac:dyDescent="0.25">
      <c r="F342" s="29">
        <v>332</v>
      </c>
      <c r="G342" s="32">
        <v>764.97801551409475</v>
      </c>
      <c r="H342" s="32">
        <v>1003.2434771190747</v>
      </c>
      <c r="I342" s="32">
        <v>863.99636822316961</v>
      </c>
      <c r="J342" s="32">
        <v>-1275.7154000770406</v>
      </c>
      <c r="K342" s="32">
        <v>3798.4521006999403</v>
      </c>
      <c r="L342" s="32">
        <v>-172.12232646022403</v>
      </c>
      <c r="O342" s="29">
        <v>332</v>
      </c>
      <c r="P342" s="46">
        <v>139.60891353471993</v>
      </c>
      <c r="Q342" s="46">
        <v>149.31802295876156</v>
      </c>
      <c r="R342" s="46">
        <v>88.959133179959849</v>
      </c>
      <c r="S342" s="46">
        <v>-296.15318904627759</v>
      </c>
      <c r="T342" s="46">
        <v>18.944760721548505</v>
      </c>
      <c r="U342" s="46">
        <v>-280.42577973225934</v>
      </c>
    </row>
    <row r="343" spans="6:21" x14ac:dyDescent="0.25">
      <c r="F343" s="29">
        <v>333</v>
      </c>
      <c r="G343" s="32">
        <v>1046.5252730899856</v>
      </c>
      <c r="H343" s="32">
        <v>1057.6612366312402</v>
      </c>
      <c r="I343" s="32">
        <v>1842.9988624892726</v>
      </c>
      <c r="J343" s="32">
        <v>2785.8125816328266</v>
      </c>
      <c r="K343" s="32">
        <v>1309.0970759889515</v>
      </c>
      <c r="L343" s="32">
        <v>-1748.5227529534486</v>
      </c>
      <c r="O343" s="29">
        <v>333</v>
      </c>
      <c r="P343" s="46">
        <v>153.41969264102943</v>
      </c>
      <c r="Q343" s="46">
        <v>183.98063012705256</v>
      </c>
      <c r="R343" s="46">
        <v>4.1811104170558906</v>
      </c>
      <c r="S343" s="46">
        <v>128.13268269324908</v>
      </c>
      <c r="T343" s="46">
        <v>-96.364082838795412</v>
      </c>
      <c r="U343" s="46">
        <v>-218.25304730658252</v>
      </c>
    </row>
    <row r="344" spans="6:21" x14ac:dyDescent="0.25">
      <c r="F344" s="29">
        <v>334</v>
      </c>
      <c r="G344" s="32">
        <v>726.44112591030944</v>
      </c>
      <c r="H344" s="32">
        <v>803.20758255097462</v>
      </c>
      <c r="I344" s="32">
        <v>775.8131477197303</v>
      </c>
      <c r="J344" s="32">
        <v>578.59008799261483</v>
      </c>
      <c r="K344" s="32">
        <v>1413.8685818088125</v>
      </c>
      <c r="L344" s="32">
        <v>-2429.9057149593264</v>
      </c>
      <c r="O344" s="29">
        <v>334</v>
      </c>
      <c r="P344" s="46">
        <v>126.77345193938112</v>
      </c>
      <c r="Q344" s="46">
        <v>147.40634913898543</v>
      </c>
      <c r="R344" s="46">
        <v>87.504147709877884</v>
      </c>
      <c r="S344" s="46">
        <v>-102.66751868151186</v>
      </c>
      <c r="T344" s="46">
        <v>-97.166155789607956</v>
      </c>
      <c r="U344" s="46">
        <v>-235.08100626482519</v>
      </c>
    </row>
    <row r="345" spans="6:21" x14ac:dyDescent="0.25">
      <c r="F345" s="29">
        <v>335</v>
      </c>
      <c r="G345" s="32">
        <v>942.88745370907418</v>
      </c>
      <c r="H345" s="32">
        <v>1036.3386128381208</v>
      </c>
      <c r="I345" s="32">
        <v>2686.7372850099164</v>
      </c>
      <c r="J345" s="32">
        <v>670.3979225585872</v>
      </c>
      <c r="K345" s="32">
        <v>-1413.3452739957902</v>
      </c>
      <c r="L345" s="32">
        <v>-89.290843000268069</v>
      </c>
      <c r="O345" s="29">
        <v>335</v>
      </c>
      <c r="P345" s="46">
        <v>178.75518823373687</v>
      </c>
      <c r="Q345" s="46">
        <v>150.8633539237926</v>
      </c>
      <c r="R345" s="46">
        <v>-55.598499016413825</v>
      </c>
      <c r="S345" s="46">
        <v>9.2023306667707629</v>
      </c>
      <c r="T345" s="46">
        <v>-67.156405384327741</v>
      </c>
      <c r="U345" s="46">
        <v>-260.42120057315151</v>
      </c>
    </row>
    <row r="346" spans="6:21" x14ac:dyDescent="0.25">
      <c r="F346" s="29">
        <v>336</v>
      </c>
      <c r="G346" s="32">
        <v>766.70970304620778</v>
      </c>
      <c r="H346" s="32">
        <v>906.23509891281083</v>
      </c>
      <c r="I346" s="32">
        <v>713.62534382390186</v>
      </c>
      <c r="J346" s="32">
        <v>-612.55507241449868</v>
      </c>
      <c r="K346" s="32">
        <v>558.86805026820912</v>
      </c>
      <c r="L346" s="32">
        <v>-1666.5910258055565</v>
      </c>
      <c r="O346" s="29">
        <v>336</v>
      </c>
      <c r="P346" s="46">
        <v>69.495387152856097</v>
      </c>
      <c r="Q346" s="46">
        <v>193.13082190990139</v>
      </c>
      <c r="R346" s="46">
        <v>107.18814172939665</v>
      </c>
      <c r="S346" s="46">
        <v>-103.1053735890838</v>
      </c>
      <c r="T346" s="46">
        <v>43.792471428542285</v>
      </c>
      <c r="U346" s="46">
        <v>-259.7050475298289</v>
      </c>
    </row>
    <row r="347" spans="6:21" x14ac:dyDescent="0.25">
      <c r="F347" s="29">
        <v>337</v>
      </c>
      <c r="G347" s="32">
        <v>799.30086488084453</v>
      </c>
      <c r="H347" s="32">
        <v>877.76293750402237</v>
      </c>
      <c r="I347" s="32">
        <v>796.75162943735268</v>
      </c>
      <c r="J347" s="32">
        <v>704.69381194603466</v>
      </c>
      <c r="K347" s="32">
        <v>686.51687793183737</v>
      </c>
      <c r="L347" s="32">
        <v>792.84822106234333</v>
      </c>
      <c r="O347" s="29">
        <v>337</v>
      </c>
      <c r="P347" s="46">
        <v>271.17138103549235</v>
      </c>
      <c r="Q347" s="46">
        <v>98.531552881580808</v>
      </c>
      <c r="R347" s="46">
        <v>6.8148805250106079</v>
      </c>
      <c r="S347" s="46">
        <v>-304.59298381555709</v>
      </c>
      <c r="T347" s="46">
        <v>49.935616641044589</v>
      </c>
      <c r="U347" s="46">
        <v>-186.35852480815663</v>
      </c>
    </row>
    <row r="348" spans="6:21" x14ac:dyDescent="0.25">
      <c r="F348" s="29">
        <v>338</v>
      </c>
      <c r="G348" s="32">
        <v>819.21602568453181</v>
      </c>
      <c r="H348" s="32">
        <v>948.45486647894813</v>
      </c>
      <c r="I348" s="32">
        <v>779.4141820422542</v>
      </c>
      <c r="J348" s="32">
        <v>631.98569530919121</v>
      </c>
      <c r="K348" s="32">
        <v>331.58950734078462</v>
      </c>
      <c r="L348" s="32">
        <v>751.61469252486586</v>
      </c>
      <c r="O348" s="29">
        <v>338</v>
      </c>
      <c r="P348" s="46">
        <v>68.338854231678511</v>
      </c>
      <c r="Q348" s="46">
        <v>248.44003054220735</v>
      </c>
      <c r="R348" s="46">
        <v>22.233446102676396</v>
      </c>
      <c r="S348" s="46">
        <v>14.943142997468158</v>
      </c>
      <c r="T348" s="46">
        <v>73.220340743003703</v>
      </c>
      <c r="U348" s="46">
        <v>10.855060303712435</v>
      </c>
    </row>
    <row r="349" spans="6:21" x14ac:dyDescent="0.25">
      <c r="F349" s="29">
        <v>339</v>
      </c>
      <c r="G349" s="32">
        <v>990.26223009537853</v>
      </c>
      <c r="H349" s="32">
        <v>534.29964726847356</v>
      </c>
      <c r="I349" s="32">
        <v>920.04974462955806</v>
      </c>
      <c r="J349" s="32">
        <v>1039.4503730057859</v>
      </c>
      <c r="K349" s="32">
        <v>1670.4110808720061</v>
      </c>
      <c r="L349" s="32">
        <v>-505.28150449370423</v>
      </c>
      <c r="O349" s="29">
        <v>339</v>
      </c>
      <c r="P349" s="46">
        <v>85.799019898926474</v>
      </c>
      <c r="Q349" s="46">
        <v>91.714257448737328</v>
      </c>
      <c r="R349" s="46">
        <v>127.74650828133665</v>
      </c>
      <c r="S349" s="46">
        <v>-65.07916522028836</v>
      </c>
      <c r="T349" s="46">
        <v>123.36761285526563</v>
      </c>
      <c r="U349" s="46">
        <v>-335.45752691107475</v>
      </c>
    </row>
    <row r="350" spans="6:21" x14ac:dyDescent="0.25">
      <c r="F350" s="29">
        <v>340</v>
      </c>
      <c r="G350" s="32">
        <v>859.64055253763854</v>
      </c>
      <c r="H350" s="32">
        <v>1101.6455726214144</v>
      </c>
      <c r="I350" s="32">
        <v>846.00060603443535</v>
      </c>
      <c r="J350" s="32">
        <v>829.31446841524121</v>
      </c>
      <c r="K350" s="32">
        <v>1284.3373232906742</v>
      </c>
      <c r="L350" s="32">
        <v>-1067.3398624775</v>
      </c>
      <c r="O350" s="29">
        <v>340</v>
      </c>
      <c r="P350" s="46">
        <v>156.3383410147506</v>
      </c>
      <c r="Q350" s="46">
        <v>128.84583171956012</v>
      </c>
      <c r="R350" s="46">
        <v>142.12409267940052</v>
      </c>
      <c r="S350" s="46">
        <v>2.5282526658282904</v>
      </c>
      <c r="T350" s="46">
        <v>-124.93678478998856</v>
      </c>
      <c r="U350" s="46">
        <v>-46.944125457621112</v>
      </c>
    </row>
    <row r="351" spans="6:21" x14ac:dyDescent="0.25">
      <c r="F351" s="29">
        <v>341</v>
      </c>
      <c r="G351" s="32">
        <v>783.22527773306774</v>
      </c>
      <c r="H351" s="32">
        <v>1116.568425542283</v>
      </c>
      <c r="I351" s="32">
        <v>840.1609062160951</v>
      </c>
      <c r="J351" s="32">
        <v>1031.5061758896773</v>
      </c>
      <c r="K351" s="32">
        <v>-488.59858685188919</v>
      </c>
      <c r="L351" s="32">
        <v>-709.50817734421162</v>
      </c>
      <c r="O351" s="29">
        <v>341</v>
      </c>
      <c r="P351" s="46">
        <v>145.06803267739758</v>
      </c>
      <c r="Q351" s="46">
        <v>202.83379094263364</v>
      </c>
      <c r="R351" s="46">
        <v>2.6977837365384403</v>
      </c>
      <c r="S351" s="46">
        <v>28.191299999097851</v>
      </c>
      <c r="T351" s="46">
        <v>83.759134530862411</v>
      </c>
      <c r="U351" s="46">
        <v>-389.03216286679935</v>
      </c>
    </row>
    <row r="352" spans="6:21" x14ac:dyDescent="0.25">
      <c r="F352" s="29">
        <v>342</v>
      </c>
      <c r="G352" s="32">
        <v>733.6572931692881</v>
      </c>
      <c r="H352" s="32">
        <v>1039.6437001182876</v>
      </c>
      <c r="I352" s="32">
        <v>1953.5189739816324</v>
      </c>
      <c r="J352" s="32">
        <v>3145.5106865355019</v>
      </c>
      <c r="K352" s="32">
        <v>2615.4233710480275</v>
      </c>
      <c r="L352" s="32">
        <v>-669.04846248777721</v>
      </c>
      <c r="O352" s="29">
        <v>342</v>
      </c>
      <c r="P352" s="46">
        <v>140.24144618984803</v>
      </c>
      <c r="Q352" s="46">
        <v>250.10973121311571</v>
      </c>
      <c r="R352" s="46">
        <v>69.920878271876916</v>
      </c>
      <c r="S352" s="46">
        <v>-12.506483858879506</v>
      </c>
      <c r="T352" s="46">
        <v>79.723516486182916</v>
      </c>
      <c r="U352" s="46">
        <v>-207.67285277088911</v>
      </c>
    </row>
    <row r="353" spans="6:21" x14ac:dyDescent="0.25">
      <c r="F353" s="29">
        <v>343</v>
      </c>
      <c r="G353" s="32">
        <v>766.36653255469446</v>
      </c>
      <c r="H353" s="32">
        <v>975.88015387577889</v>
      </c>
      <c r="I353" s="32">
        <v>1699.766589017855</v>
      </c>
      <c r="J353" s="32">
        <v>-2191.175681224966</v>
      </c>
      <c r="K353" s="32">
        <v>750.15575458186777</v>
      </c>
      <c r="L353" s="32">
        <v>-1731.4902764418985</v>
      </c>
      <c r="O353" s="29">
        <v>343</v>
      </c>
      <c r="P353" s="46">
        <v>101.89226979630052</v>
      </c>
      <c r="Q353" s="46">
        <v>160.07307041939083</v>
      </c>
      <c r="R353" s="46">
        <v>90.847623176967147</v>
      </c>
      <c r="S353" s="46">
        <v>44.361300496417243</v>
      </c>
      <c r="T353" s="46">
        <v>17.644597528486543</v>
      </c>
      <c r="U353" s="46">
        <v>-326.80036974389952</v>
      </c>
    </row>
    <row r="354" spans="6:21" x14ac:dyDescent="0.25">
      <c r="F354" s="29">
        <v>344</v>
      </c>
      <c r="G354" s="32">
        <v>956.35727848104943</v>
      </c>
      <c r="H354" s="32">
        <v>868.76029007812758</v>
      </c>
      <c r="I354" s="32">
        <v>892.23408851319891</v>
      </c>
      <c r="J354" s="32">
        <v>573.99924026890585</v>
      </c>
      <c r="K354" s="32">
        <v>1262.3847104465513</v>
      </c>
      <c r="L354" s="32">
        <v>-542.11747016483878</v>
      </c>
      <c r="O354" s="29">
        <v>344</v>
      </c>
      <c r="P354" s="46">
        <v>198.41244774913963</v>
      </c>
      <c r="Q354" s="46">
        <v>242.57856606640485</v>
      </c>
      <c r="R354" s="46">
        <v>30.061312492279455</v>
      </c>
      <c r="S354" s="46">
        <v>-58.586604351834353</v>
      </c>
      <c r="T354" s="46">
        <v>-81.399884936763556</v>
      </c>
      <c r="U354" s="46">
        <v>-169.09615415734754</v>
      </c>
    </row>
    <row r="355" spans="6:21" x14ac:dyDescent="0.25">
      <c r="F355" s="29">
        <v>345</v>
      </c>
      <c r="G355" s="32">
        <v>1024.0538531701586</v>
      </c>
      <c r="H355" s="32">
        <v>946.09950307990948</v>
      </c>
      <c r="I355" s="32">
        <v>937.3191677738123</v>
      </c>
      <c r="J355" s="32">
        <v>103.57069900615625</v>
      </c>
      <c r="K355" s="32">
        <v>1413.5582156364271</v>
      </c>
      <c r="L355" s="32">
        <v>147.83238408568832</v>
      </c>
      <c r="O355" s="29">
        <v>345</v>
      </c>
      <c r="P355" s="46">
        <v>167.51138270085363</v>
      </c>
      <c r="Q355" s="46">
        <v>163.51065390008978</v>
      </c>
      <c r="R355" s="46">
        <v>0.10441328817182693</v>
      </c>
      <c r="S355" s="46">
        <v>-115.04725936251134</v>
      </c>
      <c r="T355" s="46">
        <v>-63.269295982666904</v>
      </c>
      <c r="U355" s="46">
        <v>-197.97901727467411</v>
      </c>
    </row>
    <row r="356" spans="6:21" x14ac:dyDescent="0.25">
      <c r="F356" s="29">
        <v>346</v>
      </c>
      <c r="G356" s="32">
        <v>973.75429689502562</v>
      </c>
      <c r="H356" s="32">
        <v>999.20397900451826</v>
      </c>
      <c r="I356" s="32">
        <v>874.51895323104918</v>
      </c>
      <c r="J356" s="32">
        <v>1644.9678004350153</v>
      </c>
      <c r="K356" s="32">
        <v>1176.512788513769</v>
      </c>
      <c r="L356" s="32">
        <v>-472.81622828946001</v>
      </c>
      <c r="O356" s="29">
        <v>346</v>
      </c>
      <c r="P356" s="46">
        <v>210.33320357949293</v>
      </c>
      <c r="Q356" s="46">
        <v>273.7983216582237</v>
      </c>
      <c r="R356" s="46">
        <v>135.59828697165551</v>
      </c>
      <c r="S356" s="46">
        <v>-164.44708806516928</v>
      </c>
      <c r="T356" s="46">
        <v>-173.38503498730995</v>
      </c>
      <c r="U356" s="46">
        <v>-134.45192148368983</v>
      </c>
    </row>
    <row r="357" spans="6:21" x14ac:dyDescent="0.25">
      <c r="F357" s="29">
        <v>347</v>
      </c>
      <c r="G357" s="32">
        <v>568.01582547518592</v>
      </c>
      <c r="H357" s="32">
        <v>1043.5582696009596</v>
      </c>
      <c r="I357" s="32">
        <v>860.67527827915774</v>
      </c>
      <c r="J357" s="32">
        <v>1208.4131386388144</v>
      </c>
      <c r="K357" s="32">
        <v>1699.0174761836797</v>
      </c>
      <c r="L357" s="32">
        <v>682.14847399809969</v>
      </c>
      <c r="O357" s="29">
        <v>347</v>
      </c>
      <c r="P357" s="46">
        <v>112.31397073548845</v>
      </c>
      <c r="Q357" s="46">
        <v>176.6140543771985</v>
      </c>
      <c r="R357" s="46">
        <v>94.321066327817277</v>
      </c>
      <c r="S357" s="46">
        <v>-94.571375777713911</v>
      </c>
      <c r="T357" s="46">
        <v>4.3321800393395051</v>
      </c>
      <c r="U357" s="46">
        <v>33.286287862605604</v>
      </c>
    </row>
    <row r="358" spans="6:21" x14ac:dyDescent="0.25">
      <c r="F358" s="29">
        <v>348</v>
      </c>
      <c r="G358" s="32">
        <v>576.49579727501896</v>
      </c>
      <c r="H358" s="32">
        <v>1000.5611176785669</v>
      </c>
      <c r="I358" s="32">
        <v>809.97255080803734</v>
      </c>
      <c r="J358" s="32">
        <v>1590.5892521303258</v>
      </c>
      <c r="K358" s="32">
        <v>-2474.5074723391444</v>
      </c>
      <c r="L358" s="32">
        <v>-496.77618422601972</v>
      </c>
      <c r="O358" s="29">
        <v>348</v>
      </c>
      <c r="P358" s="46">
        <v>59.68564824200638</v>
      </c>
      <c r="Q358" s="46">
        <v>190.90159315747422</v>
      </c>
      <c r="R358" s="46">
        <v>37.559004410355442</v>
      </c>
      <c r="S358" s="46">
        <v>-366.85506905507873</v>
      </c>
      <c r="T358" s="46">
        <v>-192.10806133144058</v>
      </c>
      <c r="U358" s="46">
        <v>-190.41216124754806</v>
      </c>
    </row>
    <row r="359" spans="6:21" x14ac:dyDescent="0.25">
      <c r="F359" s="29">
        <v>349</v>
      </c>
      <c r="G359" s="32">
        <v>1006.198265692547</v>
      </c>
      <c r="H359" s="32">
        <v>1012.3663449096457</v>
      </c>
      <c r="I359" s="32">
        <v>922.6931872219975</v>
      </c>
      <c r="J359" s="32">
        <v>1718.9851773177616</v>
      </c>
      <c r="K359" s="32">
        <v>153.49368728191166</v>
      </c>
      <c r="L359" s="32">
        <v>-927.16606217045228</v>
      </c>
      <c r="O359" s="29">
        <v>349</v>
      </c>
      <c r="P359" s="46">
        <v>280.15087512630907</v>
      </c>
      <c r="Q359" s="46">
        <v>241.74978341425128</v>
      </c>
      <c r="R359" s="46">
        <v>-3.882083850328911</v>
      </c>
      <c r="S359" s="46">
        <v>-15.090325713658558</v>
      </c>
      <c r="T359" s="46">
        <v>-11.957156774146142</v>
      </c>
      <c r="U359" s="46">
        <v>-174.73675714261503</v>
      </c>
    </row>
    <row r="360" spans="6:21" x14ac:dyDescent="0.25">
      <c r="F360" s="29">
        <v>350</v>
      </c>
      <c r="G360" s="32">
        <v>915.72407151730931</v>
      </c>
      <c r="H360" s="32">
        <v>1140.6938386668098</v>
      </c>
      <c r="I360" s="32">
        <v>762.8410149598003</v>
      </c>
      <c r="J360" s="32">
        <v>-491.32776099908733</v>
      </c>
      <c r="K360" s="32">
        <v>1226.8420897411179</v>
      </c>
      <c r="L360" s="32">
        <v>-1498.9638969999251</v>
      </c>
      <c r="O360" s="29">
        <v>350</v>
      </c>
      <c r="P360" s="46">
        <v>183.67298939703244</v>
      </c>
      <c r="Q360" s="46">
        <v>125.40523292376344</v>
      </c>
      <c r="R360" s="46">
        <v>8.0907478389662515</v>
      </c>
      <c r="S360" s="46">
        <v>-177.19412598706117</v>
      </c>
      <c r="T360" s="46">
        <v>-152.80825352120075</v>
      </c>
      <c r="U360" s="46">
        <v>-340.20241947811508</v>
      </c>
    </row>
    <row r="361" spans="6:21" x14ac:dyDescent="0.25">
      <c r="F361" s="29">
        <v>351</v>
      </c>
      <c r="G361" s="32">
        <v>843.61774243925902</v>
      </c>
      <c r="H361" s="32">
        <v>594.8589094664776</v>
      </c>
      <c r="I361" s="32">
        <v>741.05164995077666</v>
      </c>
      <c r="J361" s="32">
        <v>-311.18160780562448</v>
      </c>
      <c r="K361" s="32">
        <v>-269.47688467693661</v>
      </c>
      <c r="L361" s="32">
        <v>-601.44657721741987</v>
      </c>
      <c r="O361" s="29">
        <v>351</v>
      </c>
      <c r="P361" s="46">
        <v>125.88960725116698</v>
      </c>
      <c r="Q361" s="46">
        <v>143.67390309635562</v>
      </c>
      <c r="R361" s="46">
        <v>47.06968385770233</v>
      </c>
      <c r="S361" s="46">
        <v>-257.35960481366408</v>
      </c>
      <c r="T361" s="46">
        <v>-13.156965225329486</v>
      </c>
      <c r="U361" s="46">
        <v>-119.66067450416097</v>
      </c>
    </row>
    <row r="362" spans="6:21" x14ac:dyDescent="0.25">
      <c r="F362" s="29">
        <v>352</v>
      </c>
      <c r="G362" s="32">
        <v>819.89798170952963</v>
      </c>
      <c r="H362" s="32">
        <v>844.91885640103465</v>
      </c>
      <c r="I362" s="32">
        <v>968.19455745196319</v>
      </c>
      <c r="J362" s="32">
        <v>-285.98326758446638</v>
      </c>
      <c r="K362" s="32">
        <v>1124.1504209053946</v>
      </c>
      <c r="L362" s="32">
        <v>-2044.0451978497849</v>
      </c>
      <c r="O362" s="29">
        <v>352</v>
      </c>
      <c r="P362" s="46">
        <v>126.75472469237735</v>
      </c>
      <c r="Q362" s="46">
        <v>163.06126017373532</v>
      </c>
      <c r="R362" s="46">
        <v>96.246642908982324</v>
      </c>
      <c r="S362" s="46">
        <v>41.639316801572136</v>
      </c>
      <c r="T362" s="46">
        <v>43.260329004216828</v>
      </c>
      <c r="U362" s="46">
        <v>-196.60229916068533</v>
      </c>
    </row>
    <row r="363" spans="6:21" x14ac:dyDescent="0.25">
      <c r="F363" s="29">
        <v>353</v>
      </c>
      <c r="G363" s="32">
        <v>858.24636027694487</v>
      </c>
      <c r="H363" s="32">
        <v>784.333148630084</v>
      </c>
      <c r="I363" s="32">
        <v>655.40632888523214</v>
      </c>
      <c r="J363" s="32">
        <v>-1691.9442141957588</v>
      </c>
      <c r="K363" s="32">
        <v>2069.2304448599943</v>
      </c>
      <c r="L363" s="32">
        <v>-292.56105016449601</v>
      </c>
      <c r="O363" s="29">
        <v>353</v>
      </c>
      <c r="P363" s="46">
        <v>148.14272603140694</v>
      </c>
      <c r="Q363" s="46">
        <v>198.2767249597382</v>
      </c>
      <c r="R363" s="46">
        <v>-9.8295041931605738</v>
      </c>
      <c r="S363" s="46">
        <v>-60.749708031308387</v>
      </c>
      <c r="T363" s="46">
        <v>116.09588393645379</v>
      </c>
      <c r="U363" s="46">
        <v>-72.107301583789308</v>
      </c>
    </row>
    <row r="364" spans="6:21" x14ac:dyDescent="0.25">
      <c r="F364" s="29">
        <v>354</v>
      </c>
      <c r="G364" s="32">
        <v>902.30893739593876</v>
      </c>
      <c r="H364" s="32">
        <v>856.39073782279775</v>
      </c>
      <c r="I364" s="32">
        <v>892.3731532282759</v>
      </c>
      <c r="J364" s="32">
        <v>2.7899733025869864</v>
      </c>
      <c r="K364" s="32">
        <v>-2339.8525237540107</v>
      </c>
      <c r="L364" s="32">
        <v>1.8043281256941555</v>
      </c>
      <c r="O364" s="29">
        <v>354</v>
      </c>
      <c r="P364" s="46">
        <v>173.91302735228015</v>
      </c>
      <c r="Q364" s="46">
        <v>149.49040743838708</v>
      </c>
      <c r="R364" s="46">
        <v>115.62205080231666</v>
      </c>
      <c r="S364" s="46">
        <v>36.137637567397746</v>
      </c>
      <c r="T364" s="46">
        <v>7.5937438008792242</v>
      </c>
      <c r="U364" s="46">
        <v>-124.36843494373954</v>
      </c>
    </row>
    <row r="365" spans="6:21" x14ac:dyDescent="0.25">
      <c r="F365" s="29">
        <v>355</v>
      </c>
      <c r="G365" s="32">
        <v>866.71251723461137</v>
      </c>
      <c r="H365" s="32">
        <v>1047.4959038451352</v>
      </c>
      <c r="I365" s="32">
        <v>864.76223335122449</v>
      </c>
      <c r="J365" s="32">
        <v>3002.2266183448764</v>
      </c>
      <c r="K365" s="32">
        <v>1132.0239951413787</v>
      </c>
      <c r="L365" s="32">
        <v>-1313.2323703577486</v>
      </c>
      <c r="O365" s="29">
        <v>355</v>
      </c>
      <c r="P365" s="46">
        <v>109.34708998218798</v>
      </c>
      <c r="Q365" s="46">
        <v>174.18570036858733</v>
      </c>
      <c r="R365" s="46">
        <v>87.367600250517967</v>
      </c>
      <c r="S365" s="46">
        <v>-125.62638164264922</v>
      </c>
      <c r="T365" s="46">
        <v>-9.7704608238906303</v>
      </c>
      <c r="U365" s="46">
        <v>-188.86527080784015</v>
      </c>
    </row>
    <row r="366" spans="6:21" x14ac:dyDescent="0.25">
      <c r="F366" s="29">
        <v>356</v>
      </c>
      <c r="G366" s="32">
        <v>678.84354607240084</v>
      </c>
      <c r="H366" s="32">
        <v>796.70772638528797</v>
      </c>
      <c r="I366" s="32">
        <v>988.895815633643</v>
      </c>
      <c r="J366" s="32">
        <v>-673.55259048186599</v>
      </c>
      <c r="K366" s="32">
        <v>2598.9761167371353</v>
      </c>
      <c r="L366" s="32">
        <v>-554.75355870537896</v>
      </c>
      <c r="O366" s="29">
        <v>356</v>
      </c>
      <c r="P366" s="46">
        <v>16.888454212951331</v>
      </c>
      <c r="Q366" s="46">
        <v>232.6085373582556</v>
      </c>
      <c r="R366" s="46">
        <v>80.765019802938468</v>
      </c>
      <c r="S366" s="46">
        <v>-398.89954003499065</v>
      </c>
      <c r="T366" s="46">
        <v>-69.145856754559873</v>
      </c>
      <c r="U366" s="46">
        <v>-96.465278144859781</v>
      </c>
    </row>
    <row r="367" spans="6:21" x14ac:dyDescent="0.25">
      <c r="F367" s="29">
        <v>357</v>
      </c>
      <c r="G367" s="32">
        <v>796.71139871739206</v>
      </c>
      <c r="H367" s="32">
        <v>731.78112679873811</v>
      </c>
      <c r="I367" s="32">
        <v>1799.5363871914515</v>
      </c>
      <c r="J367" s="32">
        <v>1514.0231183081014</v>
      </c>
      <c r="K367" s="32">
        <v>842.52224941440909</v>
      </c>
      <c r="L367" s="32">
        <v>-2022.7312338141655</v>
      </c>
      <c r="O367" s="29">
        <v>357</v>
      </c>
      <c r="P367" s="46">
        <v>105.73560699784048</v>
      </c>
      <c r="Q367" s="46">
        <v>147.98573533633191</v>
      </c>
      <c r="R367" s="46">
        <v>59.750956570590802</v>
      </c>
      <c r="S367" s="46">
        <v>90.805746295257109</v>
      </c>
      <c r="T367" s="46">
        <v>42.518421707740458</v>
      </c>
      <c r="U367" s="46">
        <v>-140.03308163436691</v>
      </c>
    </row>
    <row r="368" spans="6:21" x14ac:dyDescent="0.25">
      <c r="F368" s="29">
        <v>358</v>
      </c>
      <c r="G368" s="32">
        <v>887.34660055045424</v>
      </c>
      <c r="H368" s="32">
        <v>989.29156958998283</v>
      </c>
      <c r="I368" s="32">
        <v>1133.4101043258624</v>
      </c>
      <c r="J368" s="32">
        <v>183.12350279145812</v>
      </c>
      <c r="K368" s="32">
        <v>502.70237475841986</v>
      </c>
      <c r="L368" s="32">
        <v>894.22079583516006</v>
      </c>
      <c r="O368" s="29">
        <v>358</v>
      </c>
      <c r="P368" s="46">
        <v>70.098063668266661</v>
      </c>
      <c r="Q368" s="46">
        <v>204.58436622880947</v>
      </c>
      <c r="R368" s="46">
        <v>58.76258486584004</v>
      </c>
      <c r="S368" s="46">
        <v>-243.8548499364872</v>
      </c>
      <c r="T368" s="46">
        <v>76.166782664893503</v>
      </c>
      <c r="U368" s="46">
        <v>-141.21386072457085</v>
      </c>
    </row>
    <row r="369" spans="6:21" x14ac:dyDescent="0.25">
      <c r="F369" s="29">
        <v>359</v>
      </c>
      <c r="G369" s="32">
        <v>1005.0138427880929</v>
      </c>
      <c r="H369" s="32">
        <v>1103.1159976739655</v>
      </c>
      <c r="I369" s="32">
        <v>662.55590532976566</v>
      </c>
      <c r="J369" s="32">
        <v>99.989444727196314</v>
      </c>
      <c r="K369" s="32">
        <v>1282.0023537792777</v>
      </c>
      <c r="L369" s="32">
        <v>-2021.898502805685</v>
      </c>
      <c r="O369" s="29">
        <v>359</v>
      </c>
      <c r="P369" s="46">
        <v>126.71717286639102</v>
      </c>
      <c r="Q369" s="46">
        <v>236.2215580181325</v>
      </c>
      <c r="R369" s="46">
        <v>79.700272350539421</v>
      </c>
      <c r="S369" s="46">
        <v>-163.2989589920079</v>
      </c>
      <c r="T369" s="46">
        <v>-18.684114840650864</v>
      </c>
      <c r="U369" s="46">
        <v>-69.880416234153245</v>
      </c>
    </row>
    <row r="370" spans="6:21" x14ac:dyDescent="0.25">
      <c r="F370" s="29">
        <v>360</v>
      </c>
      <c r="G370" s="32">
        <v>807.19692462712737</v>
      </c>
      <c r="H370" s="32">
        <v>831.74556690233658</v>
      </c>
      <c r="I370" s="32">
        <v>661.78421663358131</v>
      </c>
      <c r="J370" s="32">
        <v>1541.5580239099554</v>
      </c>
      <c r="K370" s="32">
        <v>1361.2637607016404</v>
      </c>
      <c r="L370" s="32">
        <v>1422.6650637962293</v>
      </c>
      <c r="O370" s="29">
        <v>360</v>
      </c>
      <c r="P370" s="46">
        <v>70.54311721895931</v>
      </c>
      <c r="Q370" s="46">
        <v>244.48537215342208</v>
      </c>
      <c r="R370" s="46">
        <v>67.627008344943931</v>
      </c>
      <c r="S370" s="46">
        <v>-163.28880851768406</v>
      </c>
      <c r="T370" s="46">
        <v>-115.76766751857633</v>
      </c>
      <c r="U370" s="46">
        <v>-294.0676275035687</v>
      </c>
    </row>
    <row r="371" spans="6:21" x14ac:dyDescent="0.25">
      <c r="F371" s="29">
        <v>361</v>
      </c>
      <c r="G371" s="32">
        <v>919.23486022018324</v>
      </c>
      <c r="H371" s="32">
        <v>1027.0456767955038</v>
      </c>
      <c r="I371" s="32">
        <v>839.20467528523022</v>
      </c>
      <c r="J371" s="32">
        <v>668.73293135850781</v>
      </c>
      <c r="K371" s="32">
        <v>517.22300392741181</v>
      </c>
      <c r="L371" s="32">
        <v>-1911.8365264110844</v>
      </c>
      <c r="O371" s="29">
        <v>361</v>
      </c>
      <c r="P371" s="46">
        <v>146.70063486209222</v>
      </c>
      <c r="Q371" s="46">
        <v>222.88448769578707</v>
      </c>
      <c r="R371" s="46">
        <v>52.298846039964417</v>
      </c>
      <c r="S371" s="46">
        <v>-11.093360980030297</v>
      </c>
      <c r="T371" s="46">
        <v>-117.44009966284023</v>
      </c>
      <c r="U371" s="46">
        <v>-299.5238142755868</v>
      </c>
    </row>
    <row r="372" spans="6:21" x14ac:dyDescent="0.25">
      <c r="F372" s="29">
        <v>362</v>
      </c>
      <c r="G372" s="32">
        <v>995.43156785030033</v>
      </c>
      <c r="H372" s="32">
        <v>654.42669816686521</v>
      </c>
      <c r="I372" s="32">
        <v>644.79221243340271</v>
      </c>
      <c r="J372" s="32">
        <v>1630.1541291094736</v>
      </c>
      <c r="K372" s="32">
        <v>1387.9973951430356</v>
      </c>
      <c r="L372" s="32">
        <v>-161.72231712746907</v>
      </c>
      <c r="O372" s="29">
        <v>362</v>
      </c>
      <c r="P372" s="46">
        <v>113.62767159602311</v>
      </c>
      <c r="Q372" s="46">
        <v>135.7763618639442</v>
      </c>
      <c r="R372" s="46">
        <v>34.25247899676873</v>
      </c>
      <c r="S372" s="46">
        <v>-41.874329571494854</v>
      </c>
      <c r="T372" s="46">
        <v>-77.327878199189854</v>
      </c>
      <c r="U372" s="46">
        <v>-301.33764800854749</v>
      </c>
    </row>
    <row r="373" spans="6:21" x14ac:dyDescent="0.25">
      <c r="F373" s="29">
        <v>363</v>
      </c>
      <c r="G373" s="32">
        <v>913.89626458524845</v>
      </c>
      <c r="H373" s="32">
        <v>986.43079987175952</v>
      </c>
      <c r="I373" s="32">
        <v>798.22436720226415</v>
      </c>
      <c r="J373" s="32">
        <v>937.18771885513252</v>
      </c>
      <c r="K373" s="32">
        <v>1312.8865810257212</v>
      </c>
      <c r="L373" s="32">
        <v>-1427.7300114348945</v>
      </c>
      <c r="O373" s="29">
        <v>363</v>
      </c>
      <c r="P373" s="46">
        <v>225.3675870848912</v>
      </c>
      <c r="Q373" s="46">
        <v>173.25759266397722</v>
      </c>
      <c r="R373" s="46">
        <v>80.28322235679093</v>
      </c>
      <c r="S373" s="46">
        <v>-3.8034294014313446</v>
      </c>
      <c r="T373" s="46">
        <v>114.94432817584766</v>
      </c>
      <c r="U373" s="46">
        <v>-140.59412693701233</v>
      </c>
    </row>
    <row r="374" spans="6:21" x14ac:dyDescent="0.25">
      <c r="F374" s="29">
        <v>364</v>
      </c>
      <c r="G374" s="32">
        <v>801.81976724242395</v>
      </c>
      <c r="H374" s="32">
        <v>692.29870697150454</v>
      </c>
      <c r="I374" s="32">
        <v>708.67421149954998</v>
      </c>
      <c r="J374" s="32">
        <v>848.5809336774355</v>
      </c>
      <c r="K374" s="32">
        <v>1930.2479118827323</v>
      </c>
      <c r="L374" s="32">
        <v>-525.87164320224929</v>
      </c>
      <c r="O374" s="29">
        <v>364</v>
      </c>
      <c r="P374" s="46">
        <v>132.618350599422</v>
      </c>
      <c r="Q374" s="46">
        <v>232.94857527004655</v>
      </c>
      <c r="R374" s="46">
        <v>4.4159722107222024</v>
      </c>
      <c r="S374" s="46">
        <v>-108.16702883998641</v>
      </c>
      <c r="T374" s="46">
        <v>71.370244923784753</v>
      </c>
      <c r="U374" s="46">
        <v>-18.043407131370884</v>
      </c>
    </row>
    <row r="375" spans="6:21" x14ac:dyDescent="0.25">
      <c r="F375" s="29">
        <v>365</v>
      </c>
      <c r="G375" s="32">
        <v>1048.084333226092</v>
      </c>
      <c r="H375" s="32">
        <v>1184.0612954077078</v>
      </c>
      <c r="I375" s="32">
        <v>942.98302671285637</v>
      </c>
      <c r="J375" s="32">
        <v>713.00513520124696</v>
      </c>
      <c r="K375" s="32">
        <v>741.04048332475759</v>
      </c>
      <c r="L375" s="32">
        <v>1248.6137162520708</v>
      </c>
      <c r="O375" s="29">
        <v>365</v>
      </c>
      <c r="P375" s="46">
        <v>39.665624745464356</v>
      </c>
      <c r="Q375" s="46">
        <v>198.27997724518042</v>
      </c>
      <c r="R375" s="46">
        <v>14.07887297728729</v>
      </c>
      <c r="S375" s="46">
        <v>-114.01807326344363</v>
      </c>
      <c r="T375" s="46">
        <v>-0.97848481325149805</v>
      </c>
      <c r="U375" s="46">
        <v>-4.0664091804991926</v>
      </c>
    </row>
    <row r="376" spans="6:21" x14ac:dyDescent="0.25">
      <c r="F376" s="29">
        <v>366</v>
      </c>
      <c r="G376" s="32">
        <v>761.99653270446834</v>
      </c>
      <c r="H376" s="32">
        <v>832.31513845553854</v>
      </c>
      <c r="I376" s="32">
        <v>881.40015706397025</v>
      </c>
      <c r="J376" s="32">
        <v>-154.51724943660429</v>
      </c>
      <c r="K376" s="32">
        <v>1817.8634298629167</v>
      </c>
      <c r="L376" s="32">
        <v>-1741.0999741072719</v>
      </c>
      <c r="O376" s="29">
        <v>366</v>
      </c>
      <c r="P376" s="46">
        <v>105.75599035212088</v>
      </c>
      <c r="Q376" s="46">
        <v>234.19259677522859</v>
      </c>
      <c r="R376" s="46">
        <v>45.530750256253953</v>
      </c>
      <c r="S376" s="46">
        <v>29.215451946519011</v>
      </c>
      <c r="T376" s="46">
        <v>124.15895546105264</v>
      </c>
      <c r="U376" s="46">
        <v>-397.27741822707458</v>
      </c>
    </row>
    <row r="377" spans="6:21" x14ac:dyDescent="0.25">
      <c r="F377" s="29">
        <v>367</v>
      </c>
      <c r="G377" s="32">
        <v>1064.4107297437804</v>
      </c>
      <c r="H377" s="32">
        <v>944.84039765976286</v>
      </c>
      <c r="I377" s="32">
        <v>883.91498365784219</v>
      </c>
      <c r="J377" s="32">
        <v>2097.1793854789776</v>
      </c>
      <c r="K377" s="32">
        <v>1361.0559106974479</v>
      </c>
      <c r="L377" s="32">
        <v>385.85706946148184</v>
      </c>
      <c r="O377" s="29">
        <v>367</v>
      </c>
      <c r="P377" s="46">
        <v>211.79659885975991</v>
      </c>
      <c r="Q377" s="46">
        <v>287.03459158665703</v>
      </c>
      <c r="R377" s="46">
        <v>34.830665777228262</v>
      </c>
      <c r="S377" s="46">
        <v>-165.24001449128014</v>
      </c>
      <c r="T377" s="46">
        <v>15.803682853901023</v>
      </c>
      <c r="U377" s="46">
        <v>-149.1249242351638</v>
      </c>
    </row>
    <row r="378" spans="6:21" x14ac:dyDescent="0.25">
      <c r="F378" s="29">
        <v>368</v>
      </c>
      <c r="G378" s="32">
        <v>874.79272108399027</v>
      </c>
      <c r="H378" s="32">
        <v>1290.7023839160975</v>
      </c>
      <c r="I378" s="32">
        <v>937.04812864154246</v>
      </c>
      <c r="J378" s="32">
        <v>-1193.4561530358833</v>
      </c>
      <c r="K378" s="32">
        <v>-2178.7428627701574</v>
      </c>
      <c r="L378" s="32">
        <v>-589.25654413875418</v>
      </c>
      <c r="O378" s="29">
        <v>368</v>
      </c>
      <c r="P378" s="46">
        <v>164.03665879456349</v>
      </c>
      <c r="Q378" s="46">
        <v>162.18170871773293</v>
      </c>
      <c r="R378" s="46">
        <v>49.100705632096719</v>
      </c>
      <c r="S378" s="46">
        <v>55.268680255027903</v>
      </c>
      <c r="T378" s="46">
        <v>40.798342491556241</v>
      </c>
      <c r="U378" s="46">
        <v>-48.383203697023987</v>
      </c>
    </row>
    <row r="379" spans="6:21" x14ac:dyDescent="0.25">
      <c r="F379" s="29">
        <v>369</v>
      </c>
      <c r="G379" s="32">
        <v>848.15649054778441</v>
      </c>
      <c r="H379" s="32">
        <v>1031.2014460616092</v>
      </c>
      <c r="I379" s="32">
        <v>880.83619361029923</v>
      </c>
      <c r="J379" s="32">
        <v>-275.42793673622782</v>
      </c>
      <c r="K379" s="32">
        <v>1900.1184592297195</v>
      </c>
      <c r="L379" s="32">
        <v>-1355.2536905067045</v>
      </c>
      <c r="O379" s="29">
        <v>369</v>
      </c>
      <c r="P379" s="46">
        <v>128.99975762661063</v>
      </c>
      <c r="Q379" s="46">
        <v>211.96517770938601</v>
      </c>
      <c r="R379" s="46">
        <v>33.344222752888754</v>
      </c>
      <c r="S379" s="46">
        <v>-135.22837235167515</v>
      </c>
      <c r="T379" s="46">
        <v>-17.428760802193665</v>
      </c>
      <c r="U379" s="46">
        <v>-118.03115184458056</v>
      </c>
    </row>
    <row r="380" spans="6:21" x14ac:dyDescent="0.25">
      <c r="F380" s="29">
        <v>370</v>
      </c>
      <c r="G380" s="32">
        <v>813.86034475942415</v>
      </c>
      <c r="H380" s="32">
        <v>864.17213823751081</v>
      </c>
      <c r="I380" s="32">
        <v>1883.9391942172642</v>
      </c>
      <c r="J380" s="32">
        <v>-675.16194274804093</v>
      </c>
      <c r="K380" s="32">
        <v>-530.7974868733445</v>
      </c>
      <c r="L380" s="32">
        <v>1509.3807315865733</v>
      </c>
      <c r="O380" s="29">
        <v>370</v>
      </c>
      <c r="P380" s="46">
        <v>21.449603422792393</v>
      </c>
      <c r="Q380" s="46">
        <v>200.9737907721879</v>
      </c>
      <c r="R380" s="46">
        <v>63.186286563391889</v>
      </c>
      <c r="S380" s="46">
        <v>-49.320835834855984</v>
      </c>
      <c r="T380" s="46">
        <v>165.19056623861911</v>
      </c>
      <c r="U380" s="46">
        <v>-338.47048313738242</v>
      </c>
    </row>
    <row r="381" spans="6:21" x14ac:dyDescent="0.25">
      <c r="F381" s="29">
        <v>371</v>
      </c>
      <c r="G381" s="32">
        <v>856.10571215696564</v>
      </c>
      <c r="H381" s="32">
        <v>753.72729801542755</v>
      </c>
      <c r="I381" s="32">
        <v>696.75358546631833</v>
      </c>
      <c r="J381" s="32">
        <v>2259.4392759978737</v>
      </c>
      <c r="K381" s="32">
        <v>667.63662653071606</v>
      </c>
      <c r="L381" s="32">
        <v>-1486.1847224796338</v>
      </c>
      <c r="O381" s="29">
        <v>371</v>
      </c>
      <c r="P381" s="46">
        <v>137.95797104286282</v>
      </c>
      <c r="Q381" s="46">
        <v>129.72191592667866</v>
      </c>
      <c r="R381" s="46">
        <v>3.177285118900727</v>
      </c>
      <c r="S381" s="46">
        <v>-61.77528633547206</v>
      </c>
      <c r="T381" s="46">
        <v>13.067785648565462</v>
      </c>
      <c r="U381" s="46">
        <v>-82.239331893357871</v>
      </c>
    </row>
    <row r="382" spans="6:21" x14ac:dyDescent="0.25">
      <c r="F382" s="29">
        <v>372</v>
      </c>
      <c r="G382" s="32">
        <v>1210.7468457023106</v>
      </c>
      <c r="H382" s="32">
        <v>1097.7123272098943</v>
      </c>
      <c r="I382" s="32">
        <v>902.05119968646932</v>
      </c>
      <c r="J382" s="32">
        <v>2406.7900842308309</v>
      </c>
      <c r="K382" s="32">
        <v>569.51458228651518</v>
      </c>
      <c r="L382" s="32">
        <v>-3294.6681869760059</v>
      </c>
      <c r="O382" s="29">
        <v>372</v>
      </c>
      <c r="P382" s="46">
        <v>259.33230689524186</v>
      </c>
      <c r="Q382" s="46">
        <v>224.97490363178548</v>
      </c>
      <c r="R382" s="46">
        <v>48.247463770364675</v>
      </c>
      <c r="S382" s="46">
        <v>-322.14552839152725</v>
      </c>
      <c r="T382" s="46">
        <v>-91.381882579254011</v>
      </c>
      <c r="U382" s="46">
        <v>-255.43259060454329</v>
      </c>
    </row>
    <row r="383" spans="6:21" x14ac:dyDescent="0.25">
      <c r="F383" s="29">
        <v>373</v>
      </c>
      <c r="G383" s="32">
        <v>590.45586063696146</v>
      </c>
      <c r="H383" s="32">
        <v>965.5262785138475</v>
      </c>
      <c r="I383" s="32">
        <v>771.70433671763885</v>
      </c>
      <c r="J383" s="32">
        <v>2349.1002673450912</v>
      </c>
      <c r="K383" s="32">
        <v>2572.8993288538095</v>
      </c>
      <c r="L383" s="32">
        <v>-396.59305551745547</v>
      </c>
      <c r="O383" s="29">
        <v>373</v>
      </c>
      <c r="P383" s="46">
        <v>192.04391392124853</v>
      </c>
      <c r="Q383" s="46">
        <v>184.8733028330862</v>
      </c>
      <c r="R383" s="46">
        <v>79.294898357380532</v>
      </c>
      <c r="S383" s="46">
        <v>-5.7259928114117429</v>
      </c>
      <c r="T383" s="46">
        <v>67.441162288314331</v>
      </c>
      <c r="U383" s="46">
        <v>-200.51395790774177</v>
      </c>
    </row>
    <row r="384" spans="6:21" x14ac:dyDescent="0.25">
      <c r="F384" s="29">
        <v>374</v>
      </c>
      <c r="G384" s="32">
        <v>966.53789134410908</v>
      </c>
      <c r="H384" s="32">
        <v>1096.170164624371</v>
      </c>
      <c r="I384" s="32">
        <v>686.81102852140612</v>
      </c>
      <c r="J384" s="32">
        <v>-196.84133634154296</v>
      </c>
      <c r="K384" s="32">
        <v>1982.5150726455922</v>
      </c>
      <c r="L384" s="32">
        <v>-493.65239264733009</v>
      </c>
      <c r="O384" s="29">
        <v>374</v>
      </c>
      <c r="P384" s="46">
        <v>170.03827921652436</v>
      </c>
      <c r="Q384" s="46">
        <v>268.67607621092168</v>
      </c>
      <c r="R384" s="46">
        <v>113.68223577034399</v>
      </c>
      <c r="S384" s="46">
        <v>2.8008846910098555</v>
      </c>
      <c r="T384" s="46">
        <v>9.3089196332188067</v>
      </c>
      <c r="U384" s="46">
        <v>-275.3982576409727</v>
      </c>
    </row>
    <row r="385" spans="6:21" x14ac:dyDescent="0.25">
      <c r="F385" s="29">
        <v>375</v>
      </c>
      <c r="G385" s="32">
        <v>967.42117142029656</v>
      </c>
      <c r="H385" s="32">
        <v>921.01949518205402</v>
      </c>
      <c r="I385" s="32">
        <v>803.0009595341794</v>
      </c>
      <c r="J385" s="32">
        <v>-265.8251022009681</v>
      </c>
      <c r="K385" s="32">
        <v>2812.6821028218255</v>
      </c>
      <c r="L385" s="32">
        <v>204.76335131529322</v>
      </c>
      <c r="O385" s="29">
        <v>375</v>
      </c>
      <c r="P385" s="46">
        <v>99.285044517057031</v>
      </c>
      <c r="Q385" s="46">
        <v>164.98116057466092</v>
      </c>
      <c r="R385" s="46">
        <v>44.966254915055288</v>
      </c>
      <c r="S385" s="46">
        <v>-366.97568130861794</v>
      </c>
      <c r="T385" s="46">
        <v>-1.9461413992490861</v>
      </c>
      <c r="U385" s="46">
        <v>-175.87759021614522</v>
      </c>
    </row>
    <row r="386" spans="6:21" x14ac:dyDescent="0.25">
      <c r="F386" s="29">
        <v>376</v>
      </c>
      <c r="G386" s="32">
        <v>849.8316963417501</v>
      </c>
      <c r="H386" s="32">
        <v>1028.0546658463591</v>
      </c>
      <c r="I386" s="32">
        <v>886.80243367252933</v>
      </c>
      <c r="J386" s="32">
        <v>268.6475185923</v>
      </c>
      <c r="K386" s="32">
        <v>1446.8277788569312</v>
      </c>
      <c r="L386" s="32">
        <v>-1165.5702327363879</v>
      </c>
      <c r="O386" s="29">
        <v>376</v>
      </c>
      <c r="P386" s="46">
        <v>63.818100039734702</v>
      </c>
      <c r="Q386" s="46">
        <v>143.09981410502076</v>
      </c>
      <c r="R386" s="46">
        <v>81.548141869868118</v>
      </c>
      <c r="S386" s="46">
        <v>-203.92278213045654</v>
      </c>
      <c r="T386" s="46">
        <v>-129.63382983653401</v>
      </c>
      <c r="U386" s="46">
        <v>-163.56212537966485</v>
      </c>
    </row>
    <row r="387" spans="6:21" x14ac:dyDescent="0.25">
      <c r="F387" s="29">
        <v>377</v>
      </c>
      <c r="G387" s="32">
        <v>653.9141476800155</v>
      </c>
      <c r="H387" s="32">
        <v>950.50680593803463</v>
      </c>
      <c r="I387" s="32">
        <v>722.98740409297443</v>
      </c>
      <c r="J387" s="32">
        <v>1046.2702783159193</v>
      </c>
      <c r="K387" s="32">
        <v>2438.5106500275269</v>
      </c>
      <c r="L387" s="32">
        <v>-792.34957414927248</v>
      </c>
      <c r="O387" s="29">
        <v>377</v>
      </c>
      <c r="P387" s="46">
        <v>166.10668529876767</v>
      </c>
      <c r="Q387" s="46">
        <v>104.68117781365373</v>
      </c>
      <c r="R387" s="46">
        <v>58.52864201135452</v>
      </c>
      <c r="S387" s="46">
        <v>-190.94021846721205</v>
      </c>
      <c r="T387" s="46">
        <v>-172.56660581158883</v>
      </c>
      <c r="U387" s="46">
        <v>-128.50413658982825</v>
      </c>
    </row>
    <row r="388" spans="6:21" x14ac:dyDescent="0.25">
      <c r="F388" s="29">
        <v>378</v>
      </c>
      <c r="G388" s="32">
        <v>1155.0320397962978</v>
      </c>
      <c r="H388" s="32">
        <v>933.79274559989881</v>
      </c>
      <c r="I388" s="32">
        <v>852.50139647319156</v>
      </c>
      <c r="J388" s="32">
        <v>273.45560115872013</v>
      </c>
      <c r="K388" s="32">
        <v>-705.6822739846657</v>
      </c>
      <c r="L388" s="32">
        <v>-711.10467790185248</v>
      </c>
      <c r="O388" s="29">
        <v>378</v>
      </c>
      <c r="P388" s="46">
        <v>115.45510463161605</v>
      </c>
      <c r="Q388" s="46">
        <v>234.3382695268607</v>
      </c>
      <c r="R388" s="46">
        <v>11.830554739544084</v>
      </c>
      <c r="S388" s="46">
        <v>-223.38636262819409</v>
      </c>
      <c r="T388" s="46">
        <v>110.85836079364191</v>
      </c>
      <c r="U388" s="46">
        <v>-196.42997584473824</v>
      </c>
    </row>
    <row r="389" spans="6:21" x14ac:dyDescent="0.25">
      <c r="F389" s="29">
        <v>379</v>
      </c>
      <c r="G389" s="32">
        <v>852.72985372250287</v>
      </c>
      <c r="H389" s="32">
        <v>908.88902882302864</v>
      </c>
      <c r="I389" s="32">
        <v>898.27032206417061</v>
      </c>
      <c r="J389" s="32">
        <v>1267.0644099076271</v>
      </c>
      <c r="K389" s="32">
        <v>-268.92566247655031</v>
      </c>
      <c r="L389" s="32">
        <v>139.49371472735402</v>
      </c>
      <c r="O389" s="29">
        <v>379</v>
      </c>
      <c r="P389" s="46">
        <v>210.28213721201206</v>
      </c>
      <c r="Q389" s="46">
        <v>187.17644956047513</v>
      </c>
      <c r="R389" s="46">
        <v>132.88604701576691</v>
      </c>
      <c r="S389" s="46">
        <v>-275.38050604294494</v>
      </c>
      <c r="T389" s="46">
        <v>-93.800664988090034</v>
      </c>
      <c r="U389" s="46">
        <v>-37.284901700548915</v>
      </c>
    </row>
    <row r="390" spans="6:21" x14ac:dyDescent="0.25">
      <c r="F390" s="29">
        <v>380</v>
      </c>
      <c r="G390" s="32">
        <v>1127.8177011750167</v>
      </c>
      <c r="H390" s="32">
        <v>981.20770065195666</v>
      </c>
      <c r="I390" s="32">
        <v>947.25296814402554</v>
      </c>
      <c r="J390" s="32">
        <v>750.59416047849572</v>
      </c>
      <c r="K390" s="32">
        <v>1804.2779620262454</v>
      </c>
      <c r="L390" s="32">
        <v>-1217.903387257682</v>
      </c>
      <c r="O390" s="29">
        <v>380</v>
      </c>
      <c r="P390" s="46">
        <v>106.36887830921228</v>
      </c>
      <c r="Q390" s="46">
        <v>120.91291940771822</v>
      </c>
      <c r="R390" s="46">
        <v>116.26030918615402</v>
      </c>
      <c r="S390" s="46">
        <v>-134.1584857332474</v>
      </c>
      <c r="T390" s="46">
        <v>-193.63012662284086</v>
      </c>
      <c r="U390" s="46">
        <v>-163.81843294598673</v>
      </c>
    </row>
    <row r="391" spans="6:21" x14ac:dyDescent="0.25">
      <c r="F391" s="29">
        <v>381</v>
      </c>
      <c r="G391" s="32">
        <v>838.24718742565665</v>
      </c>
      <c r="H391" s="32">
        <v>905.41074357945854</v>
      </c>
      <c r="I391" s="32">
        <v>875.14570154580542</v>
      </c>
      <c r="J391" s="32">
        <v>-998.91229488908448</v>
      </c>
      <c r="K391" s="32">
        <v>1229.7681447943978</v>
      </c>
      <c r="L391" s="32">
        <v>578.02428628705002</v>
      </c>
      <c r="O391" s="29">
        <v>381</v>
      </c>
      <c r="P391" s="46">
        <v>78.910716669172757</v>
      </c>
      <c r="Q391" s="46">
        <v>203.08123560498427</v>
      </c>
      <c r="R391" s="46">
        <v>105.79786481493915</v>
      </c>
      <c r="S391" s="46">
        <v>70.638044826548935</v>
      </c>
      <c r="T391" s="46">
        <v>-23.496034938974049</v>
      </c>
      <c r="U391" s="46">
        <v>-217.4602456190438</v>
      </c>
    </row>
    <row r="392" spans="6:21" x14ac:dyDescent="0.25">
      <c r="F392" s="29">
        <v>382</v>
      </c>
      <c r="G392" s="32">
        <v>695.69349030753165</v>
      </c>
      <c r="H392" s="32">
        <v>1085.8972589692812</v>
      </c>
      <c r="I392" s="32">
        <v>817.21661233532541</v>
      </c>
      <c r="J392" s="32">
        <v>942.08130863989936</v>
      </c>
      <c r="K392" s="32">
        <v>734.76726167092511</v>
      </c>
      <c r="L392" s="32">
        <v>-980.59927139381853</v>
      </c>
      <c r="O392" s="29">
        <v>382</v>
      </c>
      <c r="P392" s="46">
        <v>147.79366310007936</v>
      </c>
      <c r="Q392" s="46">
        <v>117.54502665521272</v>
      </c>
      <c r="R392" s="46">
        <v>75.909952264744334</v>
      </c>
      <c r="S392" s="46">
        <v>-236.49390216959557</v>
      </c>
      <c r="T392" s="46">
        <v>72.964862317174834</v>
      </c>
      <c r="U392" s="46">
        <v>-203.91636999039167</v>
      </c>
    </row>
    <row r="393" spans="6:21" x14ac:dyDescent="0.25">
      <c r="F393" s="29">
        <v>383</v>
      </c>
      <c r="G393" s="32">
        <v>756.27264522974792</v>
      </c>
      <c r="H393" s="32">
        <v>719.93083913600094</v>
      </c>
      <c r="I393" s="32">
        <v>2732.5021140727476</v>
      </c>
      <c r="J393" s="32">
        <v>2350.7514889377589</v>
      </c>
      <c r="K393" s="32">
        <v>-526.60259905577368</v>
      </c>
      <c r="L393" s="32">
        <v>-226.02830146985707</v>
      </c>
      <c r="O393" s="29">
        <v>383</v>
      </c>
      <c r="P393" s="46">
        <v>136.34072411853327</v>
      </c>
      <c r="Q393" s="46">
        <v>169.05827432173561</v>
      </c>
      <c r="R393" s="46">
        <v>115.04925671159828</v>
      </c>
      <c r="S393" s="46">
        <v>-32.893658729914137</v>
      </c>
      <c r="T393" s="46">
        <v>25.476665459518358</v>
      </c>
      <c r="U393" s="46">
        <v>-103.34530165006697</v>
      </c>
    </row>
    <row r="394" spans="6:21" x14ac:dyDescent="0.25">
      <c r="F394" s="29">
        <v>384</v>
      </c>
      <c r="G394" s="32">
        <v>937.68885874661464</v>
      </c>
      <c r="H394" s="32">
        <v>772.8996700270236</v>
      </c>
      <c r="I394" s="32">
        <v>721.37163963456987</v>
      </c>
      <c r="J394" s="32">
        <v>-2013.3993746870619</v>
      </c>
      <c r="K394" s="32">
        <v>1306.1532052009097</v>
      </c>
      <c r="L394" s="32">
        <v>1211.2792667298836</v>
      </c>
      <c r="O394" s="29">
        <v>384</v>
      </c>
      <c r="P394" s="46">
        <v>194.72679331139426</v>
      </c>
      <c r="Q394" s="46">
        <v>287.89302074690511</v>
      </c>
      <c r="R394" s="46">
        <v>136.99324793849183</v>
      </c>
      <c r="S394" s="46">
        <v>-118.07240526496207</v>
      </c>
      <c r="T394" s="46">
        <v>-2.3731587244310504</v>
      </c>
      <c r="U394" s="46">
        <v>-161.51464878732361</v>
      </c>
    </row>
    <row r="395" spans="6:21" x14ac:dyDescent="0.25">
      <c r="F395" s="29">
        <v>385</v>
      </c>
      <c r="G395" s="32">
        <v>831.66120788215767</v>
      </c>
      <c r="H395" s="32">
        <v>873.3343221580335</v>
      </c>
      <c r="I395" s="32">
        <v>773.84808905464433</v>
      </c>
      <c r="J395" s="32">
        <v>677.39016678549615</v>
      </c>
      <c r="K395" s="32">
        <v>1715.9288562638521</v>
      </c>
      <c r="L395" s="32">
        <v>242.64093637209044</v>
      </c>
      <c r="O395" s="29">
        <v>385</v>
      </c>
      <c r="P395" s="46">
        <v>215.27711025651473</v>
      </c>
      <c r="Q395" s="46">
        <v>267.38612265024699</v>
      </c>
      <c r="R395" s="46">
        <v>147.20600385057872</v>
      </c>
      <c r="S395" s="46">
        <v>-70.505858208421159</v>
      </c>
      <c r="T395" s="46">
        <v>31.068982090693112</v>
      </c>
      <c r="U395" s="46">
        <v>-144.19668435248354</v>
      </c>
    </row>
    <row r="396" spans="6:21" x14ac:dyDescent="0.25">
      <c r="F396" s="29">
        <v>386</v>
      </c>
      <c r="G396" s="32">
        <v>777.26330152817718</v>
      </c>
      <c r="H396" s="32">
        <v>871.28059064774425</v>
      </c>
      <c r="I396" s="32">
        <v>612.30900473755901</v>
      </c>
      <c r="J396" s="32">
        <v>141.02466255352374</v>
      </c>
      <c r="K396" s="32">
        <v>1955.5222813579276</v>
      </c>
      <c r="L396" s="32">
        <v>-80.926064648640022</v>
      </c>
      <c r="O396" s="29">
        <v>386</v>
      </c>
      <c r="P396" s="46">
        <v>104.25361999536813</v>
      </c>
      <c r="Q396" s="46">
        <v>177.18130325343714</v>
      </c>
      <c r="R396" s="46">
        <v>33.579395840342443</v>
      </c>
      <c r="S396" s="46">
        <v>-167.4774006965057</v>
      </c>
      <c r="T396" s="46">
        <v>-65.867305959045098</v>
      </c>
      <c r="U396" s="46">
        <v>-31.093531434535237</v>
      </c>
    </row>
    <row r="397" spans="6:21" x14ac:dyDescent="0.25">
      <c r="F397" s="29">
        <v>387</v>
      </c>
      <c r="G397" s="32">
        <v>637.95369930569314</v>
      </c>
      <c r="H397" s="32">
        <v>1110.6228728066208</v>
      </c>
      <c r="I397" s="32">
        <v>937.76767349582906</v>
      </c>
      <c r="J397" s="32">
        <v>1620.3905543405353</v>
      </c>
      <c r="K397" s="32">
        <v>665.33283219084115</v>
      </c>
      <c r="L397" s="32">
        <v>-1661.4996656170415</v>
      </c>
      <c r="O397" s="29">
        <v>387</v>
      </c>
      <c r="P397" s="46">
        <v>117.51502627514481</v>
      </c>
      <c r="Q397" s="46">
        <v>191.31270127097264</v>
      </c>
      <c r="R397" s="46">
        <v>20.306639727066113</v>
      </c>
      <c r="S397" s="46">
        <v>-118.63267872439928</v>
      </c>
      <c r="T397" s="46">
        <v>-133.96535070553898</v>
      </c>
      <c r="U397" s="46">
        <v>51.809192949177429</v>
      </c>
    </row>
    <row r="398" spans="6:21" x14ac:dyDescent="0.25">
      <c r="F398" s="29">
        <v>388</v>
      </c>
      <c r="G398" s="32">
        <v>1040.8318539083757</v>
      </c>
      <c r="H398" s="32">
        <v>1128.221709956425</v>
      </c>
      <c r="I398" s="32">
        <v>949.63729439755389</v>
      </c>
      <c r="J398" s="32">
        <v>1082.1227148079979</v>
      </c>
      <c r="K398" s="32">
        <v>1210.666979246841</v>
      </c>
      <c r="L398" s="32">
        <v>-186.69331140168924</v>
      </c>
      <c r="O398" s="29">
        <v>388</v>
      </c>
      <c r="P398" s="46">
        <v>164.11045978133558</v>
      </c>
      <c r="Q398" s="46">
        <v>222.80701297710118</v>
      </c>
      <c r="R398" s="46">
        <v>58.965810927055315</v>
      </c>
      <c r="S398" s="46">
        <v>-57.476969917139286</v>
      </c>
      <c r="T398" s="46">
        <v>-206.46223853345532</v>
      </c>
      <c r="U398" s="46">
        <v>6.4290682318746804</v>
      </c>
    </row>
    <row r="399" spans="6:21" x14ac:dyDescent="0.25">
      <c r="F399" s="29">
        <v>389</v>
      </c>
      <c r="G399" s="32">
        <v>902.66145619433746</v>
      </c>
      <c r="H399" s="32">
        <v>643.7846452755557</v>
      </c>
      <c r="I399" s="32">
        <v>664.22430320927378</v>
      </c>
      <c r="J399" s="32">
        <v>-2059.7741960186158</v>
      </c>
      <c r="K399" s="32">
        <v>-905.70800206633066</v>
      </c>
      <c r="L399" s="32">
        <v>365.72871202859278</v>
      </c>
      <c r="O399" s="29">
        <v>389</v>
      </c>
      <c r="P399" s="46">
        <v>157.45646136827077</v>
      </c>
      <c r="Q399" s="46">
        <v>197.18351823001308</v>
      </c>
      <c r="R399" s="46">
        <v>91.533159908275366</v>
      </c>
      <c r="S399" s="46">
        <v>30.902661693514801</v>
      </c>
      <c r="T399" s="46">
        <v>-121.67594875645182</v>
      </c>
      <c r="U399" s="46">
        <v>-144.40261562582725</v>
      </c>
    </row>
    <row r="400" spans="6:21" x14ac:dyDescent="0.25">
      <c r="F400" s="29">
        <v>390</v>
      </c>
      <c r="G400" s="32">
        <v>845.80595137346472</v>
      </c>
      <c r="H400" s="32">
        <v>1108.5856587106782</v>
      </c>
      <c r="I400" s="32">
        <v>707.0340416500735</v>
      </c>
      <c r="J400" s="32">
        <v>1650.0699122278384</v>
      </c>
      <c r="K400" s="32">
        <v>-708.48929650245918</v>
      </c>
      <c r="L400" s="32">
        <v>2357.1941152396175</v>
      </c>
      <c r="O400" s="29">
        <v>390</v>
      </c>
      <c r="P400" s="46">
        <v>167.06032835549814</v>
      </c>
      <c r="Q400" s="46">
        <v>217.43869244975963</v>
      </c>
      <c r="R400" s="46">
        <v>42.422880867192248</v>
      </c>
      <c r="S400" s="46">
        <v>-91.170230270529942</v>
      </c>
      <c r="T400" s="46">
        <v>-183.32279873017285</v>
      </c>
      <c r="U400" s="46">
        <v>-217.39029496800379</v>
      </c>
    </row>
    <row r="401" spans="6:21" x14ac:dyDescent="0.25">
      <c r="F401" s="29">
        <v>391</v>
      </c>
      <c r="G401" s="32">
        <v>805.65355902630927</v>
      </c>
      <c r="H401" s="32">
        <v>822.0187343755897</v>
      </c>
      <c r="I401" s="32">
        <v>1874.4321226546035</v>
      </c>
      <c r="J401" s="32">
        <v>-958.82733694174749</v>
      </c>
      <c r="K401" s="32">
        <v>2797.7356424437576</v>
      </c>
      <c r="L401" s="32">
        <v>1618.951636196377</v>
      </c>
      <c r="O401" s="29">
        <v>391</v>
      </c>
      <c r="P401" s="46">
        <v>63.032723204119577</v>
      </c>
      <c r="Q401" s="46">
        <v>260.94574967657036</v>
      </c>
      <c r="R401" s="46">
        <v>64.867301028618613</v>
      </c>
      <c r="S401" s="46">
        <v>-109.33508317299709</v>
      </c>
      <c r="T401" s="46">
        <v>100.09340086011116</v>
      </c>
      <c r="U401" s="46">
        <v>40.671718242351176</v>
      </c>
    </row>
    <row r="402" spans="6:21" x14ac:dyDescent="0.25">
      <c r="F402" s="29">
        <v>392</v>
      </c>
      <c r="G402" s="32">
        <v>1044.1500476187903</v>
      </c>
      <c r="H402" s="32">
        <v>891.06525123773736</v>
      </c>
      <c r="I402" s="32">
        <v>1456.1271954702388</v>
      </c>
      <c r="J402" s="32">
        <v>1217.5274799650633</v>
      </c>
      <c r="K402" s="32">
        <v>-165.10130255833064</v>
      </c>
      <c r="L402" s="32">
        <v>255.42599773594156</v>
      </c>
      <c r="O402" s="29">
        <v>392</v>
      </c>
      <c r="P402" s="46">
        <v>120.44207128523567</v>
      </c>
      <c r="Q402" s="46">
        <v>133.30482474489025</v>
      </c>
      <c r="R402" s="46">
        <v>65.731902931522768</v>
      </c>
      <c r="S402" s="46">
        <v>-110.41306475174099</v>
      </c>
      <c r="T402" s="46">
        <v>-136.26891032427375</v>
      </c>
      <c r="U402" s="46">
        <v>-314.38458787628088</v>
      </c>
    </row>
    <row r="403" spans="6:21" x14ac:dyDescent="0.25">
      <c r="F403" s="29">
        <v>393</v>
      </c>
      <c r="G403" s="32">
        <v>926.87573571135545</v>
      </c>
      <c r="H403" s="32">
        <v>1064.9831059373555</v>
      </c>
      <c r="I403" s="32">
        <v>774.60532276600952</v>
      </c>
      <c r="J403" s="32">
        <v>2755.4749221683533</v>
      </c>
      <c r="K403" s="32">
        <v>792.93261052114849</v>
      </c>
      <c r="L403" s="32">
        <v>475.44528159856054</v>
      </c>
      <c r="O403" s="29">
        <v>393</v>
      </c>
      <c r="P403" s="46">
        <v>193.55052592626015</v>
      </c>
      <c r="Q403" s="46">
        <v>146.73915704925543</v>
      </c>
      <c r="R403" s="46">
        <v>45.422668055676411</v>
      </c>
      <c r="S403" s="46">
        <v>-117.22483779436777</v>
      </c>
      <c r="T403" s="46">
        <v>-169.46959486357855</v>
      </c>
      <c r="U403" s="46">
        <v>-94.338771859567146</v>
      </c>
    </row>
    <row r="404" spans="6:21" x14ac:dyDescent="0.25">
      <c r="F404" s="29">
        <v>394</v>
      </c>
      <c r="G404" s="32">
        <v>873.43560734096445</v>
      </c>
      <c r="H404" s="32">
        <v>960.84452970162874</v>
      </c>
      <c r="I404" s="32">
        <v>1063.8019375724389</v>
      </c>
      <c r="J404" s="32">
        <v>619.03473717238921</v>
      </c>
      <c r="K404" s="32">
        <v>-288.10289269681743</v>
      </c>
      <c r="L404" s="32">
        <v>-1791.3043006550615</v>
      </c>
      <c r="O404" s="29">
        <v>394</v>
      </c>
      <c r="P404" s="46">
        <v>120.79532507789685</v>
      </c>
      <c r="Q404" s="46">
        <v>231.4083266022393</v>
      </c>
      <c r="R404" s="46">
        <v>50.014008332713786</v>
      </c>
      <c r="S404" s="46">
        <v>-236.06091250401528</v>
      </c>
      <c r="T404" s="46">
        <v>54.183268418541502</v>
      </c>
      <c r="U404" s="46">
        <v>-230.89618515860684</v>
      </c>
    </row>
    <row r="405" spans="6:21" x14ac:dyDescent="0.25">
      <c r="F405" s="29">
        <v>395</v>
      </c>
      <c r="G405" s="32">
        <v>884.59410767912459</v>
      </c>
      <c r="H405" s="32">
        <v>1021.7869364568551</v>
      </c>
      <c r="I405" s="32">
        <v>927.23347445869285</v>
      </c>
      <c r="J405" s="32">
        <v>-833.06992391689528</v>
      </c>
      <c r="K405" s="32">
        <v>2194.2328672838476</v>
      </c>
      <c r="L405" s="32">
        <v>302.92584370175791</v>
      </c>
      <c r="O405" s="29">
        <v>395</v>
      </c>
      <c r="P405" s="46">
        <v>114.62810077847706</v>
      </c>
      <c r="Q405" s="46">
        <v>142.71387002450297</v>
      </c>
      <c r="R405" s="46">
        <v>33.165530674661852</v>
      </c>
      <c r="S405" s="46">
        <v>49.43869721839701</v>
      </c>
      <c r="T405" s="46">
        <v>-74.096694688718003</v>
      </c>
      <c r="U405" s="46">
        <v>-99.646556547032446</v>
      </c>
    </row>
    <row r="406" spans="6:21" x14ac:dyDescent="0.25">
      <c r="F406" s="29">
        <v>396</v>
      </c>
      <c r="G406" s="32">
        <v>920.17759280520067</v>
      </c>
      <c r="H406" s="32">
        <v>887.82271083055366</v>
      </c>
      <c r="I406" s="32">
        <v>1771.5641423746338</v>
      </c>
      <c r="J406" s="32">
        <v>1667.2091259736635</v>
      </c>
      <c r="K406" s="32">
        <v>1306.0580046949408</v>
      </c>
      <c r="L406" s="32">
        <v>-860.13299239175194</v>
      </c>
      <c r="O406" s="29">
        <v>396</v>
      </c>
      <c r="P406" s="46">
        <v>127.11622382240165</v>
      </c>
      <c r="Q406" s="46">
        <v>201.40806878453776</v>
      </c>
      <c r="R406" s="46">
        <v>24.526796553381018</v>
      </c>
      <c r="S406" s="46">
        <v>-11.750595327213659</v>
      </c>
      <c r="T406" s="46">
        <v>29.425887812740712</v>
      </c>
      <c r="U406" s="46">
        <v>-106.105359001073</v>
      </c>
    </row>
    <row r="407" spans="6:21" x14ac:dyDescent="0.25">
      <c r="F407" s="29">
        <v>397</v>
      </c>
      <c r="G407" s="32">
        <v>815.00042518404462</v>
      </c>
      <c r="H407" s="32">
        <v>1060.5239207966024</v>
      </c>
      <c r="I407" s="32">
        <v>957.93729652406046</v>
      </c>
      <c r="J407" s="32">
        <v>-867.10179719424013</v>
      </c>
      <c r="K407" s="32">
        <v>1900.0726799642562</v>
      </c>
      <c r="L407" s="32">
        <v>-2161.7396779744613</v>
      </c>
      <c r="O407" s="29">
        <v>397</v>
      </c>
      <c r="P407" s="46">
        <v>126.44080215216519</v>
      </c>
      <c r="Q407" s="46">
        <v>205.68717383414622</v>
      </c>
      <c r="R407" s="46">
        <v>98.100296605187737</v>
      </c>
      <c r="S407" s="46">
        <v>-3.5261887244017771</v>
      </c>
      <c r="T407" s="46">
        <v>-90.179608950113902</v>
      </c>
      <c r="U407" s="46">
        <v>-99.611025981380749</v>
      </c>
    </row>
    <row r="408" spans="6:21" x14ac:dyDescent="0.25">
      <c r="F408" s="29">
        <v>398</v>
      </c>
      <c r="G408" s="32">
        <v>820.76558766625158</v>
      </c>
      <c r="H408" s="32">
        <v>828.5449765573976</v>
      </c>
      <c r="I408" s="32">
        <v>909.89980436878204</v>
      </c>
      <c r="J408" s="32">
        <v>-300.7460760391823</v>
      </c>
      <c r="K408" s="32">
        <v>-274.43357178714177</v>
      </c>
      <c r="L408" s="32">
        <v>-449.17889031891445</v>
      </c>
      <c r="O408" s="29">
        <v>398</v>
      </c>
      <c r="P408" s="46">
        <v>220.91057275892751</v>
      </c>
      <c r="Q408" s="46">
        <v>201.23091704422791</v>
      </c>
      <c r="R408" s="46">
        <v>4.3911854021609997</v>
      </c>
      <c r="S408" s="46">
        <v>-51.373638628283288</v>
      </c>
      <c r="T408" s="46">
        <v>-69.014514347112708</v>
      </c>
      <c r="U408" s="46">
        <v>-169.83939145985846</v>
      </c>
    </row>
    <row r="409" spans="6:21" x14ac:dyDescent="0.25">
      <c r="F409" s="29">
        <v>399</v>
      </c>
      <c r="G409" s="32">
        <v>784.70769324404364</v>
      </c>
      <c r="H409" s="32">
        <v>848.83213839734617</v>
      </c>
      <c r="I409" s="32">
        <v>982.18163045398524</v>
      </c>
      <c r="J409" s="32">
        <v>2916.6774093442318</v>
      </c>
      <c r="K409" s="32">
        <v>648.60839668049175</v>
      </c>
      <c r="L409" s="32">
        <v>-227.91181975830204</v>
      </c>
      <c r="O409" s="29">
        <v>399</v>
      </c>
      <c r="P409" s="46">
        <v>135.11506198923541</v>
      </c>
      <c r="Q409" s="46">
        <v>111.6449241174148</v>
      </c>
      <c r="R409" s="46">
        <v>157.57035709311702</v>
      </c>
      <c r="S409" s="46">
        <v>-256.29191644033858</v>
      </c>
      <c r="T409" s="46">
        <v>-139.7287062156596</v>
      </c>
      <c r="U409" s="46">
        <v>-74.725419111993006</v>
      </c>
    </row>
    <row r="410" spans="6:21" x14ac:dyDescent="0.25">
      <c r="F410" s="29">
        <v>400</v>
      </c>
      <c r="G410" s="32">
        <v>666.19928941776971</v>
      </c>
      <c r="H410" s="32">
        <v>1018.7158481329425</v>
      </c>
      <c r="I410" s="32">
        <v>1991.7853473630266</v>
      </c>
      <c r="J410" s="32">
        <v>3253.8784592031043</v>
      </c>
      <c r="K410" s="32">
        <v>1423.2708547070906</v>
      </c>
      <c r="L410" s="32">
        <v>-408.7473450737516</v>
      </c>
      <c r="O410" s="29">
        <v>400</v>
      </c>
      <c r="P410" s="46">
        <v>124.75214124521801</v>
      </c>
      <c r="Q410" s="46">
        <v>307.63521056600365</v>
      </c>
      <c r="R410" s="46">
        <v>96.140399625041312</v>
      </c>
      <c r="S410" s="46">
        <v>-2.7428392534178556</v>
      </c>
      <c r="T410" s="46">
        <v>-78.954691948211462</v>
      </c>
      <c r="U410" s="46">
        <v>-196.88481437324344</v>
      </c>
    </row>
    <row r="411" spans="6:21" x14ac:dyDescent="0.25">
      <c r="F411" s="29">
        <v>401</v>
      </c>
      <c r="G411" s="32">
        <v>761.74198518503181</v>
      </c>
      <c r="H411" s="32">
        <v>1012.7353073663735</v>
      </c>
      <c r="I411" s="32">
        <v>3036.028217742828</v>
      </c>
      <c r="J411" s="32">
        <v>2028.5646351884725</v>
      </c>
      <c r="K411" s="32">
        <v>1624.9935329375521</v>
      </c>
      <c r="L411" s="32">
        <v>-839.48199918130922</v>
      </c>
      <c r="O411" s="29">
        <v>401</v>
      </c>
      <c r="P411" s="46">
        <v>213.34544646055434</v>
      </c>
      <c r="Q411" s="46">
        <v>185.55949253134713</v>
      </c>
      <c r="R411" s="46">
        <v>102.55004503513038</v>
      </c>
      <c r="S411" s="46">
        <v>-203.3981194994908</v>
      </c>
      <c r="T411" s="46">
        <v>111.16718374927075</v>
      </c>
      <c r="U411" s="46">
        <v>33.539932921280979</v>
      </c>
    </row>
    <row r="412" spans="6:21" x14ac:dyDescent="0.25">
      <c r="F412" s="29">
        <v>402</v>
      </c>
      <c r="G412" s="32">
        <v>587.87955102823162</v>
      </c>
      <c r="H412" s="32">
        <v>1192.904655057906</v>
      </c>
      <c r="I412" s="32">
        <v>825.74924398325857</v>
      </c>
      <c r="J412" s="32">
        <v>1655.4034304524466</v>
      </c>
      <c r="K412" s="32">
        <v>2313.2901080676274</v>
      </c>
      <c r="L412" s="32">
        <v>-173.92958284026554</v>
      </c>
      <c r="O412" s="29">
        <v>402</v>
      </c>
      <c r="P412" s="46">
        <v>239.80564644647617</v>
      </c>
      <c r="Q412" s="46">
        <v>293.07984963968948</v>
      </c>
      <c r="R412" s="46">
        <v>112.86746024245372</v>
      </c>
      <c r="S412" s="46">
        <v>-194.23316981798109</v>
      </c>
      <c r="T412" s="46">
        <v>-213.94698124707691</v>
      </c>
      <c r="U412" s="46">
        <v>-320.48279902956779</v>
      </c>
    </row>
    <row r="413" spans="6:21" x14ac:dyDescent="0.25">
      <c r="F413" s="29">
        <v>403</v>
      </c>
      <c r="G413" s="32">
        <v>1072.1185237920427</v>
      </c>
      <c r="H413" s="32">
        <v>895.55083442379328</v>
      </c>
      <c r="I413" s="32">
        <v>888.40680538947527</v>
      </c>
      <c r="J413" s="32">
        <v>628.24773592836755</v>
      </c>
      <c r="K413" s="32">
        <v>1708.5287084695774</v>
      </c>
      <c r="L413" s="32">
        <v>544.04237631979777</v>
      </c>
      <c r="O413" s="29">
        <v>403</v>
      </c>
      <c r="P413" s="46">
        <v>45.890605791665052</v>
      </c>
      <c r="Q413" s="46">
        <v>197.53255231972543</v>
      </c>
      <c r="R413" s="46">
        <v>-1.8452467918040156</v>
      </c>
      <c r="S413" s="46">
        <v>-36.797066808208342</v>
      </c>
      <c r="T413" s="46">
        <v>-119.94615805398996</v>
      </c>
      <c r="U413" s="46">
        <v>-92.806087332937636</v>
      </c>
    </row>
    <row r="414" spans="6:21" x14ac:dyDescent="0.25">
      <c r="F414" s="29">
        <v>404</v>
      </c>
      <c r="G414" s="32">
        <v>920.59248651979533</v>
      </c>
      <c r="H414" s="32">
        <v>904.37717515300392</v>
      </c>
      <c r="I414" s="32">
        <v>893.05450125600146</v>
      </c>
      <c r="J414" s="32">
        <v>-2082.5391158801976</v>
      </c>
      <c r="K414" s="32">
        <v>1698.5300866055968</v>
      </c>
      <c r="L414" s="32">
        <v>1548.9126342073587</v>
      </c>
      <c r="O414" s="29">
        <v>404</v>
      </c>
      <c r="P414" s="46">
        <v>165.01539786127699</v>
      </c>
      <c r="Q414" s="46">
        <v>226.3949593846591</v>
      </c>
      <c r="R414" s="46">
        <v>-21.567830344257118</v>
      </c>
      <c r="S414" s="46">
        <v>-126.43554312597371</v>
      </c>
      <c r="T414" s="46">
        <v>-212.21648046520011</v>
      </c>
      <c r="U414" s="46">
        <v>-225.49362444101394</v>
      </c>
    </row>
    <row r="415" spans="6:21" x14ac:dyDescent="0.25">
      <c r="F415" s="29">
        <v>405</v>
      </c>
      <c r="G415" s="32">
        <v>813.69754298499402</v>
      </c>
      <c r="H415" s="32">
        <v>905.23165736607189</v>
      </c>
      <c r="I415" s="32">
        <v>620.75302846416162</v>
      </c>
      <c r="J415" s="32">
        <v>2997.5312896636979</v>
      </c>
      <c r="K415" s="32">
        <v>1150.238905175539</v>
      </c>
      <c r="L415" s="32">
        <v>550.82397691693131</v>
      </c>
      <c r="O415" s="29">
        <v>405</v>
      </c>
      <c r="P415" s="46">
        <v>174.71552393287283</v>
      </c>
      <c r="Q415" s="46">
        <v>144.11254907687908</v>
      </c>
      <c r="R415" s="46">
        <v>65.367721595775663</v>
      </c>
      <c r="S415" s="46">
        <v>-73.927236006726844</v>
      </c>
      <c r="T415" s="46">
        <v>-198.97186529088162</v>
      </c>
      <c r="U415" s="46">
        <v>-329.97881108014417</v>
      </c>
    </row>
    <row r="416" spans="6:21" x14ac:dyDescent="0.25">
      <c r="F416" s="29">
        <v>406</v>
      </c>
      <c r="G416" s="32">
        <v>958.77470855948877</v>
      </c>
      <c r="H416" s="32">
        <v>777.68197296537073</v>
      </c>
      <c r="I416" s="32">
        <v>745.09553899510865</v>
      </c>
      <c r="J416" s="32">
        <v>-102.52509135832679</v>
      </c>
      <c r="K416" s="32">
        <v>2877.9485565654559</v>
      </c>
      <c r="L416" s="32">
        <v>622.22325960772559</v>
      </c>
      <c r="O416" s="29">
        <v>406</v>
      </c>
      <c r="P416" s="46">
        <v>134.25902081991376</v>
      </c>
      <c r="Q416" s="46">
        <v>160.40397247011794</v>
      </c>
      <c r="R416" s="46">
        <v>41.670213160936441</v>
      </c>
      <c r="S416" s="46">
        <v>-88.686492876032162</v>
      </c>
      <c r="T416" s="46">
        <v>-25.479701039439306</v>
      </c>
      <c r="U416" s="46">
        <v>-93.682321234882238</v>
      </c>
    </row>
    <row r="417" spans="6:21" x14ac:dyDescent="0.25">
      <c r="F417" s="29">
        <v>407</v>
      </c>
      <c r="G417" s="32">
        <v>765.02686635383725</v>
      </c>
      <c r="H417" s="32">
        <v>857.16163930642506</v>
      </c>
      <c r="I417" s="32">
        <v>949.51743507185074</v>
      </c>
      <c r="J417" s="32">
        <v>-1282.6068597768999</v>
      </c>
      <c r="K417" s="32">
        <v>3137.7215107853644</v>
      </c>
      <c r="L417" s="32">
        <v>-1319.4667180760171</v>
      </c>
      <c r="O417" s="29">
        <v>407</v>
      </c>
      <c r="P417" s="46">
        <v>142.69343300851625</v>
      </c>
      <c r="Q417" s="46">
        <v>255.43945881532289</v>
      </c>
      <c r="R417" s="46">
        <v>78.374849944520349</v>
      </c>
      <c r="S417" s="46">
        <v>-29.216431512369809</v>
      </c>
      <c r="T417" s="46">
        <v>-64.423913416916776</v>
      </c>
      <c r="U417" s="46">
        <v>-250.78507917678201</v>
      </c>
    </row>
    <row r="418" spans="6:21" x14ac:dyDescent="0.25">
      <c r="F418" s="29">
        <v>408</v>
      </c>
      <c r="G418" s="32">
        <v>884.19163033809173</v>
      </c>
      <c r="H418" s="32">
        <v>1016.8273873681128</v>
      </c>
      <c r="I418" s="32">
        <v>775.63566461223763</v>
      </c>
      <c r="J418" s="32">
        <v>-655.97297591925053</v>
      </c>
      <c r="K418" s="32">
        <v>1326.9939441145016</v>
      </c>
      <c r="L418" s="32">
        <v>-939.6303197424304</v>
      </c>
      <c r="O418" s="29">
        <v>408</v>
      </c>
      <c r="P418" s="46">
        <v>94.308704033300387</v>
      </c>
      <c r="Q418" s="46">
        <v>281.26908972167689</v>
      </c>
      <c r="R418" s="46">
        <v>67.610410413532463</v>
      </c>
      <c r="S418" s="46">
        <v>-137.89723151083206</v>
      </c>
      <c r="T418" s="46">
        <v>-94.027706579939149</v>
      </c>
      <c r="U418" s="46">
        <v>-253.21361270097759</v>
      </c>
    </row>
    <row r="419" spans="6:21" x14ac:dyDescent="0.25">
      <c r="F419" s="29">
        <v>409</v>
      </c>
      <c r="G419" s="32">
        <v>905.41658906446082</v>
      </c>
      <c r="H419" s="32">
        <v>986.48363692143357</v>
      </c>
      <c r="I419" s="32">
        <v>750.14216622783988</v>
      </c>
      <c r="J419" s="32">
        <v>935.25108705651837</v>
      </c>
      <c r="K419" s="32">
        <v>2091.4686109763061</v>
      </c>
      <c r="L419" s="32">
        <v>1273.0531253219369</v>
      </c>
      <c r="O419" s="29">
        <v>409</v>
      </c>
      <c r="P419" s="46">
        <v>153.8039691422407</v>
      </c>
      <c r="Q419" s="46">
        <v>258.52500841839441</v>
      </c>
      <c r="R419" s="46">
        <v>58.717395898304289</v>
      </c>
      <c r="S419" s="46">
        <v>-47.180898811438851</v>
      </c>
      <c r="T419" s="46">
        <v>33.53561493757536</v>
      </c>
      <c r="U419" s="46">
        <v>-133.27862176033182</v>
      </c>
    </row>
    <row r="420" spans="6:21" x14ac:dyDescent="0.25">
      <c r="F420" s="29">
        <v>410</v>
      </c>
      <c r="G420" s="32">
        <v>751.85645497589439</v>
      </c>
      <c r="H420" s="32">
        <v>609.5865011715905</v>
      </c>
      <c r="I420" s="32">
        <v>839.26215675445974</v>
      </c>
      <c r="J420" s="32">
        <v>1035.3404081461567</v>
      </c>
      <c r="K420" s="32">
        <v>773.70567839728483</v>
      </c>
      <c r="L420" s="32">
        <v>-1544.5747415282294</v>
      </c>
      <c r="O420" s="29">
        <v>410</v>
      </c>
      <c r="P420" s="46">
        <v>282.03647975607225</v>
      </c>
      <c r="Q420" s="46">
        <v>234.37655200509693</v>
      </c>
      <c r="R420" s="46">
        <v>81.077193714721545</v>
      </c>
      <c r="S420" s="46">
        <v>-259.55196490454011</v>
      </c>
      <c r="T420" s="46">
        <v>30.849213986862082</v>
      </c>
      <c r="U420" s="46">
        <v>-207.80202877955014</v>
      </c>
    </row>
    <row r="421" spans="6:21" x14ac:dyDescent="0.25">
      <c r="F421" s="29">
        <v>411</v>
      </c>
      <c r="G421" s="32">
        <v>847.0396068813443</v>
      </c>
      <c r="H421" s="32">
        <v>1077.930216030215</v>
      </c>
      <c r="I421" s="32">
        <v>988.87611850097983</v>
      </c>
      <c r="J421" s="32">
        <v>-1337.5281914583657</v>
      </c>
      <c r="K421" s="32">
        <v>2549.9527519532467</v>
      </c>
      <c r="L421" s="32">
        <v>-451.74662550227913</v>
      </c>
      <c r="O421" s="29">
        <v>411</v>
      </c>
      <c r="P421" s="46">
        <v>185.33342534599262</v>
      </c>
      <c r="Q421" s="46">
        <v>226.15362295207569</v>
      </c>
      <c r="R421" s="46">
        <v>68.487525572354514</v>
      </c>
      <c r="S421" s="46">
        <v>40.009262481936446</v>
      </c>
      <c r="T421" s="46">
        <v>-99.28941829876419</v>
      </c>
      <c r="U421" s="46">
        <v>-306.83072293793623</v>
      </c>
    </row>
    <row r="422" spans="6:21" x14ac:dyDescent="0.25">
      <c r="F422" s="29">
        <v>412</v>
      </c>
      <c r="G422" s="32">
        <v>709.72323226709523</v>
      </c>
      <c r="H422" s="32">
        <v>774.72969176858624</v>
      </c>
      <c r="I422" s="32">
        <v>814.88338906226682</v>
      </c>
      <c r="J422" s="32">
        <v>1512.5957835941626</v>
      </c>
      <c r="K422" s="32">
        <v>1231.1112255807575</v>
      </c>
      <c r="L422" s="32">
        <v>1745.8035865506272</v>
      </c>
      <c r="O422" s="29">
        <v>412</v>
      </c>
      <c r="P422" s="46">
        <v>203.00521724420537</v>
      </c>
      <c r="Q422" s="46">
        <v>157.17422219529573</v>
      </c>
      <c r="R422" s="46">
        <v>67.368956122646523</v>
      </c>
      <c r="S422" s="46">
        <v>105.65483152857064</v>
      </c>
      <c r="T422" s="46">
        <v>1.8733289658231342</v>
      </c>
      <c r="U422" s="46">
        <v>-171.34573429305738</v>
      </c>
    </row>
    <row r="423" spans="6:21" x14ac:dyDescent="0.25">
      <c r="F423" s="29">
        <v>413</v>
      </c>
      <c r="G423" s="32">
        <v>1015.6640759649858</v>
      </c>
      <c r="H423" s="32">
        <v>961.92337392331228</v>
      </c>
      <c r="I423" s="32">
        <v>694.54557582496636</v>
      </c>
      <c r="J423" s="32">
        <v>-149.7371479591684</v>
      </c>
      <c r="K423" s="32">
        <v>2202.1837258995247</v>
      </c>
      <c r="L423" s="32">
        <v>119.21884503547062</v>
      </c>
      <c r="O423" s="29">
        <v>413</v>
      </c>
      <c r="P423" s="46">
        <v>209.44354116323126</v>
      </c>
      <c r="Q423" s="46">
        <v>119.26714995447878</v>
      </c>
      <c r="R423" s="46">
        <v>62.224123880680906</v>
      </c>
      <c r="S423" s="46">
        <v>-124.46072501200092</v>
      </c>
      <c r="T423" s="46">
        <v>-53.887316299778831</v>
      </c>
      <c r="U423" s="46">
        <v>-123.6638269993224</v>
      </c>
    </row>
    <row r="424" spans="6:21" x14ac:dyDescent="0.25">
      <c r="F424" s="29">
        <v>414</v>
      </c>
      <c r="G424" s="32">
        <v>804.1576447914772</v>
      </c>
      <c r="H424" s="32">
        <v>957.87666943402928</v>
      </c>
      <c r="I424" s="32">
        <v>802.56144778049747</v>
      </c>
      <c r="J424" s="32">
        <v>2312.3615716403083</v>
      </c>
      <c r="K424" s="32">
        <v>1903.2011950773558</v>
      </c>
      <c r="L424" s="32">
        <v>1041.675598504019</v>
      </c>
      <c r="O424" s="29">
        <v>414</v>
      </c>
      <c r="P424" s="46">
        <v>154.53510254645136</v>
      </c>
      <c r="Q424" s="46">
        <v>176.63685870661328</v>
      </c>
      <c r="R424" s="46">
        <v>19.917439436280745</v>
      </c>
      <c r="S424" s="46">
        <v>16.449742286922969</v>
      </c>
      <c r="T424" s="46">
        <v>-152.68238509888579</v>
      </c>
      <c r="U424" s="46">
        <v>-82.089445103968615</v>
      </c>
    </row>
    <row r="425" spans="6:21" x14ac:dyDescent="0.25">
      <c r="F425" s="29">
        <v>415</v>
      </c>
      <c r="G425" s="32">
        <v>537.74262920081219</v>
      </c>
      <c r="H425" s="32">
        <v>770.75402360684438</v>
      </c>
      <c r="I425" s="32">
        <v>819.52822899930652</v>
      </c>
      <c r="J425" s="32">
        <v>2137.4532915968548</v>
      </c>
      <c r="K425" s="32">
        <v>3037.3674922118089</v>
      </c>
      <c r="L425" s="32">
        <v>1470.959108714922</v>
      </c>
      <c r="O425" s="29">
        <v>415</v>
      </c>
      <c r="P425" s="46">
        <v>136.34001277399511</v>
      </c>
      <c r="Q425" s="46">
        <v>129.46924828865099</v>
      </c>
      <c r="R425" s="46">
        <v>68.058078808552807</v>
      </c>
      <c r="S425" s="46">
        <v>-207.90482849628268</v>
      </c>
      <c r="T425" s="46">
        <v>18.944989031476098</v>
      </c>
      <c r="U425" s="46">
        <v>-214.19191727148018</v>
      </c>
    </row>
    <row r="426" spans="6:21" x14ac:dyDescent="0.25">
      <c r="F426" s="29">
        <v>416</v>
      </c>
      <c r="G426" s="32">
        <v>804.19488048209496</v>
      </c>
      <c r="H426" s="32">
        <v>1011.0191420212404</v>
      </c>
      <c r="I426" s="32">
        <v>618.38834631863392</v>
      </c>
      <c r="J426" s="32">
        <v>-1303.3027669750354</v>
      </c>
      <c r="K426" s="32">
        <v>232.18736883402289</v>
      </c>
      <c r="L426" s="32">
        <v>-211.41866912209753</v>
      </c>
      <c r="O426" s="29">
        <v>416</v>
      </c>
      <c r="P426" s="46">
        <v>130.71088804886438</v>
      </c>
      <c r="Q426" s="46">
        <v>185.38102245924682</v>
      </c>
      <c r="R426" s="46">
        <v>31.001741083949469</v>
      </c>
      <c r="S426" s="46">
        <v>-1.9047049194541614</v>
      </c>
      <c r="T426" s="46">
        <v>-95.836242871541685</v>
      </c>
      <c r="U426" s="46">
        <v>-410.18245512975386</v>
      </c>
    </row>
    <row r="427" spans="6:21" x14ac:dyDescent="0.25">
      <c r="F427" s="29">
        <v>417</v>
      </c>
      <c r="G427" s="32">
        <v>757.8133139081956</v>
      </c>
      <c r="H427" s="32">
        <v>925.05400717167322</v>
      </c>
      <c r="I427" s="32">
        <v>866.13908261171127</v>
      </c>
      <c r="J427" s="32">
        <v>1799.7711680288567</v>
      </c>
      <c r="K427" s="32">
        <v>2592.9042555766919</v>
      </c>
      <c r="L427" s="32">
        <v>-1303.7522393812669</v>
      </c>
      <c r="O427" s="29">
        <v>417</v>
      </c>
      <c r="P427" s="46">
        <v>136.56225680986057</v>
      </c>
      <c r="Q427" s="46">
        <v>182.51669056655044</v>
      </c>
      <c r="R427" s="46">
        <v>33.557712346054245</v>
      </c>
      <c r="S427" s="46">
        <v>-77.30561749376011</v>
      </c>
      <c r="T427" s="46">
        <v>72.50269666269719</v>
      </c>
      <c r="U427" s="46">
        <v>-218.19865500444121</v>
      </c>
    </row>
    <row r="428" spans="6:21" x14ac:dyDescent="0.25">
      <c r="F428" s="29">
        <v>418</v>
      </c>
      <c r="G428" s="32">
        <v>975.04543450360052</v>
      </c>
      <c r="H428" s="32">
        <v>899.8302245501236</v>
      </c>
      <c r="I428" s="32">
        <v>561.53449159733282</v>
      </c>
      <c r="J428" s="32">
        <v>1117.4439332269794</v>
      </c>
      <c r="K428" s="32">
        <v>1148.8226649889475</v>
      </c>
      <c r="L428" s="32">
        <v>2096.6021001465842</v>
      </c>
      <c r="O428" s="29">
        <v>418</v>
      </c>
      <c r="P428" s="46">
        <v>96.238445052529187</v>
      </c>
      <c r="Q428" s="46">
        <v>100.48061579987234</v>
      </c>
      <c r="R428" s="46">
        <v>32.137786603843495</v>
      </c>
      <c r="S428" s="46">
        <v>-176.57541705984022</v>
      </c>
      <c r="T428" s="46">
        <v>1.7936246614008269</v>
      </c>
      <c r="U428" s="46">
        <v>-333.92432428682184</v>
      </c>
    </row>
    <row r="429" spans="6:21" x14ac:dyDescent="0.25">
      <c r="F429" s="29">
        <v>419</v>
      </c>
      <c r="G429" s="32">
        <v>793.80312981335464</v>
      </c>
      <c r="H429" s="32">
        <v>800.49450257689386</v>
      </c>
      <c r="I429" s="32">
        <v>805.90865766289471</v>
      </c>
      <c r="J429" s="32">
        <v>2885.0610136309078</v>
      </c>
      <c r="K429" s="32">
        <v>2466.2677167333586</v>
      </c>
      <c r="L429" s="32">
        <v>196.10385958187908</v>
      </c>
      <c r="O429" s="29">
        <v>419</v>
      </c>
      <c r="P429" s="46">
        <v>179.13864903542441</v>
      </c>
      <c r="Q429" s="46">
        <v>163.62789789483179</v>
      </c>
      <c r="R429" s="46">
        <v>91.991704192244413</v>
      </c>
      <c r="S429" s="46">
        <v>-195.24738092248731</v>
      </c>
      <c r="T429" s="46">
        <v>-4.8593832844065901</v>
      </c>
      <c r="U429" s="46">
        <v>-194.19620137789389</v>
      </c>
    </row>
    <row r="430" spans="6:21" x14ac:dyDescent="0.25">
      <c r="F430" s="29">
        <v>420</v>
      </c>
      <c r="G430" s="32">
        <v>733.1125146833524</v>
      </c>
      <c r="H430" s="32">
        <v>812.54666645545603</v>
      </c>
      <c r="I430" s="32">
        <v>917.35519854408176</v>
      </c>
      <c r="J430" s="32">
        <v>959.58835329550766</v>
      </c>
      <c r="K430" s="32">
        <v>32.306480040690076</v>
      </c>
      <c r="L430" s="32">
        <v>1274.8384961164729</v>
      </c>
      <c r="O430" s="29">
        <v>420</v>
      </c>
      <c r="P430" s="46">
        <v>177.06074094229848</v>
      </c>
      <c r="Q430" s="46">
        <v>200.98771970461121</v>
      </c>
      <c r="R430" s="46">
        <v>72.552788511285939</v>
      </c>
      <c r="S430" s="46">
        <v>-257.04347100913606</v>
      </c>
      <c r="T430" s="46">
        <v>-200.31854842221503</v>
      </c>
      <c r="U430" s="46">
        <v>-99.066267396364765</v>
      </c>
    </row>
    <row r="431" spans="6:21" x14ac:dyDescent="0.25">
      <c r="F431" s="29">
        <v>421</v>
      </c>
      <c r="G431" s="32">
        <v>833.68278785944767</v>
      </c>
      <c r="H431" s="32">
        <v>861.1657839015279</v>
      </c>
      <c r="I431" s="32">
        <v>846.44211207602348</v>
      </c>
      <c r="J431" s="32">
        <v>2516.7419062430436</v>
      </c>
      <c r="K431" s="32">
        <v>7.6659343227711361</v>
      </c>
      <c r="L431" s="32">
        <v>630.68032603552183</v>
      </c>
      <c r="O431" s="29">
        <v>421</v>
      </c>
      <c r="P431" s="46">
        <v>175.98376007613797</v>
      </c>
      <c r="Q431" s="46">
        <v>167.93464738520657</v>
      </c>
      <c r="R431" s="46">
        <v>29.870635110827777</v>
      </c>
      <c r="S431" s="46">
        <v>-220.36197053321735</v>
      </c>
      <c r="T431" s="46">
        <v>-86.453072617384464</v>
      </c>
      <c r="U431" s="46">
        <v>-353.5221277775571</v>
      </c>
    </row>
    <row r="432" spans="6:21" x14ac:dyDescent="0.25">
      <c r="F432" s="29">
        <v>422</v>
      </c>
      <c r="G432" s="32">
        <v>789.49034258270922</v>
      </c>
      <c r="H432" s="32">
        <v>887.03767253543356</v>
      </c>
      <c r="I432" s="32">
        <v>746.29778763554714</v>
      </c>
      <c r="J432" s="32">
        <v>706.42737001088517</v>
      </c>
      <c r="K432" s="32">
        <v>2552.3410723743391</v>
      </c>
      <c r="L432" s="32">
        <v>380.20623143539524</v>
      </c>
      <c r="O432" s="29">
        <v>422</v>
      </c>
      <c r="P432" s="46">
        <v>163.0515196494743</v>
      </c>
      <c r="Q432" s="46">
        <v>135.43113407029784</v>
      </c>
      <c r="R432" s="46">
        <v>61.542376365490668</v>
      </c>
      <c r="S432" s="46">
        <v>76.437168761606699</v>
      </c>
      <c r="T432" s="46">
        <v>25.061496976173316</v>
      </c>
      <c r="U432" s="46">
        <v>-264.99558335351855</v>
      </c>
    </row>
    <row r="433" spans="6:21" x14ac:dyDescent="0.25">
      <c r="F433" s="29">
        <v>423</v>
      </c>
      <c r="G433" s="32">
        <v>884.30984364697179</v>
      </c>
      <c r="H433" s="32">
        <v>890.17140729126641</v>
      </c>
      <c r="I433" s="32">
        <v>719.4588969870174</v>
      </c>
      <c r="J433" s="32">
        <v>1226.4047373329377</v>
      </c>
      <c r="K433" s="32">
        <v>615.76522495393783</v>
      </c>
      <c r="L433" s="32">
        <v>-2256.9615007964385</v>
      </c>
      <c r="O433" s="29">
        <v>423</v>
      </c>
      <c r="P433" s="46">
        <v>76.495365657895775</v>
      </c>
      <c r="Q433" s="46">
        <v>222.52599461137493</v>
      </c>
      <c r="R433" s="46">
        <v>23.110035610113243</v>
      </c>
      <c r="S433" s="46">
        <v>-5.5197527182025397</v>
      </c>
      <c r="T433" s="46">
        <v>57.574115270895618</v>
      </c>
      <c r="U433" s="46">
        <v>-167.08141597806718</v>
      </c>
    </row>
    <row r="434" spans="6:21" x14ac:dyDescent="0.25">
      <c r="F434" s="29">
        <v>424</v>
      </c>
      <c r="G434" s="32">
        <v>899.0567353544302</v>
      </c>
      <c r="H434" s="32">
        <v>887.51535660104037</v>
      </c>
      <c r="I434" s="32">
        <v>3062.9042436809877</v>
      </c>
      <c r="J434" s="32">
        <v>-366.32622858828654</v>
      </c>
      <c r="K434" s="32">
        <v>3532.9338939755698</v>
      </c>
      <c r="L434" s="32">
        <v>-1183.7787968540497</v>
      </c>
      <c r="O434" s="29">
        <v>424</v>
      </c>
      <c r="P434" s="46">
        <v>152.14331852941177</v>
      </c>
      <c r="Q434" s="46">
        <v>291.09098032938175</v>
      </c>
      <c r="R434" s="46">
        <v>101.93777012065101</v>
      </c>
      <c r="S434" s="46">
        <v>-185.07068776281528</v>
      </c>
      <c r="T434" s="46">
        <v>-78.684665451925412</v>
      </c>
      <c r="U434" s="46">
        <v>-16.926352667575088</v>
      </c>
    </row>
    <row r="435" spans="6:21" x14ac:dyDescent="0.25">
      <c r="F435" s="29">
        <v>425</v>
      </c>
      <c r="G435" s="32">
        <v>920.64814998057773</v>
      </c>
      <c r="H435" s="32">
        <v>1094.0021641635358</v>
      </c>
      <c r="I435" s="32">
        <v>931.56998116786735</v>
      </c>
      <c r="J435" s="32">
        <v>873.44420723514031</v>
      </c>
      <c r="K435" s="32">
        <v>3052.063761855994</v>
      </c>
      <c r="L435" s="32">
        <v>99.820549061520069</v>
      </c>
      <c r="O435" s="29">
        <v>425</v>
      </c>
      <c r="P435" s="46">
        <v>99.640188847822799</v>
      </c>
      <c r="Q435" s="46">
        <v>178.78040648138443</v>
      </c>
      <c r="R435" s="46">
        <v>65.014457342086587</v>
      </c>
      <c r="S435" s="46">
        <v>-196.71620255021389</v>
      </c>
      <c r="T435" s="46">
        <v>-14.32060300635635</v>
      </c>
      <c r="U435" s="46">
        <v>-188.06175106718558</v>
      </c>
    </row>
    <row r="436" spans="6:21" x14ac:dyDescent="0.25">
      <c r="F436" s="29">
        <v>426</v>
      </c>
      <c r="G436" s="32">
        <v>1002.7351246535404</v>
      </c>
      <c r="H436" s="32">
        <v>840.89452280459045</v>
      </c>
      <c r="I436" s="32">
        <v>895.38467285170418</v>
      </c>
      <c r="J436" s="32">
        <v>1933.5817223480262</v>
      </c>
      <c r="K436" s="32">
        <v>439.07107182782238</v>
      </c>
      <c r="L436" s="32">
        <v>310.81791823742151</v>
      </c>
      <c r="O436" s="29">
        <v>426</v>
      </c>
      <c r="P436" s="46">
        <v>156.24121824352125</v>
      </c>
      <c r="Q436" s="46">
        <v>128.24906119909582</v>
      </c>
      <c r="R436" s="46">
        <v>82.089345200323635</v>
      </c>
      <c r="S436" s="46">
        <v>-189.87826543374968</v>
      </c>
      <c r="T436" s="46">
        <v>-51.498280202797787</v>
      </c>
      <c r="U436" s="46">
        <v>-233.7944953691416</v>
      </c>
    </row>
    <row r="437" spans="6:21" x14ac:dyDescent="0.25">
      <c r="F437" s="29">
        <v>427</v>
      </c>
      <c r="G437" s="32">
        <v>730.8870086681768</v>
      </c>
      <c r="H437" s="32">
        <v>745.48116340989145</v>
      </c>
      <c r="I437" s="32">
        <v>813.86354525907518</v>
      </c>
      <c r="J437" s="32">
        <v>1542.2883995838047</v>
      </c>
      <c r="K437" s="32">
        <v>1936.4213353957075</v>
      </c>
      <c r="L437" s="32">
        <v>631.47150828103531</v>
      </c>
      <c r="O437" s="29">
        <v>427</v>
      </c>
      <c r="P437" s="46">
        <v>90.183053290738144</v>
      </c>
      <c r="Q437" s="46">
        <v>187.24691187186914</v>
      </c>
      <c r="R437" s="46">
        <v>-18.321337232282474</v>
      </c>
      <c r="S437" s="46">
        <v>85.542042871594958</v>
      </c>
      <c r="T437" s="46">
        <v>-38.435726308271001</v>
      </c>
      <c r="U437" s="46">
        <v>17.737627032682553</v>
      </c>
    </row>
    <row r="438" spans="6:21" x14ac:dyDescent="0.25">
      <c r="F438" s="29">
        <v>428</v>
      </c>
      <c r="G438" s="32">
        <v>667.11133655022832</v>
      </c>
      <c r="H438" s="32">
        <v>744.2781348248991</v>
      </c>
      <c r="I438" s="32">
        <v>1082.4857474715554</v>
      </c>
      <c r="J438" s="32">
        <v>1203.28354802183</v>
      </c>
      <c r="K438" s="32">
        <v>-53.617089517327258</v>
      </c>
      <c r="L438" s="32">
        <v>-2161.6441845478976</v>
      </c>
      <c r="O438" s="29">
        <v>428</v>
      </c>
      <c r="P438" s="46">
        <v>158.68809867809625</v>
      </c>
      <c r="Q438" s="46">
        <v>214.77247362832679</v>
      </c>
      <c r="R438" s="46">
        <v>39.135901500630553</v>
      </c>
      <c r="S438" s="46">
        <v>-133.7464448131517</v>
      </c>
      <c r="T438" s="46">
        <v>-81.504819573030773</v>
      </c>
      <c r="U438" s="46">
        <v>-39.805526304520527</v>
      </c>
    </row>
    <row r="439" spans="6:21" x14ac:dyDescent="0.25">
      <c r="F439" s="29">
        <v>429</v>
      </c>
      <c r="G439" s="32">
        <v>962.31244611974262</v>
      </c>
      <c r="H439" s="32">
        <v>916.30527197712036</v>
      </c>
      <c r="I439" s="32">
        <v>715.06099348570433</v>
      </c>
      <c r="J439" s="32">
        <v>1598.1321782238447</v>
      </c>
      <c r="K439" s="32">
        <v>2034.6567225115759</v>
      </c>
      <c r="L439" s="32">
        <v>129.29561986458157</v>
      </c>
      <c r="O439" s="29">
        <v>429</v>
      </c>
      <c r="P439" s="46">
        <v>141.74059105768242</v>
      </c>
      <c r="Q439" s="46">
        <v>194.74250344080878</v>
      </c>
      <c r="R439" s="46">
        <v>10.509651501638075</v>
      </c>
      <c r="S439" s="46">
        <v>-292.43966309915788</v>
      </c>
      <c r="T439" s="46">
        <v>69.876073856048606</v>
      </c>
      <c r="U439" s="46">
        <v>-329.8116990407691</v>
      </c>
    </row>
    <row r="440" spans="6:21" x14ac:dyDescent="0.25">
      <c r="F440" s="29">
        <v>430</v>
      </c>
      <c r="G440" s="32">
        <v>890.62286782184128</v>
      </c>
      <c r="H440" s="32">
        <v>656.56138427088536</v>
      </c>
      <c r="I440" s="32">
        <v>1704.4658472132132</v>
      </c>
      <c r="J440" s="32">
        <v>1582.9124608043403</v>
      </c>
      <c r="K440" s="32">
        <v>-259.10726778946355</v>
      </c>
      <c r="L440" s="32">
        <v>-1062.1113140819316</v>
      </c>
      <c r="O440" s="29">
        <v>430</v>
      </c>
      <c r="P440" s="46">
        <v>120.51038178527375</v>
      </c>
      <c r="Q440" s="46">
        <v>225.27167643039547</v>
      </c>
      <c r="R440" s="46">
        <v>12.150428978105708</v>
      </c>
      <c r="S440" s="46">
        <v>-107.88752145305023</v>
      </c>
      <c r="T440" s="46">
        <v>30.209713640306632</v>
      </c>
      <c r="U440" s="46">
        <v>-175.03923043233056</v>
      </c>
    </row>
    <row r="441" spans="6:21" x14ac:dyDescent="0.25">
      <c r="F441" s="29">
        <v>431</v>
      </c>
      <c r="G441" s="32">
        <v>775.80274520695093</v>
      </c>
      <c r="H441" s="32">
        <v>1097.9670499840113</v>
      </c>
      <c r="I441" s="32">
        <v>977.92826501223226</v>
      </c>
      <c r="J441" s="32">
        <v>1032.4793065225695</v>
      </c>
      <c r="K441" s="32">
        <v>1145.2827116358285</v>
      </c>
      <c r="L441" s="32">
        <v>1498.3677130761357</v>
      </c>
      <c r="O441" s="29">
        <v>431</v>
      </c>
      <c r="P441" s="46">
        <v>150.33536088917873</v>
      </c>
      <c r="Q441" s="46">
        <v>202.25580578911786</v>
      </c>
      <c r="R441" s="46">
        <v>121.92398132506884</v>
      </c>
      <c r="S441" s="46">
        <v>-49.524414301225193</v>
      </c>
      <c r="T441" s="46">
        <v>-178.75134462745746</v>
      </c>
      <c r="U441" s="46">
        <v>-105.81224800684299</v>
      </c>
    </row>
    <row r="442" spans="6:21" x14ac:dyDescent="0.25">
      <c r="F442" s="29">
        <v>432</v>
      </c>
      <c r="G442" s="32">
        <v>821.53717507100009</v>
      </c>
      <c r="H442" s="32">
        <v>889.78145589741598</v>
      </c>
      <c r="I442" s="32">
        <v>887.22053093293289</v>
      </c>
      <c r="J442" s="32">
        <v>-235.24235214187775</v>
      </c>
      <c r="K442" s="32">
        <v>-1137.1833546136877</v>
      </c>
      <c r="L442" s="32">
        <v>-33.940421507008978</v>
      </c>
      <c r="O442" s="29">
        <v>432</v>
      </c>
      <c r="P442" s="46">
        <v>238.46108304955158</v>
      </c>
      <c r="Q442" s="46">
        <v>132.46988820088762</v>
      </c>
      <c r="R442" s="46">
        <v>5.0578383402596501</v>
      </c>
      <c r="S442" s="46">
        <v>-385.90286020341864</v>
      </c>
      <c r="T442" s="46">
        <v>-125.92528229482696</v>
      </c>
      <c r="U442" s="46">
        <v>10.381777283664292</v>
      </c>
    </row>
    <row r="443" spans="6:21" x14ac:dyDescent="0.25">
      <c r="F443" s="29">
        <v>433</v>
      </c>
      <c r="G443" s="32">
        <v>1076.3293813098617</v>
      </c>
      <c r="H443" s="32">
        <v>969.98464506914024</v>
      </c>
      <c r="I443" s="32">
        <v>771.18418946028942</v>
      </c>
      <c r="J443" s="32">
        <v>-70.114679401523972</v>
      </c>
      <c r="K443" s="32">
        <v>1493.4679027566035</v>
      </c>
      <c r="L443" s="32">
        <v>-1901.7112208706567</v>
      </c>
      <c r="O443" s="29">
        <v>433</v>
      </c>
      <c r="P443" s="46">
        <v>113.06868243266359</v>
      </c>
      <c r="Q443" s="46">
        <v>168.49969065473289</v>
      </c>
      <c r="R443" s="46">
        <v>2.3997381888091809</v>
      </c>
      <c r="S443" s="46">
        <v>-8.1202660158388653</v>
      </c>
      <c r="T443" s="46">
        <v>-413.11875674061878</v>
      </c>
      <c r="U443" s="46">
        <v>-270.41287226676161</v>
      </c>
    </row>
    <row r="444" spans="6:21" x14ac:dyDescent="0.25">
      <c r="F444" s="29">
        <v>434</v>
      </c>
      <c r="G444" s="32">
        <v>904.92744626026069</v>
      </c>
      <c r="H444" s="32">
        <v>1099.7934323509253</v>
      </c>
      <c r="I444" s="32">
        <v>818.7554015259966</v>
      </c>
      <c r="J444" s="32">
        <v>639.63800130825621</v>
      </c>
      <c r="K444" s="32">
        <v>3117.8694252039113</v>
      </c>
      <c r="L444" s="32">
        <v>316.61411222142215</v>
      </c>
      <c r="O444" s="29">
        <v>434</v>
      </c>
      <c r="P444" s="46">
        <v>171.68943469848256</v>
      </c>
      <c r="Q444" s="46">
        <v>230.864939095468</v>
      </c>
      <c r="R444" s="46">
        <v>87.124182183577716</v>
      </c>
      <c r="S444" s="46">
        <v>29.803206060750995</v>
      </c>
      <c r="T444" s="46">
        <v>-15.928705999209797</v>
      </c>
      <c r="U444" s="46">
        <v>-275.4166684549939</v>
      </c>
    </row>
    <row r="445" spans="6:21" x14ac:dyDescent="0.25">
      <c r="F445" s="29">
        <v>435</v>
      </c>
      <c r="G445" s="32">
        <v>847.06101649162883</v>
      </c>
      <c r="H445" s="32">
        <v>1032.8422255325968</v>
      </c>
      <c r="I445" s="32">
        <v>929.81937398689479</v>
      </c>
      <c r="J445" s="32">
        <v>855.1820913988322</v>
      </c>
      <c r="K445" s="32">
        <v>3708.4907112979172</v>
      </c>
      <c r="L445" s="32">
        <v>19.920316846701098</v>
      </c>
      <c r="O445" s="29">
        <v>435</v>
      </c>
      <c r="P445" s="46">
        <v>128.44983221806797</v>
      </c>
      <c r="Q445" s="46">
        <v>195.11749145592029</v>
      </c>
      <c r="R445" s="46">
        <v>36.600360706284675</v>
      </c>
      <c r="S445" s="46">
        <v>-213.94974510530074</v>
      </c>
      <c r="T445" s="46">
        <v>-31.940433127694519</v>
      </c>
      <c r="U445" s="46">
        <v>-227.41692887037368</v>
      </c>
    </row>
    <row r="446" spans="6:21" x14ac:dyDescent="0.25">
      <c r="F446" s="29">
        <v>436</v>
      </c>
      <c r="G446" s="32">
        <v>823.16765788386647</v>
      </c>
      <c r="H446" s="32">
        <v>856.66068592006377</v>
      </c>
      <c r="I446" s="32">
        <v>802.50516926584487</v>
      </c>
      <c r="J446" s="32">
        <v>-1292.1256489956368</v>
      </c>
      <c r="K446" s="32">
        <v>1376.0857006977449</v>
      </c>
      <c r="L446" s="32">
        <v>1415.9470390051547</v>
      </c>
      <c r="O446" s="29">
        <v>436</v>
      </c>
      <c r="P446" s="46">
        <v>95.69281811896218</v>
      </c>
      <c r="Q446" s="46">
        <v>103.54047921670457</v>
      </c>
      <c r="R446" s="46">
        <v>33.147172978057142</v>
      </c>
      <c r="S446" s="46">
        <v>-50.597222678072171</v>
      </c>
      <c r="T446" s="46">
        <v>-197.7907020641976</v>
      </c>
      <c r="U446" s="46">
        <v>-333.73586842205475</v>
      </c>
    </row>
    <row r="447" spans="6:21" x14ac:dyDescent="0.25">
      <c r="F447" s="29">
        <v>437</v>
      </c>
      <c r="G447" s="32">
        <v>790.53154932899042</v>
      </c>
      <c r="H447" s="32">
        <v>881.23361451903111</v>
      </c>
      <c r="I447" s="32">
        <v>744.36921238525792</v>
      </c>
      <c r="J447" s="32">
        <v>1415.6338688782171</v>
      </c>
      <c r="K447" s="32">
        <v>-28.849731348627756</v>
      </c>
      <c r="L447" s="32">
        <v>1710.6278260838453</v>
      </c>
      <c r="O447" s="29">
        <v>437</v>
      </c>
      <c r="P447" s="46">
        <v>103.42488344100752</v>
      </c>
      <c r="Q447" s="46">
        <v>165.919279180768</v>
      </c>
      <c r="R447" s="46">
        <v>28.428168623735587</v>
      </c>
      <c r="S447" s="46">
        <v>-114.8796531808307</v>
      </c>
      <c r="T447" s="46">
        <v>-129.72540058618358</v>
      </c>
      <c r="U447" s="46">
        <v>-146.21987612306168</v>
      </c>
    </row>
    <row r="448" spans="6:21" x14ac:dyDescent="0.25">
      <c r="F448" s="29">
        <v>438</v>
      </c>
      <c r="G448" s="32">
        <v>932.33522740813214</v>
      </c>
      <c r="H448" s="32">
        <v>883.91627335590601</v>
      </c>
      <c r="I448" s="32">
        <v>627.40083457013043</v>
      </c>
      <c r="J448" s="32">
        <v>1526.8496715041019</v>
      </c>
      <c r="K448" s="32">
        <v>3928.5064931972793</v>
      </c>
      <c r="L448" s="32">
        <v>1075.3921417144102</v>
      </c>
      <c r="O448" s="29">
        <v>438</v>
      </c>
      <c r="P448" s="46">
        <v>183.3963341516814</v>
      </c>
      <c r="Q448" s="46">
        <v>176.84452411918431</v>
      </c>
      <c r="R448" s="46">
        <v>26.293611605313004</v>
      </c>
      <c r="S448" s="46">
        <v>-172.790489665118</v>
      </c>
      <c r="T448" s="46">
        <v>-45.811425346865576</v>
      </c>
      <c r="U448" s="46">
        <v>-17.793706737905495</v>
      </c>
    </row>
    <row r="449" spans="6:21" x14ac:dyDescent="0.25">
      <c r="F449" s="29">
        <v>439</v>
      </c>
      <c r="G449" s="32">
        <v>785.51056795286468</v>
      </c>
      <c r="H449" s="32">
        <v>793.47145815280601</v>
      </c>
      <c r="I449" s="32">
        <v>671.56086678658085</v>
      </c>
      <c r="J449" s="32">
        <v>-246.44486011920981</v>
      </c>
      <c r="K449" s="32">
        <v>1207.579906242232</v>
      </c>
      <c r="L449" s="32">
        <v>-1367.2344102071411</v>
      </c>
      <c r="O449" s="29">
        <v>439</v>
      </c>
      <c r="P449" s="46">
        <v>266.45113821297224</v>
      </c>
      <c r="Q449" s="46">
        <v>189.21757772520573</v>
      </c>
      <c r="R449" s="46">
        <v>49.297580120101486</v>
      </c>
      <c r="S449" s="46">
        <v>15.943957506330321</v>
      </c>
      <c r="T449" s="46">
        <v>-41.675242882787757</v>
      </c>
      <c r="U449" s="46">
        <v>-228.18350893985144</v>
      </c>
    </row>
    <row r="450" spans="6:21" x14ac:dyDescent="0.25">
      <c r="F450" s="29">
        <v>440</v>
      </c>
      <c r="G450" s="32">
        <v>1022.0992927156685</v>
      </c>
      <c r="H450" s="32">
        <v>626.39383647634259</v>
      </c>
      <c r="I450" s="32">
        <v>889.82275786039281</v>
      </c>
      <c r="J450" s="32">
        <v>2327.1580747093176</v>
      </c>
      <c r="K450" s="32">
        <v>-489.52814876793582</v>
      </c>
      <c r="L450" s="32">
        <v>-1031.9523302947109</v>
      </c>
      <c r="O450" s="29">
        <v>440</v>
      </c>
      <c r="P450" s="46">
        <v>124.34362222582251</v>
      </c>
      <c r="Q450" s="46">
        <v>164.6548647615279</v>
      </c>
      <c r="R450" s="46">
        <v>80.377292556063253</v>
      </c>
      <c r="S450" s="46">
        <v>-178.93111389582464</v>
      </c>
      <c r="T450" s="46">
        <v>-191.3961278910416</v>
      </c>
      <c r="U450" s="46">
        <v>-223.65031307080767</v>
      </c>
    </row>
    <row r="451" spans="6:21" x14ac:dyDescent="0.25">
      <c r="F451" s="29">
        <v>441</v>
      </c>
      <c r="G451" s="32">
        <v>670.10397148065522</v>
      </c>
      <c r="H451" s="32">
        <v>1027.9624448768182</v>
      </c>
      <c r="I451" s="32">
        <v>782.64775897593699</v>
      </c>
      <c r="J451" s="32">
        <v>480.35494360439134</v>
      </c>
      <c r="K451" s="32">
        <v>1621.8536919141243</v>
      </c>
      <c r="L451" s="32">
        <v>-2596.9934051487144</v>
      </c>
      <c r="O451" s="29">
        <v>441</v>
      </c>
      <c r="P451" s="46">
        <v>65.120146217980903</v>
      </c>
      <c r="Q451" s="46">
        <v>302.39751735907134</v>
      </c>
      <c r="R451" s="46">
        <v>56.7491221124086</v>
      </c>
      <c r="S451" s="46">
        <v>-27.731467329685188</v>
      </c>
      <c r="T451" s="46">
        <v>0.54545604632448885</v>
      </c>
      <c r="U451" s="46">
        <v>-357.8981466988663</v>
      </c>
    </row>
    <row r="452" spans="6:21" x14ac:dyDescent="0.25">
      <c r="F452" s="29">
        <v>442</v>
      </c>
      <c r="G452" s="32">
        <v>931.96714088869294</v>
      </c>
      <c r="H452" s="32">
        <v>949.54820729694256</v>
      </c>
      <c r="I452" s="32">
        <v>1382.9464383210552</v>
      </c>
      <c r="J452" s="32">
        <v>2236.3205127600013</v>
      </c>
      <c r="K452" s="32">
        <v>3184.0585720208601</v>
      </c>
      <c r="L452" s="32">
        <v>-1754.1101441259443</v>
      </c>
      <c r="O452" s="29">
        <v>442</v>
      </c>
      <c r="P452" s="46">
        <v>141.96770188492695</v>
      </c>
      <c r="Q452" s="46">
        <v>236.47311764909858</v>
      </c>
      <c r="R452" s="46">
        <v>16.941472958795089</v>
      </c>
      <c r="S452" s="46">
        <v>-212.97659874176736</v>
      </c>
      <c r="T452" s="46">
        <v>-205.57718455038048</v>
      </c>
      <c r="U452" s="46">
        <v>-16.537932749032962</v>
      </c>
    </row>
    <row r="453" spans="6:21" x14ac:dyDescent="0.25">
      <c r="F453" s="29">
        <v>443</v>
      </c>
      <c r="G453" s="32">
        <v>625.66724188290527</v>
      </c>
      <c r="H453" s="32">
        <v>1100.7881645900879</v>
      </c>
      <c r="I453" s="32">
        <v>836.3115177227719</v>
      </c>
      <c r="J453" s="32">
        <v>2060.4431274926228</v>
      </c>
      <c r="K453" s="32">
        <v>1486.1164064414224</v>
      </c>
      <c r="L453" s="32">
        <v>-1588.2617457905244</v>
      </c>
      <c r="O453" s="29">
        <v>443</v>
      </c>
      <c r="P453" s="46">
        <v>134.08896528672483</v>
      </c>
      <c r="Q453" s="46">
        <v>95.758922244963173</v>
      </c>
      <c r="R453" s="46">
        <v>73.728732899566012</v>
      </c>
      <c r="S453" s="46">
        <v>-236.55588350388268</v>
      </c>
      <c r="T453" s="46">
        <v>-95.165837697702273</v>
      </c>
      <c r="U453" s="46">
        <v>-83.690864741657606</v>
      </c>
    </row>
    <row r="454" spans="6:21" x14ac:dyDescent="0.25">
      <c r="F454" s="29">
        <v>444</v>
      </c>
      <c r="G454" s="32">
        <v>905.07149007064709</v>
      </c>
      <c r="H454" s="32">
        <v>832.23371322091043</v>
      </c>
      <c r="I454" s="32">
        <v>751.30249104989252</v>
      </c>
      <c r="J454" s="32">
        <v>1017.5698186293821</v>
      </c>
      <c r="K454" s="32">
        <v>2938.9874727946535</v>
      </c>
      <c r="L454" s="32">
        <v>871.90294132685176</v>
      </c>
      <c r="O454" s="29">
        <v>444</v>
      </c>
      <c r="P454" s="46">
        <v>92.508448264623894</v>
      </c>
      <c r="Q454" s="46">
        <v>184.45156202321175</v>
      </c>
      <c r="R454" s="46">
        <v>65.545271951219263</v>
      </c>
      <c r="S454" s="46">
        <v>-180.00388596738037</v>
      </c>
      <c r="T454" s="46">
        <v>-45.675353875629412</v>
      </c>
      <c r="U454" s="46">
        <v>-147.56419628561889</v>
      </c>
    </row>
    <row r="455" spans="6:21" x14ac:dyDescent="0.25">
      <c r="F455" s="29">
        <v>445</v>
      </c>
      <c r="G455" s="32">
        <v>914.77122840532274</v>
      </c>
      <c r="H455" s="32">
        <v>740.9022030243259</v>
      </c>
      <c r="I455" s="32">
        <v>890.21570525382276</v>
      </c>
      <c r="J455" s="32">
        <v>1585.8299868199665</v>
      </c>
      <c r="K455" s="32">
        <v>1178.2998123897059</v>
      </c>
      <c r="L455" s="32">
        <v>460.58222832916636</v>
      </c>
      <c r="O455" s="29">
        <v>445</v>
      </c>
      <c r="P455" s="46">
        <v>236.09096887914336</v>
      </c>
      <c r="Q455" s="46">
        <v>262.82691266221309</v>
      </c>
      <c r="R455" s="46">
        <v>56.066528548082545</v>
      </c>
      <c r="S455" s="46">
        <v>-43.213949629086756</v>
      </c>
      <c r="T455" s="46">
        <v>65.097177475559533</v>
      </c>
      <c r="U455" s="46">
        <v>-194.97955685927445</v>
      </c>
    </row>
    <row r="456" spans="6:21" x14ac:dyDescent="0.25">
      <c r="F456" s="29">
        <v>446</v>
      </c>
      <c r="G456" s="32">
        <v>1029.2273173156154</v>
      </c>
      <c r="H456" s="32">
        <v>753.72879444556747</v>
      </c>
      <c r="I456" s="32">
        <v>852.85814773951643</v>
      </c>
      <c r="J456" s="32">
        <v>-1364.3241380913432</v>
      </c>
      <c r="K456" s="32">
        <v>2463.3066587167668</v>
      </c>
      <c r="L456" s="32">
        <v>-1567.1761934327787</v>
      </c>
      <c r="O456" s="29">
        <v>446</v>
      </c>
      <c r="P456" s="46">
        <v>90.91262770205708</v>
      </c>
      <c r="Q456" s="46">
        <v>242.24995389681976</v>
      </c>
      <c r="R456" s="46">
        <v>117.24157738816194</v>
      </c>
      <c r="S456" s="46">
        <v>-166.49922461413485</v>
      </c>
      <c r="T456" s="46">
        <v>70.655183825627546</v>
      </c>
      <c r="U456" s="46">
        <v>-240.31519624272983</v>
      </c>
    </row>
    <row r="457" spans="6:21" x14ac:dyDescent="0.25">
      <c r="F457" s="29">
        <v>447</v>
      </c>
      <c r="G457" s="32">
        <v>851.89495699145618</v>
      </c>
      <c r="H457" s="32">
        <v>1029.9347045205905</v>
      </c>
      <c r="I457" s="32">
        <v>685.33628937367212</v>
      </c>
      <c r="J457" s="32">
        <v>-1716.4351397396113</v>
      </c>
      <c r="K457" s="32">
        <v>583.28748371337497</v>
      </c>
      <c r="L457" s="32">
        <v>-607.05781417504659</v>
      </c>
      <c r="O457" s="29">
        <v>447</v>
      </c>
      <c r="P457" s="46">
        <v>113.00770952248564</v>
      </c>
      <c r="Q457" s="46">
        <v>248.35582304887453</v>
      </c>
      <c r="R457" s="46">
        <v>71.615699494801277</v>
      </c>
      <c r="S457" s="46">
        <v>4.3948948312100811</v>
      </c>
      <c r="T457" s="46">
        <v>-127.07246547922273</v>
      </c>
      <c r="U457" s="46">
        <v>-101.26882947233867</v>
      </c>
    </row>
    <row r="458" spans="6:21" x14ac:dyDescent="0.25">
      <c r="F458" s="29">
        <v>448</v>
      </c>
      <c r="G458" s="32">
        <v>750.73695746675321</v>
      </c>
      <c r="H458" s="32">
        <v>914.72440129150891</v>
      </c>
      <c r="I458" s="32">
        <v>930.83505702441198</v>
      </c>
      <c r="J458" s="32">
        <v>-351.52965977768054</v>
      </c>
      <c r="K458" s="32">
        <v>1069.3244949935706</v>
      </c>
      <c r="L458" s="32">
        <v>-985.06055270473553</v>
      </c>
      <c r="O458" s="29">
        <v>448</v>
      </c>
      <c r="P458" s="46">
        <v>253.17591174019398</v>
      </c>
      <c r="Q458" s="46">
        <v>215.2023739200863</v>
      </c>
      <c r="R458" s="46">
        <v>2.2599481908839039</v>
      </c>
      <c r="S458" s="46">
        <v>-27.196494326457241</v>
      </c>
      <c r="T458" s="46">
        <v>-81.604638095979453</v>
      </c>
      <c r="U458" s="46">
        <v>-170.48838886198234</v>
      </c>
    </row>
    <row r="459" spans="6:21" x14ac:dyDescent="0.25">
      <c r="F459" s="29">
        <v>449</v>
      </c>
      <c r="G459" s="32">
        <v>941.38640754451626</v>
      </c>
      <c r="H459" s="32">
        <v>855.14901512125834</v>
      </c>
      <c r="I459" s="32">
        <v>1858.0120699137274</v>
      </c>
      <c r="J459" s="32">
        <v>-100.10210095166713</v>
      </c>
      <c r="K459" s="32">
        <v>1558.6075835642805</v>
      </c>
      <c r="L459" s="32">
        <v>-2521.1996122949149</v>
      </c>
      <c r="O459" s="29">
        <v>449</v>
      </c>
      <c r="P459" s="46">
        <v>206.6419101227367</v>
      </c>
      <c r="Q459" s="46">
        <v>169.39108604514792</v>
      </c>
      <c r="R459" s="46">
        <v>89.0877423254002</v>
      </c>
      <c r="S459" s="46">
        <v>-152.85202303017411</v>
      </c>
      <c r="T459" s="46">
        <v>-102.68368578726586</v>
      </c>
      <c r="U459" s="46">
        <v>-427.2857439445994</v>
      </c>
    </row>
    <row r="460" spans="6:21" x14ac:dyDescent="0.25">
      <c r="F460" s="29">
        <v>450</v>
      </c>
      <c r="G460" s="32">
        <v>748.21907594844242</v>
      </c>
      <c r="H460" s="32">
        <v>1042.165002931707</v>
      </c>
      <c r="I460" s="32">
        <v>3094.9802122333249</v>
      </c>
      <c r="J460" s="32">
        <v>1123.6392518262483</v>
      </c>
      <c r="K460" s="32">
        <v>2249.1672811861436</v>
      </c>
      <c r="L460" s="32">
        <v>-3548.948065376253</v>
      </c>
      <c r="O460" s="29">
        <v>450</v>
      </c>
      <c r="P460" s="46">
        <v>205.29878387583557</v>
      </c>
      <c r="Q460" s="46">
        <v>192.79384039870547</v>
      </c>
      <c r="R460" s="46">
        <v>89.283599397025853</v>
      </c>
      <c r="S460" s="46">
        <v>-12.970384306053916</v>
      </c>
      <c r="T460" s="46">
        <v>-112.07026903650171</v>
      </c>
      <c r="U460" s="46">
        <v>-164.40828101387183</v>
      </c>
    </row>
    <row r="461" spans="6:21" x14ac:dyDescent="0.25">
      <c r="F461" s="29">
        <v>451</v>
      </c>
      <c r="G461" s="32">
        <v>919.74175279961219</v>
      </c>
      <c r="H461" s="32">
        <v>1020.6390048895646</v>
      </c>
      <c r="I461" s="32">
        <v>774.0485007300108</v>
      </c>
      <c r="J461" s="32">
        <v>-105.66859196836504</v>
      </c>
      <c r="K461" s="32">
        <v>2166.3113067664463</v>
      </c>
      <c r="L461" s="32">
        <v>-2348.5104808847527</v>
      </c>
      <c r="O461" s="29">
        <v>451</v>
      </c>
      <c r="P461" s="46">
        <v>181.63991825750628</v>
      </c>
      <c r="Q461" s="46">
        <v>169.7097866920588</v>
      </c>
      <c r="R461" s="46">
        <v>155.49739352474194</v>
      </c>
      <c r="S461" s="46">
        <v>-112.02757613400217</v>
      </c>
      <c r="T461" s="46">
        <v>-184.62474752205969</v>
      </c>
      <c r="U461" s="46">
        <v>-291.02574349150154</v>
      </c>
    </row>
    <row r="462" spans="6:21" x14ac:dyDescent="0.25">
      <c r="F462" s="29">
        <v>452</v>
      </c>
      <c r="G462" s="32">
        <v>863.97469530650369</v>
      </c>
      <c r="H462" s="32">
        <v>981.39483083275809</v>
      </c>
      <c r="I462" s="32">
        <v>856.24166452102781</v>
      </c>
      <c r="J462" s="32">
        <v>126.92342991357327</v>
      </c>
      <c r="K462" s="32">
        <v>1405.2896608702013</v>
      </c>
      <c r="L462" s="32">
        <v>1373.2797230217502</v>
      </c>
      <c r="O462" s="29">
        <v>452</v>
      </c>
      <c r="P462" s="46">
        <v>79.829057779480706</v>
      </c>
      <c r="Q462" s="46">
        <v>137.83320336778746</v>
      </c>
      <c r="R462" s="46">
        <v>6.9536223751386501</v>
      </c>
      <c r="S462" s="46">
        <v>-161.72120960469829</v>
      </c>
      <c r="T462" s="46">
        <v>-163.66663645178676</v>
      </c>
      <c r="U462" s="46">
        <v>-105.07731143417482</v>
      </c>
    </row>
    <row r="463" spans="6:21" x14ac:dyDescent="0.25">
      <c r="F463" s="29">
        <v>453</v>
      </c>
      <c r="G463" s="32">
        <v>950.51258658329698</v>
      </c>
      <c r="H463" s="32">
        <v>1005.6860647427384</v>
      </c>
      <c r="I463" s="32">
        <v>884.45949626325</v>
      </c>
      <c r="J463" s="32">
        <v>-793.23827752613306</v>
      </c>
      <c r="K463" s="32">
        <v>144.97000736878454</v>
      </c>
      <c r="L463" s="32">
        <v>-23.026002838048953</v>
      </c>
      <c r="O463" s="29">
        <v>453</v>
      </c>
      <c r="P463" s="46">
        <v>107.00391317838847</v>
      </c>
      <c r="Q463" s="46">
        <v>298.53597359882781</v>
      </c>
      <c r="R463" s="46">
        <v>32.991890514744966</v>
      </c>
      <c r="S463" s="46">
        <v>15.537554996441941</v>
      </c>
      <c r="T463" s="46">
        <v>-82.754274374268675</v>
      </c>
      <c r="U463" s="46">
        <v>-162.23232403930433</v>
      </c>
    </row>
    <row r="464" spans="6:21" x14ac:dyDescent="0.25">
      <c r="F464" s="29">
        <v>454</v>
      </c>
      <c r="G464" s="32">
        <v>667.35859205214729</v>
      </c>
      <c r="H464" s="32">
        <v>818.31975883159339</v>
      </c>
      <c r="I464" s="32">
        <v>920.23402974055216</v>
      </c>
      <c r="J464" s="32">
        <v>2157.8755591509398</v>
      </c>
      <c r="K464" s="32">
        <v>1211.9622058916029</v>
      </c>
      <c r="L464" s="32">
        <v>307.20626679080306</v>
      </c>
      <c r="O464" s="29">
        <v>454</v>
      </c>
      <c r="P464" s="46">
        <v>125.89337712880422</v>
      </c>
      <c r="Q464" s="46">
        <v>270.84388066291501</v>
      </c>
      <c r="R464" s="46">
        <v>119.24068141840701</v>
      </c>
      <c r="S464" s="46">
        <v>-247.72845676780162</v>
      </c>
      <c r="T464" s="46">
        <v>32.890756415067813</v>
      </c>
      <c r="U464" s="46">
        <v>-30.084548204097814</v>
      </c>
    </row>
    <row r="465" spans="6:21" x14ac:dyDescent="0.25">
      <c r="F465" s="29">
        <v>455</v>
      </c>
      <c r="G465" s="32">
        <v>891.77974422140187</v>
      </c>
      <c r="H465" s="32">
        <v>951.43277564036271</v>
      </c>
      <c r="I465" s="32">
        <v>918.43298853799934</v>
      </c>
      <c r="J465" s="32">
        <v>-13.884667501776676</v>
      </c>
      <c r="K465" s="32">
        <v>650.78075532859657</v>
      </c>
      <c r="L465" s="32">
        <v>404.59502083614916</v>
      </c>
      <c r="O465" s="29">
        <v>455</v>
      </c>
      <c r="P465" s="46">
        <v>163.1404206460993</v>
      </c>
      <c r="Q465" s="46">
        <v>210.58256321020025</v>
      </c>
      <c r="R465" s="46">
        <v>146.18473859665534</v>
      </c>
      <c r="S465" s="46">
        <v>47.712798345258534</v>
      </c>
      <c r="T465" s="46">
        <v>6.8696293967341262</v>
      </c>
      <c r="U465" s="46">
        <v>-209.19485754559855</v>
      </c>
    </row>
    <row r="466" spans="6:21" x14ac:dyDescent="0.25">
      <c r="F466" s="29">
        <v>456</v>
      </c>
      <c r="G466" s="32">
        <v>838.14033992554505</v>
      </c>
      <c r="H466" s="32">
        <v>790.60274709448277</v>
      </c>
      <c r="I466" s="32">
        <v>2715.6755593834796</v>
      </c>
      <c r="J466" s="32">
        <v>-30.365410924342541</v>
      </c>
      <c r="K466" s="32">
        <v>329.71622614210537</v>
      </c>
      <c r="L466" s="32">
        <v>-1459.0617791056293</v>
      </c>
      <c r="O466" s="29">
        <v>456</v>
      </c>
      <c r="P466" s="46">
        <v>162.99824507694694</v>
      </c>
      <c r="Q466" s="46">
        <v>212.4398748200644</v>
      </c>
      <c r="R466" s="46">
        <v>145.72728719380899</v>
      </c>
      <c r="S466" s="46">
        <v>-9.7183515105734841</v>
      </c>
      <c r="T466" s="46">
        <v>2.0968520156168324</v>
      </c>
      <c r="U466" s="46">
        <v>-339.89590649545084</v>
      </c>
    </row>
    <row r="467" spans="6:21" x14ac:dyDescent="0.25">
      <c r="F467" s="29">
        <v>457</v>
      </c>
      <c r="G467" s="32">
        <v>701.65021760790387</v>
      </c>
      <c r="H467" s="32">
        <v>952.86939444897871</v>
      </c>
      <c r="I467" s="32">
        <v>814.60044488744461</v>
      </c>
      <c r="J467" s="32">
        <v>1360.9461438773078</v>
      </c>
      <c r="K467" s="32">
        <v>836.56754820274182</v>
      </c>
      <c r="L467" s="32">
        <v>-900.99913090796144</v>
      </c>
      <c r="O467" s="29">
        <v>457</v>
      </c>
      <c r="P467" s="46">
        <v>206.69152793723413</v>
      </c>
      <c r="Q467" s="46">
        <v>140.93522269939552</v>
      </c>
      <c r="R467" s="46">
        <v>26.411255769551474</v>
      </c>
      <c r="S467" s="46">
        <v>-73.267174440301915</v>
      </c>
      <c r="T467" s="46">
        <v>-43.766636311906268</v>
      </c>
      <c r="U467" s="46">
        <v>-138.82080478232285</v>
      </c>
    </row>
    <row r="468" spans="6:21" x14ac:dyDescent="0.25">
      <c r="F468" s="29">
        <v>458</v>
      </c>
      <c r="G468" s="32">
        <v>933.58401769392958</v>
      </c>
      <c r="H468" s="32">
        <v>966.49300326891171</v>
      </c>
      <c r="I468" s="32">
        <v>931.90913963967978</v>
      </c>
      <c r="J468" s="32">
        <v>1489.0271071745801</v>
      </c>
      <c r="K468" s="32">
        <v>1469.9497380017547</v>
      </c>
      <c r="L468" s="32">
        <v>-1244.19972507278</v>
      </c>
      <c r="O468" s="29">
        <v>458</v>
      </c>
      <c r="P468" s="46">
        <v>103.67187692982026</v>
      </c>
      <c r="Q468" s="46">
        <v>140.91207101054721</v>
      </c>
      <c r="R468" s="46">
        <v>-1.0807082626678266</v>
      </c>
      <c r="S468" s="46">
        <v>-104.49756816919421</v>
      </c>
      <c r="T468" s="46">
        <v>-173.08408545831367</v>
      </c>
      <c r="U468" s="46">
        <v>-339.01621528971987</v>
      </c>
    </row>
    <row r="469" spans="6:21" x14ac:dyDescent="0.25">
      <c r="F469" s="29">
        <v>459</v>
      </c>
      <c r="G469" s="32">
        <v>999.00970345841597</v>
      </c>
      <c r="H469" s="32">
        <v>649.34085265923841</v>
      </c>
      <c r="I469" s="32">
        <v>865.69724230660177</v>
      </c>
      <c r="J469" s="32">
        <v>1226.2435087681743</v>
      </c>
      <c r="K469" s="32">
        <v>2405.033149046727</v>
      </c>
      <c r="L469" s="32">
        <v>-426.07243374515656</v>
      </c>
      <c r="O469" s="29">
        <v>459</v>
      </c>
      <c r="P469" s="46">
        <v>167.71769044537177</v>
      </c>
      <c r="Q469" s="46">
        <v>162.92214118837057</v>
      </c>
      <c r="R469" s="46">
        <v>16.439526611370809</v>
      </c>
      <c r="S469" s="46">
        <v>-257.92979498489763</v>
      </c>
      <c r="T469" s="46">
        <v>-43.014043307017687</v>
      </c>
      <c r="U469" s="46">
        <v>-283.71719721576312</v>
      </c>
    </row>
    <row r="470" spans="6:21" x14ac:dyDescent="0.25">
      <c r="F470" s="29">
        <v>460</v>
      </c>
      <c r="G470" s="32">
        <v>841.65987655910112</v>
      </c>
      <c r="H470" s="32">
        <v>772.11727545835856</v>
      </c>
      <c r="I470" s="32">
        <v>933.49819259915967</v>
      </c>
      <c r="J470" s="32">
        <v>1247.3927232712349</v>
      </c>
      <c r="K470" s="32">
        <v>616.65560348924009</v>
      </c>
      <c r="L470" s="32">
        <v>2041.5097995328447</v>
      </c>
      <c r="O470" s="29">
        <v>460</v>
      </c>
      <c r="P470" s="46">
        <v>98.803936773931014</v>
      </c>
      <c r="Q470" s="46">
        <v>178.5538469437837</v>
      </c>
      <c r="R470" s="46">
        <v>87.827362002851771</v>
      </c>
      <c r="S470" s="46">
        <v>-47.065557737345557</v>
      </c>
      <c r="T470" s="46">
        <v>-27.385536680785094</v>
      </c>
      <c r="U470" s="46">
        <v>-99.397420767625704</v>
      </c>
    </row>
    <row r="471" spans="6:21" x14ac:dyDescent="0.25">
      <c r="F471" s="29">
        <v>461</v>
      </c>
      <c r="G471" s="32">
        <v>889.16130145325633</v>
      </c>
      <c r="H471" s="32">
        <v>895.21307538156998</v>
      </c>
      <c r="I471" s="32">
        <v>1594.7238542140526</v>
      </c>
      <c r="J471" s="32">
        <v>-1082.8582516027245</v>
      </c>
      <c r="K471" s="32">
        <v>1638.1843030074879</v>
      </c>
      <c r="L471" s="32">
        <v>-1180.7708373102969</v>
      </c>
      <c r="O471" s="29">
        <v>461</v>
      </c>
      <c r="P471" s="46">
        <v>147.35554284326929</v>
      </c>
      <c r="Q471" s="46">
        <v>273.92690669887008</v>
      </c>
      <c r="R471" s="46">
        <v>85.850681416524253</v>
      </c>
      <c r="S471" s="46">
        <v>7.1391377806743321</v>
      </c>
      <c r="T471" s="46">
        <v>-25.125301229771139</v>
      </c>
      <c r="U471" s="46">
        <v>-161.37963360312108</v>
      </c>
    </row>
    <row r="472" spans="6:21" x14ac:dyDescent="0.25">
      <c r="F472" s="29">
        <v>462</v>
      </c>
      <c r="G472" s="32">
        <v>1025.8808967592108</v>
      </c>
      <c r="H472" s="32">
        <v>886.87998061780672</v>
      </c>
      <c r="I472" s="32">
        <v>1790.5223438867088</v>
      </c>
      <c r="J472" s="32">
        <v>1912.6808756284609</v>
      </c>
      <c r="K472" s="32">
        <v>371.04039924566678</v>
      </c>
      <c r="L472" s="32">
        <v>-999.0515125819029</v>
      </c>
      <c r="O472" s="29">
        <v>462</v>
      </c>
      <c r="P472" s="46">
        <v>86.945040995988052</v>
      </c>
      <c r="Q472" s="46">
        <v>267.02183225579557</v>
      </c>
      <c r="R472" s="46">
        <v>64.516558145277486</v>
      </c>
      <c r="S472" s="46">
        <v>59.535845688161544</v>
      </c>
      <c r="T472" s="46">
        <v>-240.81926521060291</v>
      </c>
      <c r="U472" s="46">
        <v>-197.79442898592595</v>
      </c>
    </row>
    <row r="473" spans="6:21" x14ac:dyDescent="0.25">
      <c r="F473" s="29">
        <v>463</v>
      </c>
      <c r="G473" s="32">
        <v>801.34543740165373</v>
      </c>
      <c r="H473" s="32">
        <v>1073.6475778676004</v>
      </c>
      <c r="I473" s="32">
        <v>855.93694260704251</v>
      </c>
      <c r="J473" s="32">
        <v>-1466.7409051411223</v>
      </c>
      <c r="K473" s="32">
        <v>1760.2817448611413</v>
      </c>
      <c r="L473" s="32">
        <v>1134.1762591954384</v>
      </c>
      <c r="O473" s="29">
        <v>463</v>
      </c>
      <c r="P473" s="46">
        <v>46.583547508381344</v>
      </c>
      <c r="Q473" s="46">
        <v>117.5913844519925</v>
      </c>
      <c r="R473" s="46">
        <v>119.1922224658079</v>
      </c>
      <c r="S473" s="46">
        <v>54.771873804404549</v>
      </c>
      <c r="T473" s="46">
        <v>-30.121426470920824</v>
      </c>
      <c r="U473" s="46">
        <v>-160.1365636459999</v>
      </c>
    </row>
    <row r="474" spans="6:21" x14ac:dyDescent="0.25">
      <c r="F474" s="29">
        <v>464</v>
      </c>
      <c r="G474" s="32">
        <v>745.47119395054688</v>
      </c>
      <c r="H474" s="32">
        <v>806.34827723885519</v>
      </c>
      <c r="I474" s="32">
        <v>732.45326444798502</v>
      </c>
      <c r="J474" s="32">
        <v>159.69417277149478</v>
      </c>
      <c r="K474" s="32">
        <v>1115.5407786586438</v>
      </c>
      <c r="L474" s="32">
        <v>1230.4621012252819</v>
      </c>
      <c r="O474" s="29">
        <v>464</v>
      </c>
      <c r="P474" s="46">
        <v>26.306840790486376</v>
      </c>
      <c r="Q474" s="46">
        <v>181.85249849009108</v>
      </c>
      <c r="R474" s="46">
        <v>25.81364039308653</v>
      </c>
      <c r="S474" s="46">
        <v>-231.56609027837635</v>
      </c>
      <c r="T474" s="46">
        <v>-183.06491301973062</v>
      </c>
      <c r="U474" s="46">
        <v>-204.18897334722669</v>
      </c>
    </row>
    <row r="475" spans="6:21" x14ac:dyDescent="0.25">
      <c r="F475" s="29">
        <v>465</v>
      </c>
      <c r="G475" s="32">
        <v>1005.0873094935691</v>
      </c>
      <c r="H475" s="32">
        <v>927.30355681305537</v>
      </c>
      <c r="I475" s="32">
        <v>817.96553595922433</v>
      </c>
      <c r="J475" s="32">
        <v>-769.04842226990786</v>
      </c>
      <c r="K475" s="32">
        <v>1582.4469655707599</v>
      </c>
      <c r="L475" s="32">
        <v>1019.2182001853062</v>
      </c>
      <c r="O475" s="29">
        <v>465</v>
      </c>
      <c r="P475" s="46">
        <v>281.33698234925794</v>
      </c>
      <c r="Q475" s="46">
        <v>189.8436283778392</v>
      </c>
      <c r="R475" s="46">
        <v>33.773325507290394</v>
      </c>
      <c r="S475" s="46">
        <v>-42.345203395001931</v>
      </c>
      <c r="T475" s="46">
        <v>0.54323096592816</v>
      </c>
      <c r="U475" s="46">
        <v>-68.875759489682025</v>
      </c>
    </row>
    <row r="476" spans="6:21" x14ac:dyDescent="0.25">
      <c r="F476" s="29">
        <v>466</v>
      </c>
      <c r="G476" s="32">
        <v>817.52613367620415</v>
      </c>
      <c r="H476" s="32">
        <v>1076.0818157186304</v>
      </c>
      <c r="I476" s="32">
        <v>3446.5455371591329</v>
      </c>
      <c r="J476" s="32">
        <v>-27.152549701894714</v>
      </c>
      <c r="K476" s="32">
        <v>318.50027500149008</v>
      </c>
      <c r="L476" s="32">
        <v>-1839.7448914729612</v>
      </c>
      <c r="O476" s="29">
        <v>466</v>
      </c>
      <c r="P476" s="46">
        <v>83.370799540033829</v>
      </c>
      <c r="Q476" s="46">
        <v>198.21778334127254</v>
      </c>
      <c r="R476" s="46">
        <v>23.382646226291854</v>
      </c>
      <c r="S476" s="46">
        <v>-191.14747853390986</v>
      </c>
      <c r="T476" s="46">
        <v>-52.136635086902061</v>
      </c>
      <c r="U476" s="46">
        <v>39.880577689031384</v>
      </c>
    </row>
    <row r="477" spans="6:21" x14ac:dyDescent="0.25">
      <c r="F477" s="29">
        <v>467</v>
      </c>
      <c r="G477" s="32">
        <v>1016.7182300223481</v>
      </c>
      <c r="H477" s="32">
        <v>700.67224236813217</v>
      </c>
      <c r="I477" s="32">
        <v>707.09756288207745</v>
      </c>
      <c r="J477" s="32">
        <v>1476.4428824852184</v>
      </c>
      <c r="K477" s="32">
        <v>1219.4837650261215</v>
      </c>
      <c r="L477" s="32">
        <v>1895.7004264847328</v>
      </c>
      <c r="O477" s="29">
        <v>467</v>
      </c>
      <c r="P477" s="46">
        <v>221.45933621241517</v>
      </c>
      <c r="Q477" s="46">
        <v>211.02503619921362</v>
      </c>
      <c r="R477" s="46">
        <v>3.8475219758632875</v>
      </c>
      <c r="S477" s="46">
        <v>57.129775487987615</v>
      </c>
      <c r="T477" s="46">
        <v>-103.69232373253408</v>
      </c>
      <c r="U477" s="46">
        <v>-376.36252755577675</v>
      </c>
    </row>
    <row r="478" spans="6:21" x14ac:dyDescent="0.25">
      <c r="F478" s="29">
        <v>468</v>
      </c>
      <c r="G478" s="32">
        <v>778.44992779204176</v>
      </c>
      <c r="H478" s="32">
        <v>1026.8322711147393</v>
      </c>
      <c r="I478" s="32">
        <v>-99.550236511993717</v>
      </c>
      <c r="J478" s="32">
        <v>-405.48888362292837</v>
      </c>
      <c r="K478" s="32">
        <v>811.60424364627943</v>
      </c>
      <c r="L478" s="32">
        <v>222.52933872746507</v>
      </c>
      <c r="O478" s="29">
        <v>468</v>
      </c>
      <c r="P478" s="46">
        <v>77.745005501867354</v>
      </c>
      <c r="Q478" s="46">
        <v>210.29546238560266</v>
      </c>
      <c r="R478" s="46">
        <v>40.999376357510357</v>
      </c>
      <c r="S478" s="46">
        <v>-336.15563217970725</v>
      </c>
      <c r="T478" s="46">
        <v>-289.87239822776337</v>
      </c>
      <c r="U478" s="46">
        <v>-311.8518490330398</v>
      </c>
    </row>
    <row r="479" spans="6:21" x14ac:dyDescent="0.25">
      <c r="F479" s="29">
        <v>469</v>
      </c>
      <c r="G479" s="32">
        <v>819.43522821142915</v>
      </c>
      <c r="H479" s="32">
        <v>1028.8980456259014</v>
      </c>
      <c r="I479" s="32">
        <v>754.37804013333744</v>
      </c>
      <c r="J479" s="32">
        <v>1536.2934245370316</v>
      </c>
      <c r="K479" s="32">
        <v>2687.8016533566097</v>
      </c>
      <c r="L479" s="32">
        <v>481.11994355185743</v>
      </c>
      <c r="O479" s="29">
        <v>469</v>
      </c>
      <c r="P479" s="46">
        <v>113.96131289462295</v>
      </c>
      <c r="Q479" s="46">
        <v>181.05894187508011</v>
      </c>
      <c r="R479" s="46">
        <v>112.46546645955607</v>
      </c>
      <c r="S479" s="46">
        <v>-137.42667469573371</v>
      </c>
      <c r="T479" s="46">
        <v>-23.274382170615809</v>
      </c>
      <c r="U479" s="46">
        <v>-140.62075103096447</v>
      </c>
    </row>
    <row r="480" spans="6:21" x14ac:dyDescent="0.25">
      <c r="F480" s="29">
        <v>470</v>
      </c>
      <c r="G480" s="32">
        <v>1003.7196806154939</v>
      </c>
      <c r="H480" s="32">
        <v>704.74379497037444</v>
      </c>
      <c r="I480" s="32">
        <v>914.64232292264933</v>
      </c>
      <c r="J480" s="32">
        <v>1395.2256133662904</v>
      </c>
      <c r="K480" s="32">
        <v>950.50629320878488</v>
      </c>
      <c r="L480" s="32">
        <v>-2117.4537521519123</v>
      </c>
      <c r="O480" s="29">
        <v>470</v>
      </c>
      <c r="P480" s="46">
        <v>197.30178863225223</v>
      </c>
      <c r="Q480" s="46">
        <v>211.38379936022568</v>
      </c>
      <c r="R480" s="46">
        <v>48.55388862007095</v>
      </c>
      <c r="S480" s="46">
        <v>-91.968547961981471</v>
      </c>
      <c r="T480" s="46">
        <v>101.55533370754466</v>
      </c>
      <c r="U480" s="46">
        <v>-326.29320755721847</v>
      </c>
    </row>
    <row r="481" spans="6:21" x14ac:dyDescent="0.25">
      <c r="F481" s="29">
        <v>471</v>
      </c>
      <c r="G481" s="32">
        <v>713.14152718646574</v>
      </c>
      <c r="H481" s="32">
        <v>1109.985895712708</v>
      </c>
      <c r="I481" s="32">
        <v>846.19747772918436</v>
      </c>
      <c r="J481" s="32">
        <v>58.619549750364058</v>
      </c>
      <c r="K481" s="32">
        <v>921.3893097334103</v>
      </c>
      <c r="L481" s="32">
        <v>229.45375953677103</v>
      </c>
      <c r="O481" s="29">
        <v>471</v>
      </c>
      <c r="P481" s="46">
        <v>134.21887998418651</v>
      </c>
      <c r="Q481" s="46">
        <v>94.360127204947901</v>
      </c>
      <c r="R481" s="46">
        <v>38.35899689091832</v>
      </c>
      <c r="S481" s="46">
        <v>-198.03684793107584</v>
      </c>
      <c r="T481" s="46">
        <v>-94.336200111682388</v>
      </c>
      <c r="U481" s="46">
        <v>-210.80811692122279</v>
      </c>
    </row>
    <row r="482" spans="6:21" x14ac:dyDescent="0.25">
      <c r="F482" s="29">
        <v>472</v>
      </c>
      <c r="G482" s="32">
        <v>835.4052819329313</v>
      </c>
      <c r="H482" s="32">
        <v>1127.2227008556338</v>
      </c>
      <c r="I482" s="32">
        <v>720.60588498087509</v>
      </c>
      <c r="J482" s="32">
        <v>289.45074685301643</v>
      </c>
      <c r="K482" s="32">
        <v>458.19791429943325</v>
      </c>
      <c r="L482" s="32">
        <v>1198.0227056250733</v>
      </c>
      <c r="O482" s="29">
        <v>472</v>
      </c>
      <c r="P482" s="46">
        <v>194.59341741204344</v>
      </c>
      <c r="Q482" s="46">
        <v>218.76805084619895</v>
      </c>
      <c r="R482" s="46">
        <v>32.014745401706364</v>
      </c>
      <c r="S482" s="46">
        <v>29.450279116452066</v>
      </c>
      <c r="T482" s="46">
        <v>-184.02559397228572</v>
      </c>
      <c r="U482" s="46">
        <v>95.304037570439959</v>
      </c>
    </row>
    <row r="483" spans="6:21" x14ac:dyDescent="0.25">
      <c r="F483" s="29">
        <v>473</v>
      </c>
      <c r="G483" s="32">
        <v>755.71999074715086</v>
      </c>
      <c r="H483" s="32">
        <v>766.52115701320326</v>
      </c>
      <c r="I483" s="32">
        <v>3362.2506620936474</v>
      </c>
      <c r="J483" s="32">
        <v>1041.1057330257245</v>
      </c>
      <c r="K483" s="32">
        <v>3621.2474307768944</v>
      </c>
      <c r="L483" s="32">
        <v>1402.3142409470211</v>
      </c>
      <c r="O483" s="29">
        <v>473</v>
      </c>
      <c r="P483" s="46">
        <v>190.45899867953642</v>
      </c>
      <c r="Q483" s="46">
        <v>221.75920183008117</v>
      </c>
      <c r="R483" s="46">
        <v>100.07270360181019</v>
      </c>
      <c r="S483" s="46">
        <v>-196.13353886587834</v>
      </c>
      <c r="T483" s="46">
        <v>-146.45898841478686</v>
      </c>
      <c r="U483" s="46">
        <v>-279.80644669160063</v>
      </c>
    </row>
    <row r="484" spans="6:21" x14ac:dyDescent="0.25">
      <c r="F484" s="29">
        <v>474</v>
      </c>
      <c r="G484" s="32">
        <v>912.0018234517679</v>
      </c>
      <c r="H484" s="32">
        <v>1077.8761372367289</v>
      </c>
      <c r="I484" s="32">
        <v>788.1532751091795</v>
      </c>
      <c r="J484" s="32">
        <v>-1042.3768514122803</v>
      </c>
      <c r="K484" s="32">
        <v>809.06521962122497</v>
      </c>
      <c r="L484" s="32">
        <v>168.54561923960773</v>
      </c>
      <c r="O484" s="29">
        <v>474</v>
      </c>
      <c r="P484" s="46">
        <v>200.78546611216183</v>
      </c>
      <c r="Q484" s="46">
        <v>188.0331678238249</v>
      </c>
      <c r="R484" s="46">
        <v>43.094313634545017</v>
      </c>
      <c r="S484" s="46">
        <v>-306.17777233911943</v>
      </c>
      <c r="T484" s="46">
        <v>2.9766988064833413</v>
      </c>
      <c r="U484" s="46">
        <v>-191.10426389858139</v>
      </c>
    </row>
    <row r="485" spans="6:21" x14ac:dyDescent="0.25">
      <c r="F485" s="29">
        <v>475</v>
      </c>
      <c r="G485" s="32">
        <v>803.06152553920083</v>
      </c>
      <c r="H485" s="32">
        <v>1031.2725521480006</v>
      </c>
      <c r="I485" s="32">
        <v>951.33970415028398</v>
      </c>
      <c r="J485" s="32">
        <v>-441.89478074640465</v>
      </c>
      <c r="K485" s="32">
        <v>163.72599432643801</v>
      </c>
      <c r="L485" s="32">
        <v>-1264.5059861043428</v>
      </c>
      <c r="O485" s="29">
        <v>475</v>
      </c>
      <c r="P485" s="46">
        <v>43.742306603000713</v>
      </c>
      <c r="Q485" s="46">
        <v>220.18016621215179</v>
      </c>
      <c r="R485" s="46">
        <v>78.758253361855566</v>
      </c>
      <c r="S485" s="46">
        <v>-257.49122131693707</v>
      </c>
      <c r="T485" s="46">
        <v>-139.42990100470581</v>
      </c>
      <c r="U485" s="46">
        <v>-207.58934077648519</v>
      </c>
    </row>
    <row r="486" spans="6:21" x14ac:dyDescent="0.25">
      <c r="F486" s="29">
        <v>476</v>
      </c>
      <c r="G486" s="32">
        <v>1088.0945452327096</v>
      </c>
      <c r="H486" s="32">
        <v>673.4594957590889</v>
      </c>
      <c r="I486" s="32">
        <v>691.07131313937407</v>
      </c>
      <c r="J486" s="32">
        <v>-1580.6635541109881</v>
      </c>
      <c r="K486" s="32">
        <v>-491.85822467425896</v>
      </c>
      <c r="L486" s="32">
        <v>-2197.3950548851799</v>
      </c>
      <c r="O486" s="29">
        <v>476</v>
      </c>
      <c r="P486" s="46">
        <v>335.37992587364113</v>
      </c>
      <c r="Q486" s="46">
        <v>151.42294545099998</v>
      </c>
      <c r="R486" s="46">
        <v>39.220283569878575</v>
      </c>
      <c r="S486" s="46">
        <v>-154.39439584246963</v>
      </c>
      <c r="T486" s="46">
        <v>-246.08107573917607</v>
      </c>
      <c r="U486" s="46">
        <v>-214.68931415513919</v>
      </c>
    </row>
    <row r="487" spans="6:21" x14ac:dyDescent="0.25">
      <c r="F487" s="29">
        <v>477</v>
      </c>
      <c r="G487" s="32">
        <v>973.54546946688197</v>
      </c>
      <c r="H487" s="32">
        <v>706.56876519355865</v>
      </c>
      <c r="I487" s="32">
        <v>2199.9728667341415</v>
      </c>
      <c r="J487" s="32">
        <v>1309.3485862402913</v>
      </c>
      <c r="K487" s="32">
        <v>-2140.6941901564005</v>
      </c>
      <c r="L487" s="32">
        <v>746.69001933220534</v>
      </c>
      <c r="O487" s="29">
        <v>477</v>
      </c>
      <c r="P487" s="46">
        <v>107.79879639063051</v>
      </c>
      <c r="Q487" s="46">
        <v>94.636400171030573</v>
      </c>
      <c r="R487" s="46">
        <v>105.21503107090729</v>
      </c>
      <c r="S487" s="46">
        <v>-83.275418311921612</v>
      </c>
      <c r="T487" s="46">
        <v>-170.49235565850597</v>
      </c>
      <c r="U487" s="46">
        <v>-68.386393350463891</v>
      </c>
    </row>
    <row r="488" spans="6:21" x14ac:dyDescent="0.25">
      <c r="F488" s="29">
        <v>478</v>
      </c>
      <c r="G488" s="32">
        <v>872.47647516161032</v>
      </c>
      <c r="H488" s="32">
        <v>874.67390070745932</v>
      </c>
      <c r="I488" s="32">
        <v>842.22598406121233</v>
      </c>
      <c r="J488" s="32">
        <v>147.25029467324202</v>
      </c>
      <c r="K488" s="32">
        <v>467.55281170787748</v>
      </c>
      <c r="L488" s="32">
        <v>-2982.5457559318638</v>
      </c>
      <c r="O488" s="29">
        <v>478</v>
      </c>
      <c r="P488" s="46">
        <v>93.016350504104309</v>
      </c>
      <c r="Q488" s="46">
        <v>170.48203142699458</v>
      </c>
      <c r="R488" s="46">
        <v>64.409084366632953</v>
      </c>
      <c r="S488" s="46">
        <v>-144.12425245720385</v>
      </c>
      <c r="T488" s="46">
        <v>16.635591762779882</v>
      </c>
      <c r="U488" s="46">
        <v>-174.50585937630331</v>
      </c>
    </row>
    <row r="489" spans="6:21" x14ac:dyDescent="0.25">
      <c r="F489" s="29">
        <v>479</v>
      </c>
      <c r="G489" s="32">
        <v>840.87179133381323</v>
      </c>
      <c r="H489" s="32">
        <v>958.77416913772413</v>
      </c>
      <c r="I489" s="32">
        <v>565.20543157634347</v>
      </c>
      <c r="J489" s="32">
        <v>-37.083071602899508</v>
      </c>
      <c r="K489" s="32">
        <v>756.42627285492927</v>
      </c>
      <c r="L489" s="32">
        <v>-227.71737707131433</v>
      </c>
      <c r="O489" s="29">
        <v>479</v>
      </c>
      <c r="P489" s="46">
        <v>203.74067157814181</v>
      </c>
      <c r="Q489" s="46">
        <v>221.56493083132125</v>
      </c>
      <c r="R489" s="46">
        <v>75.279909287859709</v>
      </c>
      <c r="S489" s="46">
        <v>-85.657231739778013</v>
      </c>
      <c r="T489" s="46">
        <v>-73.179057458350485</v>
      </c>
      <c r="U489" s="46">
        <v>-200.09098552019134</v>
      </c>
    </row>
    <row r="490" spans="6:21" x14ac:dyDescent="0.25">
      <c r="F490" s="29">
        <v>480</v>
      </c>
      <c r="G490" s="32">
        <v>713.13538158573101</v>
      </c>
      <c r="H490" s="32">
        <v>876.40320817291376</v>
      </c>
      <c r="I490" s="32">
        <v>957.1443958028799</v>
      </c>
      <c r="J490" s="32">
        <v>664.3230815627121</v>
      </c>
      <c r="K490" s="32">
        <v>2029.3080472371594</v>
      </c>
      <c r="L490" s="32">
        <v>-469.59590364960968</v>
      </c>
      <c r="O490" s="29">
        <v>480</v>
      </c>
      <c r="P490" s="46">
        <v>154.14376621402573</v>
      </c>
      <c r="Q490" s="46">
        <v>141.08174909793587</v>
      </c>
      <c r="R490" s="46">
        <v>56.383847319824497</v>
      </c>
      <c r="S490" s="46">
        <v>-38.445832115432268</v>
      </c>
      <c r="T490" s="46">
        <v>-73.888525850607721</v>
      </c>
      <c r="U490" s="46">
        <v>-310.63431425076305</v>
      </c>
    </row>
    <row r="491" spans="6:21" x14ac:dyDescent="0.25">
      <c r="F491" s="29">
        <v>481</v>
      </c>
      <c r="G491" s="32">
        <v>857.55670138170899</v>
      </c>
      <c r="H491" s="32">
        <v>783.20686273351293</v>
      </c>
      <c r="I491" s="32">
        <v>810.40992246754695</v>
      </c>
      <c r="J491" s="32">
        <v>-1596.5580467071331</v>
      </c>
      <c r="K491" s="32">
        <v>2945.7186082712496</v>
      </c>
      <c r="L491" s="32">
        <v>-2129.1996483339226</v>
      </c>
      <c r="O491" s="29">
        <v>481</v>
      </c>
      <c r="P491" s="46">
        <v>92.633719276896613</v>
      </c>
      <c r="Q491" s="46">
        <v>204.92150844374913</v>
      </c>
      <c r="R491" s="46">
        <v>16.095449915261042</v>
      </c>
      <c r="S491" s="46">
        <v>-110.49594253546616</v>
      </c>
      <c r="T491" s="46">
        <v>10.150109798499898</v>
      </c>
      <c r="U491" s="46">
        <v>-301.73969390187597</v>
      </c>
    </row>
    <row r="492" spans="6:21" x14ac:dyDescent="0.25">
      <c r="F492" s="29">
        <v>482</v>
      </c>
      <c r="G492" s="32">
        <v>676.49881780923852</v>
      </c>
      <c r="H492" s="32">
        <v>766.6413155985465</v>
      </c>
      <c r="I492" s="32">
        <v>896.80627240163085</v>
      </c>
      <c r="J492" s="32">
        <v>240.97945471428466</v>
      </c>
      <c r="K492" s="32">
        <v>932.15379044704605</v>
      </c>
      <c r="L492" s="32">
        <v>-951.50441942950056</v>
      </c>
      <c r="O492" s="29">
        <v>482</v>
      </c>
      <c r="P492" s="46">
        <v>145.80669197193095</v>
      </c>
      <c r="Q492" s="46">
        <v>163.32048084147704</v>
      </c>
      <c r="R492" s="46">
        <v>65.309889375281045</v>
      </c>
      <c r="S492" s="46">
        <v>-39.889405224278676</v>
      </c>
      <c r="T492" s="46">
        <v>30.760388311225199</v>
      </c>
      <c r="U492" s="46">
        <v>-37.448965283582709</v>
      </c>
    </row>
    <row r="493" spans="6:21" x14ac:dyDescent="0.25">
      <c r="F493" s="29">
        <v>483</v>
      </c>
      <c r="G493" s="32">
        <v>766.64076492531012</v>
      </c>
      <c r="H493" s="32">
        <v>659.75487886874907</v>
      </c>
      <c r="I493" s="32">
        <v>665.15791268443263</v>
      </c>
      <c r="J493" s="32">
        <v>1062.3410535000494</v>
      </c>
      <c r="K493" s="32">
        <v>3113.7598420030354</v>
      </c>
      <c r="L493" s="32">
        <v>-2776.9019170122911</v>
      </c>
      <c r="O493" s="29">
        <v>483</v>
      </c>
      <c r="P493" s="46">
        <v>172.25705097560052</v>
      </c>
      <c r="Q493" s="46">
        <v>145.45037424955933</v>
      </c>
      <c r="R493" s="46">
        <v>174.94075787715593</v>
      </c>
      <c r="S493" s="46">
        <v>-73.911500777920878</v>
      </c>
      <c r="T493" s="46">
        <v>-132.95709639077177</v>
      </c>
      <c r="U493" s="46">
        <v>-134.31942446386381</v>
      </c>
    </row>
    <row r="494" spans="6:21" x14ac:dyDescent="0.25">
      <c r="F494" s="29">
        <v>484</v>
      </c>
      <c r="G494" s="32">
        <v>710.59271628925762</v>
      </c>
      <c r="H494" s="32">
        <v>1118.4023929089262</v>
      </c>
      <c r="I494" s="32">
        <v>726.08281283169345</v>
      </c>
      <c r="J494" s="32">
        <v>-707.17425632659615</v>
      </c>
      <c r="K494" s="32">
        <v>3143.5380824363092</v>
      </c>
      <c r="L494" s="32">
        <v>1347.0731836759205</v>
      </c>
      <c r="O494" s="29">
        <v>484</v>
      </c>
      <c r="P494" s="46">
        <v>169.2551302595017</v>
      </c>
      <c r="Q494" s="46">
        <v>196.90505068813519</v>
      </c>
      <c r="R494" s="46">
        <v>51.03229174314248</v>
      </c>
      <c r="S494" s="46">
        <v>4.7863521646869458</v>
      </c>
      <c r="T494" s="46">
        <v>77.024980355587218</v>
      </c>
      <c r="U494" s="46">
        <v>-185.2485971323423</v>
      </c>
    </row>
    <row r="495" spans="6:21" x14ac:dyDescent="0.25">
      <c r="F495" s="29">
        <v>485</v>
      </c>
      <c r="G495" s="32">
        <v>872.84731472251224</v>
      </c>
      <c r="H495" s="32">
        <v>865.51291263075018</v>
      </c>
      <c r="I495" s="32">
        <v>887.6346210626898</v>
      </c>
      <c r="J495" s="32">
        <v>517.47279221276767</v>
      </c>
      <c r="K495" s="32">
        <v>1390.2362006726962</v>
      </c>
      <c r="L495" s="32">
        <v>-427.88566209109285</v>
      </c>
      <c r="O495" s="29">
        <v>485</v>
      </c>
      <c r="P495" s="46">
        <v>199.9596476154197</v>
      </c>
      <c r="Q495" s="46">
        <v>191.74324258403652</v>
      </c>
      <c r="R495" s="46">
        <v>28.866382633545925</v>
      </c>
      <c r="S495" s="46">
        <v>-102.05178730878629</v>
      </c>
      <c r="T495" s="46">
        <v>17.208221199301647</v>
      </c>
      <c r="U495" s="46">
        <v>-163.6589665216236</v>
      </c>
    </row>
    <row r="496" spans="6:21" x14ac:dyDescent="0.25">
      <c r="F496" s="29">
        <v>486</v>
      </c>
      <c r="G496" s="32">
        <v>839.47025086563144</v>
      </c>
      <c r="H496" s="32">
        <v>1123.4716119817713</v>
      </c>
      <c r="I496" s="32">
        <v>785.12819223990437</v>
      </c>
      <c r="J496" s="32">
        <v>1615.6933931610756</v>
      </c>
      <c r="K496" s="32">
        <v>1412.2566013509222</v>
      </c>
      <c r="L496" s="32">
        <v>-2265.6815979810463</v>
      </c>
      <c r="O496" s="29">
        <v>486</v>
      </c>
      <c r="P496" s="46">
        <v>60.683322134098375</v>
      </c>
      <c r="Q496" s="46">
        <v>155.53240175104935</v>
      </c>
      <c r="R496" s="46">
        <v>91.856601620387949</v>
      </c>
      <c r="S496" s="46">
        <v>-302.07039050423282</v>
      </c>
      <c r="T496" s="46">
        <v>3.9034954522617227</v>
      </c>
      <c r="U496" s="46">
        <v>-130.32005929532431</v>
      </c>
    </row>
    <row r="497" spans="6:21" x14ac:dyDescent="0.25">
      <c r="F497" s="29">
        <v>487</v>
      </c>
      <c r="G497" s="32">
        <v>888.96109827032888</v>
      </c>
      <c r="H497" s="32">
        <v>866.83267401565899</v>
      </c>
      <c r="I497" s="32">
        <v>797.17637895162625</v>
      </c>
      <c r="J497" s="32">
        <v>120.25545411517123</v>
      </c>
      <c r="K497" s="32">
        <v>-72.579022336567505</v>
      </c>
      <c r="L497" s="32">
        <v>-1911.5183109515237</v>
      </c>
      <c r="O497" s="29">
        <v>487</v>
      </c>
      <c r="P497" s="46">
        <v>178.22262347537355</v>
      </c>
      <c r="Q497" s="46">
        <v>113.14124408323636</v>
      </c>
      <c r="R497" s="46">
        <v>58.083296369736843</v>
      </c>
      <c r="S497" s="46">
        <v>-162.63549472982572</v>
      </c>
      <c r="T497" s="46">
        <v>-20.994084774272551</v>
      </c>
      <c r="U497" s="46">
        <v>-193.44732379950358</v>
      </c>
    </row>
    <row r="498" spans="6:21" x14ac:dyDescent="0.25">
      <c r="F498" s="29">
        <v>488</v>
      </c>
      <c r="G498" s="32">
        <v>958.50912973740878</v>
      </c>
      <c r="H498" s="32">
        <v>792.53907613782576</v>
      </c>
      <c r="I498" s="32">
        <v>729.83747958810818</v>
      </c>
      <c r="J498" s="32">
        <v>2283.3565782591177</v>
      </c>
      <c r="K498" s="32">
        <v>467.01791168765067</v>
      </c>
      <c r="L498" s="32">
        <v>-399.2302738164035</v>
      </c>
      <c r="O498" s="29">
        <v>488</v>
      </c>
      <c r="P498" s="46">
        <v>158.32753661386806</v>
      </c>
      <c r="Q498" s="46">
        <v>192.79884477546483</v>
      </c>
      <c r="R498" s="46">
        <v>36.418626868654087</v>
      </c>
      <c r="S498" s="46">
        <v>37.983139610618082</v>
      </c>
      <c r="T498" s="46">
        <v>-241.93177008864473</v>
      </c>
      <c r="U498" s="46">
        <v>-140.25573329635813</v>
      </c>
    </row>
    <row r="499" spans="6:21" x14ac:dyDescent="0.25">
      <c r="F499" s="29">
        <v>489</v>
      </c>
      <c r="G499" s="32">
        <v>864.97158261866252</v>
      </c>
      <c r="H499" s="32">
        <v>988.63458272461594</v>
      </c>
      <c r="I499" s="32">
        <v>893.23144183225759</v>
      </c>
      <c r="J499" s="32">
        <v>631.43109340889441</v>
      </c>
      <c r="K499" s="32">
        <v>1484.9667091261035</v>
      </c>
      <c r="L499" s="32">
        <v>-488.67820993854366</v>
      </c>
      <c r="O499" s="29">
        <v>489</v>
      </c>
      <c r="P499" s="46">
        <v>64.658052493250466</v>
      </c>
      <c r="Q499" s="46">
        <v>175.74170200713172</v>
      </c>
      <c r="R499" s="46">
        <v>50.026184748409719</v>
      </c>
      <c r="S499" s="46">
        <v>6.7388774707933408</v>
      </c>
      <c r="T499" s="46">
        <v>-27.771647204939541</v>
      </c>
      <c r="U499" s="46">
        <v>-121.92876416362071</v>
      </c>
    </row>
    <row r="500" spans="6:21" x14ac:dyDescent="0.25">
      <c r="F500" s="29">
        <v>490</v>
      </c>
      <c r="G500" s="32">
        <v>965.93330078332019</v>
      </c>
      <c r="H500" s="32">
        <v>1107.7779246228893</v>
      </c>
      <c r="I500" s="32">
        <v>1355.842448328377</v>
      </c>
      <c r="J500" s="32">
        <v>-351.11831061875819</v>
      </c>
      <c r="K500" s="32">
        <v>1450.6143303006957</v>
      </c>
      <c r="L500" s="32">
        <v>1521.4375773453285</v>
      </c>
      <c r="O500" s="29">
        <v>490</v>
      </c>
      <c r="P500" s="46">
        <v>206.33761947681819</v>
      </c>
      <c r="Q500" s="46">
        <v>192.8721949971532</v>
      </c>
      <c r="R500" s="46">
        <v>68.420528054999693</v>
      </c>
      <c r="S500" s="46">
        <v>-279.49308043580982</v>
      </c>
      <c r="T500" s="46">
        <v>59.460838256840816</v>
      </c>
      <c r="U500" s="46">
        <v>-286.7999787504159</v>
      </c>
    </row>
    <row r="501" spans="6:21" x14ac:dyDescent="0.25">
      <c r="F501" s="29">
        <v>491</v>
      </c>
      <c r="G501" s="32">
        <v>1065.9658690846536</v>
      </c>
      <c r="H501" s="32">
        <v>1003.4182077372807</v>
      </c>
      <c r="I501" s="32">
        <v>629.91921590188576</v>
      </c>
      <c r="J501" s="32">
        <v>1095.7287150331849</v>
      </c>
      <c r="K501" s="32">
        <v>-391.88525168863634</v>
      </c>
      <c r="L501" s="32">
        <v>-1109.5343552070381</v>
      </c>
      <c r="O501" s="29">
        <v>491</v>
      </c>
      <c r="P501" s="46">
        <v>140.33303731795064</v>
      </c>
      <c r="Q501" s="46">
        <v>259.76489025203136</v>
      </c>
      <c r="R501" s="46">
        <v>155.20352291898371</v>
      </c>
      <c r="S501" s="46">
        <v>-52.352578609217289</v>
      </c>
      <c r="T501" s="46">
        <v>-68.50976784749048</v>
      </c>
      <c r="U501" s="46">
        <v>-56.332253288839979</v>
      </c>
    </row>
    <row r="502" spans="6:21" x14ac:dyDescent="0.25">
      <c r="F502" s="29">
        <v>492</v>
      </c>
      <c r="G502" s="32">
        <v>854.53535831755744</v>
      </c>
      <c r="H502" s="32">
        <v>835.68831695142762</v>
      </c>
      <c r="I502" s="32">
        <v>763.88035471912417</v>
      </c>
      <c r="J502" s="32">
        <v>-788.64568706985392</v>
      </c>
      <c r="K502" s="32">
        <v>1145.3728888713194</v>
      </c>
      <c r="L502" s="32">
        <v>-891.57018109782075</v>
      </c>
      <c r="O502" s="29">
        <v>492</v>
      </c>
      <c r="P502" s="46">
        <v>94.493383092229806</v>
      </c>
      <c r="Q502" s="46">
        <v>241.50795102653086</v>
      </c>
      <c r="R502" s="46">
        <v>73.86063487130258</v>
      </c>
      <c r="S502" s="46">
        <v>-26.438203145362309</v>
      </c>
      <c r="T502" s="46">
        <v>-16.015016551159079</v>
      </c>
      <c r="U502" s="46">
        <v>-184.61703594841106</v>
      </c>
    </row>
    <row r="503" spans="6:21" x14ac:dyDescent="0.25">
      <c r="F503" s="29">
        <v>493</v>
      </c>
      <c r="G503" s="32">
        <v>760.91804403399055</v>
      </c>
      <c r="H503" s="32">
        <v>1016.6837169356959</v>
      </c>
      <c r="I503" s="32">
        <v>792.28409901675968</v>
      </c>
      <c r="J503" s="32">
        <v>1083.0810474566615</v>
      </c>
      <c r="K503" s="32">
        <v>857.44114502999309</v>
      </c>
      <c r="L503" s="32">
        <v>2183.1180973627852</v>
      </c>
      <c r="O503" s="29">
        <v>493</v>
      </c>
      <c r="P503" s="46">
        <v>111.38934699895123</v>
      </c>
      <c r="Q503" s="46">
        <v>159.32877786055718</v>
      </c>
      <c r="R503" s="46">
        <v>120.74019826807495</v>
      </c>
      <c r="S503" s="46">
        <v>-25.445821560535364</v>
      </c>
      <c r="T503" s="46">
        <v>-45.565422236557424</v>
      </c>
      <c r="U503" s="46">
        <v>-132.34499294262548</v>
      </c>
    </row>
    <row r="504" spans="6:21" x14ac:dyDescent="0.25">
      <c r="F504" s="29">
        <v>494</v>
      </c>
      <c r="G504" s="32">
        <v>818.95064978143546</v>
      </c>
      <c r="H504" s="32">
        <v>1077.166036051698</v>
      </c>
      <c r="I504" s="32">
        <v>793.1266363061668</v>
      </c>
      <c r="J504" s="32">
        <v>324.26091602903853</v>
      </c>
      <c r="K504" s="32">
        <v>1178.9431423423312</v>
      </c>
      <c r="L504" s="32">
        <v>-608.87705233001452</v>
      </c>
      <c r="O504" s="29">
        <v>494</v>
      </c>
      <c r="P504" s="46">
        <v>142.3313246126072</v>
      </c>
      <c r="Q504" s="46">
        <v>176.63550896335624</v>
      </c>
      <c r="R504" s="46">
        <v>51.671450018506619</v>
      </c>
      <c r="S504" s="46">
        <v>-57.016940084569342</v>
      </c>
      <c r="T504" s="46">
        <v>72.779690287978724</v>
      </c>
      <c r="U504" s="46">
        <v>-57.591423576792977</v>
      </c>
    </row>
    <row r="505" spans="6:21" x14ac:dyDescent="0.25">
      <c r="F505" s="29">
        <v>495</v>
      </c>
      <c r="G505" s="32">
        <v>863.71766614580247</v>
      </c>
      <c r="H505" s="32">
        <v>1152.689322913785</v>
      </c>
      <c r="I505" s="32">
        <v>2483.7908048669715</v>
      </c>
      <c r="J505" s="32">
        <v>1187.5596779099542</v>
      </c>
      <c r="K505" s="32">
        <v>1341.155669977692</v>
      </c>
      <c r="L505" s="32">
        <v>-861.9727721256213</v>
      </c>
      <c r="O505" s="29">
        <v>495</v>
      </c>
      <c r="P505" s="46">
        <v>138.00764401022712</v>
      </c>
      <c r="Q505" s="46">
        <v>187.23383342892322</v>
      </c>
      <c r="R505" s="46">
        <v>68.659085342749734</v>
      </c>
      <c r="S505" s="46">
        <v>-98.540729320815444</v>
      </c>
      <c r="T505" s="46">
        <v>-296.33882739591945</v>
      </c>
      <c r="U505" s="46">
        <v>-199.11015218768932</v>
      </c>
    </row>
    <row r="506" spans="6:21" x14ac:dyDescent="0.25">
      <c r="F506" s="29">
        <v>496</v>
      </c>
      <c r="G506" s="32">
        <v>981.88981198014562</v>
      </c>
      <c r="H506" s="32">
        <v>943.15142618079426</v>
      </c>
      <c r="I506" s="32">
        <v>749.04421054784143</v>
      </c>
      <c r="J506" s="32">
        <v>2047.0719315662027</v>
      </c>
      <c r="K506" s="32">
        <v>349.82711441044194</v>
      </c>
      <c r="L506" s="32">
        <v>-1476.6419280511054</v>
      </c>
      <c r="O506" s="29">
        <v>496</v>
      </c>
      <c r="P506" s="46">
        <v>182.65398920689313</v>
      </c>
      <c r="Q506" s="46">
        <v>175.42426853082452</v>
      </c>
      <c r="R506" s="46">
        <v>44.786763163080479</v>
      </c>
      <c r="S506" s="46">
        <v>-348.91996200210144</v>
      </c>
      <c r="T506" s="46">
        <v>3.1456362324795464</v>
      </c>
      <c r="U506" s="46">
        <v>-381.20651827823224</v>
      </c>
    </row>
    <row r="507" spans="6:21" x14ac:dyDescent="0.25">
      <c r="F507" s="29">
        <v>497</v>
      </c>
      <c r="G507" s="32">
        <v>937.73538241531742</v>
      </c>
      <c r="H507" s="32">
        <v>730.08361540447822</v>
      </c>
      <c r="I507" s="32">
        <v>2078.9240919815129</v>
      </c>
      <c r="J507" s="32">
        <v>2967.8149955492099</v>
      </c>
      <c r="K507" s="32">
        <v>834.74693511678834</v>
      </c>
      <c r="L507" s="32">
        <v>519.03884972207834</v>
      </c>
      <c r="O507" s="29">
        <v>497</v>
      </c>
      <c r="P507" s="46">
        <v>154.57547078452023</v>
      </c>
      <c r="Q507" s="46">
        <v>232.039219029842</v>
      </c>
      <c r="R507" s="46">
        <v>29.294595939832845</v>
      </c>
      <c r="S507" s="46">
        <v>-159.04545492593604</v>
      </c>
      <c r="T507" s="46">
        <v>-3.4603611424936389</v>
      </c>
      <c r="U507" s="46">
        <v>-337.1684917086227</v>
      </c>
    </row>
    <row r="508" spans="6:21" x14ac:dyDescent="0.25">
      <c r="F508" s="29">
        <v>498</v>
      </c>
      <c r="G508" s="32">
        <v>965.31235215805646</v>
      </c>
      <c r="H508" s="32">
        <v>807.03797363574085</v>
      </c>
      <c r="I508" s="32">
        <v>873.99925030810937</v>
      </c>
      <c r="J508" s="32">
        <v>-1332.2223716002118</v>
      </c>
      <c r="K508" s="32">
        <v>1893.418811492912</v>
      </c>
      <c r="L508" s="32">
        <v>-2171.9209598040961</v>
      </c>
      <c r="O508" s="29">
        <v>498</v>
      </c>
      <c r="P508" s="46">
        <v>181.05450933550622</v>
      </c>
      <c r="Q508" s="46">
        <v>180.12966125371634</v>
      </c>
      <c r="R508" s="46">
        <v>114.03335482514399</v>
      </c>
      <c r="S508" s="46">
        <v>-99.481395664954221</v>
      </c>
      <c r="T508" s="46">
        <v>-115.3348993743399</v>
      </c>
      <c r="U508" s="46">
        <v>-80.784712238070938</v>
      </c>
    </row>
    <row r="509" spans="6:21" x14ac:dyDescent="0.25">
      <c r="F509" s="29">
        <v>499</v>
      </c>
      <c r="G509" s="32">
        <v>753.92228496190228</v>
      </c>
      <c r="H509" s="32">
        <v>925.95854530947054</v>
      </c>
      <c r="I509" s="32">
        <v>960.68949250692913</v>
      </c>
      <c r="J509" s="32">
        <v>1177.1913156583414</v>
      </c>
      <c r="K509" s="32">
        <v>1419.6039897802102</v>
      </c>
      <c r="L509" s="32">
        <v>-864.23945661562811</v>
      </c>
      <c r="O509" s="29">
        <v>499</v>
      </c>
      <c r="P509" s="46">
        <v>25.158290311706878</v>
      </c>
      <c r="Q509" s="46">
        <v>249.1495636433194</v>
      </c>
      <c r="R509" s="46">
        <v>72.497049025877402</v>
      </c>
      <c r="S509" s="46">
        <v>7.4987393177633521</v>
      </c>
      <c r="T509" s="46">
        <v>25.271566536268153</v>
      </c>
      <c r="U509" s="46">
        <v>-203.60195375453713</v>
      </c>
    </row>
    <row r="510" spans="6:21" x14ac:dyDescent="0.25">
      <c r="F510" s="29">
        <v>500</v>
      </c>
      <c r="G510" s="32">
        <v>879.75065914320294</v>
      </c>
      <c r="H510" s="32">
        <v>872.66951539969887</v>
      </c>
      <c r="I510" s="32">
        <v>886.58921749974706</v>
      </c>
      <c r="J510" s="32">
        <v>1226.6741027281823</v>
      </c>
      <c r="K510" s="32">
        <v>1212.7514501879141</v>
      </c>
      <c r="L510" s="32">
        <v>-1483.2327738388121</v>
      </c>
      <c r="O510" s="29">
        <v>500</v>
      </c>
      <c r="P510" s="46">
        <v>151.00851245256223</v>
      </c>
      <c r="Q510" s="46">
        <v>167.46860019020158</v>
      </c>
      <c r="R510" s="46">
        <v>129.68435588441906</v>
      </c>
      <c r="S510" s="46">
        <v>6.3695456195073348</v>
      </c>
      <c r="T510" s="46">
        <v>-95.939800724487782</v>
      </c>
      <c r="U510" s="46">
        <v>-252.5704229125198</v>
      </c>
    </row>
    <row r="511" spans="6:21" x14ac:dyDescent="0.25">
      <c r="F511" s="29">
        <v>501</v>
      </c>
      <c r="G511" s="32">
        <v>777.67284624089143</v>
      </c>
      <c r="H511" s="32">
        <v>1321.7205885461071</v>
      </c>
      <c r="I511" s="32">
        <v>1903.4897695475838</v>
      </c>
      <c r="J511" s="32">
        <v>3136.7359399666248</v>
      </c>
      <c r="K511" s="32">
        <v>611.66744127517359</v>
      </c>
      <c r="L511" s="32">
        <v>-127.44770273874838</v>
      </c>
      <c r="O511" s="29">
        <v>501</v>
      </c>
      <c r="P511" s="46">
        <v>207.62823833803196</v>
      </c>
      <c r="Q511" s="46">
        <v>137.79976667216715</v>
      </c>
      <c r="R511" s="46">
        <v>98.89604691068439</v>
      </c>
      <c r="S511" s="46">
        <v>-284.10267828195788</v>
      </c>
      <c r="T511" s="46">
        <v>-159.23981050897999</v>
      </c>
      <c r="U511" s="46">
        <v>-130.93665755057873</v>
      </c>
    </row>
    <row r="512" spans="6:21" x14ac:dyDescent="0.25">
      <c r="F512" s="29">
        <v>502</v>
      </c>
      <c r="G512" s="32">
        <v>712.36452029268912</v>
      </c>
      <c r="H512" s="32">
        <v>963.98509959455987</v>
      </c>
      <c r="I512" s="32">
        <v>2627.3056670575188</v>
      </c>
      <c r="J512" s="32">
        <v>1276.9543546811392</v>
      </c>
      <c r="K512" s="32">
        <v>71.178520900621152</v>
      </c>
      <c r="L512" s="32">
        <v>-2642.0721461035137</v>
      </c>
      <c r="O512" s="29">
        <v>502</v>
      </c>
      <c r="P512" s="46">
        <v>214.52689538912352</v>
      </c>
      <c r="Q512" s="46">
        <v>212.40382070300598</v>
      </c>
      <c r="R512" s="46">
        <v>37.420990317181349</v>
      </c>
      <c r="S512" s="46">
        <v>-81.913230551261108</v>
      </c>
      <c r="T512" s="46">
        <v>13.998955633697278</v>
      </c>
      <c r="U512" s="46">
        <v>-184.27242604744822</v>
      </c>
    </row>
    <row r="513" spans="6:21" x14ac:dyDescent="0.25">
      <c r="F513" s="29">
        <v>503</v>
      </c>
      <c r="G513" s="32">
        <v>858.31094402616782</v>
      </c>
      <c r="H513" s="32">
        <v>1153.1255256203021</v>
      </c>
      <c r="I513" s="32">
        <v>1486.4595815862999</v>
      </c>
      <c r="J513" s="32">
        <v>967.79283890207898</v>
      </c>
      <c r="K513" s="32">
        <v>2573.2324930749573</v>
      </c>
      <c r="L513" s="32">
        <v>232.33211965397913</v>
      </c>
      <c r="O513" s="29">
        <v>503</v>
      </c>
      <c r="P513" s="46">
        <v>43.637545855985195</v>
      </c>
      <c r="Q513" s="46">
        <v>258.97450868205328</v>
      </c>
      <c r="R513" s="46">
        <v>163.25631206629151</v>
      </c>
      <c r="S513" s="46">
        <v>-241.62535540314082</v>
      </c>
      <c r="T513" s="46">
        <v>-175.27389752005456</v>
      </c>
      <c r="U513" s="46">
        <v>-63.712654690394061</v>
      </c>
    </row>
    <row r="514" spans="6:21" x14ac:dyDescent="0.25">
      <c r="F514" s="29">
        <v>504</v>
      </c>
      <c r="G514" s="32">
        <v>745.93344204571849</v>
      </c>
      <c r="H514" s="32">
        <v>845.18807080125771</v>
      </c>
      <c r="I514" s="32">
        <v>1366.8595952879787</v>
      </c>
      <c r="J514" s="32">
        <v>1310.0498419239038</v>
      </c>
      <c r="K514" s="32">
        <v>-1973.089123863434</v>
      </c>
      <c r="L514" s="32">
        <v>-170.72013963314748</v>
      </c>
      <c r="O514" s="29">
        <v>504</v>
      </c>
      <c r="P514" s="46">
        <v>199.61075075033506</v>
      </c>
      <c r="Q514" s="46">
        <v>184.77063746688174</v>
      </c>
      <c r="R514" s="46">
        <v>3.0893730013432901</v>
      </c>
      <c r="S514" s="46">
        <v>-192.6091319202651</v>
      </c>
      <c r="T514" s="46">
        <v>65.632463611861112</v>
      </c>
      <c r="U514" s="46">
        <v>-159.03180153990888</v>
      </c>
    </row>
    <row r="515" spans="6:21" x14ac:dyDescent="0.25">
      <c r="F515" s="29">
        <v>505</v>
      </c>
      <c r="G515" s="32">
        <v>874.62114350322554</v>
      </c>
      <c r="H515" s="32">
        <v>846.63286793654606</v>
      </c>
      <c r="I515" s="32">
        <v>615.54255079651557</v>
      </c>
      <c r="J515" s="32">
        <v>-71.189319296582653</v>
      </c>
      <c r="K515" s="32">
        <v>2279.6324053470853</v>
      </c>
      <c r="L515" s="32">
        <v>-2901.5261728093647</v>
      </c>
      <c r="O515" s="29">
        <v>505</v>
      </c>
      <c r="P515" s="46">
        <v>198.89595319489007</v>
      </c>
      <c r="Q515" s="46">
        <v>182.63471570155781</v>
      </c>
      <c r="R515" s="46">
        <v>39.741047946582285</v>
      </c>
      <c r="S515" s="46">
        <v>-335.68422221398998</v>
      </c>
      <c r="T515" s="46">
        <v>30.370174272881513</v>
      </c>
      <c r="U515" s="46">
        <v>24.871567069529078</v>
      </c>
    </row>
    <row r="516" spans="6:21" x14ac:dyDescent="0.25">
      <c r="F516" s="29">
        <v>506</v>
      </c>
      <c r="G516" s="32">
        <v>864.99169615359324</v>
      </c>
      <c r="H516" s="32">
        <v>1172.6594794556167</v>
      </c>
      <c r="I516" s="32">
        <v>815.66334734531938</v>
      </c>
      <c r="J516" s="32">
        <v>545.92933630818607</v>
      </c>
      <c r="K516" s="32">
        <v>-1674.7679121532055</v>
      </c>
      <c r="L516" s="32">
        <v>716.93665540871461</v>
      </c>
      <c r="O516" s="29">
        <v>506</v>
      </c>
      <c r="P516" s="46">
        <v>177.58975253126488</v>
      </c>
      <c r="Q516" s="46">
        <v>243.68881274053854</v>
      </c>
      <c r="R516" s="46">
        <v>50.955867078666813</v>
      </c>
      <c r="S516" s="46">
        <v>61.677594290556385</v>
      </c>
      <c r="T516" s="46">
        <v>14.842337286172778</v>
      </c>
      <c r="U516" s="46">
        <v>-349.12436612661554</v>
      </c>
    </row>
    <row r="517" spans="6:21" x14ac:dyDescent="0.25">
      <c r="F517" s="29">
        <v>507</v>
      </c>
      <c r="G517" s="32">
        <v>777.00634898317549</v>
      </c>
      <c r="H517" s="32">
        <v>1224.4470461204946</v>
      </c>
      <c r="I517" s="32">
        <v>1604.7952720127942</v>
      </c>
      <c r="J517" s="32">
        <v>249.81631989481957</v>
      </c>
      <c r="K517" s="32">
        <v>867.3793790098498</v>
      </c>
      <c r="L517" s="32">
        <v>-3044.8749200107914</v>
      </c>
      <c r="O517" s="29">
        <v>507</v>
      </c>
      <c r="P517" s="46">
        <v>144.74065699569303</v>
      </c>
      <c r="Q517" s="46">
        <v>168.32363292549149</v>
      </c>
      <c r="R517" s="46">
        <v>16.181096728431839</v>
      </c>
      <c r="S517" s="46">
        <v>-172.19896067456398</v>
      </c>
      <c r="T517" s="46">
        <v>-72.028027035490823</v>
      </c>
      <c r="U517" s="46">
        <v>-469.37476053027876</v>
      </c>
    </row>
    <row r="518" spans="6:21" x14ac:dyDescent="0.25">
      <c r="F518" s="29">
        <v>508</v>
      </c>
      <c r="G518" s="32">
        <v>799.46221845201489</v>
      </c>
      <c r="H518" s="32">
        <v>993.03467250751783</v>
      </c>
      <c r="I518" s="32">
        <v>756.61736760513077</v>
      </c>
      <c r="J518" s="32">
        <v>-487.65112844185751</v>
      </c>
      <c r="K518" s="32">
        <v>2560.9566314038657</v>
      </c>
      <c r="L518" s="32">
        <v>-409.48503736033672</v>
      </c>
      <c r="O518" s="29">
        <v>508</v>
      </c>
      <c r="P518" s="46">
        <v>97.214707746347358</v>
      </c>
      <c r="Q518" s="46">
        <v>185.61079773544662</v>
      </c>
      <c r="R518" s="46">
        <v>48.335808408531818</v>
      </c>
      <c r="S518" s="46">
        <v>-129.40457522195959</v>
      </c>
      <c r="T518" s="46">
        <v>19.834073970795885</v>
      </c>
      <c r="U518" s="46">
        <v>-234.46303011471798</v>
      </c>
    </row>
    <row r="519" spans="6:21" x14ac:dyDescent="0.25">
      <c r="F519" s="29">
        <v>509</v>
      </c>
      <c r="G519" s="32">
        <v>801.04874357421932</v>
      </c>
      <c r="H519" s="32">
        <v>700.14008195823681</v>
      </c>
      <c r="I519" s="32">
        <v>894.84777099158418</v>
      </c>
      <c r="J519" s="32">
        <v>2305.9624616080619</v>
      </c>
      <c r="K519" s="32">
        <v>1096.6324195792267</v>
      </c>
      <c r="L519" s="32">
        <v>-864.69324620297266</v>
      </c>
      <c r="O519" s="29">
        <v>509</v>
      </c>
      <c r="P519" s="46">
        <v>202.86269831859295</v>
      </c>
      <c r="Q519" s="46">
        <v>254.28544149621709</v>
      </c>
      <c r="R519" s="46">
        <v>36.538757467959783</v>
      </c>
      <c r="S519" s="46">
        <v>-409.77850256277941</v>
      </c>
      <c r="T519" s="46">
        <v>-133.29596081612021</v>
      </c>
      <c r="U519" s="46">
        <v>-85.973554432768765</v>
      </c>
    </row>
    <row r="520" spans="6:21" x14ac:dyDescent="0.25">
      <c r="F520" s="29">
        <v>510</v>
      </c>
      <c r="G520" s="32">
        <v>695.66267878288772</v>
      </c>
      <c r="H520" s="32">
        <v>917.29878010886296</v>
      </c>
      <c r="I520" s="32">
        <v>932.80538678317407</v>
      </c>
      <c r="J520" s="32">
        <v>1087.3991196758789</v>
      </c>
      <c r="K520" s="32">
        <v>2102.7312733488043</v>
      </c>
      <c r="L520" s="32">
        <v>399.20931001041572</v>
      </c>
      <c r="O520" s="29">
        <v>510</v>
      </c>
      <c r="P520" s="46">
        <v>210.28331237381514</v>
      </c>
      <c r="Q520" s="46">
        <v>287.4619793129051</v>
      </c>
      <c r="R520" s="46">
        <v>59.303954355635653</v>
      </c>
      <c r="S520" s="46">
        <v>-27.631910102876986</v>
      </c>
      <c r="T520" s="46">
        <v>83.128642342474109</v>
      </c>
      <c r="U520" s="46">
        <v>-177.40113351331865</v>
      </c>
    </row>
    <row r="521" spans="6:21" x14ac:dyDescent="0.25">
      <c r="F521" s="29">
        <v>511</v>
      </c>
      <c r="G521" s="32">
        <v>886.18770743975256</v>
      </c>
      <c r="H521" s="32">
        <v>900.99390489431971</v>
      </c>
      <c r="I521" s="32">
        <v>662.2758083847184</v>
      </c>
      <c r="J521" s="32">
        <v>413.4055239094705</v>
      </c>
      <c r="K521" s="32">
        <v>1127.3551237299935</v>
      </c>
      <c r="L521" s="32">
        <v>484.90851991169347</v>
      </c>
      <c r="O521" s="29">
        <v>511</v>
      </c>
      <c r="P521" s="46">
        <v>155.61383018624423</v>
      </c>
      <c r="Q521" s="46">
        <v>245.0468778974037</v>
      </c>
      <c r="R521" s="46">
        <v>53.130827642918348</v>
      </c>
      <c r="S521" s="46">
        <v>-136.4390632960077</v>
      </c>
      <c r="T521" s="46">
        <v>1.8500610072946984</v>
      </c>
      <c r="U521" s="46">
        <v>-180.41891579543358</v>
      </c>
    </row>
    <row r="522" spans="6:21" x14ac:dyDescent="0.25">
      <c r="F522" s="29">
        <v>512</v>
      </c>
      <c r="G522" s="32">
        <v>546.27794951351007</v>
      </c>
      <c r="H522" s="32">
        <v>910.19971163826631</v>
      </c>
      <c r="I522" s="32">
        <v>698.49161923436077</v>
      </c>
      <c r="J522" s="32">
        <v>-191.95624174143086</v>
      </c>
      <c r="K522" s="32">
        <v>-475.92240027377011</v>
      </c>
      <c r="L522" s="32">
        <v>-2485.1909175257997</v>
      </c>
      <c r="O522" s="29">
        <v>512</v>
      </c>
      <c r="P522" s="46">
        <v>100.37400196660252</v>
      </c>
      <c r="Q522" s="46">
        <v>154.13490894380635</v>
      </c>
      <c r="R522" s="46">
        <v>43.549496744934402</v>
      </c>
      <c r="S522" s="46">
        <v>-152.52140961897931</v>
      </c>
      <c r="T522" s="46">
        <v>-103.17270442071344</v>
      </c>
      <c r="U522" s="46">
        <v>-76.727080521888524</v>
      </c>
    </row>
    <row r="523" spans="6:21" x14ac:dyDescent="0.25">
      <c r="F523" s="29">
        <v>513</v>
      </c>
      <c r="G523" s="32">
        <v>757.88050617383351</v>
      </c>
      <c r="H523" s="32">
        <v>839.44537481412499</v>
      </c>
      <c r="I523" s="32">
        <v>797.05692280834046</v>
      </c>
      <c r="J523" s="32">
        <v>737.17812363423945</v>
      </c>
      <c r="K523" s="32">
        <v>2515.5251262719539</v>
      </c>
      <c r="L523" s="32">
        <v>-849.3485616501921</v>
      </c>
      <c r="O523" s="29">
        <v>513</v>
      </c>
      <c r="P523" s="46">
        <v>139.1251657897219</v>
      </c>
      <c r="Q523" s="46">
        <v>172.64084712852571</v>
      </c>
      <c r="R523" s="46">
        <v>31.778806938482376</v>
      </c>
      <c r="S523" s="46">
        <v>-106.33921431420777</v>
      </c>
      <c r="T523" s="46">
        <v>-10.476978844169253</v>
      </c>
      <c r="U523" s="46">
        <v>-169.43560902516458</v>
      </c>
    </row>
    <row r="524" spans="6:21" x14ac:dyDescent="0.25">
      <c r="F524" s="29">
        <v>514</v>
      </c>
      <c r="G524" s="32">
        <v>834.82625991917075</v>
      </c>
      <c r="H524" s="32">
        <v>1042.7562866858852</v>
      </c>
      <c r="I524" s="32">
        <v>1791.1047510193321</v>
      </c>
      <c r="J524" s="32">
        <v>1032.8245353272214</v>
      </c>
      <c r="K524" s="32">
        <v>1416.5844046284037</v>
      </c>
      <c r="L524" s="32">
        <v>896.62572074237232</v>
      </c>
      <c r="O524" s="29">
        <v>514</v>
      </c>
      <c r="P524" s="46">
        <v>123.13002462105544</v>
      </c>
      <c r="Q524" s="46">
        <v>170.852303888633</v>
      </c>
      <c r="R524" s="46">
        <v>34.268263934491017</v>
      </c>
      <c r="S524" s="46">
        <v>1.1222122285487899</v>
      </c>
      <c r="T524" s="46">
        <v>5.2877321449155943</v>
      </c>
      <c r="U524" s="46">
        <v>-175.70858184823999</v>
      </c>
    </row>
    <row r="525" spans="6:21" x14ac:dyDescent="0.25">
      <c r="F525" s="29">
        <v>515</v>
      </c>
      <c r="G525" s="32">
        <v>980.66078250842384</v>
      </c>
      <c r="H525" s="32">
        <v>786.44735429199318</v>
      </c>
      <c r="I525" s="32">
        <v>964.98137050816604</v>
      </c>
      <c r="J525" s="32">
        <v>-836.50937745236388</v>
      </c>
      <c r="K525" s="32">
        <v>3896.5246421001566</v>
      </c>
      <c r="L525" s="32">
        <v>-2881.5106175336596</v>
      </c>
      <c r="O525" s="29">
        <v>515</v>
      </c>
      <c r="P525" s="46">
        <v>140.37381360123834</v>
      </c>
      <c r="Q525" s="46">
        <v>212.06622373242703</v>
      </c>
      <c r="R525" s="46">
        <v>67.594929929172338</v>
      </c>
      <c r="S525" s="46">
        <v>-41.273344372758856</v>
      </c>
      <c r="T525" s="46">
        <v>-228.66015320191275</v>
      </c>
      <c r="U525" s="46">
        <v>83.636565767196942</v>
      </c>
    </row>
    <row r="526" spans="6:21" x14ac:dyDescent="0.25">
      <c r="F526" s="29">
        <v>516</v>
      </c>
      <c r="G526" s="32">
        <v>912.30471678518506</v>
      </c>
      <c r="H526" s="32">
        <v>1093.8524685707689</v>
      </c>
      <c r="I526" s="32">
        <v>796.02775081670325</v>
      </c>
      <c r="J526" s="32">
        <v>462.2593555410167</v>
      </c>
      <c r="K526" s="32">
        <v>-103.40731755037268</v>
      </c>
      <c r="L526" s="32">
        <v>-69.284784644806678</v>
      </c>
      <c r="O526" s="29">
        <v>516</v>
      </c>
      <c r="P526" s="46">
        <v>184.18369031066345</v>
      </c>
      <c r="Q526" s="46">
        <v>151.58678962027233</v>
      </c>
      <c r="R526" s="46">
        <v>150.76869572477884</v>
      </c>
      <c r="S526" s="46">
        <v>-110.92694500245295</v>
      </c>
      <c r="T526" s="46">
        <v>-69.862292430194088</v>
      </c>
      <c r="U526" s="46">
        <v>-69.071040711484216</v>
      </c>
    </row>
    <row r="527" spans="6:21" x14ac:dyDescent="0.25">
      <c r="F527" s="29">
        <v>517</v>
      </c>
      <c r="G527" s="32">
        <v>844.92961680381677</v>
      </c>
      <c r="H527" s="32">
        <v>1151.9908928784462</v>
      </c>
      <c r="I527" s="32">
        <v>658.25514641840164</v>
      </c>
      <c r="J527" s="32">
        <v>551.74230482203347</v>
      </c>
      <c r="K527" s="32">
        <v>2423.821410382473</v>
      </c>
      <c r="L527" s="32">
        <v>836.14414952203879</v>
      </c>
      <c r="O527" s="29">
        <v>517</v>
      </c>
      <c r="P527" s="46">
        <v>89.675455969470363</v>
      </c>
      <c r="Q527" s="46">
        <v>223.89169724314286</v>
      </c>
      <c r="R527" s="46">
        <v>87.231128465511858</v>
      </c>
      <c r="S527" s="46">
        <v>-131.38402336922854</v>
      </c>
      <c r="T527" s="46">
        <v>46.264437933158774</v>
      </c>
      <c r="U527" s="46">
        <v>-132.94975671501504</v>
      </c>
    </row>
    <row r="528" spans="6:21" x14ac:dyDescent="0.25">
      <c r="F528" s="29">
        <v>518</v>
      </c>
      <c r="G528" s="32">
        <v>892.11950458140018</v>
      </c>
      <c r="H528" s="32">
        <v>978.31952748972981</v>
      </c>
      <c r="I528" s="32">
        <v>942.39089280853977</v>
      </c>
      <c r="J528" s="32">
        <v>-1004.0522518238313</v>
      </c>
      <c r="K528" s="32">
        <v>118.28689805245449</v>
      </c>
      <c r="L528" s="32">
        <v>1017.014557071233</v>
      </c>
      <c r="O528" s="29">
        <v>518</v>
      </c>
      <c r="P528" s="46">
        <v>155.6518704465754</v>
      </c>
      <c r="Q528" s="46">
        <v>240.28150107403499</v>
      </c>
      <c r="R528" s="46">
        <v>103.90908323505357</v>
      </c>
      <c r="S528" s="46">
        <v>-122.68431708283742</v>
      </c>
      <c r="T528" s="46">
        <v>-251.11075085568768</v>
      </c>
      <c r="U528" s="46">
        <v>-201.09199548354422</v>
      </c>
    </row>
    <row r="529" spans="6:21" x14ac:dyDescent="0.25">
      <c r="F529" s="29">
        <v>519</v>
      </c>
      <c r="G529" s="32">
        <v>848.01240268890842</v>
      </c>
      <c r="H529" s="32">
        <v>894.300168788066</v>
      </c>
      <c r="I529" s="32">
        <v>836.27836816072477</v>
      </c>
      <c r="J529" s="32">
        <v>331.1981491027218</v>
      </c>
      <c r="K529" s="32">
        <v>1373.0018067775945</v>
      </c>
      <c r="L529" s="32">
        <v>-403.63599203794729</v>
      </c>
      <c r="O529" s="29">
        <v>519</v>
      </c>
      <c r="P529" s="46">
        <v>109.39968582985387</v>
      </c>
      <c r="Q529" s="46">
        <v>239.12542960542066</v>
      </c>
      <c r="R529" s="46">
        <v>143.67504116028164</v>
      </c>
      <c r="S529" s="46">
        <v>-43.713661962829974</v>
      </c>
      <c r="T529" s="46">
        <v>-44.034256856398656</v>
      </c>
      <c r="U529" s="46">
        <v>-134.03633549125857</v>
      </c>
    </row>
    <row r="530" spans="6:21" x14ac:dyDescent="0.25">
      <c r="F530" s="29">
        <v>520</v>
      </c>
      <c r="G530" s="32">
        <v>998.49658083928853</v>
      </c>
      <c r="H530" s="32">
        <v>835.13388922637387</v>
      </c>
      <c r="I530" s="32">
        <v>737.89073749053659</v>
      </c>
      <c r="J530" s="32">
        <v>30.279110742493685</v>
      </c>
      <c r="K530" s="32">
        <v>775.47394426194205</v>
      </c>
      <c r="L530" s="32">
        <v>243.60130346716142</v>
      </c>
      <c r="O530" s="29">
        <v>520</v>
      </c>
      <c r="P530" s="46">
        <v>165.21158917645334</v>
      </c>
      <c r="Q530" s="46">
        <v>241.32724771303572</v>
      </c>
      <c r="R530" s="46">
        <v>83.567167081465357</v>
      </c>
      <c r="S530" s="46">
        <v>88.626106237320187</v>
      </c>
      <c r="T530" s="46">
        <v>-85.685935605362602</v>
      </c>
      <c r="U530" s="46">
        <v>-47.818516683109237</v>
      </c>
    </row>
    <row r="531" spans="6:21" x14ac:dyDescent="0.25">
      <c r="F531" s="29">
        <v>521</v>
      </c>
      <c r="G531" s="32">
        <v>882.230957225157</v>
      </c>
      <c r="H531" s="32">
        <v>726.89754338478997</v>
      </c>
      <c r="I531" s="32">
        <v>767.36434673281656</v>
      </c>
      <c r="J531" s="32">
        <v>-921.12726515669874</v>
      </c>
      <c r="K531" s="32">
        <v>62.538875308420756</v>
      </c>
      <c r="L531" s="32">
        <v>-777.14636664869067</v>
      </c>
      <c r="O531" s="29">
        <v>521</v>
      </c>
      <c r="P531" s="46">
        <v>185.64051328417304</v>
      </c>
      <c r="Q531" s="46">
        <v>128.39444947741885</v>
      </c>
      <c r="R531" s="46">
        <v>172.00426850641858</v>
      </c>
      <c r="S531" s="46">
        <v>-93.565556803547111</v>
      </c>
      <c r="T531" s="46">
        <v>126.53272432391475</v>
      </c>
      <c r="U531" s="46">
        <v>-160.21825653597853</v>
      </c>
    </row>
    <row r="532" spans="6:21" x14ac:dyDescent="0.25">
      <c r="F532" s="29">
        <v>522</v>
      </c>
      <c r="G532" s="32">
        <v>865.77735309797026</v>
      </c>
      <c r="H532" s="32">
        <v>927.11997639523361</v>
      </c>
      <c r="I532" s="32">
        <v>1804.8048402811992</v>
      </c>
      <c r="J532" s="32">
        <v>-993.16904253622579</v>
      </c>
      <c r="K532" s="32">
        <v>-559.40241483505451</v>
      </c>
      <c r="L532" s="32">
        <v>314.85731963186026</v>
      </c>
      <c r="O532" s="29">
        <v>522</v>
      </c>
      <c r="P532" s="46">
        <v>205.89183765958887</v>
      </c>
      <c r="Q532" s="46">
        <v>183.68642785968342</v>
      </c>
      <c r="R532" s="46">
        <v>73.829493505714595</v>
      </c>
      <c r="S532" s="46">
        <v>14.942161227849169</v>
      </c>
      <c r="T532" s="46">
        <v>-133.78317914592049</v>
      </c>
      <c r="U532" s="46">
        <v>-27.436116660997641</v>
      </c>
    </row>
    <row r="533" spans="6:21" x14ac:dyDescent="0.25">
      <c r="F533" s="29">
        <v>523</v>
      </c>
      <c r="G533" s="32">
        <v>642.17965510688282</v>
      </c>
      <c r="H533" s="32">
        <v>727.10398147524302</v>
      </c>
      <c r="I533" s="32">
        <v>2131.7812420677337</v>
      </c>
      <c r="J533" s="32">
        <v>962.2872623076928</v>
      </c>
      <c r="K533" s="32">
        <v>3065.4611861432159</v>
      </c>
      <c r="L533" s="32">
        <v>234.07188515579855</v>
      </c>
      <c r="O533" s="29">
        <v>523</v>
      </c>
      <c r="P533" s="46">
        <v>210.2715078975146</v>
      </c>
      <c r="Q533" s="46">
        <v>234.2027050523343</v>
      </c>
      <c r="R533" s="46">
        <v>105.10671525967189</v>
      </c>
      <c r="S533" s="46">
        <v>39.883555627680835</v>
      </c>
      <c r="T533" s="46">
        <v>30.655542239394094</v>
      </c>
      <c r="U533" s="46">
        <v>-262.03277074169125</v>
      </c>
    </row>
    <row r="534" spans="6:21" x14ac:dyDescent="0.25">
      <c r="F534" s="29">
        <v>524</v>
      </c>
      <c r="G534" s="32">
        <v>823.29235128268601</v>
      </c>
      <c r="H534" s="32">
        <v>970.92778533663841</v>
      </c>
      <c r="I534" s="32">
        <v>896.92016484668693</v>
      </c>
      <c r="J534" s="32">
        <v>2273.1301437831144</v>
      </c>
      <c r="K534" s="32">
        <v>-104.20025707606328</v>
      </c>
      <c r="L534" s="32">
        <v>434.36831823062676</v>
      </c>
      <c r="O534" s="29">
        <v>524</v>
      </c>
      <c r="P534" s="46">
        <v>153.54959233440064</v>
      </c>
      <c r="Q534" s="46">
        <v>215.60080535149859</v>
      </c>
      <c r="R534" s="46">
        <v>0.10319262483375269</v>
      </c>
      <c r="S534" s="46">
        <v>-85.226907233874499</v>
      </c>
      <c r="T534" s="46">
        <v>38.247105320133755</v>
      </c>
      <c r="U534" s="46">
        <v>-73.146995419971745</v>
      </c>
    </row>
    <row r="535" spans="6:21" x14ac:dyDescent="0.25">
      <c r="F535" s="29">
        <v>525</v>
      </c>
      <c r="G535" s="32">
        <v>641.65972540270468</v>
      </c>
      <c r="H535" s="32">
        <v>916.40122139072719</v>
      </c>
      <c r="I535" s="32">
        <v>853.3586266736329</v>
      </c>
      <c r="J535" s="32">
        <v>1865.265437715123</v>
      </c>
      <c r="K535" s="32">
        <v>485.97346149541409</v>
      </c>
      <c r="L535" s="32">
        <v>-795.83512415150835</v>
      </c>
      <c r="O535" s="29">
        <v>525</v>
      </c>
      <c r="P535" s="46">
        <v>167.39919747611543</v>
      </c>
      <c r="Q535" s="46">
        <v>240.81664561225432</v>
      </c>
      <c r="R535" s="46">
        <v>79.504281993248071</v>
      </c>
      <c r="S535" s="46">
        <v>-153.36898472655855</v>
      </c>
      <c r="T535" s="46">
        <v>21.77432034509809</v>
      </c>
      <c r="U535" s="46">
        <v>-203.06093281482072</v>
      </c>
    </row>
    <row r="536" spans="6:21" x14ac:dyDescent="0.25">
      <c r="F536" s="29">
        <v>526</v>
      </c>
      <c r="G536" s="32">
        <v>713.79007810184658</v>
      </c>
      <c r="H536" s="32">
        <v>670.81889526071063</v>
      </c>
      <c r="I536" s="32">
        <v>806.2215894654646</v>
      </c>
      <c r="J536" s="32">
        <v>1364.7372242274223</v>
      </c>
      <c r="K536" s="32">
        <v>-627.14179597246039</v>
      </c>
      <c r="L536" s="32">
        <v>-1747.052553776226</v>
      </c>
      <c r="O536" s="29">
        <v>526</v>
      </c>
      <c r="P536" s="46">
        <v>172.29461946592579</v>
      </c>
      <c r="Q536" s="46">
        <v>162.95707256612479</v>
      </c>
      <c r="R536" s="46">
        <v>55.65471782481842</v>
      </c>
      <c r="S536" s="46">
        <v>-56.268973816979837</v>
      </c>
      <c r="T536" s="46">
        <v>-40.920188819989789</v>
      </c>
      <c r="U536" s="46">
        <v>-43.399780021262586</v>
      </c>
    </row>
    <row r="537" spans="6:21" x14ac:dyDescent="0.25">
      <c r="F537" s="29">
        <v>527</v>
      </c>
      <c r="G537" s="32">
        <v>834.58108856912031</v>
      </c>
      <c r="H537" s="32">
        <v>718.95856153945897</v>
      </c>
      <c r="I537" s="32">
        <v>882.90201199366675</v>
      </c>
      <c r="J537" s="32">
        <v>-882.48298878285914</v>
      </c>
      <c r="K537" s="32">
        <v>237.1381510760757</v>
      </c>
      <c r="L537" s="32">
        <v>-90.069910226063257</v>
      </c>
      <c r="O537" s="29">
        <v>527</v>
      </c>
      <c r="P537" s="46">
        <v>116.23651204224706</v>
      </c>
      <c r="Q537" s="46">
        <v>34.912308910610989</v>
      </c>
      <c r="R537" s="46">
        <v>143.25215621167814</v>
      </c>
      <c r="S537" s="46">
        <v>-110.66308236983161</v>
      </c>
      <c r="T537" s="46">
        <v>-36.866746263483947</v>
      </c>
      <c r="U537" s="46">
        <v>-144.69579379216032</v>
      </c>
    </row>
    <row r="538" spans="6:21" x14ac:dyDescent="0.25">
      <c r="F538" s="29">
        <v>528</v>
      </c>
      <c r="G538" s="32">
        <v>674.10263147948353</v>
      </c>
      <c r="H538" s="32">
        <v>787.9990482013236</v>
      </c>
      <c r="I538" s="32">
        <v>873.5297535249324</v>
      </c>
      <c r="J538" s="32">
        <v>377.45942062932136</v>
      </c>
      <c r="K538" s="32">
        <v>3180.8795688675855</v>
      </c>
      <c r="L538" s="32">
        <v>-1671.0762302419907</v>
      </c>
      <c r="O538" s="29">
        <v>528</v>
      </c>
      <c r="P538" s="46">
        <v>125.35514510154485</v>
      </c>
      <c r="Q538" s="46">
        <v>138.22175012762551</v>
      </c>
      <c r="R538" s="46">
        <v>46.312354895058832</v>
      </c>
      <c r="S538" s="46">
        <v>11.926017460219782</v>
      </c>
      <c r="T538" s="46">
        <v>-60.15175316496277</v>
      </c>
      <c r="U538" s="46">
        <v>31.022980871922528</v>
      </c>
    </row>
    <row r="539" spans="6:21" x14ac:dyDescent="0.25">
      <c r="F539" s="29">
        <v>529</v>
      </c>
      <c r="G539" s="32">
        <v>879.46644669164198</v>
      </c>
      <c r="H539" s="32">
        <v>973.3329160846888</v>
      </c>
      <c r="I539" s="32">
        <v>915.67769930539362</v>
      </c>
      <c r="J539" s="32">
        <v>2093.2368139336813</v>
      </c>
      <c r="K539" s="32">
        <v>2554.0061399777078</v>
      </c>
      <c r="L539" s="32">
        <v>-2071.4245122735947</v>
      </c>
      <c r="O539" s="29">
        <v>529</v>
      </c>
      <c r="P539" s="46">
        <v>78.634143488525808</v>
      </c>
      <c r="Q539" s="46">
        <v>92.289089169175782</v>
      </c>
      <c r="R539" s="46">
        <v>66.304309241810415</v>
      </c>
      <c r="S539" s="46">
        <v>-179.42306409011519</v>
      </c>
      <c r="T539" s="46">
        <v>-97.717922498827761</v>
      </c>
      <c r="U539" s="46">
        <v>-265.70798811701968</v>
      </c>
    </row>
    <row r="540" spans="6:21" x14ac:dyDescent="0.25">
      <c r="F540" s="29">
        <v>530</v>
      </c>
      <c r="G540" s="32">
        <v>761.72306606032953</v>
      </c>
      <c r="H540" s="32">
        <v>1313.8543748773081</v>
      </c>
      <c r="I540" s="32">
        <v>899.56208420649182</v>
      </c>
      <c r="J540" s="32">
        <v>1096.6292050425791</v>
      </c>
      <c r="K540" s="32">
        <v>924.18471597439748</v>
      </c>
      <c r="L540" s="32">
        <v>-262.73763000683721</v>
      </c>
      <c r="O540" s="29">
        <v>530</v>
      </c>
      <c r="P540" s="46">
        <v>112.49428906498792</v>
      </c>
      <c r="Q540" s="46">
        <v>178.07765916195939</v>
      </c>
      <c r="R540" s="46">
        <v>32.972171274643813</v>
      </c>
      <c r="S540" s="46">
        <v>-131.49801521672839</v>
      </c>
      <c r="T540" s="46">
        <v>-30.554322619528534</v>
      </c>
      <c r="U540" s="46">
        <v>-179.89218760249014</v>
      </c>
    </row>
    <row r="541" spans="6:21" x14ac:dyDescent="0.25">
      <c r="F541" s="29">
        <v>531</v>
      </c>
      <c r="G541" s="32">
        <v>764.27045939863547</v>
      </c>
      <c r="H541" s="32">
        <v>854.59575585638959</v>
      </c>
      <c r="I541" s="32">
        <v>844.8544097179165</v>
      </c>
      <c r="J541" s="32">
        <v>1410.1172099919195</v>
      </c>
      <c r="K541" s="32">
        <v>-1598.8171077955576</v>
      </c>
      <c r="L541" s="32">
        <v>-1542.5393859926426</v>
      </c>
      <c r="O541" s="29">
        <v>531</v>
      </c>
      <c r="P541" s="46">
        <v>50.37874413803371</v>
      </c>
      <c r="Q541" s="46">
        <v>78.586549240834358</v>
      </c>
      <c r="R541" s="46">
        <v>138.35486431157352</v>
      </c>
      <c r="S541" s="46">
        <v>-49.473010601054057</v>
      </c>
      <c r="T541" s="46">
        <v>-28.190447480024091</v>
      </c>
      <c r="U541" s="46">
        <v>-126.63837392967241</v>
      </c>
    </row>
    <row r="542" spans="6:21" x14ac:dyDescent="0.25">
      <c r="F542" s="29">
        <v>532</v>
      </c>
      <c r="G542" s="32">
        <v>1133.7673638261213</v>
      </c>
      <c r="H542" s="32">
        <v>949.19217999383181</v>
      </c>
      <c r="I542" s="32">
        <v>821.4476929723387</v>
      </c>
      <c r="J542" s="32">
        <v>1631.7713225750631</v>
      </c>
      <c r="K542" s="32">
        <v>810.85616470344939</v>
      </c>
      <c r="L542" s="32">
        <v>-176.76815966999584</v>
      </c>
      <c r="O542" s="29">
        <v>532</v>
      </c>
      <c r="P542" s="46">
        <v>149.03765730805219</v>
      </c>
      <c r="Q542" s="46">
        <v>227.65215622855118</v>
      </c>
      <c r="R542" s="46">
        <v>51.888285440279617</v>
      </c>
      <c r="S542" s="46">
        <v>36.227299037824309</v>
      </c>
      <c r="T542" s="46">
        <v>39.136566180230943</v>
      </c>
      <c r="U542" s="46">
        <v>-131.79353945764683</v>
      </c>
    </row>
    <row r="543" spans="6:21" x14ac:dyDescent="0.25">
      <c r="F543" s="29">
        <v>533</v>
      </c>
      <c r="G543" s="32">
        <v>1181.4866840576042</v>
      </c>
      <c r="H543" s="32">
        <v>1165.0419033114331</v>
      </c>
      <c r="I543" s="32">
        <v>860.52665631917262</v>
      </c>
      <c r="J543" s="32">
        <v>1764.7249457136713</v>
      </c>
      <c r="K543" s="32">
        <v>1154.8546021685661</v>
      </c>
      <c r="L543" s="32">
        <v>-1251.6316181505708</v>
      </c>
      <c r="O543" s="29">
        <v>533</v>
      </c>
      <c r="P543" s="46">
        <v>49.956376818444028</v>
      </c>
      <c r="Q543" s="46">
        <v>258.06847092317855</v>
      </c>
      <c r="R543" s="46">
        <v>13.947137519758826</v>
      </c>
      <c r="S543" s="46">
        <v>-17.281146065496955</v>
      </c>
      <c r="T543" s="46">
        <v>92.802576700172494</v>
      </c>
      <c r="U543" s="46">
        <v>-241.93257239571926</v>
      </c>
    </row>
    <row r="544" spans="6:21" x14ac:dyDescent="0.25">
      <c r="F544" s="29">
        <v>534</v>
      </c>
      <c r="G544" s="32">
        <v>1009.3025561082181</v>
      </c>
      <c r="H544" s="32">
        <v>1032.3941711753441</v>
      </c>
      <c r="I544" s="32">
        <v>590.9326196813654</v>
      </c>
      <c r="J544" s="32">
        <v>956.37117947709703</v>
      </c>
      <c r="K544" s="32">
        <v>1568.2455642768136</v>
      </c>
      <c r="L544" s="32">
        <v>284.04042907148869</v>
      </c>
      <c r="O544" s="29">
        <v>534</v>
      </c>
      <c r="P544" s="46">
        <v>117.78576735749101</v>
      </c>
      <c r="Q544" s="46">
        <v>296.85398432581536</v>
      </c>
      <c r="R544" s="46">
        <v>81.368272077071822</v>
      </c>
      <c r="S544" s="46">
        <v>118.99217723560992</v>
      </c>
      <c r="T544" s="46">
        <v>137.52102855711706</v>
      </c>
      <c r="U544" s="46">
        <v>-60.840377726986958</v>
      </c>
    </row>
    <row r="545" spans="6:21" x14ac:dyDescent="0.25">
      <c r="F545" s="29">
        <v>535</v>
      </c>
      <c r="G545" s="32">
        <v>1092.5009732345252</v>
      </c>
      <c r="H545" s="32">
        <v>770.79796891607111</v>
      </c>
      <c r="I545" s="32">
        <v>788.27881945822264</v>
      </c>
      <c r="J545" s="32">
        <v>2548.8733772142423</v>
      </c>
      <c r="K545" s="32">
        <v>3172.3349695541365</v>
      </c>
      <c r="L545" s="32">
        <v>-824.66630618744148</v>
      </c>
      <c r="O545" s="29">
        <v>535</v>
      </c>
      <c r="P545" s="46">
        <v>86.162114996364267</v>
      </c>
      <c r="Q545" s="46">
        <v>244.04564676276397</v>
      </c>
      <c r="R545" s="46">
        <v>87.93261043866778</v>
      </c>
      <c r="S545" s="46">
        <v>-205.91382293609843</v>
      </c>
      <c r="T545" s="46">
        <v>59.842404400990063</v>
      </c>
      <c r="U545" s="46">
        <v>-147.39740523013529</v>
      </c>
    </row>
    <row r="546" spans="6:21" x14ac:dyDescent="0.25">
      <c r="F546" s="29">
        <v>536</v>
      </c>
      <c r="G546" s="32">
        <v>764.44898301364719</v>
      </c>
      <c r="H546" s="32">
        <v>881.04985454000416</v>
      </c>
      <c r="I546" s="32">
        <v>920.79999957780728</v>
      </c>
      <c r="J546" s="32">
        <v>2396.0568209082849</v>
      </c>
      <c r="K546" s="32">
        <v>1009.3444839947388</v>
      </c>
      <c r="L546" s="32">
        <v>1386.7161581663513</v>
      </c>
      <c r="O546" s="29">
        <v>536</v>
      </c>
      <c r="P546" s="46">
        <v>194.91629570534678</v>
      </c>
      <c r="Q546" s="46">
        <v>130.53488658115594</v>
      </c>
      <c r="R546" s="46">
        <v>69.737309291754229</v>
      </c>
      <c r="S546" s="46">
        <v>-36.654407274295295</v>
      </c>
      <c r="T546" s="46">
        <v>89.925667850473133</v>
      </c>
      <c r="U546" s="46">
        <v>-61.675754283968558</v>
      </c>
    </row>
    <row r="547" spans="6:21" x14ac:dyDescent="0.25">
      <c r="F547" s="29">
        <v>537</v>
      </c>
      <c r="G547" s="32">
        <v>770.82566371181974</v>
      </c>
      <c r="H547" s="32">
        <v>1173.9892731524624</v>
      </c>
      <c r="I547" s="32">
        <v>926.57283577278577</v>
      </c>
      <c r="J547" s="32">
        <v>-1158.1731728348532</v>
      </c>
      <c r="K547" s="32">
        <v>1852.8894743902028</v>
      </c>
      <c r="L547" s="32">
        <v>-1392.9003654305943</v>
      </c>
      <c r="O547" s="29">
        <v>537</v>
      </c>
      <c r="P547" s="46">
        <v>105.06681230169465</v>
      </c>
      <c r="Q547" s="46">
        <v>266.88941374949741</v>
      </c>
      <c r="R547" s="46">
        <v>79.147769777367444</v>
      </c>
      <c r="S547" s="46">
        <v>23.375868396835301</v>
      </c>
      <c r="T547" s="46">
        <v>7.1279712487653342</v>
      </c>
      <c r="U547" s="46">
        <v>-35.385240934611943</v>
      </c>
    </row>
    <row r="548" spans="6:21" x14ac:dyDescent="0.25">
      <c r="F548" s="29">
        <v>538</v>
      </c>
      <c r="G548" s="32">
        <v>722.79923911996411</v>
      </c>
      <c r="H548" s="32">
        <v>867.44780909958354</v>
      </c>
      <c r="I548" s="32">
        <v>610.66068542501762</v>
      </c>
      <c r="J548" s="32">
        <v>1164.0024009398521</v>
      </c>
      <c r="K548" s="32">
        <v>645.23200367828758</v>
      </c>
      <c r="L548" s="32">
        <v>1236.9601832503695</v>
      </c>
      <c r="O548" s="29">
        <v>538</v>
      </c>
      <c r="P548" s="46">
        <v>184.65840075789788</v>
      </c>
      <c r="Q548" s="46">
        <v>152.23083316139753</v>
      </c>
      <c r="R548" s="46">
        <v>83.987524457210441</v>
      </c>
      <c r="S548" s="46">
        <v>-231.32406910354803</v>
      </c>
      <c r="T548" s="46">
        <v>35.23956842955397</v>
      </c>
      <c r="U548" s="46">
        <v>-347.53603026192093</v>
      </c>
    </row>
    <row r="549" spans="6:21" x14ac:dyDescent="0.25">
      <c r="F549" s="29">
        <v>539</v>
      </c>
      <c r="G549" s="32">
        <v>810.12545258391219</v>
      </c>
      <c r="H549" s="32">
        <v>789.02155530777964</v>
      </c>
      <c r="I549" s="32">
        <v>891.35249414670216</v>
      </c>
      <c r="J549" s="32">
        <v>1773.3623077230941</v>
      </c>
      <c r="K549" s="32">
        <v>1773.7965398148899</v>
      </c>
      <c r="L549" s="32">
        <v>243.86945748181734</v>
      </c>
      <c r="O549" s="29">
        <v>539</v>
      </c>
      <c r="P549" s="46">
        <v>189.62401606903592</v>
      </c>
      <c r="Q549" s="46">
        <v>176.83527210401098</v>
      </c>
      <c r="R549" s="46">
        <v>56.77036696654892</v>
      </c>
      <c r="S549" s="46">
        <v>-160.31239526136665</v>
      </c>
      <c r="T549" s="46">
        <v>-40.855898599105444</v>
      </c>
      <c r="U549" s="46">
        <v>-282.85916222910907</v>
      </c>
    </row>
    <row r="550" spans="6:21" x14ac:dyDescent="0.25">
      <c r="F550" s="29">
        <v>540</v>
      </c>
      <c r="G550" s="32">
        <v>842.81682930433453</v>
      </c>
      <c r="H550" s="32">
        <v>767.62131379689617</v>
      </c>
      <c r="I550" s="32">
        <v>885.33970403465264</v>
      </c>
      <c r="J550" s="32">
        <v>889.25838816169744</v>
      </c>
      <c r="K550" s="32">
        <v>1018.2199060534094</v>
      </c>
      <c r="L550" s="32">
        <v>-2419.3754284439756</v>
      </c>
      <c r="O550" s="29">
        <v>540</v>
      </c>
      <c r="P550" s="46">
        <v>92.156683112472479</v>
      </c>
      <c r="Q550" s="46">
        <v>118.60840530211226</v>
      </c>
      <c r="R550" s="46">
        <v>61.439795977156109</v>
      </c>
      <c r="S550" s="46">
        <v>-103.06269332282318</v>
      </c>
      <c r="T550" s="46">
        <v>-14.3594078212667</v>
      </c>
      <c r="U550" s="46">
        <v>62.493689494065734</v>
      </c>
    </row>
    <row r="551" spans="6:21" x14ac:dyDescent="0.25">
      <c r="F551" s="29">
        <v>541</v>
      </c>
      <c r="G551" s="32">
        <v>782.59672760137073</v>
      </c>
      <c r="H551" s="32">
        <v>908.66585876149384</v>
      </c>
      <c r="I551" s="32">
        <v>791.18986045124984</v>
      </c>
      <c r="J551" s="32">
        <v>117.15447040149502</v>
      </c>
      <c r="K551" s="32">
        <v>1871.2519282221156</v>
      </c>
      <c r="L551" s="32">
        <v>-1762.0919066693004</v>
      </c>
      <c r="O551" s="29">
        <v>541</v>
      </c>
      <c r="P551" s="46">
        <v>117.10984790260181</v>
      </c>
      <c r="Q551" s="46">
        <v>238.2265322638471</v>
      </c>
      <c r="R551" s="46">
        <v>97.426587253061712</v>
      </c>
      <c r="S551" s="46">
        <v>109.64740084410937</v>
      </c>
      <c r="T551" s="46">
        <v>16.838145829151529</v>
      </c>
      <c r="U551" s="46">
        <v>-326.39136665395642</v>
      </c>
    </row>
    <row r="552" spans="6:21" x14ac:dyDescent="0.25">
      <c r="F552" s="29">
        <v>542</v>
      </c>
      <c r="G552" s="32">
        <v>608.9955576346797</v>
      </c>
      <c r="H552" s="32">
        <v>1143.8647909086503</v>
      </c>
      <c r="I552" s="32">
        <v>677.84946741027852</v>
      </c>
      <c r="J552" s="32">
        <v>-455.82194457775768</v>
      </c>
      <c r="K552" s="32">
        <v>1266.8574693693063</v>
      </c>
      <c r="L552" s="32">
        <v>654.26330818923725</v>
      </c>
      <c r="O552" s="29">
        <v>542</v>
      </c>
      <c r="P552" s="46">
        <v>204.99888258237945</v>
      </c>
      <c r="Q552" s="46">
        <v>194.57491434283594</v>
      </c>
      <c r="R552" s="46">
        <v>34.717332431197121</v>
      </c>
      <c r="S552" s="46">
        <v>-98.701206609722362</v>
      </c>
      <c r="T552" s="46">
        <v>-19.640001390569637</v>
      </c>
      <c r="U552" s="46">
        <v>-419.53107742929035</v>
      </c>
    </row>
    <row r="553" spans="6:21" x14ac:dyDescent="0.25">
      <c r="F553" s="29">
        <v>543</v>
      </c>
      <c r="G553" s="32">
        <v>762.50993086764129</v>
      </c>
      <c r="H553" s="32">
        <v>792.24624259332268</v>
      </c>
      <c r="I553" s="32">
        <v>885.1554062997352</v>
      </c>
      <c r="J553" s="32">
        <v>-170.64374631070859</v>
      </c>
      <c r="K553" s="32">
        <v>2200.5417139587389</v>
      </c>
      <c r="L553" s="32">
        <v>-161.29387748821227</v>
      </c>
      <c r="O553" s="29">
        <v>543</v>
      </c>
      <c r="P553" s="46">
        <v>67.203699951773217</v>
      </c>
      <c r="Q553" s="46">
        <v>213.75714181375338</v>
      </c>
      <c r="R553" s="46">
        <v>24.797312113696194</v>
      </c>
      <c r="S553" s="46">
        <v>-59.59266998204987</v>
      </c>
      <c r="T553" s="46">
        <v>-119.09368179226192</v>
      </c>
      <c r="U553" s="46">
        <v>-294.52072730643988</v>
      </c>
    </row>
    <row r="554" spans="6:21" x14ac:dyDescent="0.25">
      <c r="F554" s="29">
        <v>544</v>
      </c>
      <c r="G554" s="32">
        <v>862.28279275584146</v>
      </c>
      <c r="H554" s="32">
        <v>897.49157050821941</v>
      </c>
      <c r="I554" s="32">
        <v>717.60764563982502</v>
      </c>
      <c r="J554" s="32">
        <v>1249.2524980674061</v>
      </c>
      <c r="K554" s="32">
        <v>2410.562142426862</v>
      </c>
      <c r="L554" s="32">
        <v>990.68869073805308</v>
      </c>
      <c r="O554" s="29">
        <v>544</v>
      </c>
      <c r="P554" s="46">
        <v>107.27634521982822</v>
      </c>
      <c r="Q554" s="46">
        <v>162.3297094357572</v>
      </c>
      <c r="R554" s="46">
        <v>30.815469497609797</v>
      </c>
      <c r="S554" s="46">
        <v>-33.774800979918837</v>
      </c>
      <c r="T554" s="46">
        <v>-42.372599687416937</v>
      </c>
      <c r="U554" s="46">
        <v>-107.9825870041027</v>
      </c>
    </row>
    <row r="555" spans="6:21" x14ac:dyDescent="0.25">
      <c r="F555" s="29">
        <v>545</v>
      </c>
      <c r="G555" s="32">
        <v>674.57288344066637</v>
      </c>
      <c r="H555" s="32">
        <v>1134.1740771372415</v>
      </c>
      <c r="I555" s="32">
        <v>3202.2276162578219</v>
      </c>
      <c r="J555" s="32">
        <v>-281.07083154495922</v>
      </c>
      <c r="K555" s="32">
        <v>1481.2766120897559</v>
      </c>
      <c r="L555" s="32">
        <v>-473.43941963651559</v>
      </c>
      <c r="O555" s="29">
        <v>545</v>
      </c>
      <c r="P555" s="46">
        <v>180.2222769642471</v>
      </c>
      <c r="Q555" s="46">
        <v>238.69318607118754</v>
      </c>
      <c r="R555" s="46">
        <v>104.76817847154001</v>
      </c>
      <c r="S555" s="46">
        <v>-63.849579460777932</v>
      </c>
      <c r="T555" s="46">
        <v>-49.336402582645633</v>
      </c>
      <c r="U555" s="46">
        <v>-175.20531340081914</v>
      </c>
    </row>
    <row r="556" spans="6:21" x14ac:dyDescent="0.25">
      <c r="F556" s="29">
        <v>546</v>
      </c>
      <c r="G556" s="32">
        <v>978.99285160254749</v>
      </c>
      <c r="H556" s="32">
        <v>927.45917381380423</v>
      </c>
      <c r="I556" s="32">
        <v>719.28104894497847</v>
      </c>
      <c r="J556" s="32">
        <v>2182.7567411694381</v>
      </c>
      <c r="K556" s="32">
        <v>2327.8955678524981</v>
      </c>
      <c r="L556" s="32">
        <v>-511.03163788919846</v>
      </c>
      <c r="O556" s="29">
        <v>546</v>
      </c>
      <c r="P556" s="46">
        <v>174.42418397949365</v>
      </c>
      <c r="Q556" s="46">
        <v>206.58094824718825</v>
      </c>
      <c r="R556" s="46">
        <v>74.373890733854068</v>
      </c>
      <c r="S556" s="46">
        <v>33.108394345905879</v>
      </c>
      <c r="T556" s="46">
        <v>-87.291501916717721</v>
      </c>
      <c r="U556" s="46">
        <v>-23.676313448455858</v>
      </c>
    </row>
    <row r="557" spans="6:21" x14ac:dyDescent="0.25">
      <c r="F557" s="29">
        <v>547</v>
      </c>
      <c r="G557" s="32">
        <v>1060.0041537804418</v>
      </c>
      <c r="H557" s="32">
        <v>855.30601242624925</v>
      </c>
      <c r="I557" s="32">
        <v>740.03068461267776</v>
      </c>
      <c r="J557" s="32">
        <v>-379.1970102418727</v>
      </c>
      <c r="K557" s="32">
        <v>2791.2250704027683</v>
      </c>
      <c r="L557" s="32">
        <v>-3.364930676178119</v>
      </c>
      <c r="O557" s="29">
        <v>547</v>
      </c>
      <c r="P557" s="46">
        <v>37.392760955874905</v>
      </c>
      <c r="Q557" s="46">
        <v>190.07176128792184</v>
      </c>
      <c r="R557" s="46">
        <v>40.951398662794759</v>
      </c>
      <c r="S557" s="46">
        <v>-259.86819626992178</v>
      </c>
      <c r="T557" s="46">
        <v>-149.67378985244522</v>
      </c>
      <c r="U557" s="46">
        <v>25.828336904492744</v>
      </c>
    </row>
    <row r="558" spans="6:21" x14ac:dyDescent="0.25">
      <c r="F558" s="29">
        <v>548</v>
      </c>
      <c r="G558" s="32">
        <v>805.83265847254734</v>
      </c>
      <c r="H558" s="32">
        <v>1118.2422211245466</v>
      </c>
      <c r="I558" s="32">
        <v>3204.7546580123367</v>
      </c>
      <c r="J558" s="32">
        <v>-870.99503804717915</v>
      </c>
      <c r="K558" s="32">
        <v>220.6182408159948</v>
      </c>
      <c r="L558" s="32">
        <v>-105.78180408315711</v>
      </c>
      <c r="O558" s="29">
        <v>548</v>
      </c>
      <c r="P558" s="46">
        <v>150.18020997794372</v>
      </c>
      <c r="Q558" s="46">
        <v>179.88827124639488</v>
      </c>
      <c r="R558" s="46">
        <v>43.620322129662895</v>
      </c>
      <c r="S558" s="46">
        <v>-58.819252646090604</v>
      </c>
      <c r="T558" s="46">
        <v>-11.457454506776344</v>
      </c>
      <c r="U558" s="46">
        <v>-297.14970241291246</v>
      </c>
    </row>
    <row r="559" spans="6:21" x14ac:dyDescent="0.25">
      <c r="F559" s="29">
        <v>549</v>
      </c>
      <c r="G559" s="32">
        <v>777.42497261554445</v>
      </c>
      <c r="H559" s="32">
        <v>1041.5761537215976</v>
      </c>
      <c r="I559" s="32">
        <v>1349.8279236438075</v>
      </c>
      <c r="J559" s="32">
        <v>1031.6209090151488</v>
      </c>
      <c r="K559" s="32">
        <v>2626.2247939950621</v>
      </c>
      <c r="L559" s="32">
        <v>-949.3153439530206</v>
      </c>
      <c r="O559" s="29">
        <v>549</v>
      </c>
      <c r="P559" s="46">
        <v>111.40170650279038</v>
      </c>
      <c r="Q559" s="46">
        <v>31.246614512738631</v>
      </c>
      <c r="R559" s="46">
        <v>51.393464471574589</v>
      </c>
      <c r="S559" s="46">
        <v>-121.52430910208011</v>
      </c>
      <c r="T559" s="46">
        <v>-154.61962047812926</v>
      </c>
      <c r="U559" s="46">
        <v>-207.20747355241679</v>
      </c>
    </row>
    <row r="560" spans="6:21" x14ac:dyDescent="0.25">
      <c r="F560" s="29">
        <v>550</v>
      </c>
      <c r="G560" s="32">
        <v>694.8473069937686</v>
      </c>
      <c r="H560" s="32">
        <v>1174.6704604514716</v>
      </c>
      <c r="I560" s="32">
        <v>873.25456536876527</v>
      </c>
      <c r="J560" s="32">
        <v>682.93230441498508</v>
      </c>
      <c r="K560" s="32">
        <v>2171.5543232013542</v>
      </c>
      <c r="L560" s="32">
        <v>-862.18670595294225</v>
      </c>
      <c r="O560" s="29">
        <v>550</v>
      </c>
      <c r="P560" s="46">
        <v>138.1630121663876</v>
      </c>
      <c r="Q560" s="46">
        <v>289.09260196761238</v>
      </c>
      <c r="R560" s="46">
        <v>77.852956784382172</v>
      </c>
      <c r="S560" s="46">
        <v>-77.799484743729067</v>
      </c>
      <c r="T560" s="46">
        <v>53.831203290358872</v>
      </c>
      <c r="U560" s="46">
        <v>-140.09986412677847</v>
      </c>
    </row>
    <row r="561" spans="6:21" x14ac:dyDescent="0.25">
      <c r="F561" s="29">
        <v>551</v>
      </c>
      <c r="G561" s="32">
        <v>966.85873831623621</v>
      </c>
      <c r="H561" s="32">
        <v>1028.6634637704665</v>
      </c>
      <c r="I561" s="32">
        <v>961.94617514891252</v>
      </c>
      <c r="J561" s="32">
        <v>-255.57120504770501</v>
      </c>
      <c r="K561" s="32">
        <v>422.3363630617223</v>
      </c>
      <c r="L561" s="32">
        <v>1206.4126887653956</v>
      </c>
      <c r="O561" s="29">
        <v>551</v>
      </c>
      <c r="P561" s="46">
        <v>164.44415819799156</v>
      </c>
      <c r="Q561" s="46">
        <v>265.58834577187037</v>
      </c>
      <c r="R561" s="46">
        <v>61.369148808303862</v>
      </c>
      <c r="S561" s="46">
        <v>-100.60208806773574</v>
      </c>
      <c r="T561" s="46">
        <v>-26.123714729590006</v>
      </c>
      <c r="U561" s="46">
        <v>-262.95004665034037</v>
      </c>
    </row>
    <row r="562" spans="6:21" x14ac:dyDescent="0.25">
      <c r="F562" s="29">
        <v>552</v>
      </c>
      <c r="G562" s="32">
        <v>695.34019331753825</v>
      </c>
      <c r="H562" s="32">
        <v>776.29404338064523</v>
      </c>
      <c r="I562" s="32">
        <v>849.35506856256325</v>
      </c>
      <c r="J562" s="32">
        <v>2463.2391867692013</v>
      </c>
      <c r="K562" s="32">
        <v>1281.5465511347202</v>
      </c>
      <c r="L562" s="32">
        <v>424.84587548339641</v>
      </c>
      <c r="O562" s="29">
        <v>552</v>
      </c>
      <c r="P562" s="46">
        <v>191.50277973897335</v>
      </c>
      <c r="Q562" s="46">
        <v>217.93451244626897</v>
      </c>
      <c r="R562" s="46">
        <v>35.13260407006959</v>
      </c>
      <c r="S562" s="46">
        <v>20.852010572850304</v>
      </c>
      <c r="T562" s="46">
        <v>113.21732952332752</v>
      </c>
      <c r="U562" s="46">
        <v>-130.13896729989233</v>
      </c>
    </row>
    <row r="563" spans="6:21" x14ac:dyDescent="0.25">
      <c r="F563" s="29">
        <v>553</v>
      </c>
      <c r="G563" s="32">
        <v>1034.2814279666463</v>
      </c>
      <c r="H563" s="32">
        <v>939.12610728846448</v>
      </c>
      <c r="I563" s="32">
        <v>707.79692386912939</v>
      </c>
      <c r="J563" s="32">
        <v>581.26825291468322</v>
      </c>
      <c r="K563" s="32">
        <v>17.980049713418339</v>
      </c>
      <c r="L563" s="32">
        <v>-2943.6326606810198</v>
      </c>
      <c r="O563" s="29">
        <v>553</v>
      </c>
      <c r="P563" s="46">
        <v>36.825699971071799</v>
      </c>
      <c r="Q563" s="46">
        <v>176.72153443533728</v>
      </c>
      <c r="R563" s="46">
        <v>20.587923899464784</v>
      </c>
      <c r="S563" s="46">
        <v>-149.49544640317663</v>
      </c>
      <c r="T563" s="46">
        <v>-60.054269335573281</v>
      </c>
      <c r="U563" s="46">
        <v>-121.99167873159422</v>
      </c>
    </row>
    <row r="564" spans="6:21" x14ac:dyDescent="0.25">
      <c r="F564" s="29">
        <v>554</v>
      </c>
      <c r="G564" s="32">
        <v>1023.4666577430944</v>
      </c>
      <c r="H564" s="32">
        <v>1050.9461041333552</v>
      </c>
      <c r="I564" s="32">
        <v>896.31707535628539</v>
      </c>
      <c r="J564" s="32">
        <v>741.91754425122963</v>
      </c>
      <c r="K564" s="32">
        <v>862.37914497498605</v>
      </c>
      <c r="L564" s="32">
        <v>-1198.7916230427027</v>
      </c>
      <c r="O564" s="29">
        <v>554</v>
      </c>
      <c r="P564" s="46">
        <v>107.023980498669</v>
      </c>
      <c r="Q564" s="46">
        <v>127.94166003813228</v>
      </c>
      <c r="R564" s="46">
        <v>81.52059499291579</v>
      </c>
      <c r="S564" s="46">
        <v>-205.67900540426092</v>
      </c>
      <c r="T564" s="46">
        <v>-197.59098038207037</v>
      </c>
      <c r="U564" s="46">
        <v>-105.12807050280423</v>
      </c>
    </row>
    <row r="565" spans="6:21" x14ac:dyDescent="0.25">
      <c r="F565" s="29">
        <v>555</v>
      </c>
      <c r="G565" s="32">
        <v>822.87623210506536</v>
      </c>
      <c r="H565" s="32">
        <v>696.25959925831648</v>
      </c>
      <c r="I565" s="32">
        <v>592.00177481453557</v>
      </c>
      <c r="J565" s="32">
        <v>1153.7973276966804</v>
      </c>
      <c r="K565" s="32">
        <v>2566.8018352915733</v>
      </c>
      <c r="L565" s="32">
        <v>317.73086091424739</v>
      </c>
      <c r="O565" s="29">
        <v>555</v>
      </c>
      <c r="P565" s="46">
        <v>174.10618395654507</v>
      </c>
      <c r="Q565" s="46">
        <v>192.18604098491312</v>
      </c>
      <c r="R565" s="46">
        <v>41.721322089814862</v>
      </c>
      <c r="S565" s="46">
        <v>118.73917385305606</v>
      </c>
      <c r="T565" s="46">
        <v>16.717628237569329</v>
      </c>
      <c r="U565" s="46">
        <v>-141.81225065011574</v>
      </c>
    </row>
    <row r="566" spans="6:21" x14ac:dyDescent="0.25">
      <c r="F566" s="29">
        <v>556</v>
      </c>
      <c r="G566" s="32">
        <v>872.8380811845982</v>
      </c>
      <c r="H566" s="32">
        <v>1061.3399897998543</v>
      </c>
      <c r="I566" s="32">
        <v>688.47352397551822</v>
      </c>
      <c r="J566" s="32">
        <v>2421.2576192428778</v>
      </c>
      <c r="K566" s="32">
        <v>1669.9744828076255</v>
      </c>
      <c r="L566" s="32">
        <v>1420.6241754205384</v>
      </c>
      <c r="O566" s="29">
        <v>556</v>
      </c>
      <c r="P566" s="46">
        <v>95.847287582400782</v>
      </c>
      <c r="Q566" s="46">
        <v>141.63679518845282</v>
      </c>
      <c r="R566" s="46">
        <v>107.97325720388972</v>
      </c>
      <c r="S566" s="46">
        <v>8.6107339348318419</v>
      </c>
      <c r="T566" s="46">
        <v>-124.62221487045701</v>
      </c>
      <c r="U566" s="46">
        <v>-135.54206321509628</v>
      </c>
    </row>
    <row r="567" spans="6:21" x14ac:dyDescent="0.25">
      <c r="F567" s="29">
        <v>557</v>
      </c>
      <c r="G567" s="32">
        <v>771.97297363506277</v>
      </c>
      <c r="H567" s="32">
        <v>936.99934374747318</v>
      </c>
      <c r="I567" s="32">
        <v>811.78282161765583</v>
      </c>
      <c r="J567" s="32">
        <v>-647.76304720347707</v>
      </c>
      <c r="K567" s="32">
        <v>711.13155016656765</v>
      </c>
      <c r="L567" s="32">
        <v>-11.824630687618992</v>
      </c>
      <c r="O567" s="29">
        <v>557</v>
      </c>
      <c r="P567" s="46">
        <v>203.24172879190201</v>
      </c>
      <c r="Q567" s="46">
        <v>176.65940629079091</v>
      </c>
      <c r="R567" s="46">
        <v>32.944656317285535</v>
      </c>
      <c r="S567" s="46">
        <v>30.43774829469487</v>
      </c>
      <c r="T567" s="46">
        <v>-57.98877479133057</v>
      </c>
      <c r="U567" s="46">
        <v>-157.3492962200711</v>
      </c>
    </row>
    <row r="568" spans="6:21" x14ac:dyDescent="0.25">
      <c r="F568" s="29">
        <v>558</v>
      </c>
      <c r="G568" s="32">
        <v>668.75393872507857</v>
      </c>
      <c r="H568" s="32">
        <v>914.29298559536437</v>
      </c>
      <c r="I568" s="32">
        <v>1943.8139099208774</v>
      </c>
      <c r="J568" s="32">
        <v>-755.65265563796402</v>
      </c>
      <c r="K568" s="32">
        <v>-183.42148671045106</v>
      </c>
      <c r="L568" s="32">
        <v>-164.97930308089781</v>
      </c>
      <c r="O568" s="29">
        <v>558</v>
      </c>
      <c r="P568" s="46">
        <v>158.95834993561982</v>
      </c>
      <c r="Q568" s="46">
        <v>177.90394830707322</v>
      </c>
      <c r="R568" s="46">
        <v>64.207722093941982</v>
      </c>
      <c r="S568" s="46">
        <v>-157.8430093629778</v>
      </c>
      <c r="T568" s="46">
        <v>-40.124554746739364</v>
      </c>
      <c r="U568" s="46">
        <v>-93.758828886602146</v>
      </c>
    </row>
    <row r="569" spans="6:21" x14ac:dyDescent="0.25">
      <c r="F569" s="29">
        <v>559</v>
      </c>
      <c r="G569" s="32">
        <v>897.59122686718865</v>
      </c>
      <c r="H569" s="32">
        <v>791.40294749176155</v>
      </c>
      <c r="I569" s="32">
        <v>727.83261538205852</v>
      </c>
      <c r="J569" s="32">
        <v>140.68041661808638</v>
      </c>
      <c r="K569" s="32">
        <v>1963.8510696988242</v>
      </c>
      <c r="L569" s="32">
        <v>-2915.3423111490838</v>
      </c>
      <c r="O569" s="29">
        <v>559</v>
      </c>
      <c r="P569" s="46">
        <v>104.95491226993806</v>
      </c>
      <c r="Q569" s="46">
        <v>181.42378923677882</v>
      </c>
      <c r="R569" s="46">
        <v>8.3321677889654211</v>
      </c>
      <c r="S569" s="46">
        <v>-7.532181655318027</v>
      </c>
      <c r="T569" s="46">
        <v>-236.49766724838742</v>
      </c>
      <c r="U569" s="46">
        <v>-62.541474740898366</v>
      </c>
    </row>
    <row r="570" spans="6:21" x14ac:dyDescent="0.25">
      <c r="F570" s="29">
        <v>560</v>
      </c>
      <c r="G570" s="32">
        <v>858.47745579331149</v>
      </c>
      <c r="H570" s="32">
        <v>849.29663949328187</v>
      </c>
      <c r="I570" s="32">
        <v>2448.9016177462508</v>
      </c>
      <c r="J570" s="32">
        <v>384.18532383067577</v>
      </c>
      <c r="K570" s="32">
        <v>-1350.234820562664</v>
      </c>
      <c r="L570" s="32">
        <v>9.402933170696997</v>
      </c>
      <c r="O570" s="29">
        <v>560</v>
      </c>
      <c r="P570" s="46">
        <v>36.546067312280741</v>
      </c>
      <c r="Q570" s="46">
        <v>146.39919502370537</v>
      </c>
      <c r="R570" s="46">
        <v>22.472625481821069</v>
      </c>
      <c r="S570" s="46">
        <v>-39.022308628475002</v>
      </c>
      <c r="T570" s="46">
        <v>-108.96947685589873</v>
      </c>
      <c r="U570" s="46">
        <v>-288.66715935904256</v>
      </c>
    </row>
    <row r="571" spans="6:21" x14ac:dyDescent="0.25">
      <c r="F571" s="29">
        <v>561</v>
      </c>
      <c r="G571" s="32">
        <v>866.14241807488679</v>
      </c>
      <c r="H571" s="32">
        <v>1069.3324460283393</v>
      </c>
      <c r="I571" s="32">
        <v>746.24880632324221</v>
      </c>
      <c r="J571" s="32">
        <v>1123.7061549616437</v>
      </c>
      <c r="K571" s="32">
        <v>509.92419843834614</v>
      </c>
      <c r="L571" s="32">
        <v>-1923.7153910155012</v>
      </c>
      <c r="O571" s="29">
        <v>561</v>
      </c>
      <c r="P571" s="46">
        <v>66.295124208682864</v>
      </c>
      <c r="Q571" s="46">
        <v>248.85104705919656</v>
      </c>
      <c r="R571" s="46">
        <v>23.536918956451871</v>
      </c>
      <c r="S571" s="46">
        <v>-120.4115516136261</v>
      </c>
      <c r="T571" s="46">
        <v>-239.66273446208686</v>
      </c>
      <c r="U571" s="46">
        <v>-252.94323367839638</v>
      </c>
    </row>
    <row r="572" spans="6:21" x14ac:dyDescent="0.25">
      <c r="F572" s="29">
        <v>562</v>
      </c>
      <c r="G572" s="32">
        <v>1001.0303440544476</v>
      </c>
      <c r="H572" s="32">
        <v>1034.8999361904989</v>
      </c>
      <c r="I572" s="32">
        <v>728.33666023549495</v>
      </c>
      <c r="J572" s="32">
        <v>631.57934064082201</v>
      </c>
      <c r="K572" s="32">
        <v>-457.86597872889433</v>
      </c>
      <c r="L572" s="32">
        <v>-1882.5675713729743</v>
      </c>
      <c r="O572" s="29">
        <v>562</v>
      </c>
      <c r="P572" s="46">
        <v>73.592365931937536</v>
      </c>
      <c r="Q572" s="46">
        <v>212.92057052129553</v>
      </c>
      <c r="R572" s="46">
        <v>72.78488291949526</v>
      </c>
      <c r="S572" s="46">
        <v>-229.66017616262036</v>
      </c>
      <c r="T572" s="46">
        <v>-33.259227769999598</v>
      </c>
      <c r="U572" s="46">
        <v>-263.40882554710913</v>
      </c>
    </row>
    <row r="573" spans="6:21" x14ac:dyDescent="0.25">
      <c r="F573" s="29">
        <v>563</v>
      </c>
      <c r="G573" s="32">
        <v>747.80177485303375</v>
      </c>
      <c r="H573" s="32">
        <v>685.21428270542765</v>
      </c>
      <c r="I573" s="32">
        <v>907.64989759893297</v>
      </c>
      <c r="J573" s="32">
        <v>1012.1792878803562</v>
      </c>
      <c r="K573" s="32">
        <v>1700.058644558233</v>
      </c>
      <c r="L573" s="32">
        <v>986.33926806094905</v>
      </c>
      <c r="O573" s="29">
        <v>563</v>
      </c>
      <c r="P573" s="46">
        <v>110.98923760924094</v>
      </c>
      <c r="Q573" s="46">
        <v>134.7823716664883</v>
      </c>
      <c r="R573" s="46">
        <v>180.73009328743615</v>
      </c>
      <c r="S573" s="46">
        <v>-145.65182834553411</v>
      </c>
      <c r="T573" s="46">
        <v>-50.436682297275183</v>
      </c>
      <c r="U573" s="46">
        <v>-40.039680286437829</v>
      </c>
    </row>
    <row r="574" spans="6:21" x14ac:dyDescent="0.25">
      <c r="F574" s="29">
        <v>564</v>
      </c>
      <c r="G574" s="32">
        <v>950.6375607988366</v>
      </c>
      <c r="H574" s="32">
        <v>910.7699638486547</v>
      </c>
      <c r="I574" s="32">
        <v>874.42952230512901</v>
      </c>
      <c r="J574" s="32">
        <v>1403.4183566802631</v>
      </c>
      <c r="K574" s="32">
        <v>2342.992290006765</v>
      </c>
      <c r="L574" s="32">
        <v>-2136.4701819698985</v>
      </c>
      <c r="O574" s="29">
        <v>564</v>
      </c>
      <c r="P574" s="46">
        <v>116.27158349823537</v>
      </c>
      <c r="Q574" s="46">
        <v>176.15673992685083</v>
      </c>
      <c r="R574" s="46">
        <v>44.675392505370553</v>
      </c>
      <c r="S574" s="46">
        <v>8.5497505058592651</v>
      </c>
      <c r="T574" s="46">
        <v>-132.4310785446969</v>
      </c>
      <c r="U574" s="46">
        <v>-207.07646658905981</v>
      </c>
    </row>
    <row r="575" spans="6:21" x14ac:dyDescent="0.25">
      <c r="F575" s="29">
        <v>565</v>
      </c>
      <c r="G575" s="32">
        <v>606.10341402765971</v>
      </c>
      <c r="H575" s="32">
        <v>697.59447978248863</v>
      </c>
      <c r="I575" s="32">
        <v>869.08758568146777</v>
      </c>
      <c r="J575" s="32">
        <v>-265.3854902319481</v>
      </c>
      <c r="K575" s="32">
        <v>1160.3345395424221</v>
      </c>
      <c r="L575" s="32">
        <v>-490.26020379507099</v>
      </c>
      <c r="O575" s="29">
        <v>565</v>
      </c>
      <c r="P575" s="46">
        <v>96.344524447074036</v>
      </c>
      <c r="Q575" s="46">
        <v>131.27088825949784</v>
      </c>
      <c r="R575" s="46">
        <v>58.923219026232687</v>
      </c>
      <c r="S575" s="46">
        <v>-111.5147391540745</v>
      </c>
      <c r="T575" s="46">
        <v>60.026736883600961</v>
      </c>
      <c r="U575" s="46">
        <v>-436.13923765005711</v>
      </c>
    </row>
    <row r="576" spans="6:21" x14ac:dyDescent="0.25">
      <c r="F576" s="29">
        <v>566</v>
      </c>
      <c r="G576" s="32">
        <v>877.4313370597265</v>
      </c>
      <c r="H576" s="32">
        <v>957.00366048217711</v>
      </c>
      <c r="I576" s="32">
        <v>770.35742731506252</v>
      </c>
      <c r="J576" s="32">
        <v>-940.87881899678086</v>
      </c>
      <c r="K576" s="32">
        <v>-36.859485467695777</v>
      </c>
      <c r="L576" s="32">
        <v>726.99972157010598</v>
      </c>
      <c r="O576" s="29">
        <v>566</v>
      </c>
      <c r="P576" s="46">
        <v>139.22626423594147</v>
      </c>
      <c r="Q576" s="46">
        <v>99.287401437637698</v>
      </c>
      <c r="R576" s="46">
        <v>55.762049080490158</v>
      </c>
      <c r="S576" s="46">
        <v>-169.78527006392983</v>
      </c>
      <c r="T576" s="46">
        <v>-175.48009072503396</v>
      </c>
      <c r="U576" s="46">
        <v>-99.034527949865151</v>
      </c>
    </row>
    <row r="577" spans="6:21" x14ac:dyDescent="0.25">
      <c r="F577" s="29">
        <v>567</v>
      </c>
      <c r="G577" s="32">
        <v>702.77139013825763</v>
      </c>
      <c r="H577" s="32">
        <v>1081.991658402535</v>
      </c>
      <c r="I577" s="32">
        <v>2160.0062586900158</v>
      </c>
      <c r="J577" s="32">
        <v>1282.055785000849</v>
      </c>
      <c r="K577" s="32">
        <v>1431.4817140355253</v>
      </c>
      <c r="L577" s="32">
        <v>-1903.4036646101586</v>
      </c>
      <c r="O577" s="29">
        <v>567</v>
      </c>
      <c r="P577" s="46">
        <v>93.909514569052703</v>
      </c>
      <c r="Q577" s="46">
        <v>288.0511408821875</v>
      </c>
      <c r="R577" s="46">
        <v>43.844032255921377</v>
      </c>
      <c r="S577" s="46">
        <v>-35.087442967928723</v>
      </c>
      <c r="T577" s="46">
        <v>-134.27696695788268</v>
      </c>
      <c r="U577" s="46">
        <v>-242.52285625258071</v>
      </c>
    </row>
    <row r="578" spans="6:21" x14ac:dyDescent="0.25">
      <c r="F578" s="29">
        <v>568</v>
      </c>
      <c r="G578" s="32">
        <v>1008.8108819158506</v>
      </c>
      <c r="H578" s="32">
        <v>836.30526734141768</v>
      </c>
      <c r="I578" s="32">
        <v>1021.3086684733435</v>
      </c>
      <c r="J578" s="32">
        <v>2950.034812064273</v>
      </c>
      <c r="K578" s="32">
        <v>735.10917013649123</v>
      </c>
      <c r="L578" s="32">
        <v>-1391.7172098136643</v>
      </c>
      <c r="O578" s="29">
        <v>568</v>
      </c>
      <c r="P578" s="46">
        <v>162.70935462602625</v>
      </c>
      <c r="Q578" s="46">
        <v>224.33825634681841</v>
      </c>
      <c r="R578" s="46">
        <v>37.798649265360268</v>
      </c>
      <c r="S578" s="46">
        <v>-101.39485088326091</v>
      </c>
      <c r="T578" s="46">
        <v>-77.153506604581594</v>
      </c>
      <c r="U578" s="46">
        <v>-106.26126271366115</v>
      </c>
    </row>
    <row r="579" spans="6:21" x14ac:dyDescent="0.25">
      <c r="F579" s="29">
        <v>569</v>
      </c>
      <c r="G579" s="32">
        <v>871.71256565431486</v>
      </c>
      <c r="H579" s="32">
        <v>1102.561758002339</v>
      </c>
      <c r="I579" s="32">
        <v>704.81642588763407</v>
      </c>
      <c r="J579" s="32">
        <v>410.30071193650201</v>
      </c>
      <c r="K579" s="32">
        <v>2.1312184073412936</v>
      </c>
      <c r="L579" s="32">
        <v>-725.33947486645593</v>
      </c>
      <c r="O579" s="29">
        <v>569</v>
      </c>
      <c r="P579" s="46">
        <v>158.37983077063598</v>
      </c>
      <c r="Q579" s="46">
        <v>273.84376955621042</v>
      </c>
      <c r="R579" s="46">
        <v>62.208173781537823</v>
      </c>
      <c r="S579" s="46">
        <v>-94.698176523906341</v>
      </c>
      <c r="T579" s="46">
        <v>-71.201653214978933</v>
      </c>
      <c r="U579" s="46">
        <v>-488.45321154984208</v>
      </c>
    </row>
    <row r="580" spans="6:21" x14ac:dyDescent="0.25">
      <c r="F580" s="29">
        <v>570</v>
      </c>
      <c r="G580" s="32">
        <v>968.50324101750221</v>
      </c>
      <c r="H580" s="32">
        <v>971.14715379898553</v>
      </c>
      <c r="I580" s="32">
        <v>1881.1759705554869</v>
      </c>
      <c r="J580" s="32">
        <v>1304.2362970005679</v>
      </c>
      <c r="K580" s="32">
        <v>1222.3437686330162</v>
      </c>
      <c r="L580" s="32">
        <v>172.39133567522003</v>
      </c>
      <c r="O580" s="29">
        <v>570</v>
      </c>
      <c r="P580" s="46">
        <v>119.08065482518577</v>
      </c>
      <c r="Q580" s="46">
        <v>186.23202326804693</v>
      </c>
      <c r="R580" s="46">
        <v>26.683026871271295</v>
      </c>
      <c r="S580" s="46">
        <v>8.1582893642778345</v>
      </c>
      <c r="T580" s="46">
        <v>-240.66152948319404</v>
      </c>
      <c r="U580" s="46">
        <v>-373.45254717409318</v>
      </c>
    </row>
    <row r="581" spans="6:21" x14ac:dyDescent="0.25">
      <c r="F581" s="29">
        <v>571</v>
      </c>
      <c r="G581" s="32">
        <v>874.03130795033212</v>
      </c>
      <c r="H581" s="32">
        <v>1067.7587904993934</v>
      </c>
      <c r="I581" s="32">
        <v>677.54764633780906</v>
      </c>
      <c r="J581" s="32">
        <v>298.77186874011204</v>
      </c>
      <c r="K581" s="32">
        <v>249.34958233077668</v>
      </c>
      <c r="L581" s="32">
        <v>-993.53872583207249</v>
      </c>
      <c r="O581" s="29">
        <v>571</v>
      </c>
      <c r="P581" s="46">
        <v>177.05782902741862</v>
      </c>
      <c r="Q581" s="46">
        <v>157.79445885233463</v>
      </c>
      <c r="R581" s="46">
        <v>68.828738061590968</v>
      </c>
      <c r="S581" s="46">
        <v>-110.67890135253992</v>
      </c>
      <c r="T581" s="46">
        <v>-238.71652462209875</v>
      </c>
      <c r="U581" s="46">
        <v>-123.59180862548749</v>
      </c>
    </row>
    <row r="582" spans="6:21" x14ac:dyDescent="0.25">
      <c r="F582" s="29">
        <v>572</v>
      </c>
      <c r="G582" s="32">
        <v>1183.5752990075844</v>
      </c>
      <c r="H582" s="32">
        <v>1223.0672177364913</v>
      </c>
      <c r="I582" s="32">
        <v>766.99106065583601</v>
      </c>
      <c r="J582" s="32">
        <v>1587.134705644974</v>
      </c>
      <c r="K582" s="32">
        <v>2515.642861911675</v>
      </c>
      <c r="L582" s="32">
        <v>-1529.0474812742959</v>
      </c>
      <c r="O582" s="29">
        <v>572</v>
      </c>
      <c r="P582" s="46">
        <v>121.02857781000085</v>
      </c>
      <c r="Q582" s="46">
        <v>273.19695051985434</v>
      </c>
      <c r="R582" s="46">
        <v>65.175016940337912</v>
      </c>
      <c r="S582" s="46">
        <v>-91.51059619378907</v>
      </c>
      <c r="T582" s="46">
        <v>-58.26122441336372</v>
      </c>
      <c r="U582" s="46">
        <v>-210.84642282299865</v>
      </c>
    </row>
    <row r="583" spans="6:21" x14ac:dyDescent="0.25">
      <c r="F583" s="29">
        <v>573</v>
      </c>
      <c r="G583" s="32">
        <v>810.86785299035409</v>
      </c>
      <c r="H583" s="32">
        <v>1042.7183629170331</v>
      </c>
      <c r="I583" s="32">
        <v>2331.2594316425129</v>
      </c>
      <c r="J583" s="32">
        <v>128.38170448247092</v>
      </c>
      <c r="K583" s="32">
        <v>2043.037517977009</v>
      </c>
      <c r="L583" s="32">
        <v>138.07827181196717</v>
      </c>
      <c r="O583" s="29">
        <v>573</v>
      </c>
      <c r="P583" s="46">
        <v>217.62893625866218</v>
      </c>
      <c r="Q583" s="46">
        <v>183.8157824834052</v>
      </c>
      <c r="R583" s="46">
        <v>22.566157471306155</v>
      </c>
      <c r="S583" s="46">
        <v>-328.28919152276114</v>
      </c>
      <c r="T583" s="46">
        <v>-165.08687848789589</v>
      </c>
      <c r="U583" s="46">
        <v>-14.033724683448554</v>
      </c>
    </row>
    <row r="584" spans="6:21" x14ac:dyDescent="0.25">
      <c r="F584" s="29">
        <v>574</v>
      </c>
      <c r="G584" s="32">
        <v>795.80247458069744</v>
      </c>
      <c r="H584" s="32">
        <v>849.45239796698661</v>
      </c>
      <c r="I584" s="32">
        <v>1307.8659023672235</v>
      </c>
      <c r="J584" s="32">
        <v>2466.9101333107556</v>
      </c>
      <c r="K584" s="32">
        <v>2169.4364552808502</v>
      </c>
      <c r="L584" s="32">
        <v>1397.6227238756674</v>
      </c>
      <c r="O584" s="29">
        <v>574</v>
      </c>
      <c r="P584" s="46">
        <v>135.82475935379426</v>
      </c>
      <c r="Q584" s="46">
        <v>167.40698066676919</v>
      </c>
      <c r="R584" s="46">
        <v>80.959125567124204</v>
      </c>
      <c r="S584" s="46">
        <v>-45.572052644982136</v>
      </c>
      <c r="T584" s="46">
        <v>-251.63808181104071</v>
      </c>
      <c r="U584" s="46">
        <v>-252.30743640019784</v>
      </c>
    </row>
    <row r="585" spans="6:21" x14ac:dyDescent="0.25">
      <c r="F585" s="29">
        <v>575</v>
      </c>
      <c r="G585" s="32">
        <v>883.65048451481243</v>
      </c>
      <c r="H585" s="32">
        <v>840.75583603344785</v>
      </c>
      <c r="I585" s="32">
        <v>791.96200947317266</v>
      </c>
      <c r="J585" s="32">
        <v>1186.1644104707129</v>
      </c>
      <c r="K585" s="32">
        <v>2750.5915167912808</v>
      </c>
      <c r="L585" s="32">
        <v>374.38363993859002</v>
      </c>
      <c r="O585" s="29">
        <v>575</v>
      </c>
      <c r="P585" s="46">
        <v>137.36849758526409</v>
      </c>
      <c r="Q585" s="46">
        <v>103.26355413669472</v>
      </c>
      <c r="R585" s="46">
        <v>84.518729143087455</v>
      </c>
      <c r="S585" s="46">
        <v>-29.789835647900418</v>
      </c>
      <c r="T585" s="46">
        <v>-217.04993177997756</v>
      </c>
      <c r="U585" s="46">
        <v>-160.15008124077485</v>
      </c>
    </row>
    <row r="586" spans="6:21" x14ac:dyDescent="0.25">
      <c r="F586" s="29">
        <v>576</v>
      </c>
      <c r="G586" s="32">
        <v>820.11977010770624</v>
      </c>
      <c r="H586" s="32">
        <v>921.93422407454545</v>
      </c>
      <c r="I586" s="32">
        <v>802.89761918877002</v>
      </c>
      <c r="J586" s="32">
        <v>1749.0251077305456</v>
      </c>
      <c r="K586" s="32">
        <v>937.94940913374558</v>
      </c>
      <c r="L586" s="32">
        <v>214.84843721040943</v>
      </c>
      <c r="O586" s="29">
        <v>576</v>
      </c>
      <c r="P586" s="46">
        <v>71.847915912356655</v>
      </c>
      <c r="Q586" s="46">
        <v>197.69175677149292</v>
      </c>
      <c r="R586" s="46">
        <v>5.2150614633926011</v>
      </c>
      <c r="S586" s="46">
        <v>-31.387040829807688</v>
      </c>
      <c r="T586" s="46">
        <v>-188.74622115515399</v>
      </c>
      <c r="U586" s="46">
        <v>-379.24421096512265</v>
      </c>
    </row>
    <row r="587" spans="6:21" x14ac:dyDescent="0.25">
      <c r="F587" s="29">
        <v>577</v>
      </c>
      <c r="G587" s="32">
        <v>678.06351357386757</v>
      </c>
      <c r="H587" s="32">
        <v>1054.1536667239525</v>
      </c>
      <c r="I587" s="32">
        <v>790.93609223576641</v>
      </c>
      <c r="J587" s="32">
        <v>-284.06768638609356</v>
      </c>
      <c r="K587" s="32">
        <v>2444.9888016768991</v>
      </c>
      <c r="L587" s="32">
        <v>79.678307760384996</v>
      </c>
      <c r="O587" s="29">
        <v>577</v>
      </c>
      <c r="P587" s="46">
        <v>127.2272607318821</v>
      </c>
      <c r="Q587" s="46">
        <v>144.19083989081133</v>
      </c>
      <c r="R587" s="46">
        <v>114.7845412035922</v>
      </c>
      <c r="S587" s="46">
        <v>-99.033388635047686</v>
      </c>
      <c r="T587" s="46">
        <v>-85.424504311748365</v>
      </c>
      <c r="U587" s="46">
        <v>-55.554291589429454</v>
      </c>
    </row>
    <row r="588" spans="6:21" x14ac:dyDescent="0.25">
      <c r="F588" s="29">
        <v>578</v>
      </c>
      <c r="G588" s="32">
        <v>611.18079239643839</v>
      </c>
      <c r="H588" s="32">
        <v>994.82621874980669</v>
      </c>
      <c r="I588" s="32">
        <v>954.59298999489056</v>
      </c>
      <c r="J588" s="32">
        <v>1230.7927136179342</v>
      </c>
      <c r="K588" s="32">
        <v>1378.7052671506763</v>
      </c>
      <c r="L588" s="32">
        <v>-1167.8695233107192</v>
      </c>
      <c r="O588" s="29">
        <v>578</v>
      </c>
      <c r="P588" s="46">
        <v>236.18834186917798</v>
      </c>
      <c r="Q588" s="46">
        <v>114.16591112620387</v>
      </c>
      <c r="R588" s="46">
        <v>52.138394482332558</v>
      </c>
      <c r="S588" s="46">
        <v>-65.698000288183493</v>
      </c>
      <c r="T588" s="46">
        <v>-10.038791733996163</v>
      </c>
      <c r="U588" s="46">
        <v>-197.78695353804255</v>
      </c>
    </row>
    <row r="589" spans="6:21" x14ac:dyDescent="0.25">
      <c r="F589" s="29">
        <v>579</v>
      </c>
      <c r="G589" s="32">
        <v>816.71164308861307</v>
      </c>
      <c r="H589" s="32">
        <v>865.40423843100234</v>
      </c>
      <c r="I589" s="32">
        <v>648.97710222752903</v>
      </c>
      <c r="J589" s="32">
        <v>-1614.4637608382891</v>
      </c>
      <c r="K589" s="32">
        <v>2128.1290327850829</v>
      </c>
      <c r="L589" s="32">
        <v>-2338.6533017102365</v>
      </c>
      <c r="O589" s="29">
        <v>579</v>
      </c>
      <c r="P589" s="46">
        <v>171.62913337471292</v>
      </c>
      <c r="Q589" s="46">
        <v>230.85837853520849</v>
      </c>
      <c r="R589" s="46">
        <v>39.555534335987772</v>
      </c>
      <c r="S589" s="46">
        <v>-249.42114050654925</v>
      </c>
      <c r="T589" s="46">
        <v>-1.6995518247559858</v>
      </c>
      <c r="U589" s="46">
        <v>-85.617662455574987</v>
      </c>
    </row>
    <row r="590" spans="6:21" x14ac:dyDescent="0.25">
      <c r="F590" s="29">
        <v>580</v>
      </c>
      <c r="G590" s="32">
        <v>923.40833945854138</v>
      </c>
      <c r="H590" s="32">
        <v>847.6165863681772</v>
      </c>
      <c r="I590" s="32">
        <v>812.11786341673269</v>
      </c>
      <c r="J590" s="32">
        <v>1651.3727583470954</v>
      </c>
      <c r="K590" s="32">
        <v>2345.1686837584366</v>
      </c>
      <c r="L590" s="32">
        <v>-30.730708306339693</v>
      </c>
      <c r="O590" s="29">
        <v>580</v>
      </c>
      <c r="P590" s="46">
        <v>73.650297784006284</v>
      </c>
      <c r="Q590" s="46">
        <v>224.38631960241401</v>
      </c>
      <c r="R590" s="46">
        <v>38.533061254607617</v>
      </c>
      <c r="S590" s="46">
        <v>-99.905620475726892</v>
      </c>
      <c r="T590" s="46">
        <v>-13.946967053844105</v>
      </c>
      <c r="U590" s="46">
        <v>110.07715638902471</v>
      </c>
    </row>
    <row r="591" spans="6:21" x14ac:dyDescent="0.25">
      <c r="F591" s="29">
        <v>581</v>
      </c>
      <c r="G591" s="32">
        <v>827.10050739827921</v>
      </c>
      <c r="H591" s="32">
        <v>887.41011289154994</v>
      </c>
      <c r="I591" s="32">
        <v>2012.1374775886998</v>
      </c>
      <c r="J591" s="32">
        <v>663.13098524064662</v>
      </c>
      <c r="K591" s="32">
        <v>1054.0900314868468</v>
      </c>
      <c r="L591" s="32">
        <v>502.835112551149</v>
      </c>
      <c r="O591" s="29">
        <v>581</v>
      </c>
      <c r="P591" s="46">
        <v>142.12857313488229</v>
      </c>
      <c r="Q591" s="46">
        <v>222.54028768311235</v>
      </c>
      <c r="R591" s="46">
        <v>6.5895069263416985</v>
      </c>
      <c r="S591" s="46">
        <v>-191.08394441103258</v>
      </c>
      <c r="T591" s="46">
        <v>-11.802452755504987</v>
      </c>
      <c r="U591" s="46">
        <v>-192.08719265952573</v>
      </c>
    </row>
    <row r="592" spans="6:21" x14ac:dyDescent="0.25">
      <c r="F592" s="29">
        <v>582</v>
      </c>
      <c r="G592" s="32">
        <v>707.75245076371903</v>
      </c>
      <c r="H592" s="32">
        <v>1176.3031893798998</v>
      </c>
      <c r="I592" s="32">
        <v>3118.07936899784</v>
      </c>
      <c r="J592" s="32">
        <v>2499.5937725865706</v>
      </c>
      <c r="K592" s="32">
        <v>1502.26501997378</v>
      </c>
      <c r="L592" s="32">
        <v>-596.01253281865866</v>
      </c>
      <c r="O592" s="29">
        <v>582</v>
      </c>
      <c r="P592" s="46">
        <v>128.08968454168269</v>
      </c>
      <c r="Q592" s="46">
        <v>115.36941082306345</v>
      </c>
      <c r="R592" s="46">
        <v>32.899568077922709</v>
      </c>
      <c r="S592" s="46">
        <v>-314.97321131587807</v>
      </c>
      <c r="T592" s="46">
        <v>141.63597104011308</v>
      </c>
      <c r="U592" s="46">
        <v>-99.13493128045377</v>
      </c>
    </row>
    <row r="593" spans="6:21" x14ac:dyDescent="0.25">
      <c r="F593" s="29">
        <v>583</v>
      </c>
      <c r="G593" s="32">
        <v>694.2624815982208</v>
      </c>
      <c r="H593" s="32">
        <v>971.14324020113054</v>
      </c>
      <c r="I593" s="32">
        <v>738.43460798977412</v>
      </c>
      <c r="J593" s="32">
        <v>1111.9154336674192</v>
      </c>
      <c r="K593" s="32">
        <v>1154.1687288987068</v>
      </c>
      <c r="L593" s="32">
        <v>1739.280424669314</v>
      </c>
      <c r="O593" s="29">
        <v>583</v>
      </c>
      <c r="P593" s="46">
        <v>136.7196452435627</v>
      </c>
      <c r="Q593" s="46">
        <v>156.74448968333274</v>
      </c>
      <c r="R593" s="46">
        <v>86.622039669185881</v>
      </c>
      <c r="S593" s="46">
        <v>-39.333031722836495</v>
      </c>
      <c r="T593" s="46">
        <v>-103.29202520199283</v>
      </c>
      <c r="U593" s="46">
        <v>-130.84366338608584</v>
      </c>
    </row>
    <row r="594" spans="6:21" x14ac:dyDescent="0.25">
      <c r="F594" s="29">
        <v>584</v>
      </c>
      <c r="G594" s="32">
        <v>885.44839345714945</v>
      </c>
      <c r="H594" s="32">
        <v>992.90055101130656</v>
      </c>
      <c r="I594" s="32">
        <v>3483.7400416147229</v>
      </c>
      <c r="J594" s="32">
        <v>406.54818291600077</v>
      </c>
      <c r="K594" s="32">
        <v>1294.487128365673</v>
      </c>
      <c r="L594" s="32">
        <v>-3226.870480566874</v>
      </c>
      <c r="O594" s="29">
        <v>584</v>
      </c>
      <c r="P594" s="46">
        <v>124.22455895418341</v>
      </c>
      <c r="Q594" s="46">
        <v>246.22880797565969</v>
      </c>
      <c r="R594" s="46">
        <v>46.440706192565415</v>
      </c>
      <c r="S594" s="46">
        <v>-63.360586359688455</v>
      </c>
      <c r="T594" s="46">
        <v>-146.81389104643711</v>
      </c>
      <c r="U594" s="46">
        <v>-159.02255241344233</v>
      </c>
    </row>
    <row r="595" spans="6:21" x14ac:dyDescent="0.25">
      <c r="F595" s="29">
        <v>585</v>
      </c>
      <c r="G595" s="32">
        <v>658.07349181884001</v>
      </c>
      <c r="H595" s="32">
        <v>749.8238513816741</v>
      </c>
      <c r="I595" s="32">
        <v>946.77942329336065</v>
      </c>
      <c r="J595" s="32">
        <v>961.06123590599418</v>
      </c>
      <c r="K595" s="32">
        <v>-235.0442550719381</v>
      </c>
      <c r="L595" s="32">
        <v>-274.18687939007941</v>
      </c>
      <c r="O595" s="29">
        <v>585</v>
      </c>
      <c r="P595" s="46">
        <v>221.66512727992614</v>
      </c>
      <c r="Q595" s="46">
        <v>46.958620691641386</v>
      </c>
      <c r="R595" s="46">
        <v>51.849806808531127</v>
      </c>
      <c r="S595" s="46">
        <v>-82.285168667751009</v>
      </c>
      <c r="T595" s="46">
        <v>126.31303408294355</v>
      </c>
      <c r="U595" s="46">
        <v>-82.570488738757831</v>
      </c>
    </row>
    <row r="596" spans="6:21" x14ac:dyDescent="0.25">
      <c r="F596" s="29">
        <v>586</v>
      </c>
      <c r="G596" s="32">
        <v>1002.4680122846644</v>
      </c>
      <c r="H596" s="32">
        <v>1144.6015923790874</v>
      </c>
      <c r="I596" s="32">
        <v>2153.4422513757149</v>
      </c>
      <c r="J596" s="32">
        <v>1764.0982448338009</v>
      </c>
      <c r="K596" s="32">
        <v>1226.1081012321556</v>
      </c>
      <c r="L596" s="32">
        <v>-473.38813479429973</v>
      </c>
      <c r="O596" s="29">
        <v>586</v>
      </c>
      <c r="P596" s="46">
        <v>204.04043211131045</v>
      </c>
      <c r="Q596" s="46">
        <v>114.55793397227973</v>
      </c>
      <c r="R596" s="46">
        <v>73.099774394133533</v>
      </c>
      <c r="S596" s="46">
        <v>-10.705499953546905</v>
      </c>
      <c r="T596" s="46">
        <v>-36.544143893776891</v>
      </c>
      <c r="U596" s="46">
        <v>35.553669109810869</v>
      </c>
    </row>
    <row r="597" spans="6:21" x14ac:dyDescent="0.25">
      <c r="F597" s="29">
        <v>587</v>
      </c>
      <c r="G597" s="32">
        <v>836.48709720218721</v>
      </c>
      <c r="H597" s="32">
        <v>919.41409761345585</v>
      </c>
      <c r="I597" s="32">
        <v>731.40074727513456</v>
      </c>
      <c r="J597" s="32">
        <v>1244.0175502634138</v>
      </c>
      <c r="K597" s="32">
        <v>1866.0816978295497</v>
      </c>
      <c r="L597" s="32">
        <v>-2105.4654540782303</v>
      </c>
      <c r="O597" s="29">
        <v>587</v>
      </c>
      <c r="P597" s="46">
        <v>186.40954617387899</v>
      </c>
      <c r="Q597" s="46">
        <v>243.48893245880265</v>
      </c>
      <c r="R597" s="46">
        <v>44.948612523359941</v>
      </c>
      <c r="S597" s="46">
        <v>-182.04109424121646</v>
      </c>
      <c r="T597" s="46">
        <v>-141.54279774514816</v>
      </c>
      <c r="U597" s="46">
        <v>-142.70057518869044</v>
      </c>
    </row>
    <row r="598" spans="6:21" x14ac:dyDescent="0.25">
      <c r="F598" s="29">
        <v>588</v>
      </c>
      <c r="G598" s="32">
        <v>767.63007974782749</v>
      </c>
      <c r="H598" s="32">
        <v>883.71289795371376</v>
      </c>
      <c r="I598" s="32">
        <v>926.02023721104524</v>
      </c>
      <c r="J598" s="32">
        <v>-1609.8126909291341</v>
      </c>
      <c r="K598" s="32">
        <v>137.29472973648717</v>
      </c>
      <c r="L598" s="32">
        <v>1114.3658198200246</v>
      </c>
      <c r="O598" s="29">
        <v>588</v>
      </c>
      <c r="P598" s="46">
        <v>163.23900394960185</v>
      </c>
      <c r="Q598" s="46">
        <v>183.01414094054707</v>
      </c>
      <c r="R598" s="46">
        <v>82.458352755841702</v>
      </c>
      <c r="S598" s="46">
        <v>-15.990681041442599</v>
      </c>
      <c r="T598" s="46">
        <v>-56.245969165190559</v>
      </c>
      <c r="U598" s="46">
        <v>-124.35864707231849</v>
      </c>
    </row>
    <row r="599" spans="6:21" x14ac:dyDescent="0.25">
      <c r="F599" s="29">
        <v>589</v>
      </c>
      <c r="G599" s="32">
        <v>908.17530656800773</v>
      </c>
      <c r="H599" s="32">
        <v>973.71118826900965</v>
      </c>
      <c r="I599" s="32">
        <v>877.14942067695483</v>
      </c>
      <c r="J599" s="32">
        <v>1387.4588298024255</v>
      </c>
      <c r="K599" s="32">
        <v>867.24326594729882</v>
      </c>
      <c r="L599" s="32">
        <v>841.46447139421343</v>
      </c>
      <c r="O599" s="29">
        <v>589</v>
      </c>
      <c r="P599" s="46">
        <v>121.79496445665217</v>
      </c>
      <c r="Q599" s="46">
        <v>238.71189318607907</v>
      </c>
      <c r="R599" s="46">
        <v>152.99693448382911</v>
      </c>
      <c r="S599" s="46">
        <v>-218.88703795039885</v>
      </c>
      <c r="T599" s="46">
        <v>-59.204796715340763</v>
      </c>
      <c r="U599" s="46">
        <v>-141.95243009342209</v>
      </c>
    </row>
    <row r="600" spans="6:21" x14ac:dyDescent="0.25">
      <c r="F600" s="29">
        <v>590</v>
      </c>
      <c r="G600" s="32">
        <v>932.7112950236401</v>
      </c>
      <c r="H600" s="32">
        <v>945.43965634604956</v>
      </c>
      <c r="I600" s="32">
        <v>2957.9600886242915</v>
      </c>
      <c r="J600" s="32">
        <v>-884.58616332964993</v>
      </c>
      <c r="K600" s="32">
        <v>1726.8787741418892</v>
      </c>
      <c r="L600" s="32">
        <v>627.21426764204352</v>
      </c>
      <c r="O600" s="29">
        <v>590</v>
      </c>
      <c r="P600" s="46">
        <v>30.247668046911258</v>
      </c>
      <c r="Q600" s="46">
        <v>170.42813065862083</v>
      </c>
      <c r="R600" s="46">
        <v>143.81376622861359</v>
      </c>
      <c r="S600" s="46">
        <v>-25.000625715721981</v>
      </c>
      <c r="T600" s="46">
        <v>-180.92516907657273</v>
      </c>
      <c r="U600" s="46">
        <v>-99.62818199690787</v>
      </c>
    </row>
    <row r="601" spans="6:21" x14ac:dyDescent="0.25">
      <c r="F601" s="29">
        <v>591</v>
      </c>
      <c r="G601" s="32">
        <v>781.0102606645728</v>
      </c>
      <c r="H601" s="32">
        <v>786.12957788984113</v>
      </c>
      <c r="I601" s="32">
        <v>524.34264262548822</v>
      </c>
      <c r="J601" s="32">
        <v>3300.9689448299278</v>
      </c>
      <c r="K601" s="32">
        <v>-121.02588695505074</v>
      </c>
      <c r="L601" s="32">
        <v>-1516.533126146006</v>
      </c>
      <c r="O601" s="29">
        <v>591</v>
      </c>
      <c r="P601" s="46">
        <v>78.770769757750998</v>
      </c>
      <c r="Q601" s="46">
        <v>201.12919279117648</v>
      </c>
      <c r="R601" s="46">
        <v>39.201391047809636</v>
      </c>
      <c r="S601" s="46">
        <v>145.312252357489</v>
      </c>
      <c r="T601" s="46">
        <v>-99.539959755012887</v>
      </c>
      <c r="U601" s="46">
        <v>-260.99302609942163</v>
      </c>
    </row>
    <row r="602" spans="6:21" x14ac:dyDescent="0.25">
      <c r="F602" s="29">
        <v>592</v>
      </c>
      <c r="G602" s="32">
        <v>733.41426920271761</v>
      </c>
      <c r="H602" s="32">
        <v>827.26164010621687</v>
      </c>
      <c r="I602" s="32">
        <v>967.15493957338867</v>
      </c>
      <c r="J602" s="32">
        <v>1555.92723975632</v>
      </c>
      <c r="K602" s="32">
        <v>1822.1804822841268</v>
      </c>
      <c r="L602" s="32">
        <v>357.56100608156976</v>
      </c>
      <c r="O602" s="29">
        <v>592</v>
      </c>
      <c r="P602" s="46">
        <v>117.74871818952107</v>
      </c>
      <c r="Q602" s="46">
        <v>190.00955260417277</v>
      </c>
      <c r="R602" s="46">
        <v>47.64818240489376</v>
      </c>
      <c r="S602" s="46">
        <v>-219.81953081501297</v>
      </c>
      <c r="T602" s="46">
        <v>17.919105021121482</v>
      </c>
      <c r="U602" s="46">
        <v>-270.38583956178945</v>
      </c>
    </row>
    <row r="603" spans="6:21" x14ac:dyDescent="0.25">
      <c r="F603" s="29">
        <v>593</v>
      </c>
      <c r="G603" s="32">
        <v>968.80309623232733</v>
      </c>
      <c r="H603" s="32">
        <v>1050.6529961831184</v>
      </c>
      <c r="I603" s="32">
        <v>966.54273946370995</v>
      </c>
      <c r="J603" s="32">
        <v>3056.9542879221735</v>
      </c>
      <c r="K603" s="32">
        <v>1143.6091585479826</v>
      </c>
      <c r="L603" s="32">
        <v>6.9941428420461307</v>
      </c>
      <c r="O603" s="29">
        <v>593</v>
      </c>
      <c r="P603" s="46">
        <v>219.28237766655121</v>
      </c>
      <c r="Q603" s="46">
        <v>264.52494205574692</v>
      </c>
      <c r="R603" s="46">
        <v>54.816130208780748</v>
      </c>
      <c r="S603" s="46">
        <v>-116.8188543466797</v>
      </c>
      <c r="T603" s="46">
        <v>27.235532544298849</v>
      </c>
      <c r="U603" s="46">
        <v>-76.664828889579326</v>
      </c>
    </row>
    <row r="604" spans="6:21" x14ac:dyDescent="0.25">
      <c r="F604" s="29">
        <v>594</v>
      </c>
      <c r="G604" s="32">
        <v>928.7090835572476</v>
      </c>
      <c r="H604" s="32">
        <v>1000.6298489933133</v>
      </c>
      <c r="I604" s="32">
        <v>694.45395838971854</v>
      </c>
      <c r="J604" s="32">
        <v>-634.06839851429049</v>
      </c>
      <c r="K604" s="32">
        <v>2489.9205768150641</v>
      </c>
      <c r="L604" s="32">
        <v>851.72090186643254</v>
      </c>
      <c r="O604" s="29">
        <v>594</v>
      </c>
      <c r="P604" s="46">
        <v>210.61516537014592</v>
      </c>
      <c r="Q604" s="46">
        <v>190.89701068038522</v>
      </c>
      <c r="R604" s="46">
        <v>3.9920728949381896</v>
      </c>
      <c r="S604" s="46">
        <v>-248.75659364657145</v>
      </c>
      <c r="T604" s="46">
        <v>-25.996059993951576</v>
      </c>
      <c r="U604" s="46">
        <v>-90.607522296670709</v>
      </c>
    </row>
    <row r="605" spans="6:21" x14ac:dyDescent="0.25">
      <c r="F605" s="29">
        <v>595</v>
      </c>
      <c r="G605" s="32">
        <v>712.36430029516168</v>
      </c>
      <c r="H605" s="32">
        <v>840.70840873739598</v>
      </c>
      <c r="I605" s="32">
        <v>1230.6400819747278</v>
      </c>
      <c r="J605" s="32">
        <v>1987.2140015534669</v>
      </c>
      <c r="K605" s="32">
        <v>1162.1265476722847</v>
      </c>
      <c r="L605" s="32">
        <v>1002.9695701045775</v>
      </c>
      <c r="O605" s="29">
        <v>595</v>
      </c>
      <c r="P605" s="46">
        <v>169.24121201463686</v>
      </c>
      <c r="Q605" s="46">
        <v>54.244956237650456</v>
      </c>
      <c r="R605" s="46">
        <v>13.034998601898337</v>
      </c>
      <c r="S605" s="46">
        <v>-80.148937027594116</v>
      </c>
      <c r="T605" s="46">
        <v>-134.25351135689198</v>
      </c>
      <c r="U605" s="46">
        <v>-86.979608478213208</v>
      </c>
    </row>
    <row r="606" spans="6:21" x14ac:dyDescent="0.25">
      <c r="F606" s="29">
        <v>596</v>
      </c>
      <c r="G606" s="32">
        <v>787.37137032091459</v>
      </c>
      <c r="H606" s="32">
        <v>947.32153738082343</v>
      </c>
      <c r="I606" s="32">
        <v>1548.5428345299829</v>
      </c>
      <c r="J606" s="32">
        <v>678.11866020243269</v>
      </c>
      <c r="K606" s="32">
        <v>886.09948706049727</v>
      </c>
      <c r="L606" s="32">
        <v>-1536.9508653272496</v>
      </c>
      <c r="O606" s="29">
        <v>596</v>
      </c>
      <c r="P606" s="46">
        <v>102.04932228890192</v>
      </c>
      <c r="Q606" s="46">
        <v>267.64402138363272</v>
      </c>
      <c r="R606" s="46">
        <v>47.434767393849427</v>
      </c>
      <c r="S606" s="46">
        <v>-105.68096277214966</v>
      </c>
      <c r="T606" s="46">
        <v>-99.990182886386265</v>
      </c>
      <c r="U606" s="46">
        <v>-129.56345544036537</v>
      </c>
    </row>
    <row r="607" spans="6:21" x14ac:dyDescent="0.25">
      <c r="F607" s="29">
        <v>597</v>
      </c>
      <c r="G607" s="32">
        <v>817.00822690525956</v>
      </c>
      <c r="H607" s="32">
        <v>646.1956723399453</v>
      </c>
      <c r="I607" s="32">
        <v>859.29044692534353</v>
      </c>
      <c r="J607" s="32">
        <v>2068.0791711662259</v>
      </c>
      <c r="K607" s="32">
        <v>1384.0611158075517</v>
      </c>
      <c r="L607" s="32">
        <v>-3750.1811428649989</v>
      </c>
      <c r="O607" s="29">
        <v>597</v>
      </c>
      <c r="P607" s="46">
        <v>179.79009458145021</v>
      </c>
      <c r="Q607" s="46">
        <v>293.91479897245085</v>
      </c>
      <c r="R607" s="46">
        <v>116.19993222887069</v>
      </c>
      <c r="S607" s="46">
        <v>-43.421579269084873</v>
      </c>
      <c r="T607" s="46">
        <v>-46.296690239323652</v>
      </c>
      <c r="U607" s="46">
        <v>-184.88119578628061</v>
      </c>
    </row>
    <row r="608" spans="6:21" x14ac:dyDescent="0.25">
      <c r="F608" s="29">
        <v>598</v>
      </c>
      <c r="G608" s="32">
        <v>847.14162624221171</v>
      </c>
      <c r="H608" s="32">
        <v>789.2095199324458</v>
      </c>
      <c r="I608" s="32">
        <v>700.16298452287765</v>
      </c>
      <c r="J608" s="32">
        <v>1025.8531795450799</v>
      </c>
      <c r="K608" s="32">
        <v>819.49852376854415</v>
      </c>
      <c r="L608" s="32">
        <v>-2069.2891562123204</v>
      </c>
      <c r="O608" s="29">
        <v>598</v>
      </c>
      <c r="P608" s="46">
        <v>119.36329504548218</v>
      </c>
      <c r="Q608" s="46">
        <v>172.0602038934461</v>
      </c>
      <c r="R608" s="46">
        <v>4.5796449656178311</v>
      </c>
      <c r="S608" s="46">
        <v>-105.25987816082943</v>
      </c>
      <c r="T608" s="46">
        <v>123.69511747800902</v>
      </c>
      <c r="U608" s="46">
        <v>-239.10171695394467</v>
      </c>
    </row>
    <row r="609" spans="6:21" x14ac:dyDescent="0.25">
      <c r="F609" s="29">
        <v>599</v>
      </c>
      <c r="G609" s="32">
        <v>827.14885080951399</v>
      </c>
      <c r="H609" s="32">
        <v>1040.0980286036347</v>
      </c>
      <c r="I609" s="32">
        <v>697.63999178040967</v>
      </c>
      <c r="J609" s="32">
        <v>50.332855380549518</v>
      </c>
      <c r="K609" s="32">
        <v>143.89244490447982</v>
      </c>
      <c r="L609" s="32">
        <v>159.85027215239461</v>
      </c>
      <c r="O609" s="29">
        <v>599</v>
      </c>
      <c r="P609" s="46">
        <v>114.7862918407676</v>
      </c>
      <c r="Q609" s="46">
        <v>201.01607826955217</v>
      </c>
      <c r="R609" s="46">
        <v>43.474136378736603</v>
      </c>
      <c r="S609" s="46">
        <v>-117.09298373107322</v>
      </c>
      <c r="T609" s="46">
        <v>-9.5441991097766277</v>
      </c>
      <c r="U609" s="46">
        <v>-196.74131180368397</v>
      </c>
    </row>
    <row r="610" spans="6:21" x14ac:dyDescent="0.25">
      <c r="F610" s="29">
        <v>600</v>
      </c>
      <c r="G610" s="32">
        <v>961.93962694152606</v>
      </c>
      <c r="H610" s="32">
        <v>1161.3512538168534</v>
      </c>
      <c r="I610" s="32">
        <v>600.31047766549636</v>
      </c>
      <c r="J610" s="32">
        <v>1197.4008157313183</v>
      </c>
      <c r="K610" s="32">
        <v>2310.58445204086</v>
      </c>
      <c r="L610" s="32">
        <v>-1181.0326444563534</v>
      </c>
      <c r="O610" s="29">
        <v>600</v>
      </c>
      <c r="P610" s="46">
        <v>52.586081536898746</v>
      </c>
      <c r="Q610" s="46">
        <v>190.0659780675328</v>
      </c>
      <c r="R610" s="46">
        <v>-19.649781211338166</v>
      </c>
      <c r="S610" s="46">
        <v>114.40401130139981</v>
      </c>
      <c r="T610" s="46">
        <v>-25.9577729408403</v>
      </c>
      <c r="U610" s="46">
        <v>-23.616138874000967</v>
      </c>
    </row>
    <row r="611" spans="6:21" x14ac:dyDescent="0.25">
      <c r="F611" s="29">
        <v>601</v>
      </c>
      <c r="G611" s="32">
        <v>804.37331313532741</v>
      </c>
      <c r="H611" s="32">
        <v>937.60192722982083</v>
      </c>
      <c r="I611" s="32">
        <v>2964.9266783226885</v>
      </c>
      <c r="J611" s="32">
        <v>-241.76606834179074</v>
      </c>
      <c r="K611" s="32">
        <v>2768.2517421978537</v>
      </c>
      <c r="L611" s="32">
        <v>244.57697606855527</v>
      </c>
      <c r="O611" s="29">
        <v>601</v>
      </c>
      <c r="P611" s="46">
        <v>188.08320434750578</v>
      </c>
      <c r="Q611" s="46">
        <v>213.87497940175695</v>
      </c>
      <c r="R611" s="46">
        <v>21.294345699854091</v>
      </c>
      <c r="S611" s="46">
        <v>28.032450930567052</v>
      </c>
      <c r="T611" s="46">
        <v>13.966575300630211</v>
      </c>
      <c r="U611" s="46">
        <v>-256.74101141582378</v>
      </c>
    </row>
    <row r="612" spans="6:21" x14ac:dyDescent="0.25">
      <c r="F612" s="29">
        <v>602</v>
      </c>
      <c r="G612" s="32">
        <v>995.60644793953679</v>
      </c>
      <c r="H612" s="32">
        <v>1113.0428794083873</v>
      </c>
      <c r="I612" s="32">
        <v>530.40930246164135</v>
      </c>
      <c r="J612" s="32">
        <v>367.73007638412309</v>
      </c>
      <c r="K612" s="32">
        <v>1918.3373627175324</v>
      </c>
      <c r="L612" s="32">
        <v>-1408.3020429582048</v>
      </c>
      <c r="O612" s="29">
        <v>602</v>
      </c>
      <c r="P612" s="46">
        <v>50.372366278630977</v>
      </c>
      <c r="Q612" s="46">
        <v>267.56494920281688</v>
      </c>
      <c r="R612" s="46">
        <v>161.99959693186622</v>
      </c>
      <c r="S612" s="46">
        <v>-109.97336065120294</v>
      </c>
      <c r="T612" s="46">
        <v>-138.3136051834756</v>
      </c>
      <c r="U612" s="46">
        <v>-176.53340267106034</v>
      </c>
    </row>
    <row r="613" spans="6:21" x14ac:dyDescent="0.25">
      <c r="F613" s="29">
        <v>603</v>
      </c>
      <c r="G613" s="32">
        <v>697.94560996587552</v>
      </c>
      <c r="H613" s="32">
        <v>891.42732363867708</v>
      </c>
      <c r="I613" s="32">
        <v>877.93139256856739</v>
      </c>
      <c r="J613" s="32">
        <v>1404.7180717787678</v>
      </c>
      <c r="K613" s="32">
        <v>2738.1818793462317</v>
      </c>
      <c r="L613" s="32">
        <v>696.51172705245972</v>
      </c>
      <c r="O613" s="29">
        <v>603</v>
      </c>
      <c r="P613" s="46">
        <v>212.80980055637548</v>
      </c>
      <c r="Q613" s="46">
        <v>175.81189246854524</v>
      </c>
      <c r="R613" s="46">
        <v>41.612044415521154</v>
      </c>
      <c r="S613" s="46">
        <v>-38.461249310590233</v>
      </c>
      <c r="T613" s="46">
        <v>-125.30246138894347</v>
      </c>
      <c r="U613" s="46">
        <v>-173.29656830708495</v>
      </c>
    </row>
    <row r="614" spans="6:21" x14ac:dyDescent="0.25">
      <c r="F614" s="29">
        <v>604</v>
      </c>
      <c r="G614" s="32">
        <v>691.53117359550151</v>
      </c>
      <c r="H614" s="32">
        <v>835.39938890169196</v>
      </c>
      <c r="I614" s="32">
        <v>788.22357992669549</v>
      </c>
      <c r="J614" s="32">
        <v>-294.50054993518734</v>
      </c>
      <c r="K614" s="32">
        <v>1373.8994765002872</v>
      </c>
      <c r="L614" s="32">
        <v>-1833.3242830314457</v>
      </c>
      <c r="O614" s="29">
        <v>604</v>
      </c>
      <c r="P614" s="46">
        <v>129.3337682750215</v>
      </c>
      <c r="Q614" s="46">
        <v>119.59435491229368</v>
      </c>
      <c r="R614" s="46">
        <v>63.797469197137104</v>
      </c>
      <c r="S614" s="46">
        <v>-20.116414306424417</v>
      </c>
      <c r="T614" s="46">
        <v>-70.71414897791044</v>
      </c>
      <c r="U614" s="46">
        <v>-126.86411743979136</v>
      </c>
    </row>
    <row r="615" spans="6:21" x14ac:dyDescent="0.25">
      <c r="F615" s="29">
        <v>605</v>
      </c>
      <c r="G615" s="32">
        <v>733.17498667279597</v>
      </c>
      <c r="H615" s="32">
        <v>848.28041548531746</v>
      </c>
      <c r="I615" s="32">
        <v>2257.01568274285</v>
      </c>
      <c r="J615" s="32">
        <v>1985.7636673052193</v>
      </c>
      <c r="K615" s="32">
        <v>3230.9739575817566</v>
      </c>
      <c r="L615" s="32">
        <v>1056.8251367078346</v>
      </c>
      <c r="O615" s="29">
        <v>605</v>
      </c>
      <c r="P615" s="46">
        <v>218.57145684783291</v>
      </c>
      <c r="Q615" s="46">
        <v>152.14420075555319</v>
      </c>
      <c r="R615" s="46">
        <v>43.198885119173838</v>
      </c>
      <c r="S615" s="46">
        <v>-42.094370187353775</v>
      </c>
      <c r="T615" s="46">
        <v>84.594992932041009</v>
      </c>
      <c r="U615" s="46">
        <v>-224.97416403882255</v>
      </c>
    </row>
    <row r="616" spans="6:21" x14ac:dyDescent="0.25">
      <c r="F616" s="29">
        <v>606</v>
      </c>
      <c r="G616" s="32">
        <v>757.57207783779904</v>
      </c>
      <c r="H616" s="32">
        <v>1053.8414527526038</v>
      </c>
      <c r="I616" s="32">
        <v>1957.5812667198879</v>
      </c>
      <c r="J616" s="32">
        <v>2420.6194536500125</v>
      </c>
      <c r="K616" s="32">
        <v>-312.65441079032371</v>
      </c>
      <c r="L616" s="32">
        <v>88.987706927803629</v>
      </c>
      <c r="O616" s="29">
        <v>606</v>
      </c>
      <c r="P616" s="46">
        <v>141.95402982812368</v>
      </c>
      <c r="Q616" s="46">
        <v>203.77227774845016</v>
      </c>
      <c r="R616" s="46">
        <v>164.15673795576885</v>
      </c>
      <c r="S616" s="46">
        <v>68.970629153898699</v>
      </c>
      <c r="T616" s="46">
        <v>-3.6593482643255584</v>
      </c>
      <c r="U616" s="46">
        <v>-289.40475537339057</v>
      </c>
    </row>
    <row r="617" spans="6:21" x14ac:dyDescent="0.25">
      <c r="F617" s="29">
        <v>607</v>
      </c>
      <c r="G617" s="32">
        <v>926.29754607142968</v>
      </c>
      <c r="H617" s="32">
        <v>542.74738004661322</v>
      </c>
      <c r="I617" s="32">
        <v>687.66997719855317</v>
      </c>
      <c r="J617" s="32">
        <v>2657.5132114241205</v>
      </c>
      <c r="K617" s="32">
        <v>1975.1409842430776</v>
      </c>
      <c r="L617" s="32">
        <v>-291.63861850608737</v>
      </c>
      <c r="O617" s="29">
        <v>607</v>
      </c>
      <c r="P617" s="46">
        <v>107.99642042286047</v>
      </c>
      <c r="Q617" s="46">
        <v>160.18027509128478</v>
      </c>
      <c r="R617" s="46">
        <v>32.777952300128959</v>
      </c>
      <c r="S617" s="46">
        <v>-60.903235401477787</v>
      </c>
      <c r="T617" s="46">
        <v>77.375609896053277</v>
      </c>
      <c r="U617" s="46">
        <v>-16.968236562757056</v>
      </c>
    </row>
    <row r="618" spans="6:21" x14ac:dyDescent="0.25">
      <c r="F618" s="29">
        <v>608</v>
      </c>
      <c r="G618" s="32">
        <v>831.31664888745536</v>
      </c>
      <c r="H618" s="32">
        <v>753.73004705347648</v>
      </c>
      <c r="I618" s="32">
        <v>787.25949697365922</v>
      </c>
      <c r="J618" s="32">
        <v>1568.6382380246414</v>
      </c>
      <c r="K618" s="32">
        <v>464.9463379290155</v>
      </c>
      <c r="L618" s="32">
        <v>622.82249277625579</v>
      </c>
      <c r="O618" s="29">
        <v>608</v>
      </c>
      <c r="P618" s="46">
        <v>96.724599897513997</v>
      </c>
      <c r="Q618" s="46">
        <v>276.42852219472138</v>
      </c>
      <c r="R618" s="46">
        <v>76.91900411406084</v>
      </c>
      <c r="S618" s="46">
        <v>-194.00725269018415</v>
      </c>
      <c r="T618" s="46">
        <v>45.367738167363541</v>
      </c>
      <c r="U618" s="46">
        <v>-338.64731721001078</v>
      </c>
    </row>
    <row r="619" spans="6:21" x14ac:dyDescent="0.25">
      <c r="F619" s="29">
        <v>609</v>
      </c>
      <c r="G619" s="32">
        <v>816.86546418707803</v>
      </c>
      <c r="H619" s="32">
        <v>977.44957072859233</v>
      </c>
      <c r="I619" s="32">
        <v>1013.2722184138706</v>
      </c>
      <c r="J619" s="32">
        <v>1151.7750375365713</v>
      </c>
      <c r="K619" s="32">
        <v>-206.93898126808926</v>
      </c>
      <c r="L619" s="32">
        <v>-2084.0123104720151</v>
      </c>
      <c r="O619" s="29">
        <v>609</v>
      </c>
      <c r="P619" s="46">
        <v>54.850452915057474</v>
      </c>
      <c r="Q619" s="46">
        <v>113.40574286454074</v>
      </c>
      <c r="R619" s="46">
        <v>77.320369322871329</v>
      </c>
      <c r="S619" s="46">
        <v>-212.39154731391397</v>
      </c>
      <c r="T619" s="46">
        <v>-80.522268730020301</v>
      </c>
      <c r="U619" s="46">
        <v>-99.676111724761995</v>
      </c>
    </row>
    <row r="620" spans="6:21" x14ac:dyDescent="0.25">
      <c r="F620" s="29">
        <v>610</v>
      </c>
      <c r="G620" s="32">
        <v>608.32943464949039</v>
      </c>
      <c r="H620" s="32">
        <v>711.86735583941845</v>
      </c>
      <c r="I620" s="32">
        <v>956.18272055752732</v>
      </c>
      <c r="J620" s="32">
        <v>-514.08251235282478</v>
      </c>
      <c r="K620" s="32">
        <v>1554.0630220679695</v>
      </c>
      <c r="L620" s="32">
        <v>1204.6574232799076</v>
      </c>
      <c r="O620" s="29">
        <v>610</v>
      </c>
      <c r="P620" s="46">
        <v>267.43825750367523</v>
      </c>
      <c r="Q620" s="46">
        <v>172.86868125571579</v>
      </c>
      <c r="R620" s="46">
        <v>55.824160525604668</v>
      </c>
      <c r="S620" s="46">
        <v>-23.313389469677986</v>
      </c>
      <c r="T620" s="46">
        <v>-187.14898762346661</v>
      </c>
      <c r="U620" s="46">
        <v>-166.1604164272087</v>
      </c>
    </row>
    <row r="621" spans="6:21" x14ac:dyDescent="0.25">
      <c r="F621" s="29">
        <v>611</v>
      </c>
      <c r="G621" s="32">
        <v>708.90741813417389</v>
      </c>
      <c r="H621" s="32">
        <v>890.76586221771777</v>
      </c>
      <c r="I621" s="32">
        <v>940.8753418580236</v>
      </c>
      <c r="J621" s="32">
        <v>616.83643250690329</v>
      </c>
      <c r="K621" s="32">
        <v>661.98172295817767</v>
      </c>
      <c r="L621" s="32">
        <v>-2146.0419196642943</v>
      </c>
      <c r="O621" s="29">
        <v>611</v>
      </c>
      <c r="P621" s="46">
        <v>253.95311219635013</v>
      </c>
      <c r="Q621" s="46">
        <v>203.17873777391355</v>
      </c>
      <c r="R621" s="46">
        <v>75.340219453713814</v>
      </c>
      <c r="S621" s="46">
        <v>-60.557679509335117</v>
      </c>
      <c r="T621" s="46">
        <v>27.635319707221754</v>
      </c>
      <c r="U621" s="46">
        <v>-225.70970305877279</v>
      </c>
    </row>
    <row r="622" spans="6:21" x14ac:dyDescent="0.25">
      <c r="F622" s="29">
        <v>612</v>
      </c>
      <c r="G622" s="32">
        <v>787.0809371221867</v>
      </c>
      <c r="H622" s="32">
        <v>1015.3149693702799</v>
      </c>
      <c r="I622" s="32">
        <v>807.80653876076985</v>
      </c>
      <c r="J622" s="32">
        <v>-24.399242917319498</v>
      </c>
      <c r="K622" s="32">
        <v>1493.1175133746119</v>
      </c>
      <c r="L622" s="32">
        <v>-2119.9160630484521</v>
      </c>
      <c r="O622" s="29">
        <v>612</v>
      </c>
      <c r="P622" s="46">
        <v>159.89101048295106</v>
      </c>
      <c r="Q622" s="46">
        <v>166.63689708914518</v>
      </c>
      <c r="R622" s="46">
        <v>92.558205226338714</v>
      </c>
      <c r="S622" s="46">
        <v>-100.3701915020506</v>
      </c>
      <c r="T622" s="46">
        <v>-88.961899687958066</v>
      </c>
      <c r="U622" s="46">
        <v>-187.48076325026682</v>
      </c>
    </row>
    <row r="623" spans="6:21" x14ac:dyDescent="0.25">
      <c r="F623" s="29">
        <v>613</v>
      </c>
      <c r="G623" s="32">
        <v>1004.2886807200539</v>
      </c>
      <c r="H623" s="32">
        <v>792.50129736101644</v>
      </c>
      <c r="I623" s="32">
        <v>814.91315962277622</v>
      </c>
      <c r="J623" s="32">
        <v>1186.385367578051</v>
      </c>
      <c r="K623" s="32">
        <v>2031.9866824722212</v>
      </c>
      <c r="L623" s="32">
        <v>-1496.7733667665734</v>
      </c>
      <c r="O623" s="29">
        <v>613</v>
      </c>
      <c r="P623" s="46">
        <v>181.20476129270907</v>
      </c>
      <c r="Q623" s="46">
        <v>217.77054773942689</v>
      </c>
      <c r="R623" s="46">
        <v>73.181640479309692</v>
      </c>
      <c r="S623" s="46">
        <v>-36.429290377180678</v>
      </c>
      <c r="T623" s="46">
        <v>-167.92281429594186</v>
      </c>
      <c r="U623" s="46">
        <v>-42.740958792299352</v>
      </c>
    </row>
    <row r="624" spans="6:21" x14ac:dyDescent="0.25">
      <c r="F624" s="29">
        <v>614</v>
      </c>
      <c r="G624" s="32">
        <v>793.73590897570239</v>
      </c>
      <c r="H624" s="32">
        <v>932.39469317511794</v>
      </c>
      <c r="I624" s="32">
        <v>812.14705777832478</v>
      </c>
      <c r="J624" s="32">
        <v>649.86009194939652</v>
      </c>
      <c r="K624" s="32">
        <v>2002.9761211802088</v>
      </c>
      <c r="L624" s="32">
        <v>-1232.0938038372742</v>
      </c>
      <c r="O624" s="29">
        <v>614</v>
      </c>
      <c r="P624" s="46">
        <v>116.7650924147095</v>
      </c>
      <c r="Q624" s="46">
        <v>196.5798793374596</v>
      </c>
      <c r="R624" s="46">
        <v>36.06706341019725</v>
      </c>
      <c r="S624" s="46">
        <v>-180.47803452557866</v>
      </c>
      <c r="T624" s="46">
        <v>-149.16029851850624</v>
      </c>
      <c r="U624" s="46">
        <v>-234.32780949175299</v>
      </c>
    </row>
    <row r="625" spans="6:21" x14ac:dyDescent="0.25">
      <c r="F625" s="29">
        <v>615</v>
      </c>
      <c r="G625" s="32">
        <v>888.4537677764406</v>
      </c>
      <c r="H625" s="32">
        <v>925.0713622222047</v>
      </c>
      <c r="I625" s="32">
        <v>3217.5662854122356</v>
      </c>
      <c r="J625" s="32">
        <v>1149.7840813967287</v>
      </c>
      <c r="K625" s="32">
        <v>2484.856653873826</v>
      </c>
      <c r="L625" s="32">
        <v>-696.29133374491084</v>
      </c>
      <c r="O625" s="29">
        <v>615</v>
      </c>
      <c r="P625" s="46">
        <v>197.16677466988892</v>
      </c>
      <c r="Q625" s="46">
        <v>142.30882347833983</v>
      </c>
      <c r="R625" s="46">
        <v>95.481836457059956</v>
      </c>
      <c r="S625" s="46">
        <v>-138.45621470052538</v>
      </c>
      <c r="T625" s="46">
        <v>-17.791209445122263</v>
      </c>
      <c r="U625" s="46">
        <v>-201.71730555309625</v>
      </c>
    </row>
    <row r="626" spans="6:21" x14ac:dyDescent="0.25">
      <c r="F626" s="29">
        <v>616</v>
      </c>
      <c r="G626" s="32">
        <v>639.78840948904326</v>
      </c>
      <c r="H626" s="32">
        <v>1003.2562023452083</v>
      </c>
      <c r="I626" s="32">
        <v>855.07305374503676</v>
      </c>
      <c r="J626" s="32">
        <v>948.23815834865127</v>
      </c>
      <c r="K626" s="32">
        <v>2475.7479270872745</v>
      </c>
      <c r="L626" s="32">
        <v>929.60524988845282</v>
      </c>
      <c r="O626" s="29">
        <v>616</v>
      </c>
      <c r="P626" s="46">
        <v>183.80041205191026</v>
      </c>
      <c r="Q626" s="46">
        <v>190.88190492946705</v>
      </c>
      <c r="R626" s="46">
        <v>57.861641313395523</v>
      </c>
      <c r="S626" s="46">
        <v>-152.18432046478142</v>
      </c>
      <c r="T626" s="46">
        <v>-191.87725256337637</v>
      </c>
      <c r="U626" s="46">
        <v>-251.71766183945419</v>
      </c>
    </row>
    <row r="627" spans="6:21" x14ac:dyDescent="0.25">
      <c r="F627" s="29">
        <v>617</v>
      </c>
      <c r="G627" s="32">
        <v>1050.2074921121448</v>
      </c>
      <c r="H627" s="32">
        <v>761.40595356101949</v>
      </c>
      <c r="I627" s="32">
        <v>695.74296242340915</v>
      </c>
      <c r="J627" s="32">
        <v>1867.3853019996914</v>
      </c>
      <c r="K627" s="32">
        <v>2961.7799598016009</v>
      </c>
      <c r="L627" s="32">
        <v>-57.699811416312514</v>
      </c>
      <c r="O627" s="29">
        <v>617</v>
      </c>
      <c r="P627" s="46">
        <v>154.00492845664343</v>
      </c>
      <c r="Q627" s="46">
        <v>201.57574545681945</v>
      </c>
      <c r="R627" s="46">
        <v>8.2427156885930231</v>
      </c>
      <c r="S627" s="46">
        <v>-184.84173102151135</v>
      </c>
      <c r="T627" s="46">
        <v>-181.88283277246637</v>
      </c>
      <c r="U627" s="46">
        <v>-320.75751631967091</v>
      </c>
    </row>
    <row r="628" spans="6:21" x14ac:dyDescent="0.25">
      <c r="F628" s="29">
        <v>618</v>
      </c>
      <c r="G628" s="32">
        <v>762.19179911731817</v>
      </c>
      <c r="H628" s="32">
        <v>1022.4502251388622</v>
      </c>
      <c r="I628" s="32">
        <v>773.56346620869135</v>
      </c>
      <c r="J628" s="32">
        <v>1772.0923197371503</v>
      </c>
      <c r="K628" s="32">
        <v>2280.3615333490288</v>
      </c>
      <c r="L628" s="32">
        <v>-326.57123856502494</v>
      </c>
      <c r="O628" s="29">
        <v>618</v>
      </c>
      <c r="P628" s="46">
        <v>160.30300350081006</v>
      </c>
      <c r="Q628" s="46">
        <v>243.96862178241491</v>
      </c>
      <c r="R628" s="46">
        <v>72.053209694773386</v>
      </c>
      <c r="S628" s="46">
        <v>3.924021624979332</v>
      </c>
      <c r="T628" s="46">
        <v>-148.41259551217422</v>
      </c>
      <c r="U628" s="46">
        <v>-240.27421538228577</v>
      </c>
    </row>
    <row r="629" spans="6:21" x14ac:dyDescent="0.25">
      <c r="F629" s="29">
        <v>619</v>
      </c>
      <c r="G629" s="32">
        <v>643.27933155774463</v>
      </c>
      <c r="H629" s="32">
        <v>879.74457561876625</v>
      </c>
      <c r="I629" s="32">
        <v>945.31223566640392</v>
      </c>
      <c r="J629" s="32">
        <v>-910.12436675229037</v>
      </c>
      <c r="K629" s="32">
        <v>1373.8355114543156</v>
      </c>
      <c r="L629" s="32">
        <v>1338.6585568941164</v>
      </c>
      <c r="O629" s="29">
        <v>619</v>
      </c>
      <c r="P629" s="46">
        <v>170.36315737074739</v>
      </c>
      <c r="Q629" s="46">
        <v>129.13226040403464</v>
      </c>
      <c r="R629" s="46">
        <v>51.254524840526472</v>
      </c>
      <c r="S629" s="46">
        <v>-147.93416687419131</v>
      </c>
      <c r="T629" s="46">
        <v>-48.955272216132698</v>
      </c>
      <c r="U629" s="46">
        <v>-22.876339230900044</v>
      </c>
    </row>
    <row r="630" spans="6:21" x14ac:dyDescent="0.25">
      <c r="F630" s="29">
        <v>620</v>
      </c>
      <c r="G630" s="32">
        <v>799.02285900257175</v>
      </c>
      <c r="H630" s="32">
        <v>951.52986429386146</v>
      </c>
      <c r="I630" s="32">
        <v>665.33439299672409</v>
      </c>
      <c r="J630" s="32">
        <v>-1827.1195393862517</v>
      </c>
      <c r="K630" s="32">
        <v>1031.0359629766617</v>
      </c>
      <c r="L630" s="32">
        <v>2021.6252403044973</v>
      </c>
      <c r="O630" s="29">
        <v>620</v>
      </c>
      <c r="P630" s="46">
        <v>147.12530398426208</v>
      </c>
      <c r="Q630" s="46">
        <v>152.22217696379977</v>
      </c>
      <c r="R630" s="46">
        <v>-18.755944296495898</v>
      </c>
      <c r="S630" s="46">
        <v>-206.92450042530083</v>
      </c>
      <c r="T630" s="46">
        <v>40.244083361844446</v>
      </c>
      <c r="U630" s="46">
        <v>-195.51453656024239</v>
      </c>
    </row>
    <row r="631" spans="6:21" x14ac:dyDescent="0.25">
      <c r="F631" s="29">
        <v>621</v>
      </c>
      <c r="G631" s="32">
        <v>973.44943592689424</v>
      </c>
      <c r="H631" s="32">
        <v>792.86697831815763</v>
      </c>
      <c r="I631" s="32">
        <v>686.89778408102029</v>
      </c>
      <c r="J631" s="32">
        <v>-4.5136281764907835</v>
      </c>
      <c r="K631" s="32">
        <v>2703.3473588269389</v>
      </c>
      <c r="L631" s="32">
        <v>-774.54926568286373</v>
      </c>
      <c r="O631" s="29">
        <v>621</v>
      </c>
      <c r="P631" s="46">
        <v>162.66292402632052</v>
      </c>
      <c r="Q631" s="46">
        <v>171.84502736594089</v>
      </c>
      <c r="R631" s="46">
        <v>143.99483165562697</v>
      </c>
      <c r="S631" s="46">
        <v>-150.69887056639391</v>
      </c>
      <c r="T631" s="46">
        <v>-53.579725785501296</v>
      </c>
      <c r="U631" s="46">
        <v>-208.96641705107459</v>
      </c>
    </row>
    <row r="632" spans="6:21" x14ac:dyDescent="0.25">
      <c r="F632" s="29">
        <v>622</v>
      </c>
      <c r="G632" s="32">
        <v>933.68599234163821</v>
      </c>
      <c r="H632" s="32">
        <v>880.50458575348057</v>
      </c>
      <c r="I632" s="32">
        <v>844.43202909443698</v>
      </c>
      <c r="J632" s="32">
        <v>320.45907847433136</v>
      </c>
      <c r="K632" s="32">
        <v>1393.252188272917</v>
      </c>
      <c r="L632" s="32">
        <v>-2460.6421308158488</v>
      </c>
      <c r="O632" s="29">
        <v>622</v>
      </c>
      <c r="P632" s="46">
        <v>72.475777986214212</v>
      </c>
      <c r="Q632" s="46">
        <v>188.13828517936059</v>
      </c>
      <c r="R632" s="46">
        <v>62.124279221644372</v>
      </c>
      <c r="S632" s="46">
        <v>-68.052060525606635</v>
      </c>
      <c r="T632" s="46">
        <v>-49.956866556406681</v>
      </c>
      <c r="U632" s="46">
        <v>-249.29261255225481</v>
      </c>
    </row>
    <row r="633" spans="6:21" x14ac:dyDescent="0.25">
      <c r="F633" s="29">
        <v>623</v>
      </c>
      <c r="G633" s="32">
        <v>937.27467472539001</v>
      </c>
      <c r="H633" s="32">
        <v>867.01562325164468</v>
      </c>
      <c r="I633" s="32">
        <v>859.31927433714691</v>
      </c>
      <c r="J633" s="32">
        <v>1216.7879286116977</v>
      </c>
      <c r="K633" s="32">
        <v>-47.434594957310765</v>
      </c>
      <c r="L633" s="32">
        <v>-1008.0191471815406</v>
      </c>
      <c r="O633" s="29">
        <v>623</v>
      </c>
      <c r="P633" s="46">
        <v>79.745971962792623</v>
      </c>
      <c r="Q633" s="46">
        <v>77.818738624080709</v>
      </c>
      <c r="R633" s="46">
        <v>83.816210207754921</v>
      </c>
      <c r="S633" s="46">
        <v>-51.919619476558864</v>
      </c>
      <c r="T633" s="46">
        <v>-124.43610263489586</v>
      </c>
      <c r="U633" s="46">
        <v>0.36059939807739738</v>
      </c>
    </row>
    <row r="634" spans="6:21" x14ac:dyDescent="0.25">
      <c r="F634" s="29">
        <v>624</v>
      </c>
      <c r="G634" s="32">
        <v>1078.4784192551624</v>
      </c>
      <c r="H634" s="32">
        <v>946.96370521802237</v>
      </c>
      <c r="I634" s="32">
        <v>878.50449369988655</v>
      </c>
      <c r="J634" s="32">
        <v>294.54439985406771</v>
      </c>
      <c r="K634" s="32">
        <v>1699.241030462078</v>
      </c>
      <c r="L634" s="32">
        <v>870.16830846019184</v>
      </c>
      <c r="O634" s="29">
        <v>624</v>
      </c>
      <c r="P634" s="46">
        <v>70.540931216091792</v>
      </c>
      <c r="Q634" s="46">
        <v>163.82502086090955</v>
      </c>
      <c r="R634" s="46">
        <v>102.395434018907</v>
      </c>
      <c r="S634" s="46">
        <v>-117.61956059124066</v>
      </c>
      <c r="T634" s="46">
        <v>-124.98716208674966</v>
      </c>
      <c r="U634" s="46">
        <v>-151.54364258496946</v>
      </c>
    </row>
    <row r="635" spans="6:21" x14ac:dyDescent="0.25">
      <c r="F635" s="29">
        <v>625</v>
      </c>
      <c r="G635" s="32">
        <v>933.50761330786963</v>
      </c>
      <c r="H635" s="32">
        <v>923.07168822372478</v>
      </c>
      <c r="I635" s="32">
        <v>800.25424178911635</v>
      </c>
      <c r="J635" s="32">
        <v>-339.86634139554735</v>
      </c>
      <c r="K635" s="32">
        <v>2584.8860372929112</v>
      </c>
      <c r="L635" s="32">
        <v>1474.3678408814258</v>
      </c>
      <c r="O635" s="29">
        <v>625</v>
      </c>
      <c r="P635" s="46">
        <v>74.141864428231372</v>
      </c>
      <c r="Q635" s="46">
        <v>251.18644344265101</v>
      </c>
      <c r="R635" s="46">
        <v>74.059707563630525</v>
      </c>
      <c r="S635" s="46">
        <v>16.411661142046341</v>
      </c>
      <c r="T635" s="46">
        <v>-49.334891733050881</v>
      </c>
      <c r="U635" s="46">
        <v>-269.55072979951967</v>
      </c>
    </row>
    <row r="636" spans="6:21" x14ac:dyDescent="0.25">
      <c r="F636" s="29">
        <v>626</v>
      </c>
      <c r="G636" s="32">
        <v>924.01074746722315</v>
      </c>
      <c r="H636" s="32">
        <v>1075.709569700186</v>
      </c>
      <c r="I636" s="32">
        <v>773.56517839784601</v>
      </c>
      <c r="J636" s="32">
        <v>-451.8901741875452</v>
      </c>
      <c r="K636" s="32">
        <v>368.23494536435646</v>
      </c>
      <c r="L636" s="32">
        <v>-408.89667205922979</v>
      </c>
      <c r="O636" s="29">
        <v>626</v>
      </c>
      <c r="P636" s="46">
        <v>8.9346352971743954</v>
      </c>
      <c r="Q636" s="46">
        <v>149.3467624222734</v>
      </c>
      <c r="R636" s="46">
        <v>164.753210563827</v>
      </c>
      <c r="S636" s="46">
        <v>16.141879374916414</v>
      </c>
      <c r="T636" s="46">
        <v>24.788290556374477</v>
      </c>
      <c r="U636" s="46">
        <v>-185.96580776433609</v>
      </c>
    </row>
    <row r="637" spans="6:21" x14ac:dyDescent="0.25">
      <c r="F637" s="29">
        <v>627</v>
      </c>
      <c r="G637" s="32">
        <v>1013.6256116505128</v>
      </c>
      <c r="H637" s="32">
        <v>599.03865063766352</v>
      </c>
      <c r="I637" s="32">
        <v>939.36175283273178</v>
      </c>
      <c r="J637" s="32">
        <v>3276.2569602936546</v>
      </c>
      <c r="K637" s="32">
        <v>95.331829749836288</v>
      </c>
      <c r="L637" s="32">
        <v>233.52238898001633</v>
      </c>
      <c r="O637" s="29">
        <v>627</v>
      </c>
      <c r="P637" s="46">
        <v>199.93804295923735</v>
      </c>
      <c r="Q637" s="46">
        <v>247.07122149907354</v>
      </c>
      <c r="R637" s="46">
        <v>20.931237083295855</v>
      </c>
      <c r="S637" s="46">
        <v>-162.19570167907682</v>
      </c>
      <c r="T637" s="46">
        <v>-56.261794132394925</v>
      </c>
      <c r="U637" s="46">
        <v>-193.80435544379486</v>
      </c>
    </row>
    <row r="638" spans="6:21" x14ac:dyDescent="0.25">
      <c r="F638" s="29">
        <v>628</v>
      </c>
      <c r="G638" s="32">
        <v>880.90254518812253</v>
      </c>
      <c r="H638" s="32">
        <v>1137.5818841628452</v>
      </c>
      <c r="I638" s="32">
        <v>962.52463378826951</v>
      </c>
      <c r="J638" s="32">
        <v>979.19366377293409</v>
      </c>
      <c r="K638" s="32">
        <v>1952.5406232651176</v>
      </c>
      <c r="L638" s="32">
        <v>-1412.5342247706367</v>
      </c>
      <c r="O638" s="29">
        <v>628</v>
      </c>
      <c r="P638" s="46">
        <v>146.06945168756494</v>
      </c>
      <c r="Q638" s="46">
        <v>147.16258084705566</v>
      </c>
      <c r="R638" s="46">
        <v>21.582558737572072</v>
      </c>
      <c r="S638" s="46">
        <v>-115.30344002252116</v>
      </c>
      <c r="T638" s="46">
        <v>-75.79536602778569</v>
      </c>
      <c r="U638" s="46">
        <v>-60.728095130348265</v>
      </c>
    </row>
    <row r="639" spans="6:21" x14ac:dyDescent="0.25">
      <c r="F639" s="29">
        <v>629</v>
      </c>
      <c r="G639" s="32">
        <v>780.84104126015018</v>
      </c>
      <c r="H639" s="32">
        <v>880.54268413500722</v>
      </c>
      <c r="I639" s="32">
        <v>867.46027430986123</v>
      </c>
      <c r="J639" s="32">
        <v>1635.690433937847</v>
      </c>
      <c r="K639" s="32">
        <v>91.684043125153039</v>
      </c>
      <c r="L639" s="32">
        <v>-1571.1499476273066</v>
      </c>
      <c r="O639" s="29">
        <v>629</v>
      </c>
      <c r="P639" s="46">
        <v>87.47247233831564</v>
      </c>
      <c r="Q639" s="46">
        <v>214.49821243900351</v>
      </c>
      <c r="R639" s="46">
        <v>23.957954004566545</v>
      </c>
      <c r="S639" s="46">
        <v>-125.91461180462545</v>
      </c>
      <c r="T639" s="46">
        <v>65.873449628387618</v>
      </c>
      <c r="U639" s="46">
        <v>-301.00731724173568</v>
      </c>
    </row>
    <row r="640" spans="6:21" x14ac:dyDescent="0.25">
      <c r="F640" s="29">
        <v>630</v>
      </c>
      <c r="G640" s="32">
        <v>1114.4885941636903</v>
      </c>
      <c r="H640" s="32">
        <v>802.82426285095244</v>
      </c>
      <c r="I640" s="32">
        <v>1712.7965834138195</v>
      </c>
      <c r="J640" s="32">
        <v>584.53787078852565</v>
      </c>
      <c r="K640" s="32">
        <v>1328.1899519703811</v>
      </c>
      <c r="L640" s="32">
        <v>-897.2530740053935</v>
      </c>
      <c r="O640" s="29">
        <v>630</v>
      </c>
      <c r="P640" s="46">
        <v>99.036745553449805</v>
      </c>
      <c r="Q640" s="46">
        <v>143.55378951436563</v>
      </c>
      <c r="R640" s="46">
        <v>60.676683453315263</v>
      </c>
      <c r="S640" s="46">
        <v>-92.344456706805545</v>
      </c>
      <c r="T640" s="46">
        <v>9.6724454695468012</v>
      </c>
      <c r="U640" s="46">
        <v>30.549515572348355</v>
      </c>
    </row>
    <row r="641" spans="6:21" x14ac:dyDescent="0.25">
      <c r="F641" s="29">
        <v>631</v>
      </c>
      <c r="G641" s="32">
        <v>1028.4680062101347</v>
      </c>
      <c r="H641" s="32">
        <v>980.84008119730697</v>
      </c>
      <c r="I641" s="32">
        <v>905.0742537910528</v>
      </c>
      <c r="J641" s="32">
        <v>653.63574311287994</v>
      </c>
      <c r="K641" s="32">
        <v>1238.684722178331</v>
      </c>
      <c r="L641" s="32">
        <v>-1815.6371982150313</v>
      </c>
      <c r="O641" s="29">
        <v>631</v>
      </c>
      <c r="P641" s="46">
        <v>176.07321607732831</v>
      </c>
      <c r="Q641" s="46">
        <v>155.73273556586014</v>
      </c>
      <c r="R641" s="46">
        <v>85.589509400063434</v>
      </c>
      <c r="S641" s="46">
        <v>-32.77452850335078</v>
      </c>
      <c r="T641" s="46">
        <v>92.380871326671581</v>
      </c>
      <c r="U641" s="46">
        <v>-199.91232251690849</v>
      </c>
    </row>
    <row r="642" spans="6:21" x14ac:dyDescent="0.25">
      <c r="F642" s="29">
        <v>632</v>
      </c>
      <c r="G642" s="32">
        <v>825.02663451148328</v>
      </c>
      <c r="H642" s="32">
        <v>582.25324497690053</v>
      </c>
      <c r="I642" s="32">
        <v>810.53813805230584</v>
      </c>
      <c r="J642" s="32">
        <v>-776.16240054715126</v>
      </c>
      <c r="K642" s="32">
        <v>3028.8399857927652</v>
      </c>
      <c r="L642" s="32">
        <v>580.00744252500044</v>
      </c>
      <c r="O642" s="29">
        <v>632</v>
      </c>
      <c r="P642" s="46">
        <v>33.379737368514043</v>
      </c>
      <c r="Q642" s="46">
        <v>148.8040288271909</v>
      </c>
      <c r="R642" s="46">
        <v>36.757341671647396</v>
      </c>
      <c r="S642" s="46">
        <v>7.2291301310164044</v>
      </c>
      <c r="T642" s="46">
        <v>-275.14628556871969</v>
      </c>
      <c r="U642" s="46">
        <v>-288.18497647910976</v>
      </c>
    </row>
    <row r="643" spans="6:21" x14ac:dyDescent="0.25">
      <c r="F643" s="29">
        <v>633</v>
      </c>
      <c r="G643" s="32">
        <v>745.02820091292506</v>
      </c>
      <c r="H643" s="32">
        <v>1053.4671626919644</v>
      </c>
      <c r="I643" s="32">
        <v>722.04096391969051</v>
      </c>
      <c r="J643" s="32">
        <v>1132.3271565459636</v>
      </c>
      <c r="K643" s="32">
        <v>2011.5206617357962</v>
      </c>
      <c r="L643" s="32">
        <v>917.264555476449</v>
      </c>
      <c r="O643" s="29">
        <v>633</v>
      </c>
      <c r="P643" s="46">
        <v>217.52012214758298</v>
      </c>
      <c r="Q643" s="46">
        <v>150.59707945682771</v>
      </c>
      <c r="R643" s="46">
        <v>38.6375828717388</v>
      </c>
      <c r="S643" s="46">
        <v>-185.02682248232338</v>
      </c>
      <c r="T643" s="46">
        <v>45.610779255114608</v>
      </c>
      <c r="U643" s="46">
        <v>-79.871669395476033</v>
      </c>
    </row>
    <row r="644" spans="6:21" x14ac:dyDescent="0.25">
      <c r="F644" s="29">
        <v>634</v>
      </c>
      <c r="G644" s="32">
        <v>756.87569751916408</v>
      </c>
      <c r="H644" s="32">
        <v>952.72563903327591</v>
      </c>
      <c r="I644" s="32">
        <v>2027.5677531788488</v>
      </c>
      <c r="J644" s="32">
        <v>1503.1430794593125</v>
      </c>
      <c r="K644" s="32">
        <v>3523.6461872570717</v>
      </c>
      <c r="L644" s="32">
        <v>-3037.8857836533725</v>
      </c>
      <c r="O644" s="29">
        <v>634</v>
      </c>
      <c r="P644" s="46">
        <v>131.74588450088322</v>
      </c>
      <c r="Q644" s="46">
        <v>227.03012839420904</v>
      </c>
      <c r="R644" s="46">
        <v>39.306622120610655</v>
      </c>
      <c r="S644" s="46">
        <v>49.5441617942314</v>
      </c>
      <c r="T644" s="46">
        <v>-92.199566759439676</v>
      </c>
      <c r="U644" s="46">
        <v>-85.830648620220131</v>
      </c>
    </row>
    <row r="645" spans="6:21" x14ac:dyDescent="0.25">
      <c r="F645" s="29">
        <v>635</v>
      </c>
      <c r="G645" s="32">
        <v>691.67356774127893</v>
      </c>
      <c r="H645" s="32">
        <v>920.4609652793024</v>
      </c>
      <c r="I645" s="32">
        <v>815.97906444073215</v>
      </c>
      <c r="J645" s="32">
        <v>-260.45752865701434</v>
      </c>
      <c r="K645" s="32">
        <v>746.02528324225113</v>
      </c>
      <c r="L645" s="32">
        <v>-1579.6787657347122</v>
      </c>
      <c r="O645" s="29">
        <v>635</v>
      </c>
      <c r="P645" s="46">
        <v>181.37051611442382</v>
      </c>
      <c r="Q645" s="46">
        <v>157.09621807794286</v>
      </c>
      <c r="R645" s="46">
        <v>57.774461690337148</v>
      </c>
      <c r="S645" s="46">
        <v>-82.467280513100718</v>
      </c>
      <c r="T645" s="46">
        <v>-123.4996753312787</v>
      </c>
      <c r="U645" s="46">
        <v>-304.65155103859524</v>
      </c>
    </row>
    <row r="646" spans="6:21" x14ac:dyDescent="0.25">
      <c r="F646" s="29">
        <v>636</v>
      </c>
      <c r="G646" s="32">
        <v>1087.3190091219876</v>
      </c>
      <c r="H646" s="32">
        <v>1089.8266615307048</v>
      </c>
      <c r="I646" s="32">
        <v>804.37134075031781</v>
      </c>
      <c r="J646" s="32">
        <v>2525.1572487910616</v>
      </c>
      <c r="K646" s="32">
        <v>1615.9709222923093</v>
      </c>
      <c r="L646" s="32">
        <v>-868.60129026063441</v>
      </c>
      <c r="O646" s="29">
        <v>636</v>
      </c>
      <c r="P646" s="46">
        <v>128.42332161227614</v>
      </c>
      <c r="Q646" s="46">
        <v>167.09858921668854</v>
      </c>
      <c r="R646" s="46">
        <v>46.134328731910841</v>
      </c>
      <c r="S646" s="46">
        <v>-49.904258634142366</v>
      </c>
      <c r="T646" s="46">
        <v>16.009926039623792</v>
      </c>
      <c r="U646" s="46">
        <v>-52.341007524712381</v>
      </c>
    </row>
    <row r="647" spans="6:21" x14ac:dyDescent="0.25">
      <c r="F647" s="29">
        <v>637</v>
      </c>
      <c r="G647" s="32">
        <v>777.92649047827808</v>
      </c>
      <c r="H647" s="32">
        <v>741.354246916183</v>
      </c>
      <c r="I647" s="32">
        <v>718.01010894511001</v>
      </c>
      <c r="J647" s="32">
        <v>746.48515423086428</v>
      </c>
      <c r="K647" s="32">
        <v>1707.7893881143436</v>
      </c>
      <c r="L647" s="32">
        <v>-241.63943916079461</v>
      </c>
      <c r="O647" s="29">
        <v>637</v>
      </c>
      <c r="P647" s="46">
        <v>196.96546633739263</v>
      </c>
      <c r="Q647" s="46">
        <v>172.08847143584546</v>
      </c>
      <c r="R647" s="46">
        <v>89.464513047046864</v>
      </c>
      <c r="S647" s="46">
        <v>47.36923661716321</v>
      </c>
      <c r="T647" s="46">
        <v>-187.97249900528561</v>
      </c>
      <c r="U647" s="46">
        <v>-148.18531253757101</v>
      </c>
    </row>
    <row r="648" spans="6:21" x14ac:dyDescent="0.25">
      <c r="F648" s="29">
        <v>638</v>
      </c>
      <c r="G648" s="32">
        <v>738.57527970555157</v>
      </c>
      <c r="H648" s="32">
        <v>851.65625622186781</v>
      </c>
      <c r="I648" s="32">
        <v>896.54726290006556</v>
      </c>
      <c r="J648" s="32">
        <v>-148.46397575349147</v>
      </c>
      <c r="K648" s="32">
        <v>1874.730935117741</v>
      </c>
      <c r="L648" s="32">
        <v>282.6710384600301</v>
      </c>
      <c r="O648" s="29">
        <v>638</v>
      </c>
      <c r="P648" s="46">
        <v>179.34278546040684</v>
      </c>
      <c r="Q648" s="46">
        <v>130.16746121167569</v>
      </c>
      <c r="R648" s="46">
        <v>30.305611847447153</v>
      </c>
      <c r="S648" s="46">
        <v>-97.365323984402721</v>
      </c>
      <c r="T648" s="46">
        <v>50.339758149238264</v>
      </c>
      <c r="U648" s="46">
        <v>-314.15756428877467</v>
      </c>
    </row>
    <row r="649" spans="6:21" x14ac:dyDescent="0.25">
      <c r="F649" s="29">
        <v>639</v>
      </c>
      <c r="G649" s="32">
        <v>785.62601925806621</v>
      </c>
      <c r="H649" s="32">
        <v>878.71491130887262</v>
      </c>
      <c r="I649" s="32">
        <v>722.15664548918721</v>
      </c>
      <c r="J649" s="32">
        <v>-333.04279155916993</v>
      </c>
      <c r="K649" s="32">
        <v>-226.8851049271052</v>
      </c>
      <c r="L649" s="32">
        <v>-1856.9676760420662</v>
      </c>
      <c r="O649" s="29">
        <v>639</v>
      </c>
      <c r="P649" s="46">
        <v>211.86979758193692</v>
      </c>
      <c r="Q649" s="46">
        <v>162.27561372984019</v>
      </c>
      <c r="R649" s="46">
        <v>93.500658559745318</v>
      </c>
      <c r="S649" s="46">
        <v>-193.68659543004151</v>
      </c>
      <c r="T649" s="46">
        <v>-41.090018562935484</v>
      </c>
      <c r="U649" s="46">
        <v>-117.99908282606168</v>
      </c>
    </row>
    <row r="650" spans="6:21" x14ac:dyDescent="0.25">
      <c r="F650" s="29">
        <v>640</v>
      </c>
      <c r="G650" s="32">
        <v>857.75808009462389</v>
      </c>
      <c r="H650" s="32">
        <v>954.10938655728842</v>
      </c>
      <c r="I650" s="32">
        <v>3360.8236438526874</v>
      </c>
      <c r="J650" s="32">
        <v>-68.969439394611072</v>
      </c>
      <c r="K650" s="32">
        <v>1314.2178673085691</v>
      </c>
      <c r="L650" s="32">
        <v>-1472.9278810488067</v>
      </c>
      <c r="O650" s="29">
        <v>640</v>
      </c>
      <c r="P650" s="46">
        <v>251.72767815546612</v>
      </c>
      <c r="Q650" s="46">
        <v>276.59517210811498</v>
      </c>
      <c r="R650" s="46">
        <v>32.08975179164986</v>
      </c>
      <c r="S650" s="46">
        <v>-12.972149212870136</v>
      </c>
      <c r="T650" s="46">
        <v>47.975822532790403</v>
      </c>
      <c r="U650" s="46">
        <v>-122.46592788553664</v>
      </c>
    </row>
    <row r="651" spans="6:21" x14ac:dyDescent="0.25">
      <c r="F651" s="29">
        <v>641</v>
      </c>
      <c r="G651" s="32">
        <v>784.29208438685419</v>
      </c>
      <c r="H651" s="32">
        <v>998.88334222828144</v>
      </c>
      <c r="I651" s="32">
        <v>951.43265081204481</v>
      </c>
      <c r="J651" s="32">
        <v>462.66696206122288</v>
      </c>
      <c r="K651" s="32">
        <v>1352.85530804275</v>
      </c>
      <c r="L651" s="32">
        <v>-1490.1833867893411</v>
      </c>
      <c r="O651" s="29">
        <v>641</v>
      </c>
      <c r="P651" s="46">
        <v>288.15999610398302</v>
      </c>
      <c r="Q651" s="46">
        <v>224.06194904964462</v>
      </c>
      <c r="R651" s="46">
        <v>87.611816848508056</v>
      </c>
      <c r="S651" s="46">
        <v>111.06632950106888</v>
      </c>
      <c r="T651" s="46">
        <v>148.91364909908577</v>
      </c>
      <c r="U651" s="46">
        <v>-200.72661768847456</v>
      </c>
    </row>
    <row r="652" spans="6:21" x14ac:dyDescent="0.25">
      <c r="F652" s="29">
        <v>642</v>
      </c>
      <c r="G652" s="32">
        <v>894.13074634872964</v>
      </c>
      <c r="H652" s="32">
        <v>867.44817229232376</v>
      </c>
      <c r="I652" s="32">
        <v>921.99214178603233</v>
      </c>
      <c r="J652" s="32">
        <v>969.41091743978541</v>
      </c>
      <c r="K652" s="32">
        <v>3205.0019139661354</v>
      </c>
      <c r="L652" s="32">
        <v>-385.87953462374207</v>
      </c>
      <c r="O652" s="29">
        <v>642</v>
      </c>
      <c r="P652" s="46">
        <v>45.840295475881021</v>
      </c>
      <c r="Q652" s="46">
        <v>224.78401474643238</v>
      </c>
      <c r="R652" s="46">
        <v>106.62181004238829</v>
      </c>
      <c r="S652" s="46">
        <v>-97.007738610087472</v>
      </c>
      <c r="T652" s="46">
        <v>-269.33902250331187</v>
      </c>
      <c r="U652" s="46">
        <v>-475.06965625877717</v>
      </c>
    </row>
    <row r="653" spans="6:21" x14ac:dyDescent="0.25">
      <c r="F653" s="29">
        <v>643</v>
      </c>
      <c r="G653" s="32">
        <v>780.63803794527621</v>
      </c>
      <c r="H653" s="32">
        <v>877.13494751017697</v>
      </c>
      <c r="I653" s="32">
        <v>849.94166151086483</v>
      </c>
      <c r="J653" s="32">
        <v>2203.9967675473345</v>
      </c>
      <c r="K653" s="32">
        <v>2879.6810970039178</v>
      </c>
      <c r="L653" s="32">
        <v>-658.59098663904933</v>
      </c>
      <c r="O653" s="29">
        <v>643</v>
      </c>
      <c r="P653" s="46">
        <v>74.333222316714966</v>
      </c>
      <c r="Q653" s="46">
        <v>262.49225499094985</v>
      </c>
      <c r="R653" s="46">
        <v>175.15881714013827</v>
      </c>
      <c r="S653" s="46">
        <v>-124.95606239225867</v>
      </c>
      <c r="T653" s="46">
        <v>-77.940499358241254</v>
      </c>
      <c r="U653" s="46">
        <v>-27.777670405145841</v>
      </c>
    </row>
    <row r="654" spans="6:21" x14ac:dyDescent="0.25">
      <c r="F654" s="29">
        <v>644</v>
      </c>
      <c r="G654" s="32">
        <v>735.83289316014771</v>
      </c>
      <c r="H654" s="32">
        <v>1116.0406635043064</v>
      </c>
      <c r="I654" s="32">
        <v>834.30033595436862</v>
      </c>
      <c r="J654" s="32">
        <v>1401.9692579959155</v>
      </c>
      <c r="K654" s="32">
        <v>2342.225241971064</v>
      </c>
      <c r="L654" s="32">
        <v>-1606.5259762054638</v>
      </c>
      <c r="O654" s="29">
        <v>644</v>
      </c>
      <c r="P654" s="46">
        <v>140.86142016927727</v>
      </c>
      <c r="Q654" s="46">
        <v>148.98911310311001</v>
      </c>
      <c r="R654" s="46">
        <v>57.759577098754676</v>
      </c>
      <c r="S654" s="46">
        <v>-98.070327444446434</v>
      </c>
      <c r="T654" s="46">
        <v>-140.75489745457946</v>
      </c>
      <c r="U654" s="46">
        <v>-119.62839991073338</v>
      </c>
    </row>
    <row r="655" spans="6:21" x14ac:dyDescent="0.25">
      <c r="F655" s="29">
        <v>645</v>
      </c>
      <c r="G655" s="32">
        <v>698.35852625493681</v>
      </c>
      <c r="H655" s="32">
        <v>937.32002303968784</v>
      </c>
      <c r="I655" s="32">
        <v>975.27457330249536</v>
      </c>
      <c r="J655" s="32">
        <v>-474.60008183755144</v>
      </c>
      <c r="K655" s="32">
        <v>1939.2762359176049</v>
      </c>
      <c r="L655" s="32">
        <v>503.98430547023872</v>
      </c>
      <c r="O655" s="29">
        <v>645</v>
      </c>
      <c r="P655" s="46">
        <v>144.17551282788639</v>
      </c>
      <c r="Q655" s="46">
        <v>167.70688404277246</v>
      </c>
      <c r="R655" s="46">
        <v>23.046471656975939</v>
      </c>
      <c r="S655" s="46">
        <v>28.555422345728289</v>
      </c>
      <c r="T655" s="46">
        <v>-54.489431643912326</v>
      </c>
      <c r="U655" s="46">
        <v>-296.79219410805206</v>
      </c>
    </row>
    <row r="656" spans="6:21" x14ac:dyDescent="0.25">
      <c r="F656" s="29">
        <v>646</v>
      </c>
      <c r="G656" s="32">
        <v>697.59946390841287</v>
      </c>
      <c r="H656" s="32">
        <v>1114.6215861564933</v>
      </c>
      <c r="I656" s="32">
        <v>1932.7636913108881</v>
      </c>
      <c r="J656" s="32">
        <v>2183.9905410323572</v>
      </c>
      <c r="K656" s="32">
        <v>2541.6844471296808</v>
      </c>
      <c r="L656" s="32">
        <v>1173.1337097501837</v>
      </c>
      <c r="O656" s="29">
        <v>646</v>
      </c>
      <c r="P656" s="46">
        <v>124.93568309813548</v>
      </c>
      <c r="Q656" s="46">
        <v>192.57264070617077</v>
      </c>
      <c r="R656" s="46">
        <v>74.794083341585178</v>
      </c>
      <c r="S656" s="46">
        <v>-76.213388156289511</v>
      </c>
      <c r="T656" s="46">
        <v>121.98967668319119</v>
      </c>
      <c r="U656" s="46">
        <v>-116.94814285172401</v>
      </c>
    </row>
    <row r="657" spans="6:21" x14ac:dyDescent="0.25">
      <c r="F657" s="29">
        <v>647</v>
      </c>
      <c r="G657" s="32">
        <v>864.7258822959252</v>
      </c>
      <c r="H657" s="32">
        <v>987.13998152304612</v>
      </c>
      <c r="I657" s="32">
        <v>924.05853449620736</v>
      </c>
      <c r="J657" s="32">
        <v>722.01160367505872</v>
      </c>
      <c r="K657" s="32">
        <v>2383.6818062148222</v>
      </c>
      <c r="L657" s="32">
        <v>-565.21443654716313</v>
      </c>
      <c r="O657" s="29">
        <v>647</v>
      </c>
      <c r="P657" s="46">
        <v>204.79480193693064</v>
      </c>
      <c r="Q657" s="46">
        <v>166.19086616379462</v>
      </c>
      <c r="R657" s="46">
        <v>68.821469371987007</v>
      </c>
      <c r="S657" s="46">
        <v>-54.695287243072812</v>
      </c>
      <c r="T657" s="46">
        <v>-40.526978696239667</v>
      </c>
      <c r="U657" s="46">
        <v>-4.308575561545581</v>
      </c>
    </row>
    <row r="658" spans="6:21" x14ac:dyDescent="0.25">
      <c r="F658" s="29">
        <v>648</v>
      </c>
      <c r="G658" s="32">
        <v>832.56720484100151</v>
      </c>
      <c r="H658" s="32">
        <v>1335.5580907014464</v>
      </c>
      <c r="I658" s="32">
        <v>581.50619265006208</v>
      </c>
      <c r="J658" s="32">
        <v>1252.5393404446222</v>
      </c>
      <c r="K658" s="32">
        <v>1661.6718906053138</v>
      </c>
      <c r="L658" s="32">
        <v>-1497.6165103220092</v>
      </c>
      <c r="O658" s="29">
        <v>648</v>
      </c>
      <c r="P658" s="46">
        <v>169.68001644524395</v>
      </c>
      <c r="Q658" s="46">
        <v>138.4165613571401</v>
      </c>
      <c r="R658" s="46">
        <v>57.267392636111197</v>
      </c>
      <c r="S658" s="46">
        <v>-28.263998351019382</v>
      </c>
      <c r="T658" s="46">
        <v>0.83054402450920861</v>
      </c>
      <c r="U658" s="46">
        <v>-78.195087096670591</v>
      </c>
    </row>
    <row r="659" spans="6:21" x14ac:dyDescent="0.25">
      <c r="F659" s="29">
        <v>649</v>
      </c>
      <c r="G659" s="32">
        <v>876.43819076204727</v>
      </c>
      <c r="H659" s="32">
        <v>825.68503447307285</v>
      </c>
      <c r="I659" s="32">
        <v>840.88870036276967</v>
      </c>
      <c r="J659" s="32">
        <v>-754.69309142286693</v>
      </c>
      <c r="K659" s="32">
        <v>486.5649983178937</v>
      </c>
      <c r="L659" s="32">
        <v>-493.37990876842014</v>
      </c>
      <c r="O659" s="29">
        <v>649</v>
      </c>
      <c r="P659" s="46">
        <v>136.26149265004744</v>
      </c>
      <c r="Q659" s="46">
        <v>129.80017551731447</v>
      </c>
      <c r="R659" s="46">
        <v>54.638072999342228</v>
      </c>
      <c r="S659" s="46">
        <v>-170.15770381353366</v>
      </c>
      <c r="T659" s="46">
        <v>-32.702381016260802</v>
      </c>
      <c r="U659" s="46">
        <v>-17.451648304735613</v>
      </c>
    </row>
    <row r="660" spans="6:21" x14ac:dyDescent="0.25">
      <c r="F660" s="29">
        <v>650</v>
      </c>
      <c r="G660" s="32">
        <v>840.1975576547029</v>
      </c>
      <c r="H660" s="32">
        <v>981.12764667544889</v>
      </c>
      <c r="I660" s="32">
        <v>744.40510223086403</v>
      </c>
      <c r="J660" s="32">
        <v>1822.6382536175915</v>
      </c>
      <c r="K660" s="32">
        <v>2267.4089341830459</v>
      </c>
      <c r="L660" s="32">
        <v>-2353.0722608182878</v>
      </c>
      <c r="O660" s="29">
        <v>650</v>
      </c>
      <c r="P660" s="46">
        <v>147.30762858267212</v>
      </c>
      <c r="Q660" s="46">
        <v>209.41822640406457</v>
      </c>
      <c r="R660" s="46">
        <v>3.9106309202135208</v>
      </c>
      <c r="S660" s="46">
        <v>49.224488166805372</v>
      </c>
      <c r="T660" s="46">
        <v>120.1017280083048</v>
      </c>
      <c r="U660" s="46">
        <v>126.9301489186127</v>
      </c>
    </row>
    <row r="661" spans="6:21" x14ac:dyDescent="0.25">
      <c r="F661" s="29">
        <v>651</v>
      </c>
      <c r="G661" s="32">
        <v>694.11957957691448</v>
      </c>
      <c r="H661" s="32">
        <v>648.05629775865509</v>
      </c>
      <c r="I661" s="32">
        <v>959.53023220508157</v>
      </c>
      <c r="J661" s="32">
        <v>2319.7824669903175</v>
      </c>
      <c r="K661" s="32">
        <v>1440.6794619094862</v>
      </c>
      <c r="L661" s="32">
        <v>-2602.1405853150318</v>
      </c>
      <c r="O661" s="29">
        <v>651</v>
      </c>
      <c r="P661" s="46">
        <v>185.9710190696041</v>
      </c>
      <c r="Q661" s="46">
        <v>169.53615037039793</v>
      </c>
      <c r="R661" s="46">
        <v>141.51261234630454</v>
      </c>
      <c r="S661" s="46">
        <v>-176.33158237758209</v>
      </c>
      <c r="T661" s="46">
        <v>32.50705007993065</v>
      </c>
      <c r="U661" s="46">
        <v>-130.04624500963962</v>
      </c>
    </row>
    <row r="662" spans="6:21" x14ac:dyDescent="0.25">
      <c r="F662" s="29">
        <v>652</v>
      </c>
      <c r="G662" s="32">
        <v>1067.634257704115</v>
      </c>
      <c r="H662" s="32">
        <v>839.71715456881611</v>
      </c>
      <c r="I662" s="32">
        <v>985.3216470426064</v>
      </c>
      <c r="J662" s="32">
        <v>-437.8631823717642</v>
      </c>
      <c r="K662" s="32">
        <v>1443.4992088334793</v>
      </c>
      <c r="L662" s="32">
        <v>-684.64030160514176</v>
      </c>
      <c r="O662" s="29">
        <v>652</v>
      </c>
      <c r="P662" s="46">
        <v>138.8911138647386</v>
      </c>
      <c r="Q662" s="46">
        <v>214.54795538148107</v>
      </c>
      <c r="R662" s="46">
        <v>60.841862750876999</v>
      </c>
      <c r="S662" s="46">
        <v>27.002061734371068</v>
      </c>
      <c r="T662" s="46">
        <v>-45.500836416754623</v>
      </c>
      <c r="U662" s="46">
        <v>-288.44306912770458</v>
      </c>
    </row>
    <row r="663" spans="6:21" x14ac:dyDescent="0.25">
      <c r="F663" s="29">
        <v>653</v>
      </c>
      <c r="G663" s="32">
        <v>850.09947160924821</v>
      </c>
      <c r="H663" s="32">
        <v>927.47235987561453</v>
      </c>
      <c r="I663" s="32">
        <v>2818.5027697888004</v>
      </c>
      <c r="J663" s="32">
        <v>885.43843129453307</v>
      </c>
      <c r="K663" s="32">
        <v>730.1232301479522</v>
      </c>
      <c r="L663" s="32">
        <v>-703.02029557226524</v>
      </c>
      <c r="O663" s="29">
        <v>653</v>
      </c>
      <c r="P663" s="46">
        <v>218.4009267719394</v>
      </c>
      <c r="Q663" s="46">
        <v>260.96770566481615</v>
      </c>
      <c r="R663" s="46">
        <v>38.61190493372618</v>
      </c>
      <c r="S663" s="46">
        <v>-126.19809705259877</v>
      </c>
      <c r="T663" s="46">
        <v>-92.539866222094247</v>
      </c>
      <c r="U663" s="46">
        <v>-223.48809134388409</v>
      </c>
    </row>
    <row r="664" spans="6:21" x14ac:dyDescent="0.25">
      <c r="F664" s="29">
        <v>654</v>
      </c>
      <c r="G664" s="32">
        <v>870.52748501697579</v>
      </c>
      <c r="H664" s="32">
        <v>865.36964784034717</v>
      </c>
      <c r="I664" s="32">
        <v>1005.5218287964644</v>
      </c>
      <c r="J664" s="32">
        <v>-246.76129100767685</v>
      </c>
      <c r="K664" s="32">
        <v>1458.4323572089015</v>
      </c>
      <c r="L664" s="32">
        <v>-827.80272726075418</v>
      </c>
      <c r="O664" s="29">
        <v>654</v>
      </c>
      <c r="P664" s="46">
        <v>76.504043753695555</v>
      </c>
      <c r="Q664" s="46">
        <v>118.89100843535232</v>
      </c>
      <c r="R664" s="46">
        <v>69.063796673778711</v>
      </c>
      <c r="S664" s="46">
        <v>-129.89305863636184</v>
      </c>
      <c r="T664" s="46">
        <v>-106.72744281935331</v>
      </c>
      <c r="U664" s="46">
        <v>-90.779978865014527</v>
      </c>
    </row>
    <row r="665" spans="6:21" x14ac:dyDescent="0.25">
      <c r="F665" s="29">
        <v>655</v>
      </c>
      <c r="G665" s="32">
        <v>815.71041485921069</v>
      </c>
      <c r="H665" s="32">
        <v>1227.2010916889503</v>
      </c>
      <c r="I665" s="32">
        <v>730.49608284324131</v>
      </c>
      <c r="J665" s="32">
        <v>-1183.1489569460709</v>
      </c>
      <c r="K665" s="32">
        <v>1965.8032524198534</v>
      </c>
      <c r="L665" s="32">
        <v>-2438.2569908945525</v>
      </c>
      <c r="O665" s="29">
        <v>655</v>
      </c>
      <c r="P665" s="46">
        <v>97.856360045340864</v>
      </c>
      <c r="Q665" s="46">
        <v>115.89152994425166</v>
      </c>
      <c r="R665" s="46">
        <v>4.1937911397002949</v>
      </c>
      <c r="S665" s="46">
        <v>-35.145909995445891</v>
      </c>
      <c r="T665" s="46">
        <v>69.198348032928209</v>
      </c>
      <c r="U665" s="46">
        <v>-48.251448748281689</v>
      </c>
    </row>
    <row r="666" spans="6:21" x14ac:dyDescent="0.25">
      <c r="F666" s="29">
        <v>656</v>
      </c>
      <c r="G666" s="32">
        <v>728.2308202354202</v>
      </c>
      <c r="H666" s="32">
        <v>1033.7411763251157</v>
      </c>
      <c r="I666" s="32">
        <v>773.45664313943053</v>
      </c>
      <c r="J666" s="32">
        <v>444.37895165235204</v>
      </c>
      <c r="K666" s="32">
        <v>916.50618779313481</v>
      </c>
      <c r="L666" s="32">
        <v>359.99356276881281</v>
      </c>
      <c r="O666" s="29">
        <v>656</v>
      </c>
      <c r="P666" s="46">
        <v>138.41086264285673</v>
      </c>
      <c r="Q666" s="46">
        <v>311.0146004789467</v>
      </c>
      <c r="R666" s="46">
        <v>78.58804712784206</v>
      </c>
      <c r="S666" s="46">
        <v>84.781512639884113</v>
      </c>
      <c r="T666" s="46">
        <v>161.83301533761528</v>
      </c>
      <c r="U666" s="46">
        <v>-60.072881193357034</v>
      </c>
    </row>
    <row r="667" spans="6:21" x14ac:dyDescent="0.25">
      <c r="F667" s="29">
        <v>657</v>
      </c>
      <c r="G667" s="32">
        <v>743.64030098445073</v>
      </c>
      <c r="H667" s="32">
        <v>856.19229204799103</v>
      </c>
      <c r="I667" s="32">
        <v>816.59419686590081</v>
      </c>
      <c r="J667" s="32">
        <v>1731.5859491719357</v>
      </c>
      <c r="K667" s="32">
        <v>1319.3947110278923</v>
      </c>
      <c r="L667" s="32">
        <v>-531.10633863178464</v>
      </c>
      <c r="O667" s="29">
        <v>657</v>
      </c>
      <c r="P667" s="46">
        <v>76.656410867475302</v>
      </c>
      <c r="Q667" s="46">
        <v>119.36581551920204</v>
      </c>
      <c r="R667" s="46">
        <v>35.890649595924344</v>
      </c>
      <c r="S667" s="46">
        <v>-267.54727290475523</v>
      </c>
      <c r="T667" s="46">
        <v>-176.66728925363384</v>
      </c>
      <c r="U667" s="46">
        <v>-266.04422424624022</v>
      </c>
    </row>
    <row r="668" spans="6:21" x14ac:dyDescent="0.25">
      <c r="F668" s="29">
        <v>658</v>
      </c>
      <c r="G668" s="32">
        <v>860.92537660694779</v>
      </c>
      <c r="H668" s="32">
        <v>938.20197519820067</v>
      </c>
      <c r="I668" s="32">
        <v>652.32791198946506</v>
      </c>
      <c r="J668" s="32">
        <v>-233.06636254679506</v>
      </c>
      <c r="K668" s="32">
        <v>1052.8411355896569</v>
      </c>
      <c r="L668" s="32">
        <v>782.41573757327933</v>
      </c>
      <c r="O668" s="29">
        <v>658</v>
      </c>
      <c r="P668" s="46">
        <v>147.50299791341467</v>
      </c>
      <c r="Q668" s="46">
        <v>140.36943213634027</v>
      </c>
      <c r="R668" s="46">
        <v>67.937732997167871</v>
      </c>
      <c r="S668" s="46">
        <v>-3.883134592085753</v>
      </c>
      <c r="T668" s="46">
        <v>-61.93945726049526</v>
      </c>
      <c r="U668" s="46">
        <v>-126.2929995155796</v>
      </c>
    </row>
    <row r="669" spans="6:21" x14ac:dyDescent="0.25">
      <c r="F669" s="29">
        <v>659</v>
      </c>
      <c r="G669" s="32">
        <v>916.4470865211988</v>
      </c>
      <c r="H669" s="32">
        <v>925.50918082284443</v>
      </c>
      <c r="I669" s="32">
        <v>885.28929413142714</v>
      </c>
      <c r="J669" s="32">
        <v>1618.3480154979379</v>
      </c>
      <c r="K669" s="32">
        <v>1446.4158495903903</v>
      </c>
      <c r="L669" s="32">
        <v>-2248.8569608610051</v>
      </c>
      <c r="O669" s="29">
        <v>659</v>
      </c>
      <c r="P669" s="46">
        <v>156.32371820238222</v>
      </c>
      <c r="Q669" s="46">
        <v>261.71859716539996</v>
      </c>
      <c r="R669" s="46">
        <v>46.728741479583391</v>
      </c>
      <c r="S669" s="46">
        <v>-204.98472902782953</v>
      </c>
      <c r="T669" s="46">
        <v>-142.70985371287441</v>
      </c>
      <c r="U669" s="46">
        <v>-132.23232167950403</v>
      </c>
    </row>
    <row r="670" spans="6:21" x14ac:dyDescent="0.25">
      <c r="F670" s="29">
        <v>660</v>
      </c>
      <c r="G670" s="32">
        <v>873.05444930732529</v>
      </c>
      <c r="H670" s="32">
        <v>1037.6626212219699</v>
      </c>
      <c r="I670" s="32">
        <v>856.85725819738627</v>
      </c>
      <c r="J670" s="32">
        <v>1072.6805730060632</v>
      </c>
      <c r="K670" s="32">
        <v>2264.6677202927294</v>
      </c>
      <c r="L670" s="32">
        <v>-1715.6285521068457</v>
      </c>
      <c r="O670" s="29">
        <v>660</v>
      </c>
      <c r="P670" s="46">
        <v>105.15269442796586</v>
      </c>
      <c r="Q670" s="46">
        <v>260.93818214657233</v>
      </c>
      <c r="R670" s="46">
        <v>13.057883409979752</v>
      </c>
      <c r="S670" s="46">
        <v>-150.17617609805563</v>
      </c>
      <c r="T670" s="46">
        <v>28.079675496142329</v>
      </c>
      <c r="U670" s="46">
        <v>-214.96540901687206</v>
      </c>
    </row>
    <row r="671" spans="6:21" x14ac:dyDescent="0.25">
      <c r="F671" s="29">
        <v>661</v>
      </c>
      <c r="G671" s="32">
        <v>905.75724457881461</v>
      </c>
      <c r="H671" s="32">
        <v>1053.1280537255498</v>
      </c>
      <c r="I671" s="32">
        <v>891.52333739261803</v>
      </c>
      <c r="J671" s="32">
        <v>925.56897249947178</v>
      </c>
      <c r="K671" s="32">
        <v>1162.9935991081438</v>
      </c>
      <c r="L671" s="32">
        <v>996.7608979293409</v>
      </c>
      <c r="O671" s="29">
        <v>661</v>
      </c>
      <c r="P671" s="46">
        <v>115.90893643943519</v>
      </c>
      <c r="Q671" s="46">
        <v>44.735120922647866</v>
      </c>
      <c r="R671" s="46">
        <v>12.892994016745718</v>
      </c>
      <c r="S671" s="46">
        <v>-114.52542536686087</v>
      </c>
      <c r="T671" s="46">
        <v>-97.082168180519943</v>
      </c>
      <c r="U671" s="46">
        <v>-209.01538411392642</v>
      </c>
    </row>
    <row r="672" spans="6:21" x14ac:dyDescent="0.25">
      <c r="F672" s="29">
        <v>662</v>
      </c>
      <c r="G672" s="32">
        <v>708.46983666892174</v>
      </c>
      <c r="H672" s="32">
        <v>917.60408377952353</v>
      </c>
      <c r="I672" s="32">
        <v>647.00040626558257</v>
      </c>
      <c r="J672" s="32">
        <v>458.33272343754379</v>
      </c>
      <c r="K672" s="32">
        <v>-15.023211699923195</v>
      </c>
      <c r="L672" s="32">
        <v>39.64492096948652</v>
      </c>
      <c r="O672" s="29">
        <v>662</v>
      </c>
      <c r="P672" s="46">
        <v>230.97166312412514</v>
      </c>
      <c r="Q672" s="46">
        <v>271.02718414662354</v>
      </c>
      <c r="R672" s="46">
        <v>126.85983138777576</v>
      </c>
      <c r="S672" s="46">
        <v>-7.9313726321379363</v>
      </c>
      <c r="T672" s="46">
        <v>40.879451834707993</v>
      </c>
      <c r="U672" s="46">
        <v>-316.4452129752475</v>
      </c>
    </row>
    <row r="673" spans="6:21" x14ac:dyDescent="0.25">
      <c r="F673" s="29">
        <v>663</v>
      </c>
      <c r="G673" s="32">
        <v>703.00897213983671</v>
      </c>
      <c r="H673" s="32">
        <v>961.29850612717291</v>
      </c>
      <c r="I673" s="32">
        <v>847.20396938683371</v>
      </c>
      <c r="J673" s="32">
        <v>999.16266238288063</v>
      </c>
      <c r="K673" s="32">
        <v>192.99338730597265</v>
      </c>
      <c r="L673" s="32">
        <v>-1471.7077671616089</v>
      </c>
      <c r="O673" s="29">
        <v>663</v>
      </c>
      <c r="P673" s="46">
        <v>152.29547622378726</v>
      </c>
      <c r="Q673" s="46">
        <v>176.70264478593066</v>
      </c>
      <c r="R673" s="46">
        <v>63.715611441392184</v>
      </c>
      <c r="S673" s="46">
        <v>2.7595003273802376E-2</v>
      </c>
      <c r="T673" s="46">
        <v>-86.014570919086168</v>
      </c>
      <c r="U673" s="46">
        <v>-254.47967994264093</v>
      </c>
    </row>
    <row r="674" spans="6:21" x14ac:dyDescent="0.25">
      <c r="F674" s="29">
        <v>664</v>
      </c>
      <c r="G674" s="32">
        <v>1104.9689363981352</v>
      </c>
      <c r="H674" s="32">
        <v>975.71262826672682</v>
      </c>
      <c r="I674" s="32">
        <v>1163.4679222565283</v>
      </c>
      <c r="J674" s="32">
        <v>-1586.5829072149136</v>
      </c>
      <c r="K674" s="32">
        <v>709.50586930024656</v>
      </c>
      <c r="L674" s="32">
        <v>1345.6157527789137</v>
      </c>
      <c r="O674" s="29">
        <v>664</v>
      </c>
      <c r="P674" s="46">
        <v>156.81926452039949</v>
      </c>
      <c r="Q674" s="46">
        <v>208.2609958523488</v>
      </c>
      <c r="R674" s="46">
        <v>52.941318098519389</v>
      </c>
      <c r="S674" s="46">
        <v>60.928389422400528</v>
      </c>
      <c r="T674" s="46">
        <v>47.785234354183899</v>
      </c>
      <c r="U674" s="46">
        <v>-351.45611336110983</v>
      </c>
    </row>
    <row r="675" spans="6:21" x14ac:dyDescent="0.25">
      <c r="F675" s="29">
        <v>665</v>
      </c>
      <c r="G675" s="32">
        <v>1177.4578924074012</v>
      </c>
      <c r="H675" s="32">
        <v>816.5368361252531</v>
      </c>
      <c r="I675" s="32">
        <v>856.90721694355352</v>
      </c>
      <c r="J675" s="32">
        <v>807.55001621815609</v>
      </c>
      <c r="K675" s="32">
        <v>501.81163637695772</v>
      </c>
      <c r="L675" s="32">
        <v>-1125.1762606456541</v>
      </c>
      <c r="O675" s="29">
        <v>665</v>
      </c>
      <c r="P675" s="46">
        <v>122.30266583597177</v>
      </c>
      <c r="Q675" s="46">
        <v>179.19640952795498</v>
      </c>
      <c r="R675" s="46">
        <v>9.8623746143983908</v>
      </c>
      <c r="S675" s="46">
        <v>-153.14366471172036</v>
      </c>
      <c r="T675" s="46">
        <v>55.656780406069743</v>
      </c>
      <c r="U675" s="46">
        <v>-284.58922649371311</v>
      </c>
    </row>
    <row r="676" spans="6:21" x14ac:dyDescent="0.25">
      <c r="F676" s="29">
        <v>666</v>
      </c>
      <c r="G676" s="32">
        <v>923.49867511364118</v>
      </c>
      <c r="H676" s="32">
        <v>955.20563955222497</v>
      </c>
      <c r="I676" s="32">
        <v>2999.2921030687494</v>
      </c>
      <c r="J676" s="32">
        <v>-638.20391326751451</v>
      </c>
      <c r="K676" s="32">
        <v>-224.79810850619015</v>
      </c>
      <c r="L676" s="32">
        <v>-1117.8106777335206</v>
      </c>
      <c r="O676" s="29">
        <v>666</v>
      </c>
      <c r="P676" s="46">
        <v>161.11996714122074</v>
      </c>
      <c r="Q676" s="46">
        <v>120.66894276995077</v>
      </c>
      <c r="R676" s="46">
        <v>97.889486982720484</v>
      </c>
      <c r="S676" s="46">
        <v>19.306730779524514</v>
      </c>
      <c r="T676" s="46">
        <v>-125.70788013488357</v>
      </c>
      <c r="U676" s="46">
        <v>-464.25492211009816</v>
      </c>
    </row>
    <row r="677" spans="6:21" x14ac:dyDescent="0.25">
      <c r="F677" s="29">
        <v>667</v>
      </c>
      <c r="G677" s="32">
        <v>916.77331555957835</v>
      </c>
      <c r="H677" s="32">
        <v>864.14279074152637</v>
      </c>
      <c r="I677" s="32">
        <v>789.35856044485081</v>
      </c>
      <c r="J677" s="32">
        <v>1128.9547255297384</v>
      </c>
      <c r="K677" s="32">
        <v>1246.7162167797733</v>
      </c>
      <c r="L677" s="32">
        <v>-304.9763662537971</v>
      </c>
      <c r="O677" s="29">
        <v>667</v>
      </c>
      <c r="P677" s="46">
        <v>101.49140461878528</v>
      </c>
      <c r="Q677" s="46">
        <v>58.31254896719463</v>
      </c>
      <c r="R677" s="46">
        <v>72.288109536145043</v>
      </c>
      <c r="S677" s="46">
        <v>-25.24892365273945</v>
      </c>
      <c r="T677" s="46">
        <v>-48.286591820425883</v>
      </c>
      <c r="U677" s="46">
        <v>-53.162749277124362</v>
      </c>
    </row>
    <row r="678" spans="6:21" x14ac:dyDescent="0.25">
      <c r="F678" s="29">
        <v>668</v>
      </c>
      <c r="G678" s="32">
        <v>608.35806276370613</v>
      </c>
      <c r="H678" s="32">
        <v>871.7129421859172</v>
      </c>
      <c r="I678" s="32">
        <v>785.04017904110879</v>
      </c>
      <c r="J678" s="32">
        <v>-494.04207080797096</v>
      </c>
      <c r="K678" s="32">
        <v>1921.4839155486889</v>
      </c>
      <c r="L678" s="32">
        <v>-1538.7674874761478</v>
      </c>
      <c r="O678" s="29">
        <v>668</v>
      </c>
      <c r="P678" s="46">
        <v>224.01319376907776</v>
      </c>
      <c r="Q678" s="46">
        <v>143.13140362665604</v>
      </c>
      <c r="R678" s="46">
        <v>19.657328931274776</v>
      </c>
      <c r="S678" s="46">
        <v>-55.564706429099601</v>
      </c>
      <c r="T678" s="46">
        <v>-56.976730588914165</v>
      </c>
      <c r="U678" s="46">
        <v>-80.570441552797888</v>
      </c>
    </row>
    <row r="679" spans="6:21" x14ac:dyDescent="0.25">
      <c r="F679" s="29">
        <v>669</v>
      </c>
      <c r="G679" s="32">
        <v>797.86352196738426</v>
      </c>
      <c r="H679" s="32">
        <v>989.23087032399599</v>
      </c>
      <c r="I679" s="32">
        <v>3063.8914408961641</v>
      </c>
      <c r="J679" s="32">
        <v>502.42417971123996</v>
      </c>
      <c r="K679" s="32">
        <v>942.56103810626337</v>
      </c>
      <c r="L679" s="32">
        <v>83.009338535627649</v>
      </c>
      <c r="O679" s="29">
        <v>669</v>
      </c>
      <c r="P679" s="46">
        <v>99.109674974436302</v>
      </c>
      <c r="Q679" s="46">
        <v>159.31463068330459</v>
      </c>
      <c r="R679" s="46">
        <v>26.631613336050748</v>
      </c>
      <c r="S679" s="46">
        <v>-133.2313734205519</v>
      </c>
      <c r="T679" s="46">
        <v>-123.52595876874557</v>
      </c>
      <c r="U679" s="46">
        <v>-291.41051077120596</v>
      </c>
    </row>
    <row r="680" spans="6:21" x14ac:dyDescent="0.25">
      <c r="F680" s="29">
        <v>670</v>
      </c>
      <c r="G680" s="32">
        <v>784.69680787319885</v>
      </c>
      <c r="H680" s="32">
        <v>917.82001164875601</v>
      </c>
      <c r="I680" s="32">
        <v>654.77094848409524</v>
      </c>
      <c r="J680" s="32">
        <v>2228.0834209016612</v>
      </c>
      <c r="K680" s="32">
        <v>629.05655308946189</v>
      </c>
      <c r="L680" s="32">
        <v>-2215.068613313103</v>
      </c>
      <c r="O680" s="29">
        <v>670</v>
      </c>
      <c r="P680" s="46">
        <v>185.32171335715736</v>
      </c>
      <c r="Q680" s="46">
        <v>188.01970327941979</v>
      </c>
      <c r="R680" s="46">
        <v>80.0793352108916</v>
      </c>
      <c r="S680" s="46">
        <v>-34.569354989857743</v>
      </c>
      <c r="T680" s="46">
        <v>-18.146808939780954</v>
      </c>
      <c r="U680" s="46">
        <v>45.079297039825349</v>
      </c>
    </row>
    <row r="681" spans="6:21" x14ac:dyDescent="0.25">
      <c r="F681" s="29">
        <v>671</v>
      </c>
      <c r="G681" s="32">
        <v>761.12226630772102</v>
      </c>
      <c r="H681" s="32">
        <v>1100.3417903533455</v>
      </c>
      <c r="I681" s="32">
        <v>658.07327566596359</v>
      </c>
      <c r="J681" s="32">
        <v>277.84108133481004</v>
      </c>
      <c r="K681" s="32">
        <v>1674.6060681800054</v>
      </c>
      <c r="L681" s="32">
        <v>1564.4518680952369</v>
      </c>
      <c r="O681" s="29">
        <v>671</v>
      </c>
      <c r="P681" s="46">
        <v>169.28615906751827</v>
      </c>
      <c r="Q681" s="46">
        <v>159.0815562678963</v>
      </c>
      <c r="R681" s="46">
        <v>-19.495808497971666</v>
      </c>
      <c r="S681" s="46">
        <v>28.918093925145968</v>
      </c>
      <c r="T681" s="46">
        <v>-45.471080971441893</v>
      </c>
      <c r="U681" s="46">
        <v>-174.78026075107164</v>
      </c>
    </row>
    <row r="682" spans="6:21" x14ac:dyDescent="0.25">
      <c r="F682" s="29">
        <v>672</v>
      </c>
      <c r="G682" s="32">
        <v>822.81324182922936</v>
      </c>
      <c r="H682" s="32">
        <v>867.93852354006776</v>
      </c>
      <c r="I682" s="32">
        <v>675.78937578920932</v>
      </c>
      <c r="J682" s="32">
        <v>1241.931351739514</v>
      </c>
      <c r="K682" s="32">
        <v>-631.50585693706216</v>
      </c>
      <c r="L682" s="32">
        <v>-446.04984094925294</v>
      </c>
      <c r="O682" s="29">
        <v>672</v>
      </c>
      <c r="P682" s="46">
        <v>140.98918770829613</v>
      </c>
      <c r="Q682" s="46">
        <v>157.57076853347411</v>
      </c>
      <c r="R682" s="46">
        <v>8.1229692189743332</v>
      </c>
      <c r="S682" s="46">
        <v>-61.766846747943987</v>
      </c>
      <c r="T682" s="46">
        <v>-0.63661491764071343</v>
      </c>
      <c r="U682" s="46">
        <v>-263.68423701198674</v>
      </c>
    </row>
    <row r="683" spans="6:21" x14ac:dyDescent="0.25">
      <c r="F683" s="29">
        <v>673</v>
      </c>
      <c r="G683" s="32">
        <v>913.40885371635113</v>
      </c>
      <c r="H683" s="32">
        <v>817.50222123966341</v>
      </c>
      <c r="I683" s="32">
        <v>863.57627437437486</v>
      </c>
      <c r="J683" s="32">
        <v>996.71664755938218</v>
      </c>
      <c r="K683" s="32">
        <v>2155.6347703968386</v>
      </c>
      <c r="L683" s="32">
        <v>-3378.5956331558327</v>
      </c>
      <c r="O683" s="29">
        <v>673</v>
      </c>
      <c r="P683" s="46">
        <v>105.94800431911779</v>
      </c>
      <c r="Q683" s="46">
        <v>214.14861212886075</v>
      </c>
      <c r="R683" s="46">
        <v>100.15561519954514</v>
      </c>
      <c r="S683" s="46">
        <v>46.2716408984179</v>
      </c>
      <c r="T683" s="46">
        <v>29.792179702707699</v>
      </c>
      <c r="U683" s="46">
        <v>-125.36998181804972</v>
      </c>
    </row>
    <row r="684" spans="6:21" x14ac:dyDescent="0.25">
      <c r="F684" s="29">
        <v>674</v>
      </c>
      <c r="G684" s="32">
        <v>605.11095500656893</v>
      </c>
      <c r="H684" s="32">
        <v>891.69659738456176</v>
      </c>
      <c r="I684" s="32">
        <v>704.71169691978139</v>
      </c>
      <c r="J684" s="32">
        <v>439.31284103140479</v>
      </c>
      <c r="K684" s="32">
        <v>882.2840651615461</v>
      </c>
      <c r="L684" s="32">
        <v>-2719.8791900910928</v>
      </c>
      <c r="O684" s="29">
        <v>674</v>
      </c>
      <c r="P684" s="46">
        <v>143.24702369454201</v>
      </c>
      <c r="Q684" s="46">
        <v>180.21814305380821</v>
      </c>
      <c r="R684" s="46">
        <v>158.88235048041133</v>
      </c>
      <c r="S684" s="46">
        <v>-96.434058330810558</v>
      </c>
      <c r="T684" s="46">
        <v>-40.843426975720831</v>
      </c>
      <c r="U684" s="46">
        <v>-315.73305158690061</v>
      </c>
    </row>
    <row r="685" spans="6:21" x14ac:dyDescent="0.25">
      <c r="F685" s="29">
        <v>675</v>
      </c>
      <c r="G685" s="32">
        <v>973.57752028374762</v>
      </c>
      <c r="H685" s="32">
        <v>1095.7356555494689</v>
      </c>
      <c r="I685" s="32">
        <v>791.46191556302165</v>
      </c>
      <c r="J685" s="32">
        <v>3236.8843126758557</v>
      </c>
      <c r="K685" s="32">
        <v>1338.977707742345</v>
      </c>
      <c r="L685" s="32">
        <v>701.05509392396289</v>
      </c>
      <c r="O685" s="29">
        <v>675</v>
      </c>
      <c r="P685" s="46">
        <v>174.12686833958361</v>
      </c>
      <c r="Q685" s="46">
        <v>195.75083684164633</v>
      </c>
      <c r="R685" s="46">
        <v>50.426753061107377</v>
      </c>
      <c r="S685" s="46">
        <v>-135.44950855559148</v>
      </c>
      <c r="T685" s="46">
        <v>41.973398519477996</v>
      </c>
      <c r="U685" s="46">
        <v>-119.45618931489423</v>
      </c>
    </row>
    <row r="686" spans="6:21" x14ac:dyDescent="0.25">
      <c r="F686" s="29">
        <v>676</v>
      </c>
      <c r="G686" s="32">
        <v>990.41533028941103</v>
      </c>
      <c r="H686" s="32">
        <v>1065.996133376706</v>
      </c>
      <c r="I686" s="32">
        <v>636.71262238255895</v>
      </c>
      <c r="J686" s="32">
        <v>3420.8065091975841</v>
      </c>
      <c r="K686" s="32">
        <v>1574.375094177848</v>
      </c>
      <c r="L686" s="32">
        <v>-409.23408370447032</v>
      </c>
      <c r="O686" s="29">
        <v>676</v>
      </c>
      <c r="P686" s="46">
        <v>242.48735967568814</v>
      </c>
      <c r="Q686" s="46">
        <v>224.89482960648962</v>
      </c>
      <c r="R686" s="46">
        <v>98.845167416736615</v>
      </c>
      <c r="S686" s="46">
        <v>41.435024273940257</v>
      </c>
      <c r="T686" s="46">
        <v>-59.172605107623781</v>
      </c>
      <c r="U686" s="46">
        <v>-118.57001346679692</v>
      </c>
    </row>
    <row r="687" spans="6:21" x14ac:dyDescent="0.25">
      <c r="F687" s="29">
        <v>677</v>
      </c>
      <c r="G687" s="32">
        <v>934.81424946166817</v>
      </c>
      <c r="H687" s="32">
        <v>834.48215655438526</v>
      </c>
      <c r="I687" s="32">
        <v>900.58002227867564</v>
      </c>
      <c r="J687" s="32">
        <v>29.259201061784552</v>
      </c>
      <c r="K687" s="32">
        <v>1631.4300859279319</v>
      </c>
      <c r="L687" s="32">
        <v>661.53979779953352</v>
      </c>
      <c r="O687" s="29">
        <v>677</v>
      </c>
      <c r="P687" s="46">
        <v>175.22268894327846</v>
      </c>
      <c r="Q687" s="46">
        <v>196.18638561560863</v>
      </c>
      <c r="R687" s="46">
        <v>71.283377037676757</v>
      </c>
      <c r="S687" s="46">
        <v>-110.65748252740229</v>
      </c>
      <c r="T687" s="46">
        <v>-55.332003576462171</v>
      </c>
      <c r="U687" s="46">
        <v>-267.18507867211576</v>
      </c>
    </row>
    <row r="688" spans="6:21" x14ac:dyDescent="0.25">
      <c r="F688" s="29">
        <v>678</v>
      </c>
      <c r="G688" s="32">
        <v>969.2516815601989</v>
      </c>
      <c r="H688" s="32">
        <v>1009.157205428919</v>
      </c>
      <c r="I688" s="32">
        <v>678.55189568917285</v>
      </c>
      <c r="J688" s="32">
        <v>-78.488382038315649</v>
      </c>
      <c r="K688" s="32">
        <v>-1560.2982985980307</v>
      </c>
      <c r="L688" s="32">
        <v>562.54110291676079</v>
      </c>
      <c r="O688" s="29">
        <v>678</v>
      </c>
      <c r="P688" s="46">
        <v>151.68944298231463</v>
      </c>
      <c r="Q688" s="46">
        <v>252.29047999915474</v>
      </c>
      <c r="R688" s="46">
        <v>91.056883437682245</v>
      </c>
      <c r="S688" s="46">
        <v>24.389801187378566</v>
      </c>
      <c r="T688" s="46">
        <v>38.554663914489538</v>
      </c>
      <c r="U688" s="46">
        <v>-51.875842114161856</v>
      </c>
    </row>
    <row r="689" spans="6:21" x14ac:dyDescent="0.25">
      <c r="F689" s="29">
        <v>679</v>
      </c>
      <c r="G689" s="32">
        <v>949.84891368999206</v>
      </c>
      <c r="H689" s="32">
        <v>939.56014682975456</v>
      </c>
      <c r="I689" s="32">
        <v>678.1453894515862</v>
      </c>
      <c r="J689" s="32">
        <v>34.771701612728066</v>
      </c>
      <c r="K689" s="32">
        <v>1345.9369908707476</v>
      </c>
      <c r="L689" s="32">
        <v>16.039994603296691</v>
      </c>
      <c r="O689" s="29">
        <v>679</v>
      </c>
      <c r="P689" s="46">
        <v>66.889669665498161</v>
      </c>
      <c r="Q689" s="46">
        <v>151.5153394533553</v>
      </c>
      <c r="R689" s="46">
        <v>14.332672686104388</v>
      </c>
      <c r="S689" s="46">
        <v>30.075645997171023</v>
      </c>
      <c r="T689" s="46">
        <v>-14.479148595501442</v>
      </c>
      <c r="U689" s="46">
        <v>19.77869772465948</v>
      </c>
    </row>
    <row r="690" spans="6:21" x14ac:dyDescent="0.25">
      <c r="F690" s="29">
        <v>680</v>
      </c>
      <c r="G690" s="32">
        <v>883.51427043077501</v>
      </c>
      <c r="H690" s="32">
        <v>686.59739439769692</v>
      </c>
      <c r="I690" s="32">
        <v>852.0364300254605</v>
      </c>
      <c r="J690" s="32">
        <v>2000.1945060635799</v>
      </c>
      <c r="K690" s="32">
        <v>456.24898016605221</v>
      </c>
      <c r="L690" s="32">
        <v>-2084.795784593236</v>
      </c>
      <c r="O690" s="29">
        <v>680</v>
      </c>
      <c r="P690" s="46">
        <v>159.94220786105387</v>
      </c>
      <c r="Q690" s="46">
        <v>118.66216796594216</v>
      </c>
      <c r="R690" s="46">
        <v>91.229127907073178</v>
      </c>
      <c r="S690" s="46">
        <v>-108.84779463271104</v>
      </c>
      <c r="T690" s="46">
        <v>-158.75302143473129</v>
      </c>
      <c r="U690" s="46">
        <v>-145.44961363676452</v>
      </c>
    </row>
    <row r="691" spans="6:21" x14ac:dyDescent="0.25">
      <c r="F691" s="29">
        <v>681</v>
      </c>
      <c r="G691" s="32">
        <v>578.57455313656146</v>
      </c>
      <c r="H691" s="32">
        <v>781.18543209716518</v>
      </c>
      <c r="I691" s="32">
        <v>771.67609419535074</v>
      </c>
      <c r="J691" s="32">
        <v>2087.5671480654055</v>
      </c>
      <c r="K691" s="32">
        <v>452.52017748736216</v>
      </c>
      <c r="L691" s="32">
        <v>-685.00092987180233</v>
      </c>
      <c r="O691" s="29">
        <v>681</v>
      </c>
      <c r="P691" s="46">
        <v>238.77983271953039</v>
      </c>
      <c r="Q691" s="46">
        <v>184.21681789478151</v>
      </c>
      <c r="R691" s="46">
        <v>122.92976017077797</v>
      </c>
      <c r="S691" s="46">
        <v>-43.192666591383954</v>
      </c>
      <c r="T691" s="46">
        <v>15.597082187408205</v>
      </c>
      <c r="U691" s="46">
        <v>-327.14991505790397</v>
      </c>
    </row>
    <row r="692" spans="6:21" x14ac:dyDescent="0.25">
      <c r="F692" s="29">
        <v>682</v>
      </c>
      <c r="G692" s="32">
        <v>1007.9493549496092</v>
      </c>
      <c r="H692" s="32">
        <v>804.30519515567539</v>
      </c>
      <c r="I692" s="32">
        <v>1349.3107871082866</v>
      </c>
      <c r="J692" s="32">
        <v>1814.572882177069</v>
      </c>
      <c r="K692" s="32">
        <v>-375.92612614909376</v>
      </c>
      <c r="L692" s="32">
        <v>899.32091151486702</v>
      </c>
      <c r="O692" s="29">
        <v>682</v>
      </c>
      <c r="P692" s="46">
        <v>168.62449936185908</v>
      </c>
      <c r="Q692" s="46">
        <v>149.10684036498429</v>
      </c>
      <c r="R692" s="46">
        <v>164.87108643821901</v>
      </c>
      <c r="S692" s="46">
        <v>-27.093113050767329</v>
      </c>
      <c r="T692" s="46">
        <v>21.041690488085806</v>
      </c>
      <c r="U692" s="46">
        <v>73.215367351447185</v>
      </c>
    </row>
    <row r="693" spans="6:21" x14ac:dyDescent="0.25">
      <c r="F693" s="29">
        <v>683</v>
      </c>
      <c r="G693" s="32">
        <v>824.71879192198412</v>
      </c>
      <c r="H693" s="32">
        <v>863.23876322351953</v>
      </c>
      <c r="I693" s="32">
        <v>1039.442780293638</v>
      </c>
      <c r="J693" s="32">
        <v>1688.3868504755337</v>
      </c>
      <c r="K693" s="32">
        <v>929.67974338193744</v>
      </c>
      <c r="L693" s="32">
        <v>-806.05409264278114</v>
      </c>
      <c r="O693" s="29">
        <v>683</v>
      </c>
      <c r="P693" s="46">
        <v>127.11530547686698</v>
      </c>
      <c r="Q693" s="46">
        <v>163.52117271829815</v>
      </c>
      <c r="R693" s="46">
        <v>15.017988001093897</v>
      </c>
      <c r="S693" s="46">
        <v>-34.131779206394526</v>
      </c>
      <c r="T693" s="46">
        <v>47.470671957831769</v>
      </c>
      <c r="U693" s="46">
        <v>-270.97454607570535</v>
      </c>
    </row>
    <row r="694" spans="6:21" x14ac:dyDescent="0.25">
      <c r="F694" s="29">
        <v>684</v>
      </c>
      <c r="G694" s="32">
        <v>681.87234780311883</v>
      </c>
      <c r="H694" s="32">
        <v>759.67839279182772</v>
      </c>
      <c r="I694" s="32">
        <v>637.94375146052425</v>
      </c>
      <c r="J694" s="32">
        <v>2392.9127889781066</v>
      </c>
      <c r="K694" s="32">
        <v>973.05358115813306</v>
      </c>
      <c r="L694" s="32">
        <v>-1094.9493187134176</v>
      </c>
      <c r="O694" s="29">
        <v>684</v>
      </c>
      <c r="P694" s="46">
        <v>171.50491043928707</v>
      </c>
      <c r="Q694" s="46">
        <v>178.36610460577987</v>
      </c>
      <c r="R694" s="46">
        <v>30.669768305056778</v>
      </c>
      <c r="S694" s="46">
        <v>-72.23949164663361</v>
      </c>
      <c r="T694" s="46">
        <v>-97.436320423615143</v>
      </c>
      <c r="U694" s="46">
        <v>-42.930482565874399</v>
      </c>
    </row>
    <row r="695" spans="6:21" x14ac:dyDescent="0.25">
      <c r="F695" s="29">
        <v>685</v>
      </c>
      <c r="G695" s="32">
        <v>742.46551853311166</v>
      </c>
      <c r="H695" s="32">
        <v>953.74555315848738</v>
      </c>
      <c r="I695" s="32">
        <v>663.07814880445403</v>
      </c>
      <c r="J695" s="32">
        <v>-36.760316168132704</v>
      </c>
      <c r="K695" s="32">
        <v>670.31774794846842</v>
      </c>
      <c r="L695" s="32">
        <v>1416.5981168359749</v>
      </c>
      <c r="O695" s="29">
        <v>685</v>
      </c>
      <c r="P695" s="46">
        <v>141.92556615611744</v>
      </c>
      <c r="Q695" s="46">
        <v>236.69031890992017</v>
      </c>
      <c r="R695" s="46">
        <v>71.998063786635669</v>
      </c>
      <c r="S695" s="46">
        <v>-282.66775686292522</v>
      </c>
      <c r="T695" s="46">
        <v>52.815514064274225</v>
      </c>
      <c r="U695" s="46">
        <v>-194.81180458236042</v>
      </c>
    </row>
    <row r="696" spans="6:21" x14ac:dyDescent="0.25">
      <c r="F696" s="29">
        <v>686</v>
      </c>
      <c r="G696" s="32">
        <v>924.94063005689713</v>
      </c>
      <c r="H696" s="32">
        <v>632.20732253368078</v>
      </c>
      <c r="I696" s="32">
        <v>873.13622786953511</v>
      </c>
      <c r="J696" s="32">
        <v>-1020.153540434897</v>
      </c>
      <c r="K696" s="32">
        <v>654.15191329427762</v>
      </c>
      <c r="L696" s="32">
        <v>-141.0063129473956</v>
      </c>
      <c r="O696" s="29">
        <v>686</v>
      </c>
      <c r="P696" s="46">
        <v>158.18217231682274</v>
      </c>
      <c r="Q696" s="46">
        <v>192.36934079474582</v>
      </c>
      <c r="R696" s="46">
        <v>75.846996406286848</v>
      </c>
      <c r="S696" s="46">
        <v>-77.78196217569905</v>
      </c>
      <c r="T696" s="46">
        <v>6.8874378120597157</v>
      </c>
      <c r="U696" s="46">
        <v>-0.19570692311981475</v>
      </c>
    </row>
    <row r="697" spans="6:21" x14ac:dyDescent="0.25">
      <c r="F697" s="29">
        <v>687</v>
      </c>
      <c r="G697" s="32">
        <v>800.39804636786357</v>
      </c>
      <c r="H697" s="32">
        <v>836.46732577008879</v>
      </c>
      <c r="I697" s="32">
        <v>722.34515328722409</v>
      </c>
      <c r="J697" s="32">
        <v>1716.7569840524848</v>
      </c>
      <c r="K697" s="32">
        <v>3241.8907665825709</v>
      </c>
      <c r="L697" s="32">
        <v>436.21610232739113</v>
      </c>
      <c r="O697" s="29">
        <v>687</v>
      </c>
      <c r="P697" s="46">
        <v>106.81619946790289</v>
      </c>
      <c r="Q697" s="46">
        <v>195.46204302791182</v>
      </c>
      <c r="R697" s="46">
        <v>68.912248194089557</v>
      </c>
      <c r="S697" s="46">
        <v>-97.276588595359726</v>
      </c>
      <c r="T697" s="46">
        <v>-88.465988958639855</v>
      </c>
      <c r="U697" s="46">
        <v>-251.96639725970692</v>
      </c>
    </row>
    <row r="698" spans="6:21" x14ac:dyDescent="0.25">
      <c r="F698" s="29">
        <v>688</v>
      </c>
      <c r="G698" s="32">
        <v>1051.5524380963579</v>
      </c>
      <c r="H698" s="32">
        <v>693.31071413496738</v>
      </c>
      <c r="I698" s="32">
        <v>2919.7879920498281</v>
      </c>
      <c r="J698" s="32">
        <v>-722.14048934989751</v>
      </c>
      <c r="K698" s="32">
        <v>1001.9345072936485</v>
      </c>
      <c r="L698" s="32">
        <v>-714.49352755056225</v>
      </c>
      <c r="O698" s="29">
        <v>688</v>
      </c>
      <c r="P698" s="46">
        <v>107.31107084596306</v>
      </c>
      <c r="Q698" s="46">
        <v>242.46724995580837</v>
      </c>
      <c r="R698" s="46">
        <v>110.08970935355683</v>
      </c>
      <c r="S698" s="46">
        <v>-203.48451073671174</v>
      </c>
      <c r="T698" s="46">
        <v>-131.06861227172055</v>
      </c>
      <c r="U698" s="46">
        <v>-63.132965233077698</v>
      </c>
    </row>
    <row r="699" spans="6:21" x14ac:dyDescent="0.25">
      <c r="F699" s="29">
        <v>689</v>
      </c>
      <c r="G699" s="32">
        <v>822.91717453679212</v>
      </c>
      <c r="H699" s="32">
        <v>934.04672088776715</v>
      </c>
      <c r="I699" s="32">
        <v>932.8000845169322</v>
      </c>
      <c r="J699" s="32">
        <v>2714.5445602064137</v>
      </c>
      <c r="K699" s="32">
        <v>2714.7846850400256</v>
      </c>
      <c r="L699" s="32">
        <v>-1994.0929533964736</v>
      </c>
      <c r="O699" s="29">
        <v>689</v>
      </c>
      <c r="P699" s="46">
        <v>182.95881185149551</v>
      </c>
      <c r="Q699" s="46">
        <v>164.95668097938551</v>
      </c>
      <c r="R699" s="46">
        <v>0.34340205510562782</v>
      </c>
      <c r="S699" s="46">
        <v>-106.20818134675835</v>
      </c>
      <c r="T699" s="46">
        <v>82.670812466725806</v>
      </c>
      <c r="U699" s="46">
        <v>-239.05418087915348</v>
      </c>
    </row>
    <row r="700" spans="6:21" x14ac:dyDescent="0.25">
      <c r="F700" s="29">
        <v>690</v>
      </c>
      <c r="G700" s="32">
        <v>632.48674153708998</v>
      </c>
      <c r="H700" s="32">
        <v>951.30262469894751</v>
      </c>
      <c r="I700" s="32">
        <v>2073.6226497175348</v>
      </c>
      <c r="J700" s="32">
        <v>-1248.2220859405852</v>
      </c>
      <c r="K700" s="32">
        <v>2854.7820341632869</v>
      </c>
      <c r="L700" s="32">
        <v>301.45915096944373</v>
      </c>
      <c r="O700" s="29">
        <v>690</v>
      </c>
      <c r="P700" s="46">
        <v>211.20460443836026</v>
      </c>
      <c r="Q700" s="46">
        <v>126.1016524069334</v>
      </c>
      <c r="R700" s="46">
        <v>33.710969054238092</v>
      </c>
      <c r="S700" s="46">
        <v>-20.952183546614265</v>
      </c>
      <c r="T700" s="46">
        <v>14.2348169828241</v>
      </c>
      <c r="U700" s="46">
        <v>-189.82650137052792</v>
      </c>
    </row>
    <row r="701" spans="6:21" x14ac:dyDescent="0.25">
      <c r="F701" s="29">
        <v>691</v>
      </c>
      <c r="G701" s="32">
        <v>839.15950746412</v>
      </c>
      <c r="H701" s="32">
        <v>992.8542351244414</v>
      </c>
      <c r="I701" s="32">
        <v>738.26266786601991</v>
      </c>
      <c r="J701" s="32">
        <v>1184.7804107142301</v>
      </c>
      <c r="K701" s="32">
        <v>1140.2761911571033</v>
      </c>
      <c r="L701" s="32">
        <v>1543.2786199927314</v>
      </c>
      <c r="O701" s="29">
        <v>691</v>
      </c>
      <c r="P701" s="46">
        <v>165.85092885518048</v>
      </c>
      <c r="Q701" s="46">
        <v>156.98335911206789</v>
      </c>
      <c r="R701" s="46">
        <v>49.709657095505747</v>
      </c>
      <c r="S701" s="46">
        <v>-58.650862976980761</v>
      </c>
      <c r="T701" s="46">
        <v>-107.58967970693072</v>
      </c>
      <c r="U701" s="46">
        <v>-180.3619322006939</v>
      </c>
    </row>
    <row r="702" spans="6:21" x14ac:dyDescent="0.25">
      <c r="F702" s="29">
        <v>692</v>
      </c>
      <c r="G702" s="32">
        <v>908.20375555308465</v>
      </c>
      <c r="H702" s="32">
        <v>914.06715889484258</v>
      </c>
      <c r="I702" s="32">
        <v>2654.6860685257361</v>
      </c>
      <c r="J702" s="32">
        <v>437.71068934773393</v>
      </c>
      <c r="K702" s="32">
        <v>44.259812950851483</v>
      </c>
      <c r="L702" s="32">
        <v>-661.93803621077768</v>
      </c>
      <c r="O702" s="29">
        <v>692</v>
      </c>
      <c r="P702" s="46">
        <v>117.61208382495226</v>
      </c>
      <c r="Q702" s="46">
        <v>88.191414649819137</v>
      </c>
      <c r="R702" s="46">
        <v>18.50553882961043</v>
      </c>
      <c r="S702" s="46">
        <v>-126.20971892785303</v>
      </c>
      <c r="T702" s="46">
        <v>-4.858200422191203</v>
      </c>
      <c r="U702" s="46">
        <v>-342.74321834585794</v>
      </c>
    </row>
    <row r="703" spans="6:21" x14ac:dyDescent="0.25">
      <c r="F703" s="29">
        <v>693</v>
      </c>
      <c r="G703" s="32">
        <v>621.3705889580342</v>
      </c>
      <c r="H703" s="32">
        <v>1013.6023737439573</v>
      </c>
      <c r="I703" s="32">
        <v>2217.1756638826837</v>
      </c>
      <c r="J703" s="32">
        <v>1333.6440937671969</v>
      </c>
      <c r="K703" s="32">
        <v>2658.3699888639248</v>
      </c>
      <c r="L703" s="32">
        <v>-100.63869321588299</v>
      </c>
      <c r="O703" s="29">
        <v>693</v>
      </c>
      <c r="P703" s="46">
        <v>228.72834713941492</v>
      </c>
      <c r="Q703" s="46">
        <v>220.04273097425181</v>
      </c>
      <c r="R703" s="46">
        <v>68.5133978966619</v>
      </c>
      <c r="S703" s="46">
        <v>-315.51726386727489</v>
      </c>
      <c r="T703" s="46">
        <v>-110.5377930994955</v>
      </c>
      <c r="U703" s="46">
        <v>-281.67312011396928</v>
      </c>
    </row>
    <row r="704" spans="6:21" x14ac:dyDescent="0.25">
      <c r="F704" s="29">
        <v>694</v>
      </c>
      <c r="G704" s="32">
        <v>1058.710851013172</v>
      </c>
      <c r="H704" s="32">
        <v>921.29068199110588</v>
      </c>
      <c r="I704" s="32">
        <v>2040.4439885564884</v>
      </c>
      <c r="J704" s="32">
        <v>-595.29721879498993</v>
      </c>
      <c r="K704" s="32">
        <v>1460.7712057263352</v>
      </c>
      <c r="L704" s="32">
        <v>-2583.5979595188746</v>
      </c>
      <c r="O704" s="29">
        <v>694</v>
      </c>
      <c r="P704" s="46">
        <v>244.00959492657259</v>
      </c>
      <c r="Q704" s="46">
        <v>201.30230965387415</v>
      </c>
      <c r="R704" s="46">
        <v>14.06755389580951</v>
      </c>
      <c r="S704" s="46">
        <v>56.268089224786195</v>
      </c>
      <c r="T704" s="46">
        <v>-14.683129634906436</v>
      </c>
      <c r="U704" s="46">
        <v>-243.44151425458665</v>
      </c>
    </row>
    <row r="705" spans="6:21" x14ac:dyDescent="0.25">
      <c r="F705" s="29">
        <v>695</v>
      </c>
      <c r="G705" s="32">
        <v>1020.4469213150442</v>
      </c>
      <c r="H705" s="32">
        <v>991.33582531214597</v>
      </c>
      <c r="I705" s="32">
        <v>912.25435909996941</v>
      </c>
      <c r="J705" s="32">
        <v>491.17175841976496</v>
      </c>
      <c r="K705" s="32">
        <v>625.2354003428436</v>
      </c>
      <c r="L705" s="32">
        <v>-333.2766532265141</v>
      </c>
      <c r="O705" s="29">
        <v>695</v>
      </c>
      <c r="P705" s="46">
        <v>183.93976537892064</v>
      </c>
      <c r="Q705" s="46">
        <v>263.09470054068902</v>
      </c>
      <c r="R705" s="46">
        <v>118.49010245117148</v>
      </c>
      <c r="S705" s="46">
        <v>49.155247553959612</v>
      </c>
      <c r="T705" s="46">
        <v>-125.51315287248201</v>
      </c>
      <c r="U705" s="46">
        <v>-91.761784719826892</v>
      </c>
    </row>
    <row r="706" spans="6:21" x14ac:dyDescent="0.25">
      <c r="F706" s="29">
        <v>696</v>
      </c>
      <c r="G706" s="32">
        <v>942.07447038770897</v>
      </c>
      <c r="H706" s="32">
        <v>802.74915299543318</v>
      </c>
      <c r="I706" s="32">
        <v>805.25423160675518</v>
      </c>
      <c r="J706" s="32">
        <v>-662.41633645200545</v>
      </c>
      <c r="K706" s="32">
        <v>322.34733778815189</v>
      </c>
      <c r="L706" s="32">
        <v>-1598.2276356831544</v>
      </c>
      <c r="O706" s="29">
        <v>696</v>
      </c>
      <c r="P706" s="46">
        <v>99.425972122942426</v>
      </c>
      <c r="Q706" s="46">
        <v>168.08372037939318</v>
      </c>
      <c r="R706" s="46">
        <v>11.945867839225457</v>
      </c>
      <c r="S706" s="46">
        <v>-66.011746985311561</v>
      </c>
      <c r="T706" s="46">
        <v>73.566196084553326</v>
      </c>
      <c r="U706" s="46">
        <v>-444.82402879536539</v>
      </c>
    </row>
    <row r="707" spans="6:21" x14ac:dyDescent="0.25">
      <c r="F707" s="29">
        <v>697</v>
      </c>
      <c r="G707" s="32">
        <v>668.35627012213445</v>
      </c>
      <c r="H707" s="32">
        <v>768.18487474202448</v>
      </c>
      <c r="I707" s="32">
        <v>874.48710319828024</v>
      </c>
      <c r="J707" s="32">
        <v>2117.2712853964695</v>
      </c>
      <c r="K707" s="32">
        <v>80.809308813810276</v>
      </c>
      <c r="L707" s="32">
        <v>-1079.8460423763436</v>
      </c>
      <c r="O707" s="29">
        <v>697</v>
      </c>
      <c r="P707" s="46">
        <v>161.18959295547415</v>
      </c>
      <c r="Q707" s="46">
        <v>184.1126497131001</v>
      </c>
      <c r="R707" s="46">
        <v>96.196462752740786</v>
      </c>
      <c r="S707" s="46">
        <v>-27.365982098391441</v>
      </c>
      <c r="T707" s="46">
        <v>-42.726822943893353</v>
      </c>
      <c r="U707" s="46">
        <v>-160.36827742571552</v>
      </c>
    </row>
    <row r="708" spans="6:21" x14ac:dyDescent="0.25">
      <c r="F708" s="29">
        <v>698</v>
      </c>
      <c r="G708" s="32">
        <v>1025.603728972193</v>
      </c>
      <c r="H708" s="32">
        <v>902.7103855981768</v>
      </c>
      <c r="I708" s="32">
        <v>721.98841071345396</v>
      </c>
      <c r="J708" s="32">
        <v>1889.5354168470485</v>
      </c>
      <c r="K708" s="32">
        <v>1461.4975218599502</v>
      </c>
      <c r="L708" s="32">
        <v>-410.78482026285656</v>
      </c>
      <c r="O708" s="29">
        <v>698</v>
      </c>
      <c r="P708" s="46">
        <v>139.06389577141755</v>
      </c>
      <c r="Q708" s="46">
        <v>124.79567403831908</v>
      </c>
      <c r="R708" s="46">
        <v>159.65546414109747</v>
      </c>
      <c r="S708" s="46">
        <v>-77.22645869175949</v>
      </c>
      <c r="T708" s="46">
        <v>-24.956046734329789</v>
      </c>
      <c r="U708" s="46">
        <v>-267.41387591825105</v>
      </c>
    </row>
    <row r="709" spans="6:21" x14ac:dyDescent="0.25">
      <c r="F709" s="29">
        <v>699</v>
      </c>
      <c r="G709" s="32">
        <v>958.29932449724765</v>
      </c>
      <c r="H709" s="32">
        <v>940.05226864000815</v>
      </c>
      <c r="I709" s="32">
        <v>830.6581911536914</v>
      </c>
      <c r="J709" s="32">
        <v>1019.3977348505764</v>
      </c>
      <c r="K709" s="32">
        <v>-1223.0442170892511</v>
      </c>
      <c r="L709" s="32">
        <v>1977.3130711938802</v>
      </c>
      <c r="O709" s="29">
        <v>699</v>
      </c>
      <c r="P709" s="46">
        <v>254.76946626467611</v>
      </c>
      <c r="Q709" s="46">
        <v>205.27631989141645</v>
      </c>
      <c r="R709" s="46">
        <v>84.471300074992996</v>
      </c>
      <c r="S709" s="46">
        <v>49.598216222864949</v>
      </c>
      <c r="T709" s="46">
        <v>44.074197880685574</v>
      </c>
      <c r="U709" s="46">
        <v>-237.18921133894048</v>
      </c>
    </row>
    <row r="710" spans="6:21" x14ac:dyDescent="0.25">
      <c r="F710" s="29">
        <v>700</v>
      </c>
      <c r="G710" s="32">
        <v>871.90111122802818</v>
      </c>
      <c r="H710" s="32">
        <v>1086.5461259188378</v>
      </c>
      <c r="I710" s="32">
        <v>918.76409813928149</v>
      </c>
      <c r="J710" s="32">
        <v>1260.0320965807296</v>
      </c>
      <c r="K710" s="32">
        <v>1819.6889461156488</v>
      </c>
      <c r="L710" s="32">
        <v>1677.8921461724649</v>
      </c>
      <c r="O710" s="29">
        <v>700</v>
      </c>
      <c r="P710" s="46">
        <v>14.450649898880954</v>
      </c>
      <c r="Q710" s="46">
        <v>217.14303514556536</v>
      </c>
      <c r="R710" s="46">
        <v>63.664872192081248</v>
      </c>
      <c r="S710" s="46">
        <v>8.5255189477472868</v>
      </c>
      <c r="T710" s="46">
        <v>79.105589609859464</v>
      </c>
      <c r="U710" s="46">
        <v>-50.942384311851754</v>
      </c>
    </row>
    <row r="711" spans="6:21" x14ac:dyDescent="0.25">
      <c r="F711" s="29">
        <v>701</v>
      </c>
      <c r="G711" s="32">
        <v>721.50581217865238</v>
      </c>
      <c r="H711" s="32">
        <v>676.56613046950588</v>
      </c>
      <c r="I711" s="32">
        <v>767.65286577872757</v>
      </c>
      <c r="J711" s="32">
        <v>1267.1456929860979</v>
      </c>
      <c r="K711" s="32">
        <v>-1253.429312019076</v>
      </c>
      <c r="L711" s="32">
        <v>567.37229699519867</v>
      </c>
      <c r="O711" s="29">
        <v>701</v>
      </c>
      <c r="P711" s="46">
        <v>192.98492615621439</v>
      </c>
      <c r="Q711" s="46">
        <v>260.03897968306188</v>
      </c>
      <c r="R711" s="46">
        <v>103.81942725836842</v>
      </c>
      <c r="S711" s="46">
        <v>-134.69290622462358</v>
      </c>
      <c r="T711" s="46">
        <v>23.419806317153814</v>
      </c>
      <c r="U711" s="46">
        <v>-148.70076312315678</v>
      </c>
    </row>
    <row r="712" spans="6:21" x14ac:dyDescent="0.25">
      <c r="F712" s="29">
        <v>702</v>
      </c>
      <c r="G712" s="32">
        <v>835.23653731617287</v>
      </c>
      <c r="H712" s="32">
        <v>559.73722027048461</v>
      </c>
      <c r="I712" s="32">
        <v>836.76584150772078</v>
      </c>
      <c r="J712" s="32">
        <v>1846.3235074979229</v>
      </c>
      <c r="K712" s="32">
        <v>-125.81953825068103</v>
      </c>
      <c r="L712" s="32">
        <v>717.77667570338235</v>
      </c>
      <c r="O712" s="29">
        <v>702</v>
      </c>
      <c r="P712" s="46">
        <v>277.91859790462865</v>
      </c>
      <c r="Q712" s="46">
        <v>114.74313669653077</v>
      </c>
      <c r="R712" s="46">
        <v>30.388730470132032</v>
      </c>
      <c r="S712" s="46">
        <v>-133.05389336968835</v>
      </c>
      <c r="T712" s="46">
        <v>-225.84411531992168</v>
      </c>
      <c r="U712" s="46">
        <v>-115.47358368769574</v>
      </c>
    </row>
    <row r="713" spans="6:21" x14ac:dyDescent="0.25">
      <c r="F713" s="29">
        <v>703</v>
      </c>
      <c r="G713" s="32">
        <v>736.76122434904119</v>
      </c>
      <c r="H713" s="32">
        <v>987.34075031497559</v>
      </c>
      <c r="I713" s="32">
        <v>2160.2242540198167</v>
      </c>
      <c r="J713" s="32">
        <v>827.63364617073239</v>
      </c>
      <c r="K713" s="32">
        <v>1837.9128575466466</v>
      </c>
      <c r="L713" s="32">
        <v>-1917.9096753091517</v>
      </c>
      <c r="O713" s="29">
        <v>703</v>
      </c>
      <c r="P713" s="46">
        <v>231.14134900594721</v>
      </c>
      <c r="Q713" s="46">
        <v>171.77362316295341</v>
      </c>
      <c r="R713" s="46">
        <v>2.6576981282963175</v>
      </c>
      <c r="S713" s="46">
        <v>25.487794570559231</v>
      </c>
      <c r="T713" s="46">
        <v>-92.852926286773709</v>
      </c>
      <c r="U713" s="46">
        <v>-202.24815170190925</v>
      </c>
    </row>
    <row r="714" spans="6:21" x14ac:dyDescent="0.25">
      <c r="F714" s="29">
        <v>704</v>
      </c>
      <c r="G714" s="32">
        <v>878.69469228976322</v>
      </c>
      <c r="H714" s="32">
        <v>975.92099118138594</v>
      </c>
      <c r="I714" s="32">
        <v>632.71715003175996</v>
      </c>
      <c r="J714" s="32">
        <v>2467.2417629551137</v>
      </c>
      <c r="K714" s="32">
        <v>34.886698712334692</v>
      </c>
      <c r="L714" s="32">
        <v>-1042.8291241510478</v>
      </c>
      <c r="O714" s="29">
        <v>704</v>
      </c>
      <c r="P714" s="46">
        <v>141.25072159664319</v>
      </c>
      <c r="Q714" s="46">
        <v>185.57380962529868</v>
      </c>
      <c r="R714" s="46">
        <v>63.100268981760166</v>
      </c>
      <c r="S714" s="46">
        <v>-189.87879641977588</v>
      </c>
      <c r="T714" s="46">
        <v>-64.812051829422558</v>
      </c>
      <c r="U714" s="46">
        <v>-321.32649663765108</v>
      </c>
    </row>
    <row r="715" spans="6:21" x14ac:dyDescent="0.25">
      <c r="F715" s="29">
        <v>705</v>
      </c>
      <c r="G715" s="32">
        <v>712.89157739831217</v>
      </c>
      <c r="H715" s="32">
        <v>879.71940723014268</v>
      </c>
      <c r="I715" s="32">
        <v>655.09476899817673</v>
      </c>
      <c r="J715" s="32">
        <v>230.3720176166762</v>
      </c>
      <c r="K715" s="32">
        <v>1389.4868601008184</v>
      </c>
      <c r="L715" s="32">
        <v>-2299.9124212091592</v>
      </c>
      <c r="O715" s="29">
        <v>705</v>
      </c>
      <c r="P715" s="46">
        <v>129.02939157985435</v>
      </c>
      <c r="Q715" s="46">
        <v>264.81479270444856</v>
      </c>
      <c r="R715" s="46">
        <v>53.90907403711617</v>
      </c>
      <c r="S715" s="46">
        <v>-135.37921089642248</v>
      </c>
      <c r="T715" s="46">
        <v>9.4955876748165338</v>
      </c>
      <c r="U715" s="46">
        <v>-16.148028265521077</v>
      </c>
    </row>
    <row r="716" spans="6:21" x14ac:dyDescent="0.25">
      <c r="F716" s="29">
        <v>706</v>
      </c>
      <c r="G716" s="32">
        <v>745.99062788778929</v>
      </c>
      <c r="H716" s="32">
        <v>1095.8144553959573</v>
      </c>
      <c r="I716" s="32">
        <v>815.72309732262147</v>
      </c>
      <c r="J716" s="32">
        <v>1018.5908142032999</v>
      </c>
      <c r="K716" s="32">
        <v>1461.7675807115347</v>
      </c>
      <c r="L716" s="32">
        <v>-2276.0771783521141</v>
      </c>
      <c r="O716" s="29">
        <v>706</v>
      </c>
      <c r="P716" s="46">
        <v>114.16617706395772</v>
      </c>
      <c r="Q716" s="46">
        <v>278.4316267352059</v>
      </c>
      <c r="R716" s="46">
        <v>112.45417705743967</v>
      </c>
      <c r="S716" s="46">
        <v>48.449733234623295</v>
      </c>
      <c r="T716" s="46">
        <v>-167.95059191696555</v>
      </c>
      <c r="U716" s="46">
        <v>-308.85754212733923</v>
      </c>
    </row>
    <row r="717" spans="6:21" x14ac:dyDescent="0.25">
      <c r="F717" s="29">
        <v>707</v>
      </c>
      <c r="G717" s="32">
        <v>636.42071425874428</v>
      </c>
      <c r="H717" s="32">
        <v>1137.7157461125234</v>
      </c>
      <c r="I717" s="32">
        <v>884.171173360392</v>
      </c>
      <c r="J717" s="32">
        <v>1198.3318135531545</v>
      </c>
      <c r="K717" s="32">
        <v>91.146770929994091</v>
      </c>
      <c r="L717" s="32">
        <v>1098.2027770414379</v>
      </c>
      <c r="O717" s="29">
        <v>707</v>
      </c>
      <c r="P717" s="46">
        <v>107.45232536695607</v>
      </c>
      <c r="Q717" s="46">
        <v>278.46756505038877</v>
      </c>
      <c r="R717" s="46">
        <v>72.806579520090736</v>
      </c>
      <c r="S717" s="46">
        <v>-167.90833623802348</v>
      </c>
      <c r="T717" s="46">
        <v>44.473009517120659</v>
      </c>
      <c r="U717" s="46">
        <v>-147.17141197776004</v>
      </c>
    </row>
    <row r="718" spans="6:21" x14ac:dyDescent="0.25">
      <c r="F718" s="29">
        <v>708</v>
      </c>
      <c r="G718" s="32">
        <v>604.3536967975424</v>
      </c>
      <c r="H718" s="32">
        <v>894.25254586639312</v>
      </c>
      <c r="I718" s="32">
        <v>1811.2315362573627</v>
      </c>
      <c r="J718" s="32">
        <v>1652.8487726135836</v>
      </c>
      <c r="K718" s="32">
        <v>1570.3807055219722</v>
      </c>
      <c r="L718" s="32">
        <v>239.60295626439984</v>
      </c>
      <c r="O718" s="29">
        <v>708</v>
      </c>
      <c r="P718" s="46">
        <v>99.142415268297498</v>
      </c>
      <c r="Q718" s="46">
        <v>241.19597335530699</v>
      </c>
      <c r="R718" s="46">
        <v>77.437926562708014</v>
      </c>
      <c r="S718" s="46">
        <v>-194.58352687867227</v>
      </c>
      <c r="T718" s="46">
        <v>-159.60129766597993</v>
      </c>
      <c r="U718" s="46">
        <v>-263.24926505688757</v>
      </c>
    </row>
    <row r="719" spans="6:21" x14ac:dyDescent="0.25">
      <c r="F719" s="29">
        <v>709</v>
      </c>
      <c r="G719" s="32">
        <v>845.74777888731069</v>
      </c>
      <c r="H719" s="32">
        <v>855.13819200805938</v>
      </c>
      <c r="I719" s="32">
        <v>914.28164796419242</v>
      </c>
      <c r="J719" s="32">
        <v>150.9986461173412</v>
      </c>
      <c r="K719" s="32">
        <v>2357.3988151806243</v>
      </c>
      <c r="L719" s="32">
        <v>-690.70274640428397</v>
      </c>
      <c r="O719" s="29">
        <v>709</v>
      </c>
      <c r="P719" s="46">
        <v>77.143001200906326</v>
      </c>
      <c r="Q719" s="46">
        <v>209.81963212797365</v>
      </c>
      <c r="R719" s="46">
        <v>44.96100569484139</v>
      </c>
      <c r="S719" s="46">
        <v>-62.616286088798802</v>
      </c>
      <c r="T719" s="46">
        <v>-151.05139516490362</v>
      </c>
      <c r="U719" s="46">
        <v>-32.132503450062245</v>
      </c>
    </row>
    <row r="720" spans="6:21" x14ac:dyDescent="0.25">
      <c r="F720" s="29">
        <v>710</v>
      </c>
      <c r="G720" s="32">
        <v>985.75195738468892</v>
      </c>
      <c r="H720" s="32">
        <v>1073.5497712936658</v>
      </c>
      <c r="I720" s="32">
        <v>792.0974039998955</v>
      </c>
      <c r="J720" s="32">
        <v>-2954.925411371577</v>
      </c>
      <c r="K720" s="32">
        <v>1550.730032105268</v>
      </c>
      <c r="L720" s="32">
        <v>286.39222405682267</v>
      </c>
      <c r="O720" s="29">
        <v>710</v>
      </c>
      <c r="P720" s="46">
        <v>179.97212473175779</v>
      </c>
      <c r="Q720" s="46">
        <v>202.70666385682551</v>
      </c>
      <c r="R720" s="46">
        <v>40.283465609724317</v>
      </c>
      <c r="S720" s="46">
        <v>-43.220679196578658</v>
      </c>
      <c r="T720" s="46">
        <v>-6.700614874345888</v>
      </c>
      <c r="U720" s="46">
        <v>-354.87970439636229</v>
      </c>
    </row>
    <row r="721" spans="6:21" x14ac:dyDescent="0.25">
      <c r="F721" s="29">
        <v>711</v>
      </c>
      <c r="G721" s="32">
        <v>951.77898941454032</v>
      </c>
      <c r="H721" s="32">
        <v>919.90263386261267</v>
      </c>
      <c r="I721" s="32">
        <v>3181.5065899772412</v>
      </c>
      <c r="J721" s="32">
        <v>1060.4276083963896</v>
      </c>
      <c r="K721" s="32">
        <v>940.69811685519835</v>
      </c>
      <c r="L721" s="32">
        <v>797.18693229609107</v>
      </c>
      <c r="O721" s="29">
        <v>711</v>
      </c>
      <c r="P721" s="46">
        <v>107.52470556129202</v>
      </c>
      <c r="Q721" s="46">
        <v>222.79845045800351</v>
      </c>
      <c r="R721" s="46">
        <v>28.185307173561341</v>
      </c>
      <c r="S721" s="46">
        <v>-135.64043511008299</v>
      </c>
      <c r="T721" s="46">
        <v>13.239959304939248</v>
      </c>
      <c r="U721" s="46">
        <v>-343.76145996684158</v>
      </c>
    </row>
    <row r="722" spans="6:21" x14ac:dyDescent="0.25">
      <c r="F722" s="29">
        <v>712</v>
      </c>
      <c r="G722" s="32">
        <v>940.90897406647673</v>
      </c>
      <c r="H722" s="32">
        <v>1114.8529181383374</v>
      </c>
      <c r="I722" s="32">
        <v>2754.4946083084451</v>
      </c>
      <c r="J722" s="32">
        <v>2104.4180787773685</v>
      </c>
      <c r="K722" s="32">
        <v>-237.79832787123905</v>
      </c>
      <c r="L722" s="32">
        <v>1806.1112190340245</v>
      </c>
      <c r="O722" s="29">
        <v>712</v>
      </c>
      <c r="P722" s="46">
        <v>125.83476395118305</v>
      </c>
      <c r="Q722" s="46">
        <v>87.274147917714231</v>
      </c>
      <c r="R722" s="46">
        <v>60.465778225795873</v>
      </c>
      <c r="S722" s="46">
        <v>-179.7343176986609</v>
      </c>
      <c r="T722" s="46">
        <v>-21.832712157820083</v>
      </c>
      <c r="U722" s="46">
        <v>-280.8953723263038</v>
      </c>
    </row>
    <row r="723" spans="6:21" x14ac:dyDescent="0.25">
      <c r="F723" s="29">
        <v>713</v>
      </c>
      <c r="G723" s="32">
        <v>901.74498175766166</v>
      </c>
      <c r="H723" s="32">
        <v>1105.0875027316033</v>
      </c>
      <c r="I723" s="32">
        <v>698.37357362438615</v>
      </c>
      <c r="J723" s="32">
        <v>-429.93595629480569</v>
      </c>
      <c r="K723" s="32">
        <v>1615.0708542873872</v>
      </c>
      <c r="L723" s="32">
        <v>1620.0567818335039</v>
      </c>
      <c r="O723" s="29">
        <v>713</v>
      </c>
      <c r="P723" s="46">
        <v>147.26307982596057</v>
      </c>
      <c r="Q723" s="46">
        <v>157.06399650519046</v>
      </c>
      <c r="R723" s="46">
        <v>74.818940120224909</v>
      </c>
      <c r="S723" s="46">
        <v>-51.351126223555525</v>
      </c>
      <c r="T723" s="46">
        <v>44.769444250001015</v>
      </c>
      <c r="U723" s="46">
        <v>-253.1489421336363</v>
      </c>
    </row>
    <row r="724" spans="6:21" x14ac:dyDescent="0.25">
      <c r="F724" s="29">
        <v>714</v>
      </c>
      <c r="G724" s="32">
        <v>809.89720922344986</v>
      </c>
      <c r="H724" s="32">
        <v>925.03734648350382</v>
      </c>
      <c r="I724" s="32">
        <v>967.45745356096722</v>
      </c>
      <c r="J724" s="32">
        <v>277.67360264171748</v>
      </c>
      <c r="K724" s="32">
        <v>2286.8444081195994</v>
      </c>
      <c r="L724" s="32">
        <v>-2445.4326635002417</v>
      </c>
      <c r="O724" s="29">
        <v>714</v>
      </c>
      <c r="P724" s="46">
        <v>200.21009656188079</v>
      </c>
      <c r="Q724" s="46">
        <v>241.15899167247852</v>
      </c>
      <c r="R724" s="46">
        <v>38.179478199140135</v>
      </c>
      <c r="S724" s="46">
        <v>-156.34274478080874</v>
      </c>
      <c r="T724" s="46">
        <v>-79.202860459310386</v>
      </c>
      <c r="U724" s="46">
        <v>-163.07194559115487</v>
      </c>
    </row>
    <row r="725" spans="6:21" x14ac:dyDescent="0.25">
      <c r="F725" s="29">
        <v>715</v>
      </c>
      <c r="G725" s="32">
        <v>826.35651302355745</v>
      </c>
      <c r="H725" s="32">
        <v>1136.3426562171271</v>
      </c>
      <c r="I725" s="32">
        <v>956.81063796633862</v>
      </c>
      <c r="J725" s="32">
        <v>932.35070100381745</v>
      </c>
      <c r="K725" s="32">
        <v>2503.7627363675874</v>
      </c>
      <c r="L725" s="32">
        <v>-1014.4980056574605</v>
      </c>
      <c r="O725" s="29">
        <v>715</v>
      </c>
      <c r="P725" s="46">
        <v>136.52721510618807</v>
      </c>
      <c r="Q725" s="46">
        <v>210.68139498437296</v>
      </c>
      <c r="R725" s="46">
        <v>51.433867324685991</v>
      </c>
      <c r="S725" s="46">
        <v>-105.09004912830869</v>
      </c>
      <c r="T725" s="46">
        <v>4.1634752412280704</v>
      </c>
      <c r="U725" s="46">
        <v>-128.40734323447123</v>
      </c>
    </row>
    <row r="726" spans="6:21" x14ac:dyDescent="0.25">
      <c r="F726" s="29">
        <v>716</v>
      </c>
      <c r="G726" s="32">
        <v>1009.1191434521093</v>
      </c>
      <c r="H726" s="32">
        <v>1105.1735817538856</v>
      </c>
      <c r="I726" s="32">
        <v>3178.0288039048974</v>
      </c>
      <c r="J726" s="32">
        <v>2228.4314197032318</v>
      </c>
      <c r="K726" s="32">
        <v>3541.9414808915299</v>
      </c>
      <c r="L726" s="32">
        <v>732.02954732589569</v>
      </c>
      <c r="O726" s="29">
        <v>716</v>
      </c>
      <c r="P726" s="46">
        <v>139.09499571570097</v>
      </c>
      <c r="Q726" s="46">
        <v>253.70601572946254</v>
      </c>
      <c r="R726" s="46">
        <v>47.959096702723912</v>
      </c>
      <c r="S726" s="46">
        <v>-4.8786892862502782</v>
      </c>
      <c r="T726" s="46">
        <v>-30.777138471111357</v>
      </c>
      <c r="U726" s="46">
        <v>-73.099443579196645</v>
      </c>
    </row>
    <row r="727" spans="6:21" x14ac:dyDescent="0.25">
      <c r="F727" s="29">
        <v>717</v>
      </c>
      <c r="G727" s="32">
        <v>778.04573550218902</v>
      </c>
      <c r="H727" s="32">
        <v>953.32437809614476</v>
      </c>
      <c r="I727" s="32">
        <v>801.30740505233325</v>
      </c>
      <c r="J727" s="32">
        <v>1839.4486008500689</v>
      </c>
      <c r="K727" s="32">
        <v>1423.7775797275226</v>
      </c>
      <c r="L727" s="32">
        <v>-1879.1207725070117</v>
      </c>
      <c r="O727" s="29">
        <v>717</v>
      </c>
      <c r="P727" s="46">
        <v>155.51149136189099</v>
      </c>
      <c r="Q727" s="46">
        <v>146.69917893562757</v>
      </c>
      <c r="R727" s="46">
        <v>61.209819447185851</v>
      </c>
      <c r="S727" s="46">
        <v>-131.45064880394068</v>
      </c>
      <c r="T727" s="46">
        <v>-127.567844209746</v>
      </c>
      <c r="U727" s="46">
        <v>-164.20877281281014</v>
      </c>
    </row>
    <row r="728" spans="6:21" x14ac:dyDescent="0.25">
      <c r="F728" s="29">
        <v>718</v>
      </c>
      <c r="G728" s="32">
        <v>826.30683671698807</v>
      </c>
      <c r="H728" s="32">
        <v>780.77600122758304</v>
      </c>
      <c r="I728" s="32">
        <v>908.67575096099972</v>
      </c>
      <c r="J728" s="32">
        <v>523.38317068842025</v>
      </c>
      <c r="K728" s="32">
        <v>-136.43314226921393</v>
      </c>
      <c r="L728" s="32">
        <v>-777.12347796518316</v>
      </c>
      <c r="O728" s="29">
        <v>718</v>
      </c>
      <c r="P728" s="46">
        <v>180.25675343890754</v>
      </c>
      <c r="Q728" s="46">
        <v>118.79056104141137</v>
      </c>
      <c r="R728" s="46">
        <v>79.950819559245701</v>
      </c>
      <c r="S728" s="46">
        <v>-34.741323813308441</v>
      </c>
      <c r="T728" s="46">
        <v>-32.41315253881578</v>
      </c>
      <c r="U728" s="46">
        <v>-262.27817292281566</v>
      </c>
    </row>
    <row r="729" spans="6:21" x14ac:dyDescent="0.25">
      <c r="F729" s="29">
        <v>719</v>
      </c>
      <c r="G729" s="32">
        <v>852.4350168492997</v>
      </c>
      <c r="H729" s="32">
        <v>974.52701106577661</v>
      </c>
      <c r="I729" s="32">
        <v>2327.878811422177</v>
      </c>
      <c r="J729" s="32">
        <v>121.93561697674886</v>
      </c>
      <c r="K729" s="32">
        <v>1654.3626490943316</v>
      </c>
      <c r="L729" s="32">
        <v>163.02296521871176</v>
      </c>
      <c r="O729" s="29">
        <v>719</v>
      </c>
      <c r="P729" s="46">
        <v>134.00427908875207</v>
      </c>
      <c r="Q729" s="46">
        <v>214.06265246384498</v>
      </c>
      <c r="R729" s="46">
        <v>53.08412493133801</v>
      </c>
      <c r="S729" s="46">
        <v>-152.69415672425657</v>
      </c>
      <c r="T729" s="46">
        <v>-247.57744309728048</v>
      </c>
      <c r="U729" s="46">
        <v>-285.98628598598464</v>
      </c>
    </row>
    <row r="730" spans="6:21" x14ac:dyDescent="0.25">
      <c r="F730" s="29">
        <v>720</v>
      </c>
      <c r="G730" s="32">
        <v>1058.7384646082446</v>
      </c>
      <c r="H730" s="32">
        <v>1042.4019387045009</v>
      </c>
      <c r="I730" s="32">
        <v>750.72168548734589</v>
      </c>
      <c r="J730" s="32">
        <v>327.47285468732571</v>
      </c>
      <c r="K730" s="32">
        <v>999.97036515599393</v>
      </c>
      <c r="L730" s="32">
        <v>-170.46713649993944</v>
      </c>
      <c r="O730" s="29">
        <v>720</v>
      </c>
      <c r="P730" s="46">
        <v>196.93323518337218</v>
      </c>
      <c r="Q730" s="46">
        <v>3.3909908063890271</v>
      </c>
      <c r="R730" s="46">
        <v>147.67470581307356</v>
      </c>
      <c r="S730" s="46">
        <v>-281.5740408591945</v>
      </c>
      <c r="T730" s="46">
        <v>-177.35593869835157</v>
      </c>
      <c r="U730" s="46">
        <v>-119.04804585672582</v>
      </c>
    </row>
    <row r="731" spans="6:21" x14ac:dyDescent="0.25">
      <c r="F731" s="29">
        <v>721</v>
      </c>
      <c r="G731" s="32">
        <v>849.679382716482</v>
      </c>
      <c r="H731" s="32">
        <v>949.83990305586394</v>
      </c>
      <c r="I731" s="32">
        <v>803.92741901685804</v>
      </c>
      <c r="J731" s="32">
        <v>-521.03309460903256</v>
      </c>
      <c r="K731" s="32">
        <v>1280.2947429321675</v>
      </c>
      <c r="L731" s="32">
        <v>-1556.6662164407217</v>
      </c>
      <c r="O731" s="29">
        <v>721</v>
      </c>
      <c r="P731" s="46">
        <v>70.12671546845479</v>
      </c>
      <c r="Q731" s="46">
        <v>107.3735470059766</v>
      </c>
      <c r="R731" s="46">
        <v>40.316250138993553</v>
      </c>
      <c r="S731" s="46">
        <v>-159.06872416628437</v>
      </c>
      <c r="T731" s="46">
        <v>-12.924783851779353</v>
      </c>
      <c r="U731" s="46">
        <v>-147.80672295180057</v>
      </c>
    </row>
    <row r="732" spans="6:21" x14ac:dyDescent="0.25">
      <c r="F732" s="29">
        <v>722</v>
      </c>
      <c r="G732" s="32">
        <v>884.10696719073121</v>
      </c>
      <c r="H732" s="32">
        <v>771.24659180078561</v>
      </c>
      <c r="I732" s="32">
        <v>748.63728107123825</v>
      </c>
      <c r="J732" s="32">
        <v>1248.3042789832161</v>
      </c>
      <c r="K732" s="32">
        <v>2283.1364712590084</v>
      </c>
      <c r="L732" s="32">
        <v>-1241.8736318701203</v>
      </c>
      <c r="O732" s="29">
        <v>722</v>
      </c>
      <c r="P732" s="46">
        <v>237.88076082462948</v>
      </c>
      <c r="Q732" s="46">
        <v>196.14232969797609</v>
      </c>
      <c r="R732" s="46">
        <v>56.046387275126449</v>
      </c>
      <c r="S732" s="46">
        <v>90.10530070527409</v>
      </c>
      <c r="T732" s="46">
        <v>18.813071669740452</v>
      </c>
      <c r="U732" s="46">
        <v>-251.98367595127615</v>
      </c>
    </row>
    <row r="733" spans="6:21" x14ac:dyDescent="0.25">
      <c r="F733" s="29">
        <v>723</v>
      </c>
      <c r="G733" s="32">
        <v>1112.707658948887</v>
      </c>
      <c r="H733" s="32">
        <v>1050.2617985888892</v>
      </c>
      <c r="I733" s="32">
        <v>828.93739507020018</v>
      </c>
      <c r="J733" s="32">
        <v>1126.9137502107596</v>
      </c>
      <c r="K733" s="32">
        <v>1328.2261388295638</v>
      </c>
      <c r="L733" s="32">
        <v>-1205.2721093559021</v>
      </c>
      <c r="O733" s="29">
        <v>723</v>
      </c>
      <c r="P733" s="46">
        <v>191.92208650974243</v>
      </c>
      <c r="Q733" s="46">
        <v>226.34105809750804</v>
      </c>
      <c r="R733" s="46">
        <v>105.13536230151556</v>
      </c>
      <c r="S733" s="46">
        <v>-69.554031716604754</v>
      </c>
      <c r="T733" s="46">
        <v>44.003221831034352</v>
      </c>
      <c r="U733" s="46">
        <v>-125.55333756563698</v>
      </c>
    </row>
    <row r="734" spans="6:21" x14ac:dyDescent="0.25">
      <c r="F734" s="29">
        <v>724</v>
      </c>
      <c r="G734" s="32">
        <v>714.94575263464731</v>
      </c>
      <c r="H734" s="32">
        <v>887.37569095327763</v>
      </c>
      <c r="I734" s="32">
        <v>906.07899149850164</v>
      </c>
      <c r="J734" s="32">
        <v>-287.45706020046873</v>
      </c>
      <c r="K734" s="32">
        <v>371.71331758847009</v>
      </c>
      <c r="L734" s="32">
        <v>1214.6352501806659</v>
      </c>
      <c r="O734" s="29">
        <v>724</v>
      </c>
      <c r="P734" s="46">
        <v>122.58035721421595</v>
      </c>
      <c r="Q734" s="46">
        <v>166.60343447542715</v>
      </c>
      <c r="R734" s="46">
        <v>34.972678911681214</v>
      </c>
      <c r="S734" s="46">
        <v>-117.93745416579679</v>
      </c>
      <c r="T734" s="46">
        <v>-192.40964890988585</v>
      </c>
      <c r="U734" s="46">
        <v>-162.12539619968049</v>
      </c>
    </row>
    <row r="735" spans="6:21" x14ac:dyDescent="0.25">
      <c r="F735" s="29">
        <v>725</v>
      </c>
      <c r="G735" s="32">
        <v>876.18469763836856</v>
      </c>
      <c r="H735" s="32">
        <v>887.76848064921887</v>
      </c>
      <c r="I735" s="32">
        <v>799.33984166741038</v>
      </c>
      <c r="J735" s="32">
        <v>2370.1030623435418</v>
      </c>
      <c r="K735" s="32">
        <v>-658.78499633301726</v>
      </c>
      <c r="L735" s="32">
        <v>-407.09860933038362</v>
      </c>
      <c r="O735" s="29">
        <v>725</v>
      </c>
      <c r="P735" s="46">
        <v>144.2750233339429</v>
      </c>
      <c r="Q735" s="46">
        <v>108.01218600566597</v>
      </c>
      <c r="R735" s="46">
        <v>78.775069420790089</v>
      </c>
      <c r="S735" s="46">
        <v>12.300414456833096</v>
      </c>
      <c r="T735" s="46">
        <v>-22.584620559413338</v>
      </c>
      <c r="U735" s="46">
        <v>-60.512389367263609</v>
      </c>
    </row>
    <row r="736" spans="6:21" x14ac:dyDescent="0.25">
      <c r="F736" s="29">
        <v>726</v>
      </c>
      <c r="G736" s="32">
        <v>927.59856165405563</v>
      </c>
      <c r="H736" s="32">
        <v>1044.4749283932415</v>
      </c>
      <c r="I736" s="32">
        <v>865.21497644437204</v>
      </c>
      <c r="J736" s="32">
        <v>1833.7594604302603</v>
      </c>
      <c r="K736" s="32">
        <v>1151.1986529190845</v>
      </c>
      <c r="L736" s="32">
        <v>1473.2239337735773</v>
      </c>
      <c r="O736" s="29">
        <v>726</v>
      </c>
      <c r="P736" s="46">
        <v>187.55052576571882</v>
      </c>
      <c r="Q736" s="46">
        <v>212.55497094405422</v>
      </c>
      <c r="R736" s="46">
        <v>104.93875777155222</v>
      </c>
      <c r="S736" s="46">
        <v>45.706489951736103</v>
      </c>
      <c r="T736" s="46">
        <v>67.430916596623433</v>
      </c>
      <c r="U736" s="46">
        <v>-285.26196687635195</v>
      </c>
    </row>
    <row r="737" spans="6:21" x14ac:dyDescent="0.25">
      <c r="F737" s="29">
        <v>727</v>
      </c>
      <c r="G737" s="32">
        <v>945.84334381071494</v>
      </c>
      <c r="H737" s="32">
        <v>931.96673241313601</v>
      </c>
      <c r="I737" s="32">
        <v>788.09856737346945</v>
      </c>
      <c r="J737" s="32">
        <v>857.66805531630507</v>
      </c>
      <c r="K737" s="32">
        <v>1597.1937981323208</v>
      </c>
      <c r="L737" s="32">
        <v>802.28660502018556</v>
      </c>
      <c r="O737" s="29">
        <v>727</v>
      </c>
      <c r="P737" s="46">
        <v>84.891150151664135</v>
      </c>
      <c r="Q737" s="46">
        <v>156.95707540166768</v>
      </c>
      <c r="R737" s="46">
        <v>144.0260848187703</v>
      </c>
      <c r="S737" s="46">
        <v>-104.71452030049636</v>
      </c>
      <c r="T737" s="46">
        <v>-240.06289566743385</v>
      </c>
      <c r="U737" s="46">
        <v>-121.6576194603133</v>
      </c>
    </row>
    <row r="738" spans="6:21" x14ac:dyDescent="0.25">
      <c r="F738" s="29">
        <v>728</v>
      </c>
      <c r="G738" s="32">
        <v>673.4505503500809</v>
      </c>
      <c r="H738" s="32">
        <v>1116.8172895490679</v>
      </c>
      <c r="I738" s="32">
        <v>2977.5239720121776</v>
      </c>
      <c r="J738" s="32">
        <v>482.38640486265558</v>
      </c>
      <c r="K738" s="32">
        <v>-1040.2008948078628</v>
      </c>
      <c r="L738" s="32">
        <v>907.90408193082658</v>
      </c>
      <c r="O738" s="29">
        <v>728</v>
      </c>
      <c r="P738" s="46">
        <v>87.820025605362162</v>
      </c>
      <c r="Q738" s="46">
        <v>240.40393390980938</v>
      </c>
      <c r="R738" s="46">
        <v>30.211815663036987</v>
      </c>
      <c r="S738" s="46">
        <v>-278.54273582913197</v>
      </c>
      <c r="T738" s="46">
        <v>-72.420550344843491</v>
      </c>
      <c r="U738" s="46">
        <v>-383.01956014104076</v>
      </c>
    </row>
    <row r="739" spans="6:21" x14ac:dyDescent="0.25">
      <c r="F739" s="29">
        <v>729</v>
      </c>
      <c r="G739" s="32">
        <v>853.40947806115582</v>
      </c>
      <c r="H739" s="32">
        <v>650.77278797360486</v>
      </c>
      <c r="I739" s="32">
        <v>755.51696747799906</v>
      </c>
      <c r="J739" s="32">
        <v>1813.8447694049091</v>
      </c>
      <c r="K739" s="32">
        <v>1352.222012624261</v>
      </c>
      <c r="L739" s="32">
        <v>-52.81579122999301</v>
      </c>
      <c r="O739" s="29">
        <v>729</v>
      </c>
      <c r="P739" s="46">
        <v>135.39223977677545</v>
      </c>
      <c r="Q739" s="46">
        <v>190.23523374867136</v>
      </c>
      <c r="R739" s="46">
        <v>92.351167003369653</v>
      </c>
      <c r="S739" s="46">
        <v>-212.54749119554435</v>
      </c>
      <c r="T739" s="46">
        <v>-104.74197836639632</v>
      </c>
      <c r="U739" s="46">
        <v>-202.04143398322719</v>
      </c>
    </row>
    <row r="740" spans="6:21" x14ac:dyDescent="0.25">
      <c r="F740" s="29">
        <v>730</v>
      </c>
      <c r="G740" s="32">
        <v>883.45319518450106</v>
      </c>
      <c r="H740" s="32">
        <v>855.72180881449003</v>
      </c>
      <c r="I740" s="32">
        <v>876.57320403687299</v>
      </c>
      <c r="J740" s="32">
        <v>-115.41294771748289</v>
      </c>
      <c r="K740" s="32">
        <v>496.86301236586314</v>
      </c>
      <c r="L740" s="32">
        <v>1003.5224549269642</v>
      </c>
      <c r="O740" s="29">
        <v>730</v>
      </c>
      <c r="P740" s="46">
        <v>111.36102486892048</v>
      </c>
      <c r="Q740" s="46">
        <v>196.83111961868394</v>
      </c>
      <c r="R740" s="46">
        <v>130.46923381765134</v>
      </c>
      <c r="S740" s="46">
        <v>148.76388411222217</v>
      </c>
      <c r="T740" s="46">
        <v>35.089136893573709</v>
      </c>
      <c r="U740" s="46">
        <v>-302.04122625883679</v>
      </c>
    </row>
    <row r="741" spans="6:21" x14ac:dyDescent="0.25">
      <c r="F741" s="29">
        <v>731</v>
      </c>
      <c r="G741" s="32">
        <v>1108.9211827599775</v>
      </c>
      <c r="H741" s="32">
        <v>931.50370380064032</v>
      </c>
      <c r="I741" s="32">
        <v>771.04309127759825</v>
      </c>
      <c r="J741" s="32">
        <v>1915.6407671812112</v>
      </c>
      <c r="K741" s="32">
        <v>789.48299115600184</v>
      </c>
      <c r="L741" s="32">
        <v>635.56369905143401</v>
      </c>
      <c r="O741" s="29">
        <v>731</v>
      </c>
      <c r="P741" s="46">
        <v>198.90644908620959</v>
      </c>
      <c r="Q741" s="46">
        <v>240.35008580192192</v>
      </c>
      <c r="R741" s="46">
        <v>81.684386492657438</v>
      </c>
      <c r="S741" s="46">
        <v>-157.03185002001453</v>
      </c>
      <c r="T741" s="46">
        <v>-47.953150912533943</v>
      </c>
      <c r="U741" s="46">
        <v>-79.73530806989254</v>
      </c>
    </row>
    <row r="742" spans="6:21" x14ac:dyDescent="0.25">
      <c r="F742" s="29">
        <v>732</v>
      </c>
      <c r="G742" s="32">
        <v>637.30442682456578</v>
      </c>
      <c r="H742" s="32">
        <v>884.93036592565295</v>
      </c>
      <c r="I742" s="32">
        <v>666.16660817281081</v>
      </c>
      <c r="J742" s="32">
        <v>-1309.8942304976154</v>
      </c>
      <c r="K742" s="32">
        <v>875.90433840580408</v>
      </c>
      <c r="L742" s="32">
        <v>-1677.34483930855</v>
      </c>
      <c r="O742" s="29">
        <v>732</v>
      </c>
      <c r="P742" s="46">
        <v>236.60861533492286</v>
      </c>
      <c r="Q742" s="46">
        <v>213.07791940572065</v>
      </c>
      <c r="R742" s="46">
        <v>27.336949471255991</v>
      </c>
      <c r="S742" s="46">
        <v>-62.191293911951789</v>
      </c>
      <c r="T742" s="46">
        <v>-75.643826610239444</v>
      </c>
      <c r="U742" s="46">
        <v>-79.812132971713368</v>
      </c>
    </row>
    <row r="743" spans="6:21" x14ac:dyDescent="0.25">
      <c r="F743" s="29">
        <v>733</v>
      </c>
      <c r="G743" s="32">
        <v>909.67204695092232</v>
      </c>
      <c r="H743" s="32">
        <v>1097.661803679297</v>
      </c>
      <c r="I743" s="32">
        <v>2129.9580484319918</v>
      </c>
      <c r="J743" s="32">
        <v>1009.6619430741002</v>
      </c>
      <c r="K743" s="32">
        <v>1264.5265103345655</v>
      </c>
      <c r="L743" s="32">
        <v>-2435.6398956333469</v>
      </c>
      <c r="O743" s="29">
        <v>733</v>
      </c>
      <c r="P743" s="46">
        <v>115.60517502360284</v>
      </c>
      <c r="Q743" s="46">
        <v>225.15747141788836</v>
      </c>
      <c r="R743" s="46">
        <v>147.00733108352455</v>
      </c>
      <c r="S743" s="46">
        <v>-50.286125858467358</v>
      </c>
      <c r="T743" s="46">
        <v>-65.799670380854536</v>
      </c>
      <c r="U743" s="46">
        <v>-285.28498308179155</v>
      </c>
    </row>
    <row r="744" spans="6:21" x14ac:dyDescent="0.25">
      <c r="F744" s="29">
        <v>734</v>
      </c>
      <c r="G744" s="32">
        <v>893.90038310498358</v>
      </c>
      <c r="H744" s="32">
        <v>652.84927975880601</v>
      </c>
      <c r="I744" s="32">
        <v>956.24096472413567</v>
      </c>
      <c r="J744" s="32">
        <v>1314.1044647958843</v>
      </c>
      <c r="K744" s="32">
        <v>999.82568224827537</v>
      </c>
      <c r="L744" s="32">
        <v>-304.69111312331643</v>
      </c>
      <c r="O744" s="29">
        <v>734</v>
      </c>
      <c r="P744" s="46">
        <v>147.72939059502653</v>
      </c>
      <c r="Q744" s="46">
        <v>147.30781275328667</v>
      </c>
      <c r="R744" s="46">
        <v>115.9442399484976</v>
      </c>
      <c r="S744" s="46">
        <v>73.278418081291818</v>
      </c>
      <c r="T744" s="46">
        <v>92.927024849572604</v>
      </c>
      <c r="U744" s="46">
        <v>106.13062875070528</v>
      </c>
    </row>
    <row r="745" spans="6:21" x14ac:dyDescent="0.25">
      <c r="F745" s="29">
        <v>735</v>
      </c>
      <c r="G745" s="32">
        <v>872.19018579217664</v>
      </c>
      <c r="H745" s="32">
        <v>972.59610418310967</v>
      </c>
      <c r="I745" s="32">
        <v>896.3066688515446</v>
      </c>
      <c r="J745" s="32">
        <v>1395.6059131526799</v>
      </c>
      <c r="K745" s="32">
        <v>596.97590140567445</v>
      </c>
      <c r="L745" s="32">
        <v>169.99342876932133</v>
      </c>
      <c r="O745" s="29">
        <v>735</v>
      </c>
      <c r="P745" s="46">
        <v>180.78484915908001</v>
      </c>
      <c r="Q745" s="46">
        <v>166.4710192087835</v>
      </c>
      <c r="R745" s="46">
        <v>41.025101965928172</v>
      </c>
      <c r="S745" s="46">
        <v>-140.37145527305677</v>
      </c>
      <c r="T745" s="46">
        <v>-147.43456239635555</v>
      </c>
      <c r="U745" s="46">
        <v>-166.56172371380808</v>
      </c>
    </row>
    <row r="746" spans="6:21" x14ac:dyDescent="0.25">
      <c r="F746" s="29">
        <v>736</v>
      </c>
      <c r="G746" s="32">
        <v>815.2954299684975</v>
      </c>
      <c r="H746" s="32">
        <v>1017.4814446600776</v>
      </c>
      <c r="I746" s="32">
        <v>642.02872705533082</v>
      </c>
      <c r="J746" s="32">
        <v>3.5055922250021467</v>
      </c>
      <c r="K746" s="32">
        <v>774.54363655228281</v>
      </c>
      <c r="L746" s="32">
        <v>49.297844752590208</v>
      </c>
      <c r="O746" s="29">
        <v>736</v>
      </c>
      <c r="P746" s="46">
        <v>135.35367658884371</v>
      </c>
      <c r="Q746" s="46">
        <v>209.56593671085693</v>
      </c>
      <c r="R746" s="46">
        <v>83.977608400416443</v>
      </c>
      <c r="S746" s="46">
        <v>-256.38185598192251</v>
      </c>
      <c r="T746" s="46">
        <v>-5.7234655304406488</v>
      </c>
      <c r="U746" s="46">
        <v>-50.691848159061806</v>
      </c>
    </row>
    <row r="747" spans="6:21" x14ac:dyDescent="0.25">
      <c r="F747" s="29">
        <v>737</v>
      </c>
      <c r="G747" s="32">
        <v>880.68266740364788</v>
      </c>
      <c r="H747" s="32">
        <v>993.68903110205974</v>
      </c>
      <c r="I747" s="32">
        <v>800.37725821171898</v>
      </c>
      <c r="J747" s="32">
        <v>1193.8285540555489</v>
      </c>
      <c r="K747" s="32">
        <v>317.05393659894889</v>
      </c>
      <c r="L747" s="32">
        <v>-1001.0744112299062</v>
      </c>
      <c r="O747" s="29">
        <v>737</v>
      </c>
      <c r="P747" s="46">
        <v>133.84187073197256</v>
      </c>
      <c r="Q747" s="46">
        <v>263.34130534864471</v>
      </c>
      <c r="R747" s="46">
        <v>61.69660299357696</v>
      </c>
      <c r="S747" s="46">
        <v>-8.754544386553107</v>
      </c>
      <c r="T747" s="46">
        <v>-33.851626287932049</v>
      </c>
      <c r="U747" s="46">
        <v>-292.18013463444743</v>
      </c>
    </row>
    <row r="748" spans="6:21" x14ac:dyDescent="0.25">
      <c r="F748" s="29">
        <v>738</v>
      </c>
      <c r="G748" s="32">
        <v>668.78483974235905</v>
      </c>
      <c r="H748" s="32">
        <v>721.52397255319647</v>
      </c>
      <c r="I748" s="32">
        <v>815.00117414657234</v>
      </c>
      <c r="J748" s="32">
        <v>2132.8767818455262</v>
      </c>
      <c r="K748" s="32">
        <v>466.59423572670221</v>
      </c>
      <c r="L748" s="32">
        <v>203.87913030534946</v>
      </c>
      <c r="O748" s="29">
        <v>738</v>
      </c>
      <c r="P748" s="46">
        <v>161.69759033874732</v>
      </c>
      <c r="Q748" s="46">
        <v>149.13657648161819</v>
      </c>
      <c r="R748" s="46">
        <v>36.281497363791345</v>
      </c>
      <c r="S748" s="46">
        <v>-69.758564408771349</v>
      </c>
      <c r="T748" s="46">
        <v>-13.765038214030483</v>
      </c>
      <c r="U748" s="46">
        <v>-116.69173412220516</v>
      </c>
    </row>
    <row r="749" spans="6:21" x14ac:dyDescent="0.25">
      <c r="F749" s="29">
        <v>739</v>
      </c>
      <c r="G749" s="32">
        <v>693.11498608847069</v>
      </c>
      <c r="H749" s="32">
        <v>974.67779555176821</v>
      </c>
      <c r="I749" s="32">
        <v>720.66090532027465</v>
      </c>
      <c r="J749" s="32">
        <v>-558.79862601437617</v>
      </c>
      <c r="K749" s="32">
        <v>1348.2277321980964</v>
      </c>
      <c r="L749" s="32">
        <v>14.800727300236758</v>
      </c>
      <c r="O749" s="29">
        <v>739</v>
      </c>
      <c r="P749" s="46">
        <v>159.06109996064038</v>
      </c>
      <c r="Q749" s="46">
        <v>239.99721962911138</v>
      </c>
      <c r="R749" s="46">
        <v>1.1593530203796831</v>
      </c>
      <c r="S749" s="46">
        <v>-114.15246109171142</v>
      </c>
      <c r="T749" s="46">
        <v>32.633421546955219</v>
      </c>
      <c r="U749" s="46">
        <v>-151.0455023507094</v>
      </c>
    </row>
    <row r="750" spans="6:21" x14ac:dyDescent="0.25">
      <c r="F750" s="29">
        <v>740</v>
      </c>
      <c r="G750" s="32">
        <v>707.21000079922942</v>
      </c>
      <c r="H750" s="32">
        <v>944.33845164840477</v>
      </c>
      <c r="I750" s="32">
        <v>877.6189174323149</v>
      </c>
      <c r="J750" s="32">
        <v>963.68409787496603</v>
      </c>
      <c r="K750" s="32">
        <v>509.89834096654431</v>
      </c>
      <c r="L750" s="32">
        <v>-1920.8152554342005</v>
      </c>
      <c r="O750" s="29">
        <v>740</v>
      </c>
      <c r="P750" s="46">
        <v>167.80866361433687</v>
      </c>
      <c r="Q750" s="46">
        <v>195.07807311016512</v>
      </c>
      <c r="R750" s="46">
        <v>8.3613580272554486</v>
      </c>
      <c r="S750" s="46">
        <v>-138.27223107819907</v>
      </c>
      <c r="T750" s="46">
        <v>-21.888927131803143</v>
      </c>
      <c r="U750" s="46">
        <v>-216.9401956658038</v>
      </c>
    </row>
    <row r="751" spans="6:21" x14ac:dyDescent="0.25">
      <c r="F751" s="29">
        <v>741</v>
      </c>
      <c r="G751" s="32">
        <v>832.04216194005585</v>
      </c>
      <c r="H751" s="32">
        <v>980.88144874361024</v>
      </c>
      <c r="I751" s="32">
        <v>921.77761738622939</v>
      </c>
      <c r="J751" s="32">
        <v>3360.3944145730102</v>
      </c>
      <c r="K751" s="32">
        <v>1745.1845974983526</v>
      </c>
      <c r="L751" s="32">
        <v>1872.1244374144371</v>
      </c>
      <c r="O751" s="29">
        <v>741</v>
      </c>
      <c r="P751" s="46">
        <v>95.216355950995307</v>
      </c>
      <c r="Q751" s="46">
        <v>105.25628209784412</v>
      </c>
      <c r="R751" s="46">
        <v>30.087919254954443</v>
      </c>
      <c r="S751" s="46">
        <v>-193.40380912390617</v>
      </c>
      <c r="T751" s="46">
        <v>-204.02522328521252</v>
      </c>
      <c r="U751" s="46">
        <v>-205.55469264017779</v>
      </c>
    </row>
    <row r="752" spans="6:21" x14ac:dyDescent="0.25">
      <c r="F752" s="29">
        <v>742</v>
      </c>
      <c r="G752" s="32">
        <v>940.55582769836974</v>
      </c>
      <c r="H752" s="32">
        <v>1182.3368602066894</v>
      </c>
      <c r="I752" s="32">
        <v>763.31746046489388</v>
      </c>
      <c r="J752" s="32">
        <v>2629.2621136631169</v>
      </c>
      <c r="K752" s="32">
        <v>3133.7052183604183</v>
      </c>
      <c r="L752" s="32">
        <v>299.6542295214258</v>
      </c>
      <c r="O752" s="29">
        <v>742</v>
      </c>
      <c r="P752" s="46">
        <v>259.05385940421479</v>
      </c>
      <c r="Q752" s="46">
        <v>156.69699178689007</v>
      </c>
      <c r="R752" s="46">
        <v>45.484365693400548</v>
      </c>
      <c r="S752" s="46">
        <v>96.176501997908304</v>
      </c>
      <c r="T752" s="46">
        <v>13.612056841508661</v>
      </c>
      <c r="U752" s="46">
        <v>-309.23841573423692</v>
      </c>
    </row>
    <row r="753" spans="6:21" x14ac:dyDescent="0.25">
      <c r="F753" s="29">
        <v>743</v>
      </c>
      <c r="G753" s="32">
        <v>858.63229638360099</v>
      </c>
      <c r="H753" s="32">
        <v>1056.9087570437187</v>
      </c>
      <c r="I753" s="32">
        <v>941.44320812497836</v>
      </c>
      <c r="J753" s="32">
        <v>-610.41660688220145</v>
      </c>
      <c r="K753" s="32">
        <v>3234.4131395719123</v>
      </c>
      <c r="L753" s="32">
        <v>1179.700107795461</v>
      </c>
      <c r="O753" s="29">
        <v>743</v>
      </c>
      <c r="P753" s="46">
        <v>186.54129853489667</v>
      </c>
      <c r="Q753" s="46">
        <v>149.51840238194393</v>
      </c>
      <c r="R753" s="46">
        <v>37.23885778176998</v>
      </c>
      <c r="S753" s="46">
        <v>111.32127428634726</v>
      </c>
      <c r="T753" s="46">
        <v>-16.577205896604255</v>
      </c>
      <c r="U753" s="46">
        <v>-308.37468069761371</v>
      </c>
    </row>
    <row r="754" spans="6:21" x14ac:dyDescent="0.25">
      <c r="F754" s="29">
        <v>744</v>
      </c>
      <c r="G754" s="32">
        <v>1021.9273156219429</v>
      </c>
      <c r="H754" s="32">
        <v>1038.6774051256552</v>
      </c>
      <c r="I754" s="32">
        <v>887.67226404763369</v>
      </c>
      <c r="J754" s="32">
        <v>-1929.5842167889041</v>
      </c>
      <c r="K754" s="32">
        <v>1240.3800443003756</v>
      </c>
      <c r="L754" s="32">
        <v>-1517.808612432701</v>
      </c>
      <c r="O754" s="29">
        <v>744</v>
      </c>
      <c r="P754" s="46">
        <v>117.9848328308629</v>
      </c>
      <c r="Q754" s="46">
        <v>199.8615524591022</v>
      </c>
      <c r="R754" s="46">
        <v>82.311442182293774</v>
      </c>
      <c r="S754" s="46">
        <v>-9.9786388233765138</v>
      </c>
      <c r="T754" s="46">
        <v>-53.43945207821946</v>
      </c>
      <c r="U754" s="46">
        <v>-219.4288323486727</v>
      </c>
    </row>
    <row r="755" spans="6:21" x14ac:dyDescent="0.25">
      <c r="F755" s="29">
        <v>745</v>
      </c>
      <c r="G755" s="32">
        <v>777.53863456147201</v>
      </c>
      <c r="H755" s="32">
        <v>849.50922779294797</v>
      </c>
      <c r="I755" s="32">
        <v>912.63832657009743</v>
      </c>
      <c r="J755" s="32">
        <v>515.75392427289898</v>
      </c>
      <c r="K755" s="32">
        <v>1367.6435204146819</v>
      </c>
      <c r="L755" s="32">
        <v>-2863.6201959702285</v>
      </c>
      <c r="O755" s="29">
        <v>745</v>
      </c>
      <c r="P755" s="46">
        <v>78.593143912147752</v>
      </c>
      <c r="Q755" s="46">
        <v>176.13524190445833</v>
      </c>
      <c r="R755" s="46">
        <v>91.115771959348422</v>
      </c>
      <c r="S755" s="46">
        <v>-118.46202629023833</v>
      </c>
      <c r="T755" s="46">
        <v>-82.15371202605138</v>
      </c>
      <c r="U755" s="46">
        <v>-103.69340014849922</v>
      </c>
    </row>
    <row r="756" spans="6:21" x14ac:dyDescent="0.25">
      <c r="F756" s="29">
        <v>746</v>
      </c>
      <c r="G756" s="32">
        <v>776.09288707110863</v>
      </c>
      <c r="H756" s="32">
        <v>884.87390714186495</v>
      </c>
      <c r="I756" s="32">
        <v>893.63131371938744</v>
      </c>
      <c r="J756" s="32">
        <v>1397.3657233381391</v>
      </c>
      <c r="K756" s="32">
        <v>-382.19401628095875</v>
      </c>
      <c r="L756" s="32">
        <v>1916.7716565282608</v>
      </c>
      <c r="O756" s="29">
        <v>746</v>
      </c>
      <c r="P756" s="46">
        <v>198.48580103532723</v>
      </c>
      <c r="Q756" s="46">
        <v>246.28805220532331</v>
      </c>
      <c r="R756" s="46">
        <v>128.82858351417252</v>
      </c>
      <c r="S756" s="46">
        <v>-105.46494427201901</v>
      </c>
      <c r="T756" s="46">
        <v>49.451923146647687</v>
      </c>
      <c r="U756" s="46">
        <v>-13.318389518829235</v>
      </c>
    </row>
    <row r="757" spans="6:21" x14ac:dyDescent="0.25">
      <c r="F757" s="29">
        <v>747</v>
      </c>
      <c r="G757" s="32">
        <v>857.19828707412489</v>
      </c>
      <c r="H757" s="32">
        <v>937.77122937846434</v>
      </c>
      <c r="I757" s="32">
        <v>1961.6905415346096</v>
      </c>
      <c r="J757" s="32">
        <v>1738.2743441020566</v>
      </c>
      <c r="K757" s="32">
        <v>3733.0682225159944</v>
      </c>
      <c r="L757" s="32">
        <v>-444.60669363090619</v>
      </c>
      <c r="O757" s="29">
        <v>747</v>
      </c>
      <c r="P757" s="46">
        <v>175.07249936671889</v>
      </c>
      <c r="Q757" s="46">
        <v>148.9861281777703</v>
      </c>
      <c r="R757" s="46">
        <v>118.43503211740156</v>
      </c>
      <c r="S757" s="46">
        <v>57.499411328960377</v>
      </c>
      <c r="T757" s="46">
        <v>75.324482694288008</v>
      </c>
      <c r="U757" s="46">
        <v>-84.445604696406804</v>
      </c>
    </row>
    <row r="758" spans="6:21" x14ac:dyDescent="0.25">
      <c r="F758" s="29">
        <v>748</v>
      </c>
      <c r="G758" s="32">
        <v>726.21278331334224</v>
      </c>
      <c r="H758" s="32">
        <v>1118.8437484644892</v>
      </c>
      <c r="I758" s="32">
        <v>2131.8828561437736</v>
      </c>
      <c r="J758" s="32">
        <v>1483.650148868066</v>
      </c>
      <c r="K758" s="32">
        <v>2558.1851955879665</v>
      </c>
      <c r="L758" s="32">
        <v>-826.4116039089231</v>
      </c>
      <c r="O758" s="29">
        <v>748</v>
      </c>
      <c r="P758" s="46">
        <v>204.3622229833444</v>
      </c>
      <c r="Q758" s="46">
        <v>210.30367294431159</v>
      </c>
      <c r="R758" s="46">
        <v>15.527529687542085</v>
      </c>
      <c r="S758" s="46">
        <v>-208.55821648476922</v>
      </c>
      <c r="T758" s="46">
        <v>62.538534853729061</v>
      </c>
      <c r="U758" s="46">
        <v>-253.45171598501577</v>
      </c>
    </row>
    <row r="759" spans="6:21" x14ac:dyDescent="0.25">
      <c r="F759" s="29">
        <v>749</v>
      </c>
      <c r="G759" s="32">
        <v>900.98544936459803</v>
      </c>
      <c r="H759" s="32">
        <v>1058.632056339934</v>
      </c>
      <c r="I759" s="32">
        <v>701.43327103180764</v>
      </c>
      <c r="J759" s="32">
        <v>-771.90506465611634</v>
      </c>
      <c r="K759" s="32">
        <v>87.604352851395561</v>
      </c>
      <c r="L759" s="32">
        <v>-300.10945394700866</v>
      </c>
      <c r="O759" s="29">
        <v>749</v>
      </c>
      <c r="P759" s="46">
        <v>186.92578887640821</v>
      </c>
      <c r="Q759" s="46">
        <v>200.41671026339196</v>
      </c>
      <c r="R759" s="46">
        <v>50.064583796237912</v>
      </c>
      <c r="S759" s="46">
        <v>-119.43186902612842</v>
      </c>
      <c r="T759" s="46">
        <v>29.794341587930944</v>
      </c>
      <c r="U759" s="46">
        <v>-397.29540717641294</v>
      </c>
    </row>
    <row r="760" spans="6:21" x14ac:dyDescent="0.25">
      <c r="F760" s="29">
        <v>750</v>
      </c>
      <c r="G760" s="32">
        <v>716.07825871095019</v>
      </c>
      <c r="H760" s="32">
        <v>904.17597304119681</v>
      </c>
      <c r="I760" s="32">
        <v>2296.4807283023665</v>
      </c>
      <c r="J760" s="32">
        <v>919.97730856419093</v>
      </c>
      <c r="K760" s="32">
        <v>2951.572634358592</v>
      </c>
      <c r="L760" s="32">
        <v>-33.73912669827223</v>
      </c>
      <c r="O760" s="29">
        <v>750</v>
      </c>
      <c r="P760" s="46">
        <v>162.5847794855971</v>
      </c>
      <c r="Q760" s="46">
        <v>208.71778293263026</v>
      </c>
      <c r="R760" s="46">
        <v>93.716213732489791</v>
      </c>
      <c r="S760" s="46">
        <v>-57.69071070815005</v>
      </c>
      <c r="T760" s="46">
        <v>135.51465009648427</v>
      </c>
      <c r="U760" s="46">
        <v>-244.59826625569679</v>
      </c>
    </row>
    <row r="761" spans="6:21" x14ac:dyDescent="0.25">
      <c r="F761" s="29">
        <v>751</v>
      </c>
      <c r="G761" s="32">
        <v>931.65557421921221</v>
      </c>
      <c r="H761" s="32">
        <v>984.48059190152708</v>
      </c>
      <c r="I761" s="32">
        <v>919.98889662334022</v>
      </c>
      <c r="J761" s="32">
        <v>423.73388209407676</v>
      </c>
      <c r="K761" s="32">
        <v>2431.3392768160893</v>
      </c>
      <c r="L761" s="32">
        <v>-2050.2246682057557</v>
      </c>
      <c r="O761" s="29">
        <v>751</v>
      </c>
      <c r="P761" s="46">
        <v>143.11403650103199</v>
      </c>
      <c r="Q761" s="46">
        <v>178.2626915404847</v>
      </c>
      <c r="R761" s="46">
        <v>57.436471328794539</v>
      </c>
      <c r="S761" s="46">
        <v>-144.17925595356007</v>
      </c>
      <c r="T761" s="46">
        <v>-243.55156653390998</v>
      </c>
      <c r="U761" s="46">
        <v>-164.88995303875527</v>
      </c>
    </row>
    <row r="762" spans="6:21" x14ac:dyDescent="0.25">
      <c r="F762" s="29">
        <v>752</v>
      </c>
      <c r="G762" s="32">
        <v>558.90184866330537</v>
      </c>
      <c r="H762" s="32">
        <v>1027.9498661458683</v>
      </c>
      <c r="I762" s="32">
        <v>945.64716889288593</v>
      </c>
      <c r="J762" s="32">
        <v>182.51294095519734</v>
      </c>
      <c r="K762" s="32">
        <v>1268.3481670897509</v>
      </c>
      <c r="L762" s="32">
        <v>-2219.013026868286</v>
      </c>
      <c r="O762" s="29">
        <v>752</v>
      </c>
      <c r="P762" s="46">
        <v>156.61350202722497</v>
      </c>
      <c r="Q762" s="46">
        <v>224.32979513689702</v>
      </c>
      <c r="R762" s="46">
        <v>85.342260998936467</v>
      </c>
      <c r="S762" s="46">
        <v>-21.660911851872811</v>
      </c>
      <c r="T762" s="46">
        <v>-227.4411675586091</v>
      </c>
      <c r="U762" s="46">
        <v>-221.83450094369653</v>
      </c>
    </row>
    <row r="763" spans="6:21" x14ac:dyDescent="0.25">
      <c r="F763" s="29">
        <v>753</v>
      </c>
      <c r="G763" s="32">
        <v>792.77367785994011</v>
      </c>
      <c r="H763" s="32">
        <v>696.39399644667174</v>
      </c>
      <c r="I763" s="32">
        <v>812.90994486151203</v>
      </c>
      <c r="J763" s="32">
        <v>-2000.8078929316325</v>
      </c>
      <c r="K763" s="32">
        <v>1977.2279797791598</v>
      </c>
      <c r="L763" s="32">
        <v>1961.5202471176071</v>
      </c>
      <c r="O763" s="29">
        <v>753</v>
      </c>
      <c r="P763" s="46">
        <v>63.716539000661612</v>
      </c>
      <c r="Q763" s="46">
        <v>212.48374373890567</v>
      </c>
      <c r="R763" s="46">
        <v>22.415282052713451</v>
      </c>
      <c r="S763" s="46">
        <v>-103.47676131780372</v>
      </c>
      <c r="T763" s="46">
        <v>-76.818274802149972</v>
      </c>
      <c r="U763" s="46">
        <v>-184.24254014814619</v>
      </c>
    </row>
    <row r="764" spans="6:21" x14ac:dyDescent="0.25">
      <c r="F764" s="29">
        <v>754</v>
      </c>
      <c r="G764" s="32">
        <v>986.49934261965245</v>
      </c>
      <c r="H764" s="32">
        <v>801.30640239154491</v>
      </c>
      <c r="I764" s="32">
        <v>1840.6717654757535</v>
      </c>
      <c r="J764" s="32">
        <v>358.62289357043392</v>
      </c>
      <c r="K764" s="32">
        <v>1183.3972047766429</v>
      </c>
      <c r="L764" s="32">
        <v>1411.8235068474305</v>
      </c>
      <c r="O764" s="29">
        <v>754</v>
      </c>
      <c r="P764" s="46">
        <v>154.30069822250971</v>
      </c>
      <c r="Q764" s="46">
        <v>183.11167702674345</v>
      </c>
      <c r="R764" s="46">
        <v>42.068004693070975</v>
      </c>
      <c r="S764" s="46">
        <v>-95.778040303041394</v>
      </c>
      <c r="T764" s="46">
        <v>-3.9520565779804429</v>
      </c>
      <c r="U764" s="46">
        <v>-230.93534530069394</v>
      </c>
    </row>
    <row r="765" spans="6:21" x14ac:dyDescent="0.25">
      <c r="F765" s="29">
        <v>755</v>
      </c>
      <c r="G765" s="32">
        <v>702.86067687425566</v>
      </c>
      <c r="H765" s="32">
        <v>785.43529740975646</v>
      </c>
      <c r="I765" s="32">
        <v>1793.1877184180557</v>
      </c>
      <c r="J765" s="32">
        <v>-1869.1312119433169</v>
      </c>
      <c r="K765" s="32">
        <v>814.26278413675027</v>
      </c>
      <c r="L765" s="32">
        <v>3284.7190536193211</v>
      </c>
      <c r="O765" s="29">
        <v>755</v>
      </c>
      <c r="P765" s="46">
        <v>164.93303832098212</v>
      </c>
      <c r="Q765" s="46">
        <v>239.5956708662253</v>
      </c>
      <c r="R765" s="46">
        <v>37.551402325466256</v>
      </c>
      <c r="S765" s="46">
        <v>-72.741602812658016</v>
      </c>
      <c r="T765" s="46">
        <v>-36.371080394670457</v>
      </c>
      <c r="U765" s="46">
        <v>-136.95663846133425</v>
      </c>
    </row>
    <row r="766" spans="6:21" x14ac:dyDescent="0.25">
      <c r="F766" s="29">
        <v>756</v>
      </c>
      <c r="G766" s="32">
        <v>871.20182869862219</v>
      </c>
      <c r="H766" s="32">
        <v>817.20084183747895</v>
      </c>
      <c r="I766" s="32">
        <v>662.16232994665552</v>
      </c>
      <c r="J766" s="32">
        <v>2247.1478447567242</v>
      </c>
      <c r="K766" s="32">
        <v>1207.7044429589805</v>
      </c>
      <c r="L766" s="32">
        <v>-1142.6295051543639</v>
      </c>
      <c r="O766" s="29">
        <v>756</v>
      </c>
      <c r="P766" s="46">
        <v>165.30389604785222</v>
      </c>
      <c r="Q766" s="46">
        <v>224.84696232310955</v>
      </c>
      <c r="R766" s="46">
        <v>74.242908553369546</v>
      </c>
      <c r="S766" s="46">
        <v>-39.120324626618526</v>
      </c>
      <c r="T766" s="46">
        <v>14.182166957135451</v>
      </c>
      <c r="U766" s="46">
        <v>-67.529509232674059</v>
      </c>
    </row>
    <row r="767" spans="6:21" x14ac:dyDescent="0.25">
      <c r="F767" s="29">
        <v>757</v>
      </c>
      <c r="G767" s="32">
        <v>677.33444392653837</v>
      </c>
      <c r="H767" s="32">
        <v>914.83041763900746</v>
      </c>
      <c r="I767" s="32">
        <v>670.08472913144078</v>
      </c>
      <c r="J767" s="32">
        <v>-320.61703959216538</v>
      </c>
      <c r="K767" s="32">
        <v>2035.8618279268776</v>
      </c>
      <c r="L767" s="32">
        <v>825.34627588056901</v>
      </c>
      <c r="O767" s="29">
        <v>757</v>
      </c>
      <c r="P767" s="46">
        <v>168.19442802952233</v>
      </c>
      <c r="Q767" s="46">
        <v>249.22261915969904</v>
      </c>
      <c r="R767" s="46">
        <v>107.34157523654568</v>
      </c>
      <c r="S767" s="46">
        <v>-108.84041954899521</v>
      </c>
      <c r="T767" s="46">
        <v>33.477584497543035</v>
      </c>
      <c r="U767" s="46">
        <v>-136.61398971305323</v>
      </c>
    </row>
    <row r="768" spans="6:21" x14ac:dyDescent="0.25">
      <c r="F768" s="29">
        <v>758</v>
      </c>
      <c r="G768" s="32">
        <v>712.19439254349345</v>
      </c>
      <c r="H768" s="32">
        <v>855.20502445458169</v>
      </c>
      <c r="I768" s="32">
        <v>920.0335839704926</v>
      </c>
      <c r="J768" s="32">
        <v>381.29851306975252</v>
      </c>
      <c r="K768" s="32">
        <v>3444.8790142203679</v>
      </c>
      <c r="L768" s="32">
        <v>1128.7548507073971</v>
      </c>
      <c r="O768" s="29">
        <v>758</v>
      </c>
      <c r="P768" s="46">
        <v>176.47782655306037</v>
      </c>
      <c r="Q768" s="46">
        <v>239.02182679745749</v>
      </c>
      <c r="R768" s="46">
        <v>147.99721582831046</v>
      </c>
      <c r="S768" s="46">
        <v>-27.272488962211241</v>
      </c>
      <c r="T768" s="46">
        <v>-139.49360974973808</v>
      </c>
      <c r="U768" s="46">
        <v>-71.066989323991834</v>
      </c>
    </row>
    <row r="769" spans="6:21" x14ac:dyDescent="0.25">
      <c r="F769" s="29">
        <v>759</v>
      </c>
      <c r="G769" s="32">
        <v>909.63439087450706</v>
      </c>
      <c r="H769" s="32">
        <v>1017.7726439967491</v>
      </c>
      <c r="I769" s="32">
        <v>956.61583611871356</v>
      </c>
      <c r="J769" s="32">
        <v>1021.7728854847946</v>
      </c>
      <c r="K769" s="32">
        <v>1381.824552681328</v>
      </c>
      <c r="L769" s="32">
        <v>252.09049549509928</v>
      </c>
      <c r="O769" s="29">
        <v>759</v>
      </c>
      <c r="P769" s="46">
        <v>187.03168080411075</v>
      </c>
      <c r="Q769" s="46">
        <v>219.47001985306832</v>
      </c>
      <c r="R769" s="46">
        <v>38.472428569724343</v>
      </c>
      <c r="S769" s="46">
        <v>66.018084460034061</v>
      </c>
      <c r="T769" s="46">
        <v>-190.87301095793111</v>
      </c>
      <c r="U769" s="46">
        <v>16.814425477700865</v>
      </c>
    </row>
    <row r="770" spans="6:21" x14ac:dyDescent="0.25">
      <c r="F770" s="29">
        <v>760</v>
      </c>
      <c r="G770" s="32">
        <v>730.12076804061053</v>
      </c>
      <c r="H770" s="32">
        <v>904.57408856781149</v>
      </c>
      <c r="I770" s="32">
        <v>963.83189929662967</v>
      </c>
      <c r="J770" s="32">
        <v>1452.6146412983944</v>
      </c>
      <c r="K770" s="32">
        <v>3245.9479509097127</v>
      </c>
      <c r="L770" s="32">
        <v>1122.3672558744602</v>
      </c>
      <c r="O770" s="29">
        <v>760</v>
      </c>
      <c r="P770" s="46">
        <v>285.0429184660012</v>
      </c>
      <c r="Q770" s="46">
        <v>112.29187751531276</v>
      </c>
      <c r="R770" s="46">
        <v>49.865903600749846</v>
      </c>
      <c r="S770" s="46">
        <v>-52.923286152905007</v>
      </c>
      <c r="T770" s="46">
        <v>-85.289825975177791</v>
      </c>
      <c r="U770" s="46">
        <v>-88.472922760030087</v>
      </c>
    </row>
    <row r="771" spans="6:21" x14ac:dyDescent="0.25">
      <c r="F771" s="29">
        <v>761</v>
      </c>
      <c r="G771" s="32">
        <v>987.7429889125292</v>
      </c>
      <c r="H771" s="32">
        <v>985.52250840066517</v>
      </c>
      <c r="I771" s="32">
        <v>870.02313579140446</v>
      </c>
      <c r="J771" s="32">
        <v>2777.4022252341128</v>
      </c>
      <c r="K771" s="32">
        <v>-2556.897424934732</v>
      </c>
      <c r="L771" s="32">
        <v>564.18250141016506</v>
      </c>
      <c r="O771" s="29">
        <v>761</v>
      </c>
      <c r="P771" s="46">
        <v>162.42464889066946</v>
      </c>
      <c r="Q771" s="46">
        <v>114.11886232484625</v>
      </c>
      <c r="R771" s="46">
        <v>116.99020416568527</v>
      </c>
      <c r="S771" s="46">
        <v>-347.01632141509003</v>
      </c>
      <c r="T771" s="46">
        <v>-42.894818998822188</v>
      </c>
      <c r="U771" s="46">
        <v>-399.57635525561113</v>
      </c>
    </row>
    <row r="772" spans="6:21" x14ac:dyDescent="0.25">
      <c r="F772" s="29">
        <v>762</v>
      </c>
      <c r="G772" s="32">
        <v>930.00391926660905</v>
      </c>
      <c r="H772" s="32">
        <v>694.79090531406109</v>
      </c>
      <c r="I772" s="32">
        <v>622.1041659965631</v>
      </c>
      <c r="J772" s="32">
        <v>272.97456611476991</v>
      </c>
      <c r="K772" s="32">
        <v>2291.6302171280204</v>
      </c>
      <c r="L772" s="32">
        <v>-1461.3707196521027</v>
      </c>
      <c r="O772" s="29">
        <v>762</v>
      </c>
      <c r="P772" s="46">
        <v>143.28833541271763</v>
      </c>
      <c r="Q772" s="46">
        <v>197.4627347051121</v>
      </c>
      <c r="R772" s="46">
        <v>129.24168985938167</v>
      </c>
      <c r="S772" s="46">
        <v>-46.349914487211777</v>
      </c>
      <c r="T772" s="46">
        <v>82.768805021858725</v>
      </c>
      <c r="U772" s="46">
        <v>-203.21754740668325</v>
      </c>
    </row>
    <row r="773" spans="6:21" x14ac:dyDescent="0.25">
      <c r="F773" s="29">
        <v>763</v>
      </c>
      <c r="G773" s="32">
        <v>777.55927914767199</v>
      </c>
      <c r="H773" s="32">
        <v>895.96252991340407</v>
      </c>
      <c r="I773" s="32">
        <v>645.48975772949052</v>
      </c>
      <c r="J773" s="32">
        <v>-179.20709561335389</v>
      </c>
      <c r="K773" s="32">
        <v>1372.9621264743264</v>
      </c>
      <c r="L773" s="32">
        <v>430.2491072258199</v>
      </c>
      <c r="O773" s="29">
        <v>763</v>
      </c>
      <c r="P773" s="46">
        <v>175.30219377971213</v>
      </c>
      <c r="Q773" s="46">
        <v>153.92234526374131</v>
      </c>
      <c r="R773" s="46">
        <v>3.0245242190285921</v>
      </c>
      <c r="S773" s="46">
        <v>67.472382798816511</v>
      </c>
      <c r="T773" s="46">
        <v>81.103404106870755</v>
      </c>
      <c r="U773" s="46">
        <v>-140.7703738325007</v>
      </c>
    </row>
    <row r="774" spans="6:21" x14ac:dyDescent="0.25">
      <c r="F774" s="29">
        <v>764</v>
      </c>
      <c r="G774" s="32">
        <v>774.2020752320982</v>
      </c>
      <c r="H774" s="32">
        <v>832.76299506986834</v>
      </c>
      <c r="I774" s="32">
        <v>712.04456902325092</v>
      </c>
      <c r="J774" s="32">
        <v>-73.156942428940056</v>
      </c>
      <c r="K774" s="32">
        <v>538.88497636904958</v>
      </c>
      <c r="L774" s="32">
        <v>-500.05078831085575</v>
      </c>
      <c r="O774" s="29">
        <v>764</v>
      </c>
      <c r="P774" s="46">
        <v>5.9274936454387444</v>
      </c>
      <c r="Q774" s="46">
        <v>124.38780305772417</v>
      </c>
      <c r="R774" s="46">
        <v>81.631542492163362</v>
      </c>
      <c r="S774" s="46">
        <v>-78.563465599876167</v>
      </c>
      <c r="T774" s="46">
        <v>-44.322298887499642</v>
      </c>
      <c r="U774" s="46">
        <v>-435.27728208963731</v>
      </c>
    </row>
    <row r="775" spans="6:21" x14ac:dyDescent="0.25">
      <c r="F775" s="29">
        <v>765</v>
      </c>
      <c r="G775" s="32">
        <v>1222.6459466783817</v>
      </c>
      <c r="H775" s="32">
        <v>933.60315890630227</v>
      </c>
      <c r="I775" s="32">
        <v>1633.0985511484037</v>
      </c>
      <c r="J775" s="32">
        <v>439.00949487307207</v>
      </c>
      <c r="K775" s="32">
        <v>-645.13501356570487</v>
      </c>
      <c r="L775" s="32">
        <v>-383.80360360079794</v>
      </c>
      <c r="O775" s="29">
        <v>765</v>
      </c>
      <c r="P775" s="46">
        <v>82.139436149298319</v>
      </c>
      <c r="Q775" s="46">
        <v>166.42498942403847</v>
      </c>
      <c r="R775" s="46">
        <v>75.920042762087689</v>
      </c>
      <c r="S775" s="46">
        <v>-125.67602621874846</v>
      </c>
      <c r="T775" s="46">
        <v>-56.999314603683388</v>
      </c>
      <c r="U775" s="46">
        <v>24.262077755797065</v>
      </c>
    </row>
    <row r="776" spans="6:21" x14ac:dyDescent="0.25">
      <c r="F776" s="29">
        <v>766</v>
      </c>
      <c r="G776" s="32">
        <v>735.71112614522144</v>
      </c>
      <c r="H776" s="32">
        <v>740.31240048160089</v>
      </c>
      <c r="I776" s="32">
        <v>884.1546589742029</v>
      </c>
      <c r="J776" s="32">
        <v>382.30436558601923</v>
      </c>
      <c r="K776" s="32">
        <v>1419.9280495711264</v>
      </c>
      <c r="L776" s="32">
        <v>-1208.3480500861551</v>
      </c>
      <c r="O776" s="29">
        <v>766</v>
      </c>
      <c r="P776" s="46">
        <v>119.85399618286726</v>
      </c>
      <c r="Q776" s="46">
        <v>241.34166442237176</v>
      </c>
      <c r="R776" s="46">
        <v>88.414732310918623</v>
      </c>
      <c r="S776" s="46">
        <v>-14.897179254745652</v>
      </c>
      <c r="T776" s="46">
        <v>-64.704239054924187</v>
      </c>
      <c r="U776" s="46">
        <v>-146.68115156077363</v>
      </c>
    </row>
    <row r="777" spans="6:21" x14ac:dyDescent="0.25">
      <c r="F777" s="29">
        <v>767</v>
      </c>
      <c r="G777" s="32">
        <v>1063.4740879121364</v>
      </c>
      <c r="H777" s="32">
        <v>1131.3642764726237</v>
      </c>
      <c r="I777" s="32">
        <v>717.27937477337309</v>
      </c>
      <c r="J777" s="32">
        <v>1761.437287358428</v>
      </c>
      <c r="K777" s="32">
        <v>1631.9256925514837</v>
      </c>
      <c r="L777" s="32">
        <v>-1162.3657726455558</v>
      </c>
      <c r="O777" s="29">
        <v>767</v>
      </c>
      <c r="P777" s="46">
        <v>174.99828746921349</v>
      </c>
      <c r="Q777" s="46">
        <v>263.20649612789293</v>
      </c>
      <c r="R777" s="46">
        <v>4.8436461335896865</v>
      </c>
      <c r="S777" s="46">
        <v>-205.39273161404367</v>
      </c>
      <c r="T777" s="46">
        <v>-86.92730147939551</v>
      </c>
      <c r="U777" s="46">
        <v>-140.04950467159654</v>
      </c>
    </row>
    <row r="778" spans="6:21" x14ac:dyDescent="0.25">
      <c r="F778" s="29">
        <v>768</v>
      </c>
      <c r="G778" s="32">
        <v>916.40551016872223</v>
      </c>
      <c r="H778" s="32">
        <v>605.26187554016633</v>
      </c>
      <c r="I778" s="32">
        <v>865.3088253412061</v>
      </c>
      <c r="J778" s="32">
        <v>660.69554142426477</v>
      </c>
      <c r="K778" s="32">
        <v>1533.7264307601263</v>
      </c>
      <c r="L778" s="32">
        <v>-127.16698188523605</v>
      </c>
      <c r="O778" s="29">
        <v>768</v>
      </c>
      <c r="P778" s="46">
        <v>117.90583953836784</v>
      </c>
      <c r="Q778" s="46">
        <v>183.50228337597741</v>
      </c>
      <c r="R778" s="46">
        <v>163.97955869105397</v>
      </c>
      <c r="S778" s="46">
        <v>-156.69572191183806</v>
      </c>
      <c r="T778" s="46">
        <v>18.972031791632276</v>
      </c>
      <c r="U778" s="46">
        <v>-190.66267206779514</v>
      </c>
    </row>
    <row r="779" spans="6:21" x14ac:dyDescent="0.25">
      <c r="F779" s="29">
        <v>769</v>
      </c>
      <c r="G779" s="32">
        <v>1013.4858894308445</v>
      </c>
      <c r="H779" s="32">
        <v>863.8289250575699</v>
      </c>
      <c r="I779" s="32">
        <v>901.06412734396099</v>
      </c>
      <c r="J779" s="32">
        <v>2343.7804709644042</v>
      </c>
      <c r="K779" s="32">
        <v>589.53902041243509</v>
      </c>
      <c r="L779" s="32">
        <v>-1254.5270994715056</v>
      </c>
      <c r="O779" s="29">
        <v>769</v>
      </c>
      <c r="P779" s="46">
        <v>149.15953008440397</v>
      </c>
      <c r="Q779" s="46">
        <v>205.30819633526693</v>
      </c>
      <c r="R779" s="46">
        <v>176.7178122603502</v>
      </c>
      <c r="S779" s="46">
        <v>-69.73625433466691</v>
      </c>
      <c r="T779" s="46">
        <v>-143.95599118743962</v>
      </c>
      <c r="U779" s="46">
        <v>-5.3245898196976214</v>
      </c>
    </row>
    <row r="780" spans="6:21" x14ac:dyDescent="0.25">
      <c r="F780" s="29">
        <v>770</v>
      </c>
      <c r="G780" s="32">
        <v>688.14417843810543</v>
      </c>
      <c r="H780" s="32">
        <v>1082.9853902962313</v>
      </c>
      <c r="I780" s="32">
        <v>956.51744927156778</v>
      </c>
      <c r="J780" s="32">
        <v>1220.7157769660043</v>
      </c>
      <c r="K780" s="32">
        <v>1834.6949233191153</v>
      </c>
      <c r="L780" s="32">
        <v>63.204800763962339</v>
      </c>
      <c r="O780" s="29">
        <v>770</v>
      </c>
      <c r="P780" s="46">
        <v>155.27299343607098</v>
      </c>
      <c r="Q780" s="46">
        <v>177.03698239515234</v>
      </c>
      <c r="R780" s="46">
        <v>86.687135409411667</v>
      </c>
      <c r="S780" s="46">
        <v>-27.745442961561821</v>
      </c>
      <c r="T780" s="46">
        <v>-69.993829101911501</v>
      </c>
      <c r="U780" s="46">
        <v>-121.2256207303451</v>
      </c>
    </row>
    <row r="781" spans="6:21" x14ac:dyDescent="0.25">
      <c r="F781" s="29">
        <v>771</v>
      </c>
      <c r="G781" s="32">
        <v>927.22681050336132</v>
      </c>
      <c r="H781" s="32">
        <v>994.4263257773855</v>
      </c>
      <c r="I781" s="32">
        <v>816.89797051018149</v>
      </c>
      <c r="J781" s="32">
        <v>398.62969192248784</v>
      </c>
      <c r="K781" s="32">
        <v>1466.4153331432299</v>
      </c>
      <c r="L781" s="32">
        <v>-494.55633646587012</v>
      </c>
      <c r="O781" s="29">
        <v>771</v>
      </c>
      <c r="P781" s="46">
        <v>55.466822009494308</v>
      </c>
      <c r="Q781" s="46">
        <v>207.57543408288529</v>
      </c>
      <c r="R781" s="46">
        <v>86.126145020575336</v>
      </c>
      <c r="S781" s="46">
        <v>-286.92061419145341</v>
      </c>
      <c r="T781" s="46">
        <v>32.434289204548691</v>
      </c>
      <c r="U781" s="46">
        <v>-28.36090155700515</v>
      </c>
    </row>
    <row r="782" spans="6:21" x14ac:dyDescent="0.25">
      <c r="F782" s="29">
        <v>772</v>
      </c>
      <c r="G782" s="32">
        <v>1032.7641648076715</v>
      </c>
      <c r="H782" s="32">
        <v>709.11203580094843</v>
      </c>
      <c r="I782" s="32">
        <v>854.26839975615985</v>
      </c>
      <c r="J782" s="32">
        <v>-708.76591183778601</v>
      </c>
      <c r="K782" s="32">
        <v>214.84715402979964</v>
      </c>
      <c r="L782" s="32">
        <v>-81.779764178548248</v>
      </c>
      <c r="O782" s="29">
        <v>772</v>
      </c>
      <c r="P782" s="46">
        <v>75.452489521994437</v>
      </c>
      <c r="Q782" s="46">
        <v>230.0788874206383</v>
      </c>
      <c r="R782" s="46">
        <v>49.2391409442194</v>
      </c>
      <c r="S782" s="46">
        <v>-67.880888334987276</v>
      </c>
      <c r="T782" s="46">
        <v>5.084809181653327</v>
      </c>
      <c r="U782" s="46">
        <v>-143.4418414367077</v>
      </c>
    </row>
    <row r="783" spans="6:21" x14ac:dyDescent="0.25">
      <c r="F783" s="29">
        <v>773</v>
      </c>
      <c r="G783" s="32">
        <v>988.82432922932276</v>
      </c>
      <c r="H783" s="32">
        <v>825.5550168050604</v>
      </c>
      <c r="I783" s="32">
        <v>889.32368444301483</v>
      </c>
      <c r="J783" s="32">
        <v>827.20845499851202</v>
      </c>
      <c r="K783" s="32">
        <v>1804.5160606856743</v>
      </c>
      <c r="L783" s="32">
        <v>-1280.8993417068668</v>
      </c>
      <c r="O783" s="29">
        <v>773</v>
      </c>
      <c r="P783" s="46">
        <v>169.18745402069743</v>
      </c>
      <c r="Q783" s="46">
        <v>220.77609411880383</v>
      </c>
      <c r="R783" s="46">
        <v>3.5828579127989428</v>
      </c>
      <c r="S783" s="46">
        <v>-141.9155490758443</v>
      </c>
      <c r="T783" s="46">
        <v>-173.1619268333111</v>
      </c>
      <c r="U783" s="46">
        <v>-120.44468302335042</v>
      </c>
    </row>
    <row r="784" spans="6:21" x14ac:dyDescent="0.25">
      <c r="F784" s="29">
        <v>774</v>
      </c>
      <c r="G784" s="32">
        <v>757.9968494225418</v>
      </c>
      <c r="H784" s="32">
        <v>887.9039754426185</v>
      </c>
      <c r="I784" s="32">
        <v>723.55050567071248</v>
      </c>
      <c r="J784" s="32">
        <v>1507.1831024527401</v>
      </c>
      <c r="K784" s="32">
        <v>823.62572868907046</v>
      </c>
      <c r="L784" s="32">
        <v>-896.60405241425269</v>
      </c>
      <c r="O784" s="29">
        <v>774</v>
      </c>
      <c r="P784" s="46">
        <v>189.04168904046463</v>
      </c>
      <c r="Q784" s="46">
        <v>239.10929655141479</v>
      </c>
      <c r="R784" s="46">
        <v>34.783525145691556</v>
      </c>
      <c r="S784" s="46">
        <v>78.980818631859847</v>
      </c>
      <c r="T784" s="46">
        <v>-84.079336984544398</v>
      </c>
      <c r="U784" s="46">
        <v>-188.79641138739009</v>
      </c>
    </row>
    <row r="785" spans="6:21" x14ac:dyDescent="0.25">
      <c r="F785" s="29">
        <v>775</v>
      </c>
      <c r="G785" s="32">
        <v>502.72657820507038</v>
      </c>
      <c r="H785" s="32">
        <v>833.61795511929449</v>
      </c>
      <c r="I785" s="32">
        <v>880.1580031364756</v>
      </c>
      <c r="J785" s="32">
        <v>-597.07195335644701</v>
      </c>
      <c r="K785" s="32">
        <v>832.79629559643217</v>
      </c>
      <c r="L785" s="32">
        <v>785.28005782339551</v>
      </c>
      <c r="O785" s="29">
        <v>775</v>
      </c>
      <c r="P785" s="46">
        <v>140.96145070450541</v>
      </c>
      <c r="Q785" s="46">
        <v>210.74467898878419</v>
      </c>
      <c r="R785" s="46">
        <v>45.055679799330846</v>
      </c>
      <c r="S785" s="46">
        <v>-1.4333268618295278</v>
      </c>
      <c r="T785" s="46">
        <v>-282.26608319342938</v>
      </c>
      <c r="U785" s="46">
        <v>-321.45803931714329</v>
      </c>
    </row>
    <row r="786" spans="6:21" x14ac:dyDescent="0.25">
      <c r="F786" s="29">
        <v>776</v>
      </c>
      <c r="G786" s="32">
        <v>893.10537019973299</v>
      </c>
      <c r="H786" s="32">
        <v>992.02168941174023</v>
      </c>
      <c r="I786" s="32">
        <v>803.13647803104413</v>
      </c>
      <c r="J786" s="32">
        <v>727.70391357612516</v>
      </c>
      <c r="K786" s="32">
        <v>2309.3416824534052</v>
      </c>
      <c r="L786" s="32">
        <v>-176.71810097434536</v>
      </c>
      <c r="O786" s="29">
        <v>776</v>
      </c>
      <c r="P786" s="46">
        <v>174.1229876707074</v>
      </c>
      <c r="Q786" s="46">
        <v>114.6217404141961</v>
      </c>
      <c r="R786" s="46">
        <v>44.406554559489962</v>
      </c>
      <c r="S786" s="46">
        <v>-128.64847798211349</v>
      </c>
      <c r="T786" s="46">
        <v>-84.418344326760575</v>
      </c>
      <c r="U786" s="46">
        <v>-461.16173793992175</v>
      </c>
    </row>
    <row r="787" spans="6:21" x14ac:dyDescent="0.25">
      <c r="F787" s="29">
        <v>777</v>
      </c>
      <c r="G787" s="32">
        <v>644.15277107643305</v>
      </c>
      <c r="H787" s="32">
        <v>905.66868860413342</v>
      </c>
      <c r="I787" s="32">
        <v>726.73305096197964</v>
      </c>
      <c r="J787" s="32">
        <v>-1162.1067780551184</v>
      </c>
      <c r="K787" s="32">
        <v>2029.3492453737608</v>
      </c>
      <c r="L787" s="32">
        <v>-473.46427402157133</v>
      </c>
      <c r="O787" s="29">
        <v>777</v>
      </c>
      <c r="P787" s="46">
        <v>178.81151251721781</v>
      </c>
      <c r="Q787" s="46">
        <v>178.52869405668605</v>
      </c>
      <c r="R787" s="46">
        <v>0.95488835345446432</v>
      </c>
      <c r="S787" s="46">
        <v>90.197169474481825</v>
      </c>
      <c r="T787" s="46">
        <v>-162.45851403122856</v>
      </c>
      <c r="U787" s="46">
        <v>-162.84666915418563</v>
      </c>
    </row>
    <row r="788" spans="6:21" x14ac:dyDescent="0.25">
      <c r="F788" s="29">
        <v>778</v>
      </c>
      <c r="G788" s="32">
        <v>873.43017199797487</v>
      </c>
      <c r="H788" s="32">
        <v>745.46180179749354</v>
      </c>
      <c r="I788" s="32">
        <v>645.03596444628874</v>
      </c>
      <c r="J788" s="32">
        <v>1423.1901970814215</v>
      </c>
      <c r="K788" s="32">
        <v>115.86193319818631</v>
      </c>
      <c r="L788" s="32">
        <v>1192.7694104470447</v>
      </c>
      <c r="O788" s="29">
        <v>778</v>
      </c>
      <c r="P788" s="46">
        <v>86.448588212839809</v>
      </c>
      <c r="Q788" s="46">
        <v>174.84934819739158</v>
      </c>
      <c r="R788" s="46">
        <v>68.295537202624416</v>
      </c>
      <c r="S788" s="46">
        <v>24.247694999651685</v>
      </c>
      <c r="T788" s="46">
        <v>-169.74209264784793</v>
      </c>
      <c r="U788" s="46">
        <v>-121.86267244849182</v>
      </c>
    </row>
    <row r="789" spans="6:21" x14ac:dyDescent="0.25">
      <c r="F789" s="29">
        <v>779</v>
      </c>
      <c r="G789" s="32">
        <v>765.94466152907353</v>
      </c>
      <c r="H789" s="32">
        <v>773.90894145608399</v>
      </c>
      <c r="I789" s="32">
        <v>772.47221322359201</v>
      </c>
      <c r="J789" s="32">
        <v>-2336.9849134483229</v>
      </c>
      <c r="K789" s="32">
        <v>3112.3428766329553</v>
      </c>
      <c r="L789" s="32">
        <v>-2594.3330057950488</v>
      </c>
      <c r="O789" s="29">
        <v>779</v>
      </c>
      <c r="P789" s="46">
        <v>114.07349337292442</v>
      </c>
      <c r="Q789" s="46">
        <v>166.92918733515984</v>
      </c>
      <c r="R789" s="46">
        <v>71.904393388769563</v>
      </c>
      <c r="S789" s="46">
        <v>60.022127496294502</v>
      </c>
      <c r="T789" s="46">
        <v>14.356382690620308</v>
      </c>
      <c r="U789" s="46">
        <v>-167.84917680033516</v>
      </c>
    </row>
    <row r="790" spans="6:21" x14ac:dyDescent="0.25">
      <c r="F790" s="29">
        <v>780</v>
      </c>
      <c r="G790" s="32">
        <v>921.85577414351292</v>
      </c>
      <c r="H790" s="32">
        <v>972.43843647065023</v>
      </c>
      <c r="I790" s="32">
        <v>907.69222377162714</v>
      </c>
      <c r="J790" s="32">
        <v>34.041497666317809</v>
      </c>
      <c r="K790" s="32">
        <v>922.84242036734486</v>
      </c>
      <c r="L790" s="32">
        <v>715.64335060973826</v>
      </c>
      <c r="O790" s="29">
        <v>780</v>
      </c>
      <c r="P790" s="46">
        <v>130.30080742098528</v>
      </c>
      <c r="Q790" s="46">
        <v>234.17637132230868</v>
      </c>
      <c r="R790" s="46">
        <v>12.806923955767047</v>
      </c>
      <c r="S790" s="46">
        <v>-184.84909448025724</v>
      </c>
      <c r="T790" s="46">
        <v>-53.194047224598762</v>
      </c>
      <c r="U790" s="46">
        <v>-194.84712718024662</v>
      </c>
    </row>
    <row r="791" spans="6:21" x14ac:dyDescent="0.25">
      <c r="F791" s="29">
        <v>781</v>
      </c>
      <c r="G791" s="32">
        <v>3747.5502665469457</v>
      </c>
      <c r="H791" s="32">
        <v>1153.3515855116839</v>
      </c>
      <c r="I791" s="32">
        <v>566.90415373411997</v>
      </c>
      <c r="J791" s="32">
        <v>1457.4575955170858</v>
      </c>
      <c r="K791" s="32">
        <v>457.77121024079952</v>
      </c>
      <c r="L791" s="32">
        <v>513.11971625003662</v>
      </c>
      <c r="O791" s="29">
        <v>781</v>
      </c>
      <c r="P791" s="46">
        <v>66.97089563876591</v>
      </c>
      <c r="Q791" s="46">
        <v>98.401794176253361</v>
      </c>
      <c r="R791" s="46">
        <v>117.09202886309401</v>
      </c>
      <c r="S791" s="46">
        <v>-98.141298503142593</v>
      </c>
      <c r="T791" s="46">
        <v>27.862909380295719</v>
      </c>
      <c r="U791" s="46">
        <v>35.240867023434475</v>
      </c>
    </row>
    <row r="792" spans="6:21" x14ac:dyDescent="0.25">
      <c r="F792" s="29">
        <v>782</v>
      </c>
      <c r="G792" s="32">
        <v>819.3665400092973</v>
      </c>
      <c r="H792" s="32">
        <v>1020.5438229494112</v>
      </c>
      <c r="I792" s="32">
        <v>856.06314973348708</v>
      </c>
      <c r="J792" s="32">
        <v>869.23892766731296</v>
      </c>
      <c r="K792" s="32">
        <v>-792.90939256671481</v>
      </c>
      <c r="L792" s="32">
        <v>-1031.5258445040954</v>
      </c>
      <c r="O792" s="29">
        <v>782</v>
      </c>
      <c r="P792" s="46">
        <v>126.81049029710016</v>
      </c>
      <c r="Q792" s="46">
        <v>215.09618854826925</v>
      </c>
      <c r="R792" s="46">
        <v>20.889381162230166</v>
      </c>
      <c r="S792" s="46">
        <v>1.2462387301866329E-2</v>
      </c>
      <c r="T792" s="46">
        <v>-18.519854887835891</v>
      </c>
      <c r="U792" s="46">
        <v>-278.78698535245564</v>
      </c>
    </row>
    <row r="793" spans="6:21" x14ac:dyDescent="0.25">
      <c r="F793" s="29">
        <v>783</v>
      </c>
      <c r="G793" s="32">
        <v>990.78435773828369</v>
      </c>
      <c r="H793" s="32">
        <v>1037.3397664046342</v>
      </c>
      <c r="I793" s="32">
        <v>674.20628158351428</v>
      </c>
      <c r="J793" s="32">
        <v>2091.2101046614835</v>
      </c>
      <c r="K793" s="32">
        <v>1415.5989662568372</v>
      </c>
      <c r="L793" s="32">
        <v>-1622.3688644161966</v>
      </c>
      <c r="O793" s="29">
        <v>783</v>
      </c>
      <c r="P793" s="46">
        <v>60.142422379764866</v>
      </c>
      <c r="Q793" s="46">
        <v>190.24395829501373</v>
      </c>
      <c r="R793" s="46">
        <v>43.690839694497299</v>
      </c>
      <c r="S793" s="46">
        <v>-80.816531224574987</v>
      </c>
      <c r="T793" s="46">
        <v>-98.285790898190385</v>
      </c>
      <c r="U793" s="46">
        <v>-88.701057347784285</v>
      </c>
    </row>
    <row r="794" spans="6:21" x14ac:dyDescent="0.25">
      <c r="F794" s="29">
        <v>784</v>
      </c>
      <c r="G794" s="32">
        <v>761.781855861655</v>
      </c>
      <c r="H794" s="32">
        <v>878.97721312856538</v>
      </c>
      <c r="I794" s="32">
        <v>957.76971784577108</v>
      </c>
      <c r="J794" s="32">
        <v>-1566.907496897561</v>
      </c>
      <c r="K794" s="32">
        <v>2953.8266785735414</v>
      </c>
      <c r="L794" s="32">
        <v>-402.00505728517965</v>
      </c>
      <c r="O794" s="29">
        <v>784</v>
      </c>
      <c r="P794" s="46">
        <v>138.48380112285815</v>
      </c>
      <c r="Q794" s="46">
        <v>277.64301265984579</v>
      </c>
      <c r="R794" s="46">
        <v>50.588588400934327</v>
      </c>
      <c r="S794" s="46">
        <v>76.278582152122681</v>
      </c>
      <c r="T794" s="46">
        <v>-91.372893581272024</v>
      </c>
      <c r="U794" s="46">
        <v>-195.38841711445139</v>
      </c>
    </row>
    <row r="795" spans="6:21" x14ac:dyDescent="0.25">
      <c r="F795" s="29">
        <v>785</v>
      </c>
      <c r="G795" s="32">
        <v>1013.9709655386368</v>
      </c>
      <c r="H795" s="32">
        <v>968.71058502904452</v>
      </c>
      <c r="I795" s="32">
        <v>903.16140593814362</v>
      </c>
      <c r="J795" s="32">
        <v>298.37743017781031</v>
      </c>
      <c r="K795" s="32">
        <v>62.329493428106616</v>
      </c>
      <c r="L795" s="32">
        <v>801.32585570768879</v>
      </c>
      <c r="O795" s="29">
        <v>785</v>
      </c>
      <c r="P795" s="46">
        <v>190.97230404525595</v>
      </c>
      <c r="Q795" s="46">
        <v>134.00364373112217</v>
      </c>
      <c r="R795" s="46">
        <v>83.636114115434054</v>
      </c>
      <c r="S795" s="46">
        <v>-15.599710568457226</v>
      </c>
      <c r="T795" s="46">
        <v>-46.379163372696212</v>
      </c>
      <c r="U795" s="46">
        <v>-427.41478643652385</v>
      </c>
    </row>
    <row r="796" spans="6:21" x14ac:dyDescent="0.25">
      <c r="F796" s="29">
        <v>786</v>
      </c>
      <c r="G796" s="32">
        <v>855.71385568563255</v>
      </c>
      <c r="H796" s="32">
        <v>1238.8958893041154</v>
      </c>
      <c r="I796" s="32">
        <v>622.88621109895303</v>
      </c>
      <c r="J796" s="32">
        <v>14.42919640047694</v>
      </c>
      <c r="K796" s="32">
        <v>366.07551229801902</v>
      </c>
      <c r="L796" s="32">
        <v>866.43801734102817</v>
      </c>
      <c r="O796" s="29">
        <v>786</v>
      </c>
      <c r="P796" s="46">
        <v>201.52129452012133</v>
      </c>
      <c r="Q796" s="46">
        <v>189.93508285686534</v>
      </c>
      <c r="R796" s="46">
        <v>8.0710520015920224</v>
      </c>
      <c r="S796" s="46">
        <v>-203.07864916981794</v>
      </c>
      <c r="T796" s="46">
        <v>-65.437197319409051</v>
      </c>
      <c r="U796" s="46">
        <v>-253.22035341011792</v>
      </c>
    </row>
    <row r="797" spans="6:21" x14ac:dyDescent="0.25">
      <c r="F797" s="29">
        <v>787</v>
      </c>
      <c r="G797" s="32">
        <v>1094.9418992895389</v>
      </c>
      <c r="H797" s="32">
        <v>765.46151870457743</v>
      </c>
      <c r="I797" s="32">
        <v>929.65885391697066</v>
      </c>
      <c r="J797" s="32">
        <v>-851.25181758422787</v>
      </c>
      <c r="K797" s="32">
        <v>729.92111097448924</v>
      </c>
      <c r="L797" s="32">
        <v>-282.63672923811919</v>
      </c>
      <c r="O797" s="29">
        <v>787</v>
      </c>
      <c r="P797" s="46">
        <v>182.86305655470829</v>
      </c>
      <c r="Q797" s="46">
        <v>166.47091357157086</v>
      </c>
      <c r="R797" s="46">
        <v>143.96663357319233</v>
      </c>
      <c r="S797" s="46">
        <v>-120.93075545543229</v>
      </c>
      <c r="T797" s="46">
        <v>136.64578124782145</v>
      </c>
      <c r="U797" s="46">
        <v>-336.92137118581365</v>
      </c>
    </row>
    <row r="798" spans="6:21" x14ac:dyDescent="0.25">
      <c r="F798" s="29">
        <v>788</v>
      </c>
      <c r="G798" s="32">
        <v>518.81160585878206</v>
      </c>
      <c r="H798" s="32">
        <v>916.44029364658854</v>
      </c>
      <c r="I798" s="32">
        <v>2043.9880271880925</v>
      </c>
      <c r="J798" s="32">
        <v>2338.7162489679686</v>
      </c>
      <c r="K798" s="32">
        <v>1653.1860891614588</v>
      </c>
      <c r="L798" s="32">
        <v>-607.46683092111743</v>
      </c>
      <c r="O798" s="29">
        <v>788</v>
      </c>
      <c r="P798" s="46">
        <v>134.43031757723355</v>
      </c>
      <c r="Q798" s="46">
        <v>173.48590884927347</v>
      </c>
      <c r="R798" s="46">
        <v>45.177981735827473</v>
      </c>
      <c r="S798" s="46">
        <v>-138.13753518003909</v>
      </c>
      <c r="T798" s="46">
        <v>-32.08088792763931</v>
      </c>
      <c r="U798" s="46">
        <v>-230.88695031632631</v>
      </c>
    </row>
    <row r="799" spans="6:21" x14ac:dyDescent="0.25">
      <c r="F799" s="29">
        <v>789</v>
      </c>
      <c r="G799" s="32">
        <v>839.74394670536685</v>
      </c>
      <c r="H799" s="32">
        <v>1195.3136893622259</v>
      </c>
      <c r="I799" s="32">
        <v>701.50083306598754</v>
      </c>
      <c r="J799" s="32">
        <v>-466.69154007143425</v>
      </c>
      <c r="K799" s="32">
        <v>1661.6176982664419</v>
      </c>
      <c r="L799" s="32">
        <v>-356.04634723096206</v>
      </c>
      <c r="O799" s="29">
        <v>789</v>
      </c>
      <c r="P799" s="46">
        <v>150.90732485924104</v>
      </c>
      <c r="Q799" s="46">
        <v>178.96472015183525</v>
      </c>
      <c r="R799" s="46">
        <v>10.918171241375148</v>
      </c>
      <c r="S799" s="46">
        <v>71.82617336037697</v>
      </c>
      <c r="T799" s="46">
        <v>-91.491610521993834</v>
      </c>
      <c r="U799" s="46">
        <v>-13.192790554720659</v>
      </c>
    </row>
    <row r="800" spans="6:21" x14ac:dyDescent="0.25">
      <c r="F800" s="29">
        <v>790</v>
      </c>
      <c r="G800" s="32">
        <v>760.2992182037533</v>
      </c>
      <c r="H800" s="32">
        <v>1006.5842070742365</v>
      </c>
      <c r="I800" s="32">
        <v>1420.6087316475605</v>
      </c>
      <c r="J800" s="32">
        <v>2795.4252961691473</v>
      </c>
      <c r="K800" s="32">
        <v>1101.6034030066749</v>
      </c>
      <c r="L800" s="32">
        <v>-2453.3937852759673</v>
      </c>
      <c r="O800" s="29">
        <v>790</v>
      </c>
      <c r="P800" s="46">
        <v>83.65955243319911</v>
      </c>
      <c r="Q800" s="46">
        <v>297.93158950058375</v>
      </c>
      <c r="R800" s="46">
        <v>58.611703623973426</v>
      </c>
      <c r="S800" s="46">
        <v>-21.957873203965619</v>
      </c>
      <c r="T800" s="46">
        <v>51.215502969921886</v>
      </c>
      <c r="U800" s="46">
        <v>-319.00967622600888</v>
      </c>
    </row>
    <row r="801" spans="6:21" x14ac:dyDescent="0.25">
      <c r="F801" s="29">
        <v>791</v>
      </c>
      <c r="G801" s="32">
        <v>905.24387199486364</v>
      </c>
      <c r="H801" s="32">
        <v>835.36093450019689</v>
      </c>
      <c r="I801" s="32">
        <v>866.3945760761344</v>
      </c>
      <c r="J801" s="32">
        <v>2135.3289961223045</v>
      </c>
      <c r="K801" s="32">
        <v>793.37039176616054</v>
      </c>
      <c r="L801" s="32">
        <v>-1972.3494369273722</v>
      </c>
      <c r="O801" s="29">
        <v>791</v>
      </c>
      <c r="P801" s="46">
        <v>124.84239979902975</v>
      </c>
      <c r="Q801" s="46">
        <v>231.16182230434185</v>
      </c>
      <c r="R801" s="46">
        <v>150.38770491376525</v>
      </c>
      <c r="S801" s="46">
        <v>-14.947864025474701</v>
      </c>
      <c r="T801" s="46">
        <v>36.625153476039259</v>
      </c>
      <c r="U801" s="46">
        <v>-90.403153990271903</v>
      </c>
    </row>
    <row r="802" spans="6:21" x14ac:dyDescent="0.25">
      <c r="F802" s="29">
        <v>792</v>
      </c>
      <c r="G802" s="32">
        <v>670.73467998889373</v>
      </c>
      <c r="H802" s="32">
        <v>1066.8387372206653</v>
      </c>
      <c r="I802" s="32">
        <v>840.56826478416315</v>
      </c>
      <c r="J802" s="32">
        <v>-1136.0281839045156</v>
      </c>
      <c r="K802" s="32">
        <v>917.69196034680226</v>
      </c>
      <c r="L802" s="32">
        <v>-348.03874726563845</v>
      </c>
      <c r="O802" s="29">
        <v>792</v>
      </c>
      <c r="P802" s="46">
        <v>98.586125323496674</v>
      </c>
      <c r="Q802" s="46">
        <v>131.7581070066027</v>
      </c>
      <c r="R802" s="46">
        <v>169.49275188142315</v>
      </c>
      <c r="S802" s="46">
        <v>-14.725530966083966</v>
      </c>
      <c r="T802" s="46">
        <v>-101.39253254905429</v>
      </c>
      <c r="U802" s="46">
        <v>-156.4409279091451</v>
      </c>
    </row>
    <row r="803" spans="6:21" x14ac:dyDescent="0.25">
      <c r="F803" s="29">
        <v>793</v>
      </c>
      <c r="G803" s="32">
        <v>880.99269165819896</v>
      </c>
      <c r="H803" s="32">
        <v>925.83384690327966</v>
      </c>
      <c r="I803" s="32">
        <v>622.15058973252235</v>
      </c>
      <c r="J803" s="32">
        <v>2264.0049185275029</v>
      </c>
      <c r="K803" s="32">
        <v>-194.01884866785622</v>
      </c>
      <c r="L803" s="32">
        <v>2811.2662217519719</v>
      </c>
      <c r="O803" s="29">
        <v>793</v>
      </c>
      <c r="P803" s="46">
        <v>173.74163308634814</v>
      </c>
      <c r="Q803" s="46">
        <v>196.42910683142537</v>
      </c>
      <c r="R803" s="46">
        <v>22.689072802968155</v>
      </c>
      <c r="S803" s="46">
        <v>39.797889805020702</v>
      </c>
      <c r="T803" s="46">
        <v>88.151814212010436</v>
      </c>
      <c r="U803" s="46">
        <v>-244.02115329077253</v>
      </c>
    </row>
    <row r="804" spans="6:21" x14ac:dyDescent="0.25">
      <c r="F804" s="29">
        <v>794</v>
      </c>
      <c r="G804" s="32">
        <v>1016.7618001364376</v>
      </c>
      <c r="H804" s="32">
        <v>833.65528466237811</v>
      </c>
      <c r="I804" s="32">
        <v>760.40553459642342</v>
      </c>
      <c r="J804" s="32">
        <v>-2289.974420312963</v>
      </c>
      <c r="K804" s="32">
        <v>2286.983806679088</v>
      </c>
      <c r="L804" s="32">
        <v>-644.83393741688633</v>
      </c>
      <c r="O804" s="29">
        <v>794</v>
      </c>
      <c r="P804" s="46">
        <v>136.85318668227177</v>
      </c>
      <c r="Q804" s="46">
        <v>248.08249940225755</v>
      </c>
      <c r="R804" s="46">
        <v>31.406185069783021</v>
      </c>
      <c r="S804" s="46">
        <v>-2.7435264694911439</v>
      </c>
      <c r="T804" s="46">
        <v>-153.60205061499755</v>
      </c>
      <c r="U804" s="46">
        <v>-276.12064203964292</v>
      </c>
    </row>
    <row r="805" spans="6:21" x14ac:dyDescent="0.25">
      <c r="F805" s="29">
        <v>795</v>
      </c>
      <c r="G805" s="32">
        <v>820.23025442372091</v>
      </c>
      <c r="H805" s="32">
        <v>1204.2166773688868</v>
      </c>
      <c r="I805" s="32">
        <v>2601.3596594166211</v>
      </c>
      <c r="J805" s="32">
        <v>-970.56485945492386</v>
      </c>
      <c r="K805" s="32">
        <v>632.60743464692132</v>
      </c>
      <c r="L805" s="32">
        <v>483.7521476087195</v>
      </c>
      <c r="O805" s="29">
        <v>795</v>
      </c>
      <c r="P805" s="46">
        <v>75.216831114137335</v>
      </c>
      <c r="Q805" s="46">
        <v>157.93580875819305</v>
      </c>
      <c r="R805" s="46">
        <v>68.071452054331928</v>
      </c>
      <c r="S805" s="46">
        <v>19.420607532709369</v>
      </c>
      <c r="T805" s="46">
        <v>-108.01640254311792</v>
      </c>
      <c r="U805" s="46">
        <v>-163.52730703538907</v>
      </c>
    </row>
    <row r="806" spans="6:21" x14ac:dyDescent="0.25">
      <c r="F806" s="29">
        <v>796</v>
      </c>
      <c r="G806" s="32">
        <v>848.43982262055488</v>
      </c>
      <c r="H806" s="32">
        <v>1014.4793373090033</v>
      </c>
      <c r="I806" s="32">
        <v>780.06333504750455</v>
      </c>
      <c r="J806" s="32">
        <v>-686.64633986246463</v>
      </c>
      <c r="K806" s="32">
        <v>1872.0621077016258</v>
      </c>
      <c r="L806" s="32">
        <v>-1178.0842651988669</v>
      </c>
      <c r="O806" s="29">
        <v>796</v>
      </c>
      <c r="P806" s="46">
        <v>148.58284409192106</v>
      </c>
      <c r="Q806" s="46">
        <v>156.4539049412582</v>
      </c>
      <c r="R806" s="46">
        <v>77.408336929072561</v>
      </c>
      <c r="S806" s="46">
        <v>-203.76165683781403</v>
      </c>
      <c r="T806" s="46">
        <v>40.210399001267206</v>
      </c>
      <c r="U806" s="46">
        <v>-90.142150547903952</v>
      </c>
    </row>
    <row r="807" spans="6:21" x14ac:dyDescent="0.25">
      <c r="F807" s="29">
        <v>797</v>
      </c>
      <c r="G807" s="32">
        <v>1004.6903524119111</v>
      </c>
      <c r="H807" s="32">
        <v>886.10681104023115</v>
      </c>
      <c r="I807" s="32">
        <v>2940.7291142498716</v>
      </c>
      <c r="J807" s="32">
        <v>772.36591812513325</v>
      </c>
      <c r="K807" s="32">
        <v>-1159.4454226917915</v>
      </c>
      <c r="L807" s="32">
        <v>-72.988270777747857</v>
      </c>
      <c r="O807" s="29">
        <v>797</v>
      </c>
      <c r="P807" s="46">
        <v>243.12469741038743</v>
      </c>
      <c r="Q807" s="46">
        <v>162.40675817859125</v>
      </c>
      <c r="R807" s="46">
        <v>47.686040274287052</v>
      </c>
      <c r="S807" s="46">
        <v>88.086532395314862</v>
      </c>
      <c r="T807" s="46">
        <v>3.5764535309748453</v>
      </c>
      <c r="U807" s="46">
        <v>-187.91266876164855</v>
      </c>
    </row>
    <row r="808" spans="6:21" x14ac:dyDescent="0.25">
      <c r="F808" s="29">
        <v>798</v>
      </c>
      <c r="G808" s="32">
        <v>862.16873458339251</v>
      </c>
      <c r="H808" s="32">
        <v>783.56738122976367</v>
      </c>
      <c r="I808" s="32">
        <v>972.04730875199039</v>
      </c>
      <c r="J808" s="32">
        <v>1294.7278708834347</v>
      </c>
      <c r="K808" s="32">
        <v>1993.4471645258791</v>
      </c>
      <c r="L808" s="32">
        <v>-279.87921089702013</v>
      </c>
      <c r="O808" s="29">
        <v>798</v>
      </c>
      <c r="P808" s="46">
        <v>164.12143571960792</v>
      </c>
      <c r="Q808" s="46">
        <v>239.71133277918943</v>
      </c>
      <c r="R808" s="46">
        <v>67.798329479770814</v>
      </c>
      <c r="S808" s="46">
        <v>37.337086474667103</v>
      </c>
      <c r="T808" s="46">
        <v>-76.670683440333164</v>
      </c>
      <c r="U808" s="46">
        <v>-5.3932104872088757</v>
      </c>
    </row>
    <row r="809" spans="6:21" x14ac:dyDescent="0.25">
      <c r="F809" s="29">
        <v>799</v>
      </c>
      <c r="G809" s="32">
        <v>910.63229026971248</v>
      </c>
      <c r="H809" s="32">
        <v>906.47057371270603</v>
      </c>
      <c r="I809" s="32">
        <v>1421.6226645488573</v>
      </c>
      <c r="J809" s="32">
        <v>-39.130849075489095</v>
      </c>
      <c r="K809" s="32">
        <v>1348.5628722289066</v>
      </c>
      <c r="L809" s="32">
        <v>-2844.899050378679</v>
      </c>
      <c r="O809" s="29">
        <v>799</v>
      </c>
      <c r="P809" s="46">
        <v>139.93827327221044</v>
      </c>
      <c r="Q809" s="46">
        <v>152.51815880748029</v>
      </c>
      <c r="R809" s="46">
        <v>45.563931706856749</v>
      </c>
      <c r="S809" s="46">
        <v>17.116842851207252</v>
      </c>
      <c r="T809" s="46">
        <v>-0.97258815843906632</v>
      </c>
      <c r="U809" s="46">
        <v>-301.97617695663416</v>
      </c>
    </row>
    <row r="810" spans="6:21" x14ac:dyDescent="0.25">
      <c r="F810" s="29">
        <v>800</v>
      </c>
      <c r="G810" s="32">
        <v>923.89795094209512</v>
      </c>
      <c r="H810" s="32">
        <v>815.96497710992026</v>
      </c>
      <c r="I810" s="32">
        <v>842.74913583244143</v>
      </c>
      <c r="J810" s="32">
        <v>-1117.6267904449805</v>
      </c>
      <c r="K810" s="32">
        <v>1830.7803580365453</v>
      </c>
      <c r="L810" s="32">
        <v>-1032.0704209564556</v>
      </c>
      <c r="O810" s="29">
        <v>800</v>
      </c>
      <c r="P810" s="46">
        <v>119.49814886629684</v>
      </c>
      <c r="Q810" s="46">
        <v>154.79140802020987</v>
      </c>
      <c r="R810" s="46">
        <v>66.544787442401059</v>
      </c>
      <c r="S810" s="46">
        <v>-33.834175658968093</v>
      </c>
      <c r="T810" s="46">
        <v>-68.922151518335454</v>
      </c>
      <c r="U810" s="46">
        <v>-97.626979806982717</v>
      </c>
    </row>
    <row r="811" spans="6:21" x14ac:dyDescent="0.25">
      <c r="F811" s="29">
        <v>801</v>
      </c>
      <c r="G811" s="32">
        <v>732.02785348600082</v>
      </c>
      <c r="H811" s="32">
        <v>1090.5510087491502</v>
      </c>
      <c r="I811" s="32">
        <v>753.14571660672391</v>
      </c>
      <c r="J811" s="32">
        <v>-919.68097697515168</v>
      </c>
      <c r="K811" s="32">
        <v>1327.1260795679891</v>
      </c>
      <c r="L811" s="32">
        <v>-2029.166017601965</v>
      </c>
      <c r="O811" s="29">
        <v>801</v>
      </c>
      <c r="P811" s="46">
        <v>176.05962795320977</v>
      </c>
      <c r="Q811" s="46">
        <v>42.855662115727284</v>
      </c>
      <c r="R811" s="46">
        <v>80.228285210371894</v>
      </c>
      <c r="S811" s="46">
        <v>-120.86843974198177</v>
      </c>
      <c r="T811" s="46">
        <v>-7.333040324194485</v>
      </c>
      <c r="U811" s="46">
        <v>-126.15915645902817</v>
      </c>
    </row>
    <row r="812" spans="6:21" x14ac:dyDescent="0.25">
      <c r="F812" s="29">
        <v>802</v>
      </c>
      <c r="G812" s="32">
        <v>823.47297644169248</v>
      </c>
      <c r="H812" s="32">
        <v>978.48703756336454</v>
      </c>
      <c r="I812" s="32">
        <v>954.73557434214899</v>
      </c>
      <c r="J812" s="32">
        <v>1779.4201653996179</v>
      </c>
      <c r="K812" s="32">
        <v>191.48039747555049</v>
      </c>
      <c r="L812" s="32">
        <v>959.65253909617877</v>
      </c>
      <c r="O812" s="29">
        <v>802</v>
      </c>
      <c r="P812" s="46">
        <v>130.83937765857286</v>
      </c>
      <c r="Q812" s="46">
        <v>152.79896598079358</v>
      </c>
      <c r="R812" s="46">
        <v>38.211837463782501</v>
      </c>
      <c r="S812" s="46">
        <v>-147.54737324176722</v>
      </c>
      <c r="T812" s="46">
        <v>49.800887116827994</v>
      </c>
      <c r="U812" s="46">
        <v>-144.0276200062907</v>
      </c>
    </row>
    <row r="813" spans="6:21" x14ac:dyDescent="0.25">
      <c r="F813" s="29">
        <v>803</v>
      </c>
      <c r="G813" s="32">
        <v>1079.0158703159923</v>
      </c>
      <c r="H813" s="32">
        <v>762.04746984243229</v>
      </c>
      <c r="I813" s="32">
        <v>710.6845564523901</v>
      </c>
      <c r="J813" s="32">
        <v>700.02462979406664</v>
      </c>
      <c r="K813" s="32">
        <v>1693.7524128182877</v>
      </c>
      <c r="L813" s="32">
        <v>-49.482372612243125</v>
      </c>
      <c r="O813" s="29">
        <v>803</v>
      </c>
      <c r="P813" s="46">
        <v>149.653806506943</v>
      </c>
      <c r="Q813" s="46">
        <v>168.96216450274824</v>
      </c>
      <c r="R813" s="46">
        <v>91.428895519156072</v>
      </c>
      <c r="S813" s="46">
        <v>-248.28860852730577</v>
      </c>
      <c r="T813" s="46">
        <v>9.5753274084020177</v>
      </c>
      <c r="U813" s="46">
        <v>-78.133688007408296</v>
      </c>
    </row>
    <row r="814" spans="6:21" x14ac:dyDescent="0.25">
      <c r="F814" s="29">
        <v>804</v>
      </c>
      <c r="G814" s="32">
        <v>838.59539569632943</v>
      </c>
      <c r="H814" s="32">
        <v>914.18632361521486</v>
      </c>
      <c r="I814" s="32">
        <v>807.28157516425608</v>
      </c>
      <c r="J814" s="32">
        <v>1462.1211219050365</v>
      </c>
      <c r="K814" s="32">
        <v>2034.6283922725506</v>
      </c>
      <c r="L814" s="32">
        <v>-943.12185076783226</v>
      </c>
      <c r="O814" s="29">
        <v>804</v>
      </c>
      <c r="P814" s="46">
        <v>155.33577873135215</v>
      </c>
      <c r="Q814" s="46">
        <v>210.6981769136147</v>
      </c>
      <c r="R814" s="46">
        <v>36.27421640547027</v>
      </c>
      <c r="S814" s="46">
        <v>-235.36798638563857</v>
      </c>
      <c r="T814" s="46">
        <v>-100.92576564089768</v>
      </c>
      <c r="U814" s="46">
        <v>-115.96099020762506</v>
      </c>
    </row>
    <row r="815" spans="6:21" x14ac:dyDescent="0.25">
      <c r="F815" s="29">
        <v>805</v>
      </c>
      <c r="G815" s="32">
        <v>778.99970136321372</v>
      </c>
      <c r="H815" s="32">
        <v>827.70103961005952</v>
      </c>
      <c r="I815" s="32">
        <v>958.28789324258651</v>
      </c>
      <c r="J815" s="32">
        <v>-23.053702483774032</v>
      </c>
      <c r="K815" s="32">
        <v>1414.1175262335992</v>
      </c>
      <c r="L815" s="32">
        <v>-1745.4808382470801</v>
      </c>
      <c r="O815" s="29">
        <v>805</v>
      </c>
      <c r="P815" s="46">
        <v>171.65386481831922</v>
      </c>
      <c r="Q815" s="46">
        <v>209.85977540281209</v>
      </c>
      <c r="R815" s="46">
        <v>66.031473440296509</v>
      </c>
      <c r="S815" s="46">
        <v>63.628974860376445</v>
      </c>
      <c r="T815" s="46">
        <v>-79.46869254110527</v>
      </c>
      <c r="U815" s="46">
        <v>-157.72002784281426</v>
      </c>
    </row>
    <row r="816" spans="6:21" x14ac:dyDescent="0.25">
      <c r="F816" s="29">
        <v>806</v>
      </c>
      <c r="G816" s="32">
        <v>909.17745689018511</v>
      </c>
      <c r="H816" s="32">
        <v>931.02580068254429</v>
      </c>
      <c r="I816" s="32">
        <v>702.25373128263436</v>
      </c>
      <c r="J816" s="32">
        <v>2324.6677392242236</v>
      </c>
      <c r="K816" s="32">
        <v>2544.8149877342676</v>
      </c>
      <c r="L816" s="32">
        <v>-1491.2839309397077</v>
      </c>
      <c r="O816" s="29">
        <v>806</v>
      </c>
      <c r="P816" s="46">
        <v>155.99901138148522</v>
      </c>
      <c r="Q816" s="46">
        <v>128.51521201332315</v>
      </c>
      <c r="R816" s="46">
        <v>217.19718282018226</v>
      </c>
      <c r="S816" s="46">
        <v>-122.96989979257285</v>
      </c>
      <c r="T816" s="46">
        <v>-24.273508590431788</v>
      </c>
      <c r="U816" s="46">
        <v>-112.77345432962318</v>
      </c>
    </row>
    <row r="817" spans="6:21" x14ac:dyDescent="0.25">
      <c r="F817" s="29">
        <v>807</v>
      </c>
      <c r="G817" s="32">
        <v>955.77306478242144</v>
      </c>
      <c r="H817" s="32">
        <v>830.55270876041141</v>
      </c>
      <c r="I817" s="32">
        <v>740.36108886161855</v>
      </c>
      <c r="J817" s="32">
        <v>1011.5217320712554</v>
      </c>
      <c r="K817" s="32">
        <v>1411.1838452665852</v>
      </c>
      <c r="L817" s="32">
        <v>-378.94496995687314</v>
      </c>
      <c r="O817" s="29">
        <v>807</v>
      </c>
      <c r="P817" s="46">
        <v>81.857891543873507</v>
      </c>
      <c r="Q817" s="46">
        <v>217.7733421753527</v>
      </c>
      <c r="R817" s="46">
        <v>99.075767052224307</v>
      </c>
      <c r="S817" s="46">
        <v>-30.969048767266599</v>
      </c>
      <c r="T817" s="46">
        <v>-81.662249485175153</v>
      </c>
      <c r="U817" s="46">
        <v>27.763558114757302</v>
      </c>
    </row>
    <row r="818" spans="6:21" x14ac:dyDescent="0.25">
      <c r="F818" s="29">
        <v>808</v>
      </c>
      <c r="G818" s="32">
        <v>755.95345165824347</v>
      </c>
      <c r="H818" s="32">
        <v>884.70088606028457</v>
      </c>
      <c r="I818" s="32">
        <v>851.20977861394886</v>
      </c>
      <c r="J818" s="32">
        <v>-242.52590812717881</v>
      </c>
      <c r="K818" s="32">
        <v>1343.440100623583</v>
      </c>
      <c r="L818" s="32">
        <v>1209.2094189234158</v>
      </c>
      <c r="O818" s="29">
        <v>808</v>
      </c>
      <c r="P818" s="46">
        <v>184.3243646228446</v>
      </c>
      <c r="Q818" s="46">
        <v>219.64116765709991</v>
      </c>
      <c r="R818" s="46">
        <v>165.4084983323911</v>
      </c>
      <c r="S818" s="46">
        <v>20.337527442212206</v>
      </c>
      <c r="T818" s="46">
        <v>-43.548687403807094</v>
      </c>
      <c r="U818" s="46">
        <v>-254.53389085977119</v>
      </c>
    </row>
    <row r="819" spans="6:21" x14ac:dyDescent="0.25">
      <c r="F819" s="29">
        <v>809</v>
      </c>
      <c r="G819" s="32">
        <v>722.26560789684936</v>
      </c>
      <c r="H819" s="32">
        <v>799.56443108377243</v>
      </c>
      <c r="I819" s="32">
        <v>863.50844850971498</v>
      </c>
      <c r="J819" s="32">
        <v>1690.935205534206</v>
      </c>
      <c r="K819" s="32">
        <v>672.21902258777027</v>
      </c>
      <c r="L819" s="32">
        <v>-11.598685005553307</v>
      </c>
      <c r="O819" s="29">
        <v>809</v>
      </c>
      <c r="P819" s="46">
        <v>89.000910877703802</v>
      </c>
      <c r="Q819" s="46">
        <v>200.16922074458324</v>
      </c>
      <c r="R819" s="46">
        <v>69.308553973197775</v>
      </c>
      <c r="S819" s="46">
        <v>-33.877120821694689</v>
      </c>
      <c r="T819" s="46">
        <v>-4.8428415858146536</v>
      </c>
      <c r="U819" s="46">
        <v>-244.6837399588843</v>
      </c>
    </row>
    <row r="820" spans="6:21" x14ac:dyDescent="0.25">
      <c r="F820" s="29">
        <v>810</v>
      </c>
      <c r="G820" s="32">
        <v>751.80541947557231</v>
      </c>
      <c r="H820" s="32">
        <v>942.61787006175655</v>
      </c>
      <c r="I820" s="32">
        <v>2581.5523441812102</v>
      </c>
      <c r="J820" s="32">
        <v>-240.59507946995654</v>
      </c>
      <c r="K820" s="32">
        <v>619.26382218753406</v>
      </c>
      <c r="L820" s="32">
        <v>-71.975591262221315</v>
      </c>
      <c r="O820" s="29">
        <v>810</v>
      </c>
      <c r="P820" s="46">
        <v>90.321699465371182</v>
      </c>
      <c r="Q820" s="46">
        <v>135.33771499990689</v>
      </c>
      <c r="R820" s="46">
        <v>73.492947973261607</v>
      </c>
      <c r="S820" s="46">
        <v>124.20853356634206</v>
      </c>
      <c r="T820" s="46">
        <v>-64.678687976999186</v>
      </c>
      <c r="U820" s="46">
        <v>-274.56484785862415</v>
      </c>
    </row>
    <row r="821" spans="6:21" x14ac:dyDescent="0.25">
      <c r="F821" s="29">
        <v>811</v>
      </c>
      <c r="G821" s="32">
        <v>730.64536885549796</v>
      </c>
      <c r="H821" s="32">
        <v>847.87297496814608</v>
      </c>
      <c r="I821" s="32">
        <v>721.82820482079751</v>
      </c>
      <c r="J821" s="32">
        <v>412.38482597480652</v>
      </c>
      <c r="K821" s="32">
        <v>636.23373692616406</v>
      </c>
      <c r="L821" s="32">
        <v>-639.01248578609648</v>
      </c>
      <c r="O821" s="29">
        <v>811</v>
      </c>
      <c r="P821" s="46">
        <v>217.97258107511988</v>
      </c>
      <c r="Q821" s="46">
        <v>212.24850224294249</v>
      </c>
      <c r="R821" s="46">
        <v>43.871185026580122</v>
      </c>
      <c r="S821" s="46">
        <v>5.0082876625184554</v>
      </c>
      <c r="T821" s="46">
        <v>28.895800463124488</v>
      </c>
      <c r="U821" s="46">
        <v>-181.91133360583888</v>
      </c>
    </row>
    <row r="822" spans="6:21" x14ac:dyDescent="0.25">
      <c r="F822" s="29">
        <v>812</v>
      </c>
      <c r="G822" s="32">
        <v>652.48719192456974</v>
      </c>
      <c r="H822" s="32">
        <v>1101.6912378800043</v>
      </c>
      <c r="I822" s="32">
        <v>655.70728563306602</v>
      </c>
      <c r="J822" s="32">
        <v>520.4398455617893</v>
      </c>
      <c r="K822" s="32">
        <v>-639.71694823184225</v>
      </c>
      <c r="L822" s="32">
        <v>-985.23219550349586</v>
      </c>
      <c r="O822" s="29">
        <v>812</v>
      </c>
      <c r="P822" s="46">
        <v>165.97400293291696</v>
      </c>
      <c r="Q822" s="46">
        <v>201.59051817768295</v>
      </c>
      <c r="R822" s="46">
        <v>41.467804273731417</v>
      </c>
      <c r="S822" s="46">
        <v>14.016677708637928</v>
      </c>
      <c r="T822" s="46">
        <v>-73.995980368651658</v>
      </c>
      <c r="U822" s="46">
        <v>-242.12188203685912</v>
      </c>
    </row>
    <row r="823" spans="6:21" x14ac:dyDescent="0.25">
      <c r="F823" s="29">
        <v>813</v>
      </c>
      <c r="G823" s="32">
        <v>717.49558313301668</v>
      </c>
      <c r="H823" s="32">
        <v>1124.6145419255772</v>
      </c>
      <c r="I823" s="32">
        <v>796.57855605843861</v>
      </c>
      <c r="J823" s="32">
        <v>2559.063370812346</v>
      </c>
      <c r="K823" s="32">
        <v>434.36779527873023</v>
      </c>
      <c r="L823" s="32">
        <v>-1787.466122136625</v>
      </c>
      <c r="O823" s="29">
        <v>813</v>
      </c>
      <c r="P823" s="46">
        <v>183.60772892045139</v>
      </c>
      <c r="Q823" s="46">
        <v>187.15839815895868</v>
      </c>
      <c r="R823" s="46">
        <v>14.975728822407973</v>
      </c>
      <c r="S823" s="46">
        <v>-154.11932251964527</v>
      </c>
      <c r="T823" s="46">
        <v>-112.93140634461236</v>
      </c>
      <c r="U823" s="46">
        <v>-203.2290576835303</v>
      </c>
    </row>
    <row r="824" spans="6:21" x14ac:dyDescent="0.25">
      <c r="F824" s="29">
        <v>814</v>
      </c>
      <c r="G824" s="32">
        <v>689.7353761540121</v>
      </c>
      <c r="H824" s="32">
        <v>1358.7716152600897</v>
      </c>
      <c r="I824" s="32">
        <v>793.89539240245813</v>
      </c>
      <c r="J824" s="32">
        <v>464.29182891147775</v>
      </c>
      <c r="K824" s="32">
        <v>3091.6689724279786</v>
      </c>
      <c r="L824" s="32">
        <v>510.03548979306197</v>
      </c>
      <c r="O824" s="29">
        <v>814</v>
      </c>
      <c r="P824" s="46">
        <v>107.98545120369761</v>
      </c>
      <c r="Q824" s="46">
        <v>125.0967862876721</v>
      </c>
      <c r="R824" s="46">
        <v>-20.979867369300621</v>
      </c>
      <c r="S824" s="46">
        <v>-242.67442889275048</v>
      </c>
      <c r="T824" s="46">
        <v>-79.630790274478954</v>
      </c>
      <c r="U824" s="46">
        <v>-288.72462677013414</v>
      </c>
    </row>
    <row r="825" spans="6:21" x14ac:dyDescent="0.25">
      <c r="F825" s="29">
        <v>815</v>
      </c>
      <c r="G825" s="32">
        <v>706.6835476575402</v>
      </c>
      <c r="H825" s="32">
        <v>812.08115270703001</v>
      </c>
      <c r="I825" s="32">
        <v>604.2864523218459</v>
      </c>
      <c r="J825" s="32">
        <v>-1345.9637337546501</v>
      </c>
      <c r="K825" s="32">
        <v>1374.780965825742</v>
      </c>
      <c r="L825" s="32">
        <v>368.31878197494461</v>
      </c>
      <c r="O825" s="29">
        <v>815</v>
      </c>
      <c r="P825" s="46">
        <v>128.25474952404272</v>
      </c>
      <c r="Q825" s="46">
        <v>205.47018842986495</v>
      </c>
      <c r="R825" s="46">
        <v>55.899287758345793</v>
      </c>
      <c r="S825" s="46">
        <v>-261.07638982735511</v>
      </c>
      <c r="T825" s="46">
        <v>-230.16051020896248</v>
      </c>
      <c r="U825" s="46">
        <v>-121.78183171923945</v>
      </c>
    </row>
    <row r="826" spans="6:21" x14ac:dyDescent="0.25">
      <c r="F826" s="29">
        <v>816</v>
      </c>
      <c r="G826" s="32">
        <v>781.45708307768473</v>
      </c>
      <c r="H826" s="32">
        <v>889.07052906729132</v>
      </c>
      <c r="I826" s="32">
        <v>691.11863315233677</v>
      </c>
      <c r="J826" s="32">
        <v>328.12080284009335</v>
      </c>
      <c r="K826" s="32">
        <v>660.4770853367263</v>
      </c>
      <c r="L826" s="32">
        <v>1536.9854890426186</v>
      </c>
      <c r="O826" s="29">
        <v>816</v>
      </c>
      <c r="P826" s="46">
        <v>132.61346560507906</v>
      </c>
      <c r="Q826" s="46">
        <v>142.92253269784709</v>
      </c>
      <c r="R826" s="46">
        <v>61.685611086960989</v>
      </c>
      <c r="S826" s="46">
        <v>-7.0762097147390932</v>
      </c>
      <c r="T826" s="46">
        <v>-174.0852284440233</v>
      </c>
      <c r="U826" s="46">
        <v>-147.53895427046268</v>
      </c>
    </row>
    <row r="827" spans="6:21" x14ac:dyDescent="0.25">
      <c r="F827" s="29">
        <v>817</v>
      </c>
      <c r="G827" s="32">
        <v>853.59436759180835</v>
      </c>
      <c r="H827" s="32">
        <v>1081.1212191860923</v>
      </c>
      <c r="I827" s="32">
        <v>1570.339862068327</v>
      </c>
      <c r="J827" s="32">
        <v>1115.7658404103868</v>
      </c>
      <c r="K827" s="32">
        <v>-887.19225997311787</v>
      </c>
      <c r="L827" s="32">
        <v>-447.50531461185074</v>
      </c>
      <c r="O827" s="29">
        <v>817</v>
      </c>
      <c r="P827" s="46">
        <v>142.88463503735954</v>
      </c>
      <c r="Q827" s="46">
        <v>133.28135721111374</v>
      </c>
      <c r="R827" s="46">
        <v>57.407898527368218</v>
      </c>
      <c r="S827" s="46">
        <v>-187.9749121718728</v>
      </c>
      <c r="T827" s="46">
        <v>-222.47567558193941</v>
      </c>
      <c r="U827" s="46">
        <v>-233.29140275349516</v>
      </c>
    </row>
    <row r="828" spans="6:21" x14ac:dyDescent="0.25">
      <c r="F828" s="29">
        <v>818</v>
      </c>
      <c r="G828" s="32">
        <v>840.95253797979876</v>
      </c>
      <c r="H828" s="32">
        <v>752.45220771563709</v>
      </c>
      <c r="I828" s="32">
        <v>762.46310380265277</v>
      </c>
      <c r="J828" s="32">
        <v>-166.46799751206618</v>
      </c>
      <c r="K828" s="32">
        <v>893.84196748965496</v>
      </c>
      <c r="L828" s="32">
        <v>-833.44048888242105</v>
      </c>
      <c r="O828" s="29">
        <v>818</v>
      </c>
      <c r="P828" s="46">
        <v>67.424084866952796</v>
      </c>
      <c r="Q828" s="46">
        <v>262.04681258922903</v>
      </c>
      <c r="R828" s="46">
        <v>87.767292504003422</v>
      </c>
      <c r="S828" s="46">
        <v>-70.420294197779185</v>
      </c>
      <c r="T828" s="46">
        <v>-50.859375924275014</v>
      </c>
      <c r="U828" s="46">
        <v>-365.50284352244</v>
      </c>
    </row>
    <row r="829" spans="6:21" x14ac:dyDescent="0.25">
      <c r="F829" s="29">
        <v>819</v>
      </c>
      <c r="G829" s="32">
        <v>1111.4944442635169</v>
      </c>
      <c r="H829" s="32">
        <v>1134.1978161366824</v>
      </c>
      <c r="I829" s="32">
        <v>692.98676437109407</v>
      </c>
      <c r="J829" s="32">
        <v>1196.4526878627339</v>
      </c>
      <c r="K829" s="32">
        <v>3347.236826588457</v>
      </c>
      <c r="L829" s="32">
        <v>834.61658322656149</v>
      </c>
      <c r="O829" s="29">
        <v>819</v>
      </c>
      <c r="P829" s="46">
        <v>173.36195770756353</v>
      </c>
      <c r="Q829" s="46">
        <v>170.88388037236973</v>
      </c>
      <c r="R829" s="46">
        <v>39.228154995883187</v>
      </c>
      <c r="S829" s="46">
        <v>-33.327804144233937</v>
      </c>
      <c r="T829" s="46">
        <v>-15.047644467108512</v>
      </c>
      <c r="U829" s="46">
        <v>61.636217979799767</v>
      </c>
    </row>
    <row r="830" spans="6:21" x14ac:dyDescent="0.25">
      <c r="F830" s="29">
        <v>820</v>
      </c>
      <c r="G830" s="32">
        <v>931.12302476332206</v>
      </c>
      <c r="H830" s="32">
        <v>1051.8597664948229</v>
      </c>
      <c r="I830" s="32">
        <v>584.53585139306051</v>
      </c>
      <c r="J830" s="32">
        <v>-1913.2489994010102</v>
      </c>
      <c r="K830" s="32">
        <v>701.41678599259831</v>
      </c>
      <c r="L830" s="32">
        <v>-2367.6589095948839</v>
      </c>
      <c r="O830" s="29">
        <v>820</v>
      </c>
      <c r="P830" s="46">
        <v>128.93491686789389</v>
      </c>
      <c r="Q830" s="46">
        <v>215.73842380239137</v>
      </c>
      <c r="R830" s="46">
        <v>58.915794249508281</v>
      </c>
      <c r="S830" s="46">
        <v>-19.731654536772567</v>
      </c>
      <c r="T830" s="46">
        <v>-122.10533259349245</v>
      </c>
      <c r="U830" s="46">
        <v>-224.78426982130964</v>
      </c>
    </row>
    <row r="831" spans="6:21" x14ac:dyDescent="0.25">
      <c r="F831" s="29">
        <v>821</v>
      </c>
      <c r="G831" s="32">
        <v>981.24965700246867</v>
      </c>
      <c r="H831" s="32">
        <v>871.15425935320036</v>
      </c>
      <c r="I831" s="32">
        <v>720.10000052187388</v>
      </c>
      <c r="J831" s="32">
        <v>-1174.9438061275359</v>
      </c>
      <c r="K831" s="32">
        <v>443.85745610194226</v>
      </c>
      <c r="L831" s="32">
        <v>-726.61354403677251</v>
      </c>
      <c r="O831" s="29">
        <v>821</v>
      </c>
      <c r="P831" s="46">
        <v>149.68739251780403</v>
      </c>
      <c r="Q831" s="46">
        <v>150.96790538618387</v>
      </c>
      <c r="R831" s="46">
        <v>19.954670069532824</v>
      </c>
      <c r="S831" s="46">
        <v>-81.403177401950529</v>
      </c>
      <c r="T831" s="46">
        <v>-42.486458403347228</v>
      </c>
      <c r="U831" s="46">
        <v>-293.55709968618748</v>
      </c>
    </row>
    <row r="832" spans="6:21" x14ac:dyDescent="0.25">
      <c r="F832" s="29">
        <v>822</v>
      </c>
      <c r="G832" s="32">
        <v>1129.8888239477546</v>
      </c>
      <c r="H832" s="32">
        <v>808.75428755453959</v>
      </c>
      <c r="I832" s="32">
        <v>3274.0986663251624</v>
      </c>
      <c r="J832" s="32">
        <v>-568.11786526347987</v>
      </c>
      <c r="K832" s="32">
        <v>-567.46089132117504</v>
      </c>
      <c r="L832" s="32">
        <v>-146.12822755105663</v>
      </c>
      <c r="O832" s="29">
        <v>822</v>
      </c>
      <c r="P832" s="46">
        <v>172.3000821539207</v>
      </c>
      <c r="Q832" s="46">
        <v>106.25675440226576</v>
      </c>
      <c r="R832" s="46">
        <v>68.668629311765301</v>
      </c>
      <c r="S832" s="46">
        <v>-214.05646964922391</v>
      </c>
      <c r="T832" s="46">
        <v>-28.531491209971136</v>
      </c>
      <c r="U832" s="46">
        <v>-206.13305822298742</v>
      </c>
    </row>
    <row r="833" spans="6:21" x14ac:dyDescent="0.25">
      <c r="F833" s="29">
        <v>823</v>
      </c>
      <c r="G833" s="32">
        <v>836.44460290421739</v>
      </c>
      <c r="H833" s="32">
        <v>675.21103563438101</v>
      </c>
      <c r="I833" s="32">
        <v>864.50638910473572</v>
      </c>
      <c r="J833" s="32">
        <v>1692.5286830848381</v>
      </c>
      <c r="K833" s="32">
        <v>1741.0515925287355</v>
      </c>
      <c r="L833" s="32">
        <v>-3080.5050356350275</v>
      </c>
      <c r="O833" s="29">
        <v>823</v>
      </c>
      <c r="P833" s="46">
        <v>177.49211412534453</v>
      </c>
      <c r="Q833" s="46">
        <v>352.38896006978996</v>
      </c>
      <c r="R833" s="46">
        <v>120.0142797548576</v>
      </c>
      <c r="S833" s="46">
        <v>60.96447811029725</v>
      </c>
      <c r="T833" s="46">
        <v>49.254089667889161</v>
      </c>
      <c r="U833" s="46">
        <v>-276.51336836852784</v>
      </c>
    </row>
    <row r="834" spans="6:21" x14ac:dyDescent="0.25">
      <c r="F834" s="29">
        <v>824</v>
      </c>
      <c r="G834" s="32">
        <v>839.49870124539893</v>
      </c>
      <c r="H834" s="32">
        <v>889.54363773716796</v>
      </c>
      <c r="I834" s="32">
        <v>757.84456486252657</v>
      </c>
      <c r="J834" s="32">
        <v>1902.3752958866653</v>
      </c>
      <c r="K834" s="32">
        <v>399.46908335587796</v>
      </c>
      <c r="L834" s="32">
        <v>-826.69111924799927</v>
      </c>
      <c r="O834" s="29">
        <v>824</v>
      </c>
      <c r="P834" s="46">
        <v>65.274671511142515</v>
      </c>
      <c r="Q834" s="46">
        <v>155.6855670336837</v>
      </c>
      <c r="R834" s="46">
        <v>80.823111754053286</v>
      </c>
      <c r="S834" s="46">
        <v>-21.063951306715694</v>
      </c>
      <c r="T834" s="46">
        <v>-8.2019786765308709</v>
      </c>
      <c r="U834" s="46">
        <v>-141.19591582376847</v>
      </c>
    </row>
    <row r="835" spans="6:21" x14ac:dyDescent="0.25">
      <c r="F835" s="29">
        <v>825</v>
      </c>
      <c r="G835" s="32">
        <v>667.41422843241799</v>
      </c>
      <c r="H835" s="32">
        <v>968.78202399155998</v>
      </c>
      <c r="I835" s="32">
        <v>838.10940590361224</v>
      </c>
      <c r="J835" s="32">
        <v>1281.8903250082467</v>
      </c>
      <c r="K835" s="32">
        <v>1490.8985677481114</v>
      </c>
      <c r="L835" s="32">
        <v>584.09660379728484</v>
      </c>
      <c r="O835" s="29">
        <v>825</v>
      </c>
      <c r="P835" s="46">
        <v>156.10111610600535</v>
      </c>
      <c r="Q835" s="46">
        <v>249.39097687574434</v>
      </c>
      <c r="R835" s="46">
        <v>139.20017074212447</v>
      </c>
      <c r="S835" s="46">
        <v>-152.82626571976402</v>
      </c>
      <c r="T835" s="46">
        <v>7.2366561187761818</v>
      </c>
      <c r="U835" s="46">
        <v>-205.94489548130446</v>
      </c>
    </row>
    <row r="836" spans="6:21" x14ac:dyDescent="0.25">
      <c r="F836" s="29">
        <v>826</v>
      </c>
      <c r="G836" s="32">
        <v>642.01359243363322</v>
      </c>
      <c r="H836" s="32">
        <v>977.45295568412439</v>
      </c>
      <c r="I836" s="32">
        <v>826.84080161727434</v>
      </c>
      <c r="J836" s="32">
        <v>345.88970361647171</v>
      </c>
      <c r="K836" s="32">
        <v>1624.7616337126692</v>
      </c>
      <c r="L836" s="32">
        <v>-1843.726489185502</v>
      </c>
      <c r="O836" s="29">
        <v>826</v>
      </c>
      <c r="P836" s="46">
        <v>206.94993113076995</v>
      </c>
      <c r="Q836" s="46">
        <v>164.63229385819449</v>
      </c>
      <c r="R836" s="46">
        <v>6.9062488087036513</v>
      </c>
      <c r="S836" s="46">
        <v>57.104470710074281</v>
      </c>
      <c r="T836" s="46">
        <v>-141.27596218479687</v>
      </c>
      <c r="U836" s="46">
        <v>-228.13142128311142</v>
      </c>
    </row>
    <row r="837" spans="6:21" x14ac:dyDescent="0.25">
      <c r="F837" s="29">
        <v>827</v>
      </c>
      <c r="G837" s="32">
        <v>861.61076680888345</v>
      </c>
      <c r="H837" s="32">
        <v>996.19310775732902</v>
      </c>
      <c r="I837" s="32">
        <v>678.89042243399763</v>
      </c>
      <c r="J837" s="32">
        <v>-905.29523085388973</v>
      </c>
      <c r="K837" s="32">
        <v>2603.7373682875877</v>
      </c>
      <c r="L837" s="32">
        <v>806.10965396489064</v>
      </c>
      <c r="O837" s="29">
        <v>827</v>
      </c>
      <c r="P837" s="46">
        <v>56.65056942461365</v>
      </c>
      <c r="Q837" s="46">
        <v>242.46983668990936</v>
      </c>
      <c r="R837" s="46">
        <v>22.500111763965776</v>
      </c>
      <c r="S837" s="46">
        <v>-44.835451421004905</v>
      </c>
      <c r="T837" s="46">
        <v>26.849287260183814</v>
      </c>
      <c r="U837" s="46">
        <v>-382.2451715249216</v>
      </c>
    </row>
    <row r="838" spans="6:21" x14ac:dyDescent="0.25">
      <c r="F838" s="29">
        <v>828</v>
      </c>
      <c r="G838" s="32">
        <v>1044.6824114079682</v>
      </c>
      <c r="H838" s="32">
        <v>646.2805763538172</v>
      </c>
      <c r="I838" s="32">
        <v>924.73536146608512</v>
      </c>
      <c r="J838" s="32">
        <v>2459.0728640061498</v>
      </c>
      <c r="K838" s="32">
        <v>1925.8580802925262</v>
      </c>
      <c r="L838" s="32">
        <v>125.6213573667128</v>
      </c>
      <c r="O838" s="29">
        <v>828</v>
      </c>
      <c r="P838" s="46">
        <v>257.38128573764357</v>
      </c>
      <c r="Q838" s="46">
        <v>242.9738371950271</v>
      </c>
      <c r="R838" s="46">
        <v>62.802964263923229</v>
      </c>
      <c r="S838" s="46">
        <v>-147.04418131246041</v>
      </c>
      <c r="T838" s="46">
        <v>79.516123287046867</v>
      </c>
      <c r="U838" s="46">
        <v>-153.17316853411967</v>
      </c>
    </row>
    <row r="839" spans="6:21" x14ac:dyDescent="0.25">
      <c r="F839" s="29">
        <v>829</v>
      </c>
      <c r="G839" s="32">
        <v>628.26719063117844</v>
      </c>
      <c r="H839" s="32">
        <v>847.718223216355</v>
      </c>
      <c r="I839" s="32">
        <v>802.15167190407919</v>
      </c>
      <c r="J839" s="32">
        <v>1053.7624443354571</v>
      </c>
      <c r="K839" s="32">
        <v>555.32098583322659</v>
      </c>
      <c r="L839" s="32">
        <v>-2185.5203129636038</v>
      </c>
      <c r="O839" s="29">
        <v>829</v>
      </c>
      <c r="P839" s="46">
        <v>201.34831993769546</v>
      </c>
      <c r="Q839" s="46">
        <v>197.56515132174962</v>
      </c>
      <c r="R839" s="46">
        <v>47.576691486341247</v>
      </c>
      <c r="S839" s="46">
        <v>-62.268245904718469</v>
      </c>
      <c r="T839" s="46">
        <v>-63.958825641976205</v>
      </c>
      <c r="U839" s="46">
        <v>-237.34767061463231</v>
      </c>
    </row>
    <row r="840" spans="6:21" x14ac:dyDescent="0.25">
      <c r="F840" s="29">
        <v>830</v>
      </c>
      <c r="G840" s="32">
        <v>1015.7019799395671</v>
      </c>
      <c r="H840" s="32">
        <v>912.01291969901195</v>
      </c>
      <c r="I840" s="32">
        <v>534.53606706313622</v>
      </c>
      <c r="J840" s="32">
        <v>184.67309638756524</v>
      </c>
      <c r="K840" s="32">
        <v>1628.4446855236874</v>
      </c>
      <c r="L840" s="32">
        <v>-236.93242313639803</v>
      </c>
      <c r="O840" s="29">
        <v>830</v>
      </c>
      <c r="P840" s="46">
        <v>141.36095150540376</v>
      </c>
      <c r="Q840" s="46">
        <v>246.1226638988137</v>
      </c>
      <c r="R840" s="46">
        <v>140.20881664769007</v>
      </c>
      <c r="S840" s="46">
        <v>-256.88946720413821</v>
      </c>
      <c r="T840" s="46">
        <v>22.374306515287628</v>
      </c>
      <c r="U840" s="46">
        <v>-230.46471998032666</v>
      </c>
    </row>
    <row r="841" spans="6:21" x14ac:dyDescent="0.25">
      <c r="F841" s="29">
        <v>831</v>
      </c>
      <c r="G841" s="32">
        <v>917.2101953528736</v>
      </c>
      <c r="H841" s="32">
        <v>938.19769285862367</v>
      </c>
      <c r="I841" s="32">
        <v>705.85881788609913</v>
      </c>
      <c r="J841" s="32">
        <v>1767.8917126380557</v>
      </c>
      <c r="K841" s="32">
        <v>2633.0412816758571</v>
      </c>
      <c r="L841" s="32">
        <v>46.108638782267917</v>
      </c>
      <c r="O841" s="29">
        <v>831</v>
      </c>
      <c r="P841" s="46">
        <v>98.442583455929139</v>
      </c>
      <c r="Q841" s="46">
        <v>165.77988791454135</v>
      </c>
      <c r="R841" s="46">
        <v>134.6603723510193</v>
      </c>
      <c r="S841" s="46">
        <v>-72.597796125393984</v>
      </c>
      <c r="T841" s="46">
        <v>-133.35752131019296</v>
      </c>
      <c r="U841" s="46">
        <v>-73.80908470875687</v>
      </c>
    </row>
    <row r="842" spans="6:21" x14ac:dyDescent="0.25">
      <c r="F842" s="29">
        <v>832</v>
      </c>
      <c r="G842" s="32">
        <v>677.9939891085487</v>
      </c>
      <c r="H842" s="32">
        <v>935.34043822008516</v>
      </c>
      <c r="I842" s="32">
        <v>2159.690823766221</v>
      </c>
      <c r="J842" s="32">
        <v>1169.6791653982173</v>
      </c>
      <c r="K842" s="32">
        <v>2433.1207469688188</v>
      </c>
      <c r="L842" s="32">
        <v>-1364.9974206040915</v>
      </c>
      <c r="O842" s="29">
        <v>832</v>
      </c>
      <c r="P842" s="46">
        <v>138.05476187408419</v>
      </c>
      <c r="Q842" s="46">
        <v>111.25463602847429</v>
      </c>
      <c r="R842" s="46">
        <v>100.56828631362129</v>
      </c>
      <c r="S842" s="46">
        <v>-270.68481298535426</v>
      </c>
      <c r="T842" s="46">
        <v>-186.13613866693345</v>
      </c>
      <c r="U842" s="46">
        <v>-445.5773280700713</v>
      </c>
    </row>
    <row r="843" spans="6:21" x14ac:dyDescent="0.25">
      <c r="F843" s="29">
        <v>833</v>
      </c>
      <c r="G843" s="32">
        <v>1085.3270353540811</v>
      </c>
      <c r="H843" s="32">
        <v>1050.5421367769586</v>
      </c>
      <c r="I843" s="32">
        <v>870.45725452735678</v>
      </c>
      <c r="J843" s="32">
        <v>255.84003850975569</v>
      </c>
      <c r="K843" s="32">
        <v>1147.8994592851204</v>
      </c>
      <c r="L843" s="32">
        <v>-712.58621815281913</v>
      </c>
      <c r="O843" s="29">
        <v>833</v>
      </c>
      <c r="P843" s="46">
        <v>112.11500804024229</v>
      </c>
      <c r="Q843" s="46">
        <v>216.17082030398598</v>
      </c>
      <c r="R843" s="46">
        <v>115.8031315242612</v>
      </c>
      <c r="S843" s="46">
        <v>-171.85025578075602</v>
      </c>
      <c r="T843" s="46">
        <v>-42.266504697076584</v>
      </c>
      <c r="U843" s="46">
        <v>-116.9176516214394</v>
      </c>
    </row>
    <row r="844" spans="6:21" x14ac:dyDescent="0.25">
      <c r="F844" s="29">
        <v>834</v>
      </c>
      <c r="G844" s="32">
        <v>768.25441285610259</v>
      </c>
      <c r="H844" s="32">
        <v>940.9193713850218</v>
      </c>
      <c r="I844" s="32">
        <v>862.51625990841512</v>
      </c>
      <c r="J844" s="32">
        <v>1205.3082574904993</v>
      </c>
      <c r="K844" s="32">
        <v>332.45168605716299</v>
      </c>
      <c r="L844" s="32">
        <v>460.73497438447339</v>
      </c>
      <c r="O844" s="29">
        <v>834</v>
      </c>
      <c r="P844" s="46">
        <v>189.80565799545474</v>
      </c>
      <c r="Q844" s="46">
        <v>251.22212639672296</v>
      </c>
      <c r="R844" s="46">
        <v>121.24141561965638</v>
      </c>
      <c r="S844" s="46">
        <v>84.030238275960187</v>
      </c>
      <c r="T844" s="46">
        <v>88.595188001968154</v>
      </c>
      <c r="U844" s="46">
        <v>-176.52728522222299</v>
      </c>
    </row>
    <row r="845" spans="6:21" x14ac:dyDescent="0.25">
      <c r="F845" s="29">
        <v>835</v>
      </c>
      <c r="G845" s="32">
        <v>1044.8334429508695</v>
      </c>
      <c r="H845" s="32">
        <v>1067.9992079539479</v>
      </c>
      <c r="I845" s="32">
        <v>774.46328165961677</v>
      </c>
      <c r="J845" s="32">
        <v>2378.9147801820227</v>
      </c>
      <c r="K845" s="32">
        <v>-113.70054812384842</v>
      </c>
      <c r="L845" s="32">
        <v>-223.54596487607159</v>
      </c>
      <c r="O845" s="29">
        <v>835</v>
      </c>
      <c r="P845" s="46">
        <v>175.18550135245727</v>
      </c>
      <c r="Q845" s="46">
        <v>145.5696915411088</v>
      </c>
      <c r="R845" s="46">
        <v>64.587344991996929</v>
      </c>
      <c r="S845" s="46">
        <v>-63.031778241765323</v>
      </c>
      <c r="T845" s="46">
        <v>-76.305726481922079</v>
      </c>
      <c r="U845" s="46">
        <v>-222.29876477009361</v>
      </c>
    </row>
    <row r="846" spans="6:21" x14ac:dyDescent="0.25">
      <c r="F846" s="29">
        <v>836</v>
      </c>
      <c r="G846" s="32">
        <v>954.65474531248356</v>
      </c>
      <c r="H846" s="32">
        <v>903.29947079787325</v>
      </c>
      <c r="I846" s="32">
        <v>910.31273305417517</v>
      </c>
      <c r="J846" s="32">
        <v>2179.0548316499717</v>
      </c>
      <c r="K846" s="32">
        <v>-1028.6249085496638</v>
      </c>
      <c r="L846" s="32">
        <v>-233.99110700163874</v>
      </c>
      <c r="O846" s="29">
        <v>836</v>
      </c>
      <c r="P846" s="46">
        <v>17.75537197850457</v>
      </c>
      <c r="Q846" s="46">
        <v>177.27367617358584</v>
      </c>
      <c r="R846" s="46">
        <v>78.980315941778144</v>
      </c>
      <c r="S846" s="46">
        <v>-29.439385677697373</v>
      </c>
      <c r="T846" s="46">
        <v>-113.07597688491239</v>
      </c>
      <c r="U846" s="46">
        <v>-206.64474137618743</v>
      </c>
    </row>
    <row r="847" spans="6:21" x14ac:dyDescent="0.25">
      <c r="F847" s="29">
        <v>837</v>
      </c>
      <c r="G847" s="32">
        <v>1049.1710433911958</v>
      </c>
      <c r="H847" s="32">
        <v>1221.8818797805807</v>
      </c>
      <c r="I847" s="32">
        <v>744.07435334844922</v>
      </c>
      <c r="J847" s="32">
        <v>302.98741130276176</v>
      </c>
      <c r="K847" s="32">
        <v>1181.1955289965927</v>
      </c>
      <c r="L847" s="32">
        <v>874.84567104300913</v>
      </c>
      <c r="O847" s="29">
        <v>837</v>
      </c>
      <c r="P847" s="46">
        <v>209.25611777880761</v>
      </c>
      <c r="Q847" s="46">
        <v>237.93310993268409</v>
      </c>
      <c r="R847" s="46">
        <v>48.265364705594664</v>
      </c>
      <c r="S847" s="46">
        <v>10.623454870762203</v>
      </c>
      <c r="T847" s="46">
        <v>-7.9844073125524346</v>
      </c>
      <c r="U847" s="46">
        <v>126.19852774258243</v>
      </c>
    </row>
    <row r="848" spans="6:21" x14ac:dyDescent="0.25">
      <c r="F848" s="29">
        <v>838</v>
      </c>
      <c r="G848" s="32">
        <v>851.65265430637055</v>
      </c>
      <c r="H848" s="32">
        <v>901.7529523583371</v>
      </c>
      <c r="I848" s="32">
        <v>779.15556870781165</v>
      </c>
      <c r="J848" s="32">
        <v>-43.150311454627627</v>
      </c>
      <c r="K848" s="32">
        <v>541.52935766294468</v>
      </c>
      <c r="L848" s="32">
        <v>-272.95731332183459</v>
      </c>
      <c r="O848" s="29">
        <v>838</v>
      </c>
      <c r="P848" s="46">
        <v>65.895432451915894</v>
      </c>
      <c r="Q848" s="46">
        <v>174.40987092615131</v>
      </c>
      <c r="R848" s="46">
        <v>14.896256845007599</v>
      </c>
      <c r="S848" s="46">
        <v>-59.910425220645152</v>
      </c>
      <c r="T848" s="46">
        <v>6.4232014332933431</v>
      </c>
      <c r="U848" s="46">
        <v>-180.06817210006625</v>
      </c>
    </row>
    <row r="849" spans="6:21" x14ac:dyDescent="0.25">
      <c r="F849" s="29">
        <v>839</v>
      </c>
      <c r="G849" s="32">
        <v>890.47519212370935</v>
      </c>
      <c r="H849" s="32">
        <v>1062.8128638836915</v>
      </c>
      <c r="I849" s="32">
        <v>1673.9631578917742</v>
      </c>
      <c r="J849" s="32">
        <v>2325.1863646849561</v>
      </c>
      <c r="K849" s="32">
        <v>1518.6738664530058</v>
      </c>
      <c r="L849" s="32">
        <v>-1119.1688208643818</v>
      </c>
      <c r="O849" s="29">
        <v>839</v>
      </c>
      <c r="P849" s="46">
        <v>110.71679431621243</v>
      </c>
      <c r="Q849" s="46">
        <v>182.76862005176201</v>
      </c>
      <c r="R849" s="46">
        <v>143.50043044901548</v>
      </c>
      <c r="S849" s="46">
        <v>-120.65718895063094</v>
      </c>
      <c r="T849" s="46">
        <v>-277.36000768391784</v>
      </c>
      <c r="U849" s="46">
        <v>-140.72943140863822</v>
      </c>
    </row>
    <row r="850" spans="6:21" x14ac:dyDescent="0.25">
      <c r="F850" s="29">
        <v>840</v>
      </c>
      <c r="G850" s="32">
        <v>875.36298238431073</v>
      </c>
      <c r="H850" s="32">
        <v>786.57546162570088</v>
      </c>
      <c r="I850" s="32">
        <v>897.74113023343989</v>
      </c>
      <c r="J850" s="32">
        <v>-601.81742826712434</v>
      </c>
      <c r="K850" s="32">
        <v>1305.7866411236919</v>
      </c>
      <c r="L850" s="32">
        <v>701.52146096589604</v>
      </c>
      <c r="O850" s="29">
        <v>840</v>
      </c>
      <c r="P850" s="46">
        <v>227.65268569351056</v>
      </c>
      <c r="Q850" s="46">
        <v>251.57602741505247</v>
      </c>
      <c r="R850" s="46">
        <v>33.331683812998335</v>
      </c>
      <c r="S850" s="46">
        <v>-38.6138312807592</v>
      </c>
      <c r="T850" s="46">
        <v>11.810307216146498</v>
      </c>
      <c r="U850" s="46">
        <v>-273.11873176602842</v>
      </c>
    </row>
    <row r="851" spans="6:21" x14ac:dyDescent="0.25">
      <c r="F851" s="29">
        <v>841</v>
      </c>
      <c r="G851" s="32">
        <v>821.89182937515852</v>
      </c>
      <c r="H851" s="32">
        <v>684.37393880378841</v>
      </c>
      <c r="I851" s="32">
        <v>845.57513007876241</v>
      </c>
      <c r="J851" s="32">
        <v>1509.5491714898453</v>
      </c>
      <c r="K851" s="32">
        <v>513.39638874583216</v>
      </c>
      <c r="L851" s="32">
        <v>-3460.3738048153491</v>
      </c>
      <c r="O851" s="29">
        <v>841</v>
      </c>
      <c r="P851" s="46">
        <v>112.24306375848613</v>
      </c>
      <c r="Q851" s="46">
        <v>174.83100146784471</v>
      </c>
      <c r="R851" s="46">
        <v>48.932611960632244</v>
      </c>
      <c r="S851" s="46">
        <v>11.30460400093591</v>
      </c>
      <c r="T851" s="46">
        <v>-69.411888196794962</v>
      </c>
      <c r="U851" s="46">
        <v>-162.49771766284789</v>
      </c>
    </row>
    <row r="852" spans="6:21" x14ac:dyDescent="0.25">
      <c r="F852" s="29">
        <v>842</v>
      </c>
      <c r="G852" s="32">
        <v>806.57254983841176</v>
      </c>
      <c r="H852" s="32">
        <v>1053.6574610132302</v>
      </c>
      <c r="I852" s="32">
        <v>890.83691531787372</v>
      </c>
      <c r="J852" s="32">
        <v>-388.92427489265265</v>
      </c>
      <c r="K852" s="32">
        <v>3872.2108686580923</v>
      </c>
      <c r="L852" s="32">
        <v>-49.82763026747125</v>
      </c>
      <c r="O852" s="29">
        <v>842</v>
      </c>
      <c r="P852" s="46">
        <v>205.05123073258716</v>
      </c>
      <c r="Q852" s="46">
        <v>173.47411639808013</v>
      </c>
      <c r="R852" s="46">
        <v>98.569122820287873</v>
      </c>
      <c r="S852" s="46">
        <v>-206.37739625409517</v>
      </c>
      <c r="T852" s="46">
        <v>27.833843073699768</v>
      </c>
      <c r="U852" s="46">
        <v>-159.65080406240281</v>
      </c>
    </row>
    <row r="853" spans="6:21" x14ac:dyDescent="0.25">
      <c r="F853" s="29">
        <v>843</v>
      </c>
      <c r="G853" s="32">
        <v>1017.2314408393422</v>
      </c>
      <c r="H853" s="32">
        <v>912.69401710315469</v>
      </c>
      <c r="I853" s="32">
        <v>576.03024227530477</v>
      </c>
      <c r="J853" s="32">
        <v>326.58206805480131</v>
      </c>
      <c r="K853" s="32">
        <v>2870.9329838391568</v>
      </c>
      <c r="L853" s="32">
        <v>-126.27042658842038</v>
      </c>
      <c r="O853" s="29">
        <v>843</v>
      </c>
      <c r="P853" s="46">
        <v>131.64719675796266</v>
      </c>
      <c r="Q853" s="46">
        <v>230.74235486235881</v>
      </c>
      <c r="R853" s="46">
        <v>96.299679845656669</v>
      </c>
      <c r="S853" s="46">
        <v>-97.67469521200951</v>
      </c>
      <c r="T853" s="46">
        <v>-64.564564094306775</v>
      </c>
      <c r="U853" s="46">
        <v>-94.445613325923773</v>
      </c>
    </row>
    <row r="854" spans="6:21" x14ac:dyDescent="0.25">
      <c r="F854" s="29">
        <v>844</v>
      </c>
      <c r="G854" s="32">
        <v>928.43150279995871</v>
      </c>
      <c r="H854" s="32">
        <v>992.1427678177788</v>
      </c>
      <c r="I854" s="32">
        <v>1579.053969481788</v>
      </c>
      <c r="J854" s="32">
        <v>-1234.2697185191682</v>
      </c>
      <c r="K854" s="32">
        <v>1794.6052454554811</v>
      </c>
      <c r="L854" s="32">
        <v>-1326.5035937974308</v>
      </c>
      <c r="O854" s="29">
        <v>844</v>
      </c>
      <c r="P854" s="46">
        <v>208.74550590022881</v>
      </c>
      <c r="Q854" s="46">
        <v>161.2763506028283</v>
      </c>
      <c r="R854" s="46">
        <v>59.863482634958359</v>
      </c>
      <c r="S854" s="46">
        <v>-35.940633393775443</v>
      </c>
      <c r="T854" s="46">
        <v>4.0913929006128456</v>
      </c>
      <c r="U854" s="46">
        <v>19.854045054394646</v>
      </c>
    </row>
    <row r="855" spans="6:21" x14ac:dyDescent="0.25">
      <c r="F855" s="29">
        <v>845</v>
      </c>
      <c r="G855" s="32">
        <v>868.19300436964522</v>
      </c>
      <c r="H855" s="32">
        <v>871.89315491926482</v>
      </c>
      <c r="I855" s="32">
        <v>775.71060342072906</v>
      </c>
      <c r="J855" s="32">
        <v>765.47744446999332</v>
      </c>
      <c r="K855" s="32">
        <v>2528.0100674615269</v>
      </c>
      <c r="L855" s="32">
        <v>-1427.1761271287451</v>
      </c>
      <c r="O855" s="29">
        <v>845</v>
      </c>
      <c r="P855" s="46">
        <v>4.0224581984362544</v>
      </c>
      <c r="Q855" s="46">
        <v>134.0505104876554</v>
      </c>
      <c r="R855" s="46">
        <v>34.647209573236466</v>
      </c>
      <c r="S855" s="46">
        <v>74.249302047796959</v>
      </c>
      <c r="T855" s="46">
        <v>-195.49443754570177</v>
      </c>
      <c r="U855" s="46">
        <v>-295.85872378399131</v>
      </c>
    </row>
    <row r="856" spans="6:21" x14ac:dyDescent="0.25">
      <c r="F856" s="29">
        <v>846</v>
      </c>
      <c r="G856" s="32">
        <v>799.09308457036923</v>
      </c>
      <c r="H856" s="32">
        <v>942.23408081673097</v>
      </c>
      <c r="I856" s="32">
        <v>775.22673889848511</v>
      </c>
      <c r="J856" s="32">
        <v>992.23124467944854</v>
      </c>
      <c r="K856" s="32">
        <v>355.18605670191027</v>
      </c>
      <c r="L856" s="32">
        <v>-565.16837592858064</v>
      </c>
      <c r="O856" s="29">
        <v>846</v>
      </c>
      <c r="P856" s="46">
        <v>166.26633461041666</v>
      </c>
      <c r="Q856" s="46">
        <v>207.14859433996457</v>
      </c>
      <c r="R856" s="46">
        <v>7.4992039073745786</v>
      </c>
      <c r="S856" s="46">
        <v>-94.973602439826436</v>
      </c>
      <c r="T856" s="46">
        <v>-78.007933183855471</v>
      </c>
      <c r="U856" s="46">
        <v>-234.93954052120785</v>
      </c>
    </row>
    <row r="857" spans="6:21" x14ac:dyDescent="0.25">
      <c r="F857" s="29">
        <v>847</v>
      </c>
      <c r="G857" s="32">
        <v>1041.3240000781743</v>
      </c>
      <c r="H857" s="32">
        <v>1082.6222294596364</v>
      </c>
      <c r="I857" s="32">
        <v>1030.7121580594949</v>
      </c>
      <c r="J857" s="32">
        <v>270.5815009186208</v>
      </c>
      <c r="K857" s="32">
        <v>2749.0301603520247</v>
      </c>
      <c r="L857" s="32">
        <v>-882.14094419407138</v>
      </c>
      <c r="O857" s="29">
        <v>847</v>
      </c>
      <c r="P857" s="46">
        <v>242.88253613745957</v>
      </c>
      <c r="Q857" s="46">
        <v>205.10807354638916</v>
      </c>
      <c r="R857" s="46">
        <v>15.446042609803328</v>
      </c>
      <c r="S857" s="46">
        <v>-226.53873117921887</v>
      </c>
      <c r="T857" s="46">
        <v>-226.21994670079152</v>
      </c>
      <c r="U857" s="46">
        <v>-232.96507936629803</v>
      </c>
    </row>
    <row r="858" spans="6:21" x14ac:dyDescent="0.25">
      <c r="F858" s="29">
        <v>848</v>
      </c>
      <c r="G858" s="32">
        <v>824.25425155303037</v>
      </c>
      <c r="H858" s="32">
        <v>937.42292548451223</v>
      </c>
      <c r="I858" s="32">
        <v>889.71216298263107</v>
      </c>
      <c r="J858" s="32">
        <v>1052.5572731738321</v>
      </c>
      <c r="K858" s="32">
        <v>2472.7533557835486</v>
      </c>
      <c r="L858" s="32">
        <v>-3.4015002175046902</v>
      </c>
      <c r="O858" s="29">
        <v>848</v>
      </c>
      <c r="P858" s="46">
        <v>218.44351535234398</v>
      </c>
      <c r="Q858" s="46">
        <v>92.286565946875271</v>
      </c>
      <c r="R858" s="46">
        <v>45.969103202821771</v>
      </c>
      <c r="S858" s="46">
        <v>-120.36058718060042</v>
      </c>
      <c r="T858" s="46">
        <v>-195.96565033028116</v>
      </c>
      <c r="U858" s="46">
        <v>-208.22027733996356</v>
      </c>
    </row>
    <row r="859" spans="6:21" x14ac:dyDescent="0.25">
      <c r="F859" s="29">
        <v>849</v>
      </c>
      <c r="G859" s="32">
        <v>963.75377148781536</v>
      </c>
      <c r="H859" s="32">
        <v>760.08092530952854</v>
      </c>
      <c r="I859" s="32">
        <v>1908.278065741637</v>
      </c>
      <c r="J859" s="32">
        <v>142.57715884855497</v>
      </c>
      <c r="K859" s="32">
        <v>2223.2966617388611</v>
      </c>
      <c r="L859" s="32">
        <v>-711.0787062545287</v>
      </c>
      <c r="O859" s="29">
        <v>849</v>
      </c>
      <c r="P859" s="46">
        <v>81.27574217063983</v>
      </c>
      <c r="Q859" s="46">
        <v>94.642911426500859</v>
      </c>
      <c r="R859" s="46">
        <v>44.546900228634797</v>
      </c>
      <c r="S859" s="46">
        <v>-266.36696302790494</v>
      </c>
      <c r="T859" s="46">
        <v>9.1472935160556972</v>
      </c>
      <c r="U859" s="46">
        <v>-365.13547981694558</v>
      </c>
    </row>
    <row r="860" spans="6:21" x14ac:dyDescent="0.25">
      <c r="F860" s="29">
        <v>850</v>
      </c>
      <c r="G860" s="32">
        <v>538.25115847852931</v>
      </c>
      <c r="H860" s="32">
        <v>890.91451498691549</v>
      </c>
      <c r="I860" s="32">
        <v>664.602642706403</v>
      </c>
      <c r="J860" s="32">
        <v>960.52160072624611</v>
      </c>
      <c r="K860" s="32">
        <v>-358.12909719330855</v>
      </c>
      <c r="L860" s="32">
        <v>-80.10307499292685</v>
      </c>
      <c r="O860" s="29">
        <v>850</v>
      </c>
      <c r="P860" s="46">
        <v>131.94883656140314</v>
      </c>
      <c r="Q860" s="46">
        <v>217.65928614899519</v>
      </c>
      <c r="R860" s="46">
        <v>45.093900452115349</v>
      </c>
      <c r="S860" s="46">
        <v>-244.82549421858039</v>
      </c>
      <c r="T860" s="46">
        <v>-183.45422024397965</v>
      </c>
      <c r="U860" s="46">
        <v>-229.92196832457057</v>
      </c>
    </row>
    <row r="861" spans="6:21" x14ac:dyDescent="0.25">
      <c r="F861" s="29">
        <v>851</v>
      </c>
      <c r="G861" s="32">
        <v>947.27625578888365</v>
      </c>
      <c r="H861" s="32">
        <v>1067.1664066287985</v>
      </c>
      <c r="I861" s="32">
        <v>711.8694302093545</v>
      </c>
      <c r="J861" s="32">
        <v>1404.5773925159638</v>
      </c>
      <c r="K861" s="32">
        <v>1697.2208385845397</v>
      </c>
      <c r="L861" s="32">
        <v>1282.0826331278258</v>
      </c>
      <c r="O861" s="29">
        <v>851</v>
      </c>
      <c r="P861" s="46">
        <v>166.08145695011632</v>
      </c>
      <c r="Q861" s="46">
        <v>210.20699021062057</v>
      </c>
      <c r="R861" s="46">
        <v>53.212349829636423</v>
      </c>
      <c r="S861" s="46">
        <v>63.731766110346712</v>
      </c>
      <c r="T861" s="46">
        <v>15.818430395642281</v>
      </c>
      <c r="U861" s="46">
        <v>-94.957029021079165</v>
      </c>
    </row>
    <row r="862" spans="6:21" x14ac:dyDescent="0.25">
      <c r="F862" s="29">
        <v>852</v>
      </c>
      <c r="G862" s="32">
        <v>673.99080676222366</v>
      </c>
      <c r="H862" s="32">
        <v>813.72210106939383</v>
      </c>
      <c r="I862" s="32">
        <v>780.61563193658367</v>
      </c>
      <c r="J862" s="32">
        <v>1974.1059744724444</v>
      </c>
      <c r="K862" s="32">
        <v>1388.8989903565534</v>
      </c>
      <c r="L862" s="32">
        <v>-1092.1555163146031</v>
      </c>
      <c r="O862" s="29">
        <v>852</v>
      </c>
      <c r="P862" s="46">
        <v>178.55412154049674</v>
      </c>
      <c r="Q862" s="46">
        <v>242.35217781638846</v>
      </c>
      <c r="R862" s="46">
        <v>107.38717102617946</v>
      </c>
      <c r="S862" s="46">
        <v>-101.53428521931539</v>
      </c>
      <c r="T862" s="46">
        <v>-80.508374664050052</v>
      </c>
      <c r="U862" s="46">
        <v>-105.64417360921277</v>
      </c>
    </row>
    <row r="863" spans="6:21" x14ac:dyDescent="0.25">
      <c r="F863" s="29">
        <v>853</v>
      </c>
      <c r="G863" s="32">
        <v>784.40104145951636</v>
      </c>
      <c r="H863" s="32">
        <v>830.41724313120176</v>
      </c>
      <c r="I863" s="32">
        <v>1865.5116415437378</v>
      </c>
      <c r="J863" s="32">
        <v>1642.6858647144936</v>
      </c>
      <c r="K863" s="32">
        <v>1280.0326220147317</v>
      </c>
      <c r="L863" s="32">
        <v>-1209.9601127793103</v>
      </c>
      <c r="O863" s="29">
        <v>853</v>
      </c>
      <c r="P863" s="46">
        <v>84.810044932693359</v>
      </c>
      <c r="Q863" s="46">
        <v>158.71248639500601</v>
      </c>
      <c r="R863" s="46">
        <v>16.495828780683667</v>
      </c>
      <c r="S863" s="46">
        <v>-84.29742189403612</v>
      </c>
      <c r="T863" s="46">
        <v>-88.794165923940227</v>
      </c>
      <c r="U863" s="46">
        <v>-163.10858335243336</v>
      </c>
    </row>
    <row r="864" spans="6:21" x14ac:dyDescent="0.25">
      <c r="F864" s="29">
        <v>854</v>
      </c>
      <c r="G864" s="32">
        <v>1184.4500000698863</v>
      </c>
      <c r="H864" s="32">
        <v>1069.9155686308395</v>
      </c>
      <c r="I864" s="32">
        <v>852.00765692689583</v>
      </c>
      <c r="J864" s="32">
        <v>614.90595902938003</v>
      </c>
      <c r="K864" s="32">
        <v>-587.69275666312751</v>
      </c>
      <c r="L864" s="32">
        <v>-887.10350967745944</v>
      </c>
      <c r="O864" s="29">
        <v>854</v>
      </c>
      <c r="P864" s="46">
        <v>146.91942177890212</v>
      </c>
      <c r="Q864" s="46">
        <v>234.87526866484507</v>
      </c>
      <c r="R864" s="46">
        <v>41.226435702572303</v>
      </c>
      <c r="S864" s="46">
        <v>-200.07202879060992</v>
      </c>
      <c r="T864" s="46">
        <v>-39.905586177376563</v>
      </c>
      <c r="U864" s="46">
        <v>-184.83724401595055</v>
      </c>
    </row>
    <row r="865" spans="6:21" x14ac:dyDescent="0.25">
      <c r="F865" s="29">
        <v>855</v>
      </c>
      <c r="G865" s="32">
        <v>818.95601450180311</v>
      </c>
      <c r="H865" s="32">
        <v>1001.3971395742738</v>
      </c>
      <c r="I865" s="32">
        <v>3370.7601054148522</v>
      </c>
      <c r="J865" s="32">
        <v>-842.87358764778583</v>
      </c>
      <c r="K865" s="32">
        <v>1019.2744716020325</v>
      </c>
      <c r="L865" s="32">
        <v>-122.73803236370622</v>
      </c>
      <c r="O865" s="29">
        <v>855</v>
      </c>
      <c r="P865" s="46">
        <v>92.153607431971921</v>
      </c>
      <c r="Q865" s="46">
        <v>200.87016700174672</v>
      </c>
      <c r="R865" s="46">
        <v>13.421944782020205</v>
      </c>
      <c r="S865" s="46">
        <v>-95.466531615218969</v>
      </c>
      <c r="T865" s="46">
        <v>-23.229403429154331</v>
      </c>
      <c r="U865" s="46">
        <v>-368.67928638132139</v>
      </c>
    </row>
    <row r="866" spans="6:21" x14ac:dyDescent="0.25">
      <c r="F866" s="29">
        <v>856</v>
      </c>
      <c r="G866" s="32">
        <v>696.3251286504028</v>
      </c>
      <c r="H866" s="32">
        <v>1096.2452853357681</v>
      </c>
      <c r="I866" s="32">
        <v>1955.6445108614662</v>
      </c>
      <c r="J866" s="32">
        <v>2463.6710772569249</v>
      </c>
      <c r="K866" s="32">
        <v>-521.8676480330505</v>
      </c>
      <c r="L866" s="32">
        <v>-1695.666643138682</v>
      </c>
      <c r="O866" s="29">
        <v>856</v>
      </c>
      <c r="P866" s="46">
        <v>120.86103206163756</v>
      </c>
      <c r="Q866" s="46">
        <v>180.81991483554668</v>
      </c>
      <c r="R866" s="46">
        <v>25.998735830281589</v>
      </c>
      <c r="S866" s="46">
        <v>4.2076641108693593</v>
      </c>
      <c r="T866" s="46">
        <v>-209.17733846243959</v>
      </c>
      <c r="U866" s="46">
        <v>-322.13606545024618</v>
      </c>
    </row>
    <row r="867" spans="6:21" x14ac:dyDescent="0.25">
      <c r="F867" s="29">
        <v>857</v>
      </c>
      <c r="G867" s="32">
        <v>857.45974599569672</v>
      </c>
      <c r="H867" s="32">
        <v>847.0524282783972</v>
      </c>
      <c r="I867" s="32">
        <v>946.82037019702466</v>
      </c>
      <c r="J867" s="32">
        <v>1974.6324939940396</v>
      </c>
      <c r="K867" s="32">
        <v>2514.9702572954038</v>
      </c>
      <c r="L867" s="32">
        <v>-2081.9452599197939</v>
      </c>
      <c r="O867" s="29">
        <v>857</v>
      </c>
      <c r="P867" s="46">
        <v>91.563637752250202</v>
      </c>
      <c r="Q867" s="46">
        <v>135.61612569899734</v>
      </c>
      <c r="R867" s="46">
        <v>156.1861255025309</v>
      </c>
      <c r="S867" s="46">
        <v>-106.41099956450705</v>
      </c>
      <c r="T867" s="46">
        <v>-90.006734398056551</v>
      </c>
      <c r="U867" s="46">
        <v>-261.84014326716124</v>
      </c>
    </row>
    <row r="868" spans="6:21" x14ac:dyDescent="0.25">
      <c r="F868" s="29">
        <v>858</v>
      </c>
      <c r="G868" s="32">
        <v>1047.9862644203777</v>
      </c>
      <c r="H868" s="32">
        <v>959.82034120428943</v>
      </c>
      <c r="I868" s="32">
        <v>712.26826300169614</v>
      </c>
      <c r="J868" s="32">
        <v>-586.712700490918</v>
      </c>
      <c r="K868" s="32">
        <v>1626.4979381064441</v>
      </c>
      <c r="L868" s="32">
        <v>-1775.2786748424905</v>
      </c>
      <c r="O868" s="29">
        <v>858</v>
      </c>
      <c r="P868" s="46">
        <v>228.44704182389427</v>
      </c>
      <c r="Q868" s="46">
        <v>231.70287933814654</v>
      </c>
      <c r="R868" s="46">
        <v>72.778472426211863</v>
      </c>
      <c r="S868" s="46">
        <v>-79.05042184701415</v>
      </c>
      <c r="T868" s="46">
        <v>102.83474463905588</v>
      </c>
      <c r="U868" s="46">
        <v>-150.50920961814313</v>
      </c>
    </row>
    <row r="869" spans="6:21" x14ac:dyDescent="0.25">
      <c r="F869" s="29">
        <v>859</v>
      </c>
      <c r="G869" s="32">
        <v>1036.4243818745372</v>
      </c>
      <c r="H869" s="32">
        <v>876.1474209732869</v>
      </c>
      <c r="I869" s="32">
        <v>1866.1558073931592</v>
      </c>
      <c r="J869" s="32">
        <v>246.29018113620532</v>
      </c>
      <c r="K869" s="32">
        <v>-1749.5262313991625</v>
      </c>
      <c r="L869" s="32">
        <v>-1336.6979306770854</v>
      </c>
      <c r="O869" s="29">
        <v>859</v>
      </c>
      <c r="P869" s="46">
        <v>273.55941134778595</v>
      </c>
      <c r="Q869" s="46">
        <v>189.8960437345026</v>
      </c>
      <c r="R869" s="46">
        <v>53.423331079142372</v>
      </c>
      <c r="S869" s="46">
        <v>-1.9342535907874208</v>
      </c>
      <c r="T869" s="46">
        <v>-15.210100463985782</v>
      </c>
      <c r="U869" s="46">
        <v>-116.33888677544803</v>
      </c>
    </row>
    <row r="870" spans="6:21" x14ac:dyDescent="0.25">
      <c r="F870" s="29">
        <v>860</v>
      </c>
      <c r="G870" s="32">
        <v>587.61137405089494</v>
      </c>
      <c r="H870" s="32">
        <v>1074.5187031918249</v>
      </c>
      <c r="I870" s="32">
        <v>790.49214188814403</v>
      </c>
      <c r="J870" s="32">
        <v>201.16180053575408</v>
      </c>
      <c r="K870" s="32">
        <v>1931.3443541102661</v>
      </c>
      <c r="L870" s="32">
        <v>-42.606173712523741</v>
      </c>
      <c r="O870" s="29">
        <v>860</v>
      </c>
      <c r="P870" s="46">
        <v>248.8855640755522</v>
      </c>
      <c r="Q870" s="46">
        <v>162.51374648801021</v>
      </c>
      <c r="R870" s="46">
        <v>59.949562722776932</v>
      </c>
      <c r="S870" s="46">
        <v>-95.526500848733008</v>
      </c>
      <c r="T870" s="46">
        <v>-5.3340355216984108</v>
      </c>
      <c r="U870" s="46">
        <v>-54.62439843245329</v>
      </c>
    </row>
    <row r="871" spans="6:21" x14ac:dyDescent="0.25">
      <c r="F871" s="29">
        <v>861</v>
      </c>
      <c r="G871" s="32">
        <v>640.48013826422221</v>
      </c>
      <c r="H871" s="32">
        <v>778.71744201459023</v>
      </c>
      <c r="I871" s="32">
        <v>882.6610030024749</v>
      </c>
      <c r="J871" s="32">
        <v>2232.0644662851537</v>
      </c>
      <c r="K871" s="32">
        <v>1568.4022115714597</v>
      </c>
      <c r="L871" s="32">
        <v>-341.53752716110012</v>
      </c>
      <c r="O871" s="29">
        <v>861</v>
      </c>
      <c r="P871" s="46">
        <v>185.45031273484028</v>
      </c>
      <c r="Q871" s="46">
        <v>157.67793935131675</v>
      </c>
      <c r="R871" s="46">
        <v>11.925243402210242</v>
      </c>
      <c r="S871" s="46">
        <v>-146.32099315538358</v>
      </c>
      <c r="T871" s="46">
        <v>-320.2320794944784</v>
      </c>
      <c r="U871" s="46">
        <v>-162.78654348609848</v>
      </c>
    </row>
    <row r="872" spans="6:21" x14ac:dyDescent="0.25">
      <c r="F872" s="29">
        <v>862</v>
      </c>
      <c r="G872" s="32">
        <v>788.74725688596527</v>
      </c>
      <c r="H872" s="32">
        <v>1090.5530384569447</v>
      </c>
      <c r="I872" s="32">
        <v>961.63998173660821</v>
      </c>
      <c r="J872" s="32">
        <v>397.07428424001409</v>
      </c>
      <c r="K872" s="32">
        <v>73.417755853150993</v>
      </c>
      <c r="L872" s="32">
        <v>-415.47712146290905</v>
      </c>
      <c r="O872" s="29">
        <v>862</v>
      </c>
      <c r="P872" s="46">
        <v>129.7352508468523</v>
      </c>
      <c r="Q872" s="46">
        <v>196.88674269660908</v>
      </c>
      <c r="R872" s="46">
        <v>82.117390830357351</v>
      </c>
      <c r="S872" s="46">
        <v>-56.924113386597924</v>
      </c>
      <c r="T872" s="46">
        <v>48.815425616894345</v>
      </c>
      <c r="U872" s="46">
        <v>-41.242643487351188</v>
      </c>
    </row>
    <row r="873" spans="6:21" x14ac:dyDescent="0.25">
      <c r="F873" s="29">
        <v>863</v>
      </c>
      <c r="G873" s="32">
        <v>1011.1147257610241</v>
      </c>
      <c r="H873" s="32">
        <v>1119.4320787859078</v>
      </c>
      <c r="I873" s="32">
        <v>2037.8117677851887</v>
      </c>
      <c r="J873" s="32">
        <v>1551.5528069718539</v>
      </c>
      <c r="K873" s="32">
        <v>9.7637858006801252</v>
      </c>
      <c r="L873" s="32">
        <v>1775.2109386008051</v>
      </c>
      <c r="O873" s="29">
        <v>863</v>
      </c>
      <c r="P873" s="46">
        <v>60.334720971329773</v>
      </c>
      <c r="Q873" s="46">
        <v>204.89139278378309</v>
      </c>
      <c r="R873" s="46">
        <v>108.92163471144414</v>
      </c>
      <c r="S873" s="46">
        <v>-271.71534019488581</v>
      </c>
      <c r="T873" s="46">
        <v>-204.30827371313922</v>
      </c>
      <c r="U873" s="46">
        <v>-51.426068904544934</v>
      </c>
    </row>
    <row r="874" spans="6:21" x14ac:dyDescent="0.25">
      <c r="F874" s="29">
        <v>864</v>
      </c>
      <c r="G874" s="32">
        <v>662.04628447777304</v>
      </c>
      <c r="H874" s="32">
        <v>778.10821633205887</v>
      </c>
      <c r="I874" s="32">
        <v>944.96928537800295</v>
      </c>
      <c r="J874" s="32">
        <v>1186.4209375023493</v>
      </c>
      <c r="K874" s="32">
        <v>254.34747262952715</v>
      </c>
      <c r="L874" s="32">
        <v>-2455.2711945083038</v>
      </c>
      <c r="O874" s="29">
        <v>864</v>
      </c>
      <c r="P874" s="46">
        <v>213.22980489437293</v>
      </c>
      <c r="Q874" s="46">
        <v>147.84164683057833</v>
      </c>
      <c r="R874" s="46">
        <v>39.022310984716398</v>
      </c>
      <c r="S874" s="46">
        <v>-24.992270662104261</v>
      </c>
      <c r="T874" s="46">
        <v>-262.73512191066334</v>
      </c>
      <c r="U874" s="46">
        <v>6.3889780181472133</v>
      </c>
    </row>
    <row r="875" spans="6:21" x14ac:dyDescent="0.25">
      <c r="F875" s="29">
        <v>865</v>
      </c>
      <c r="G875" s="32">
        <v>826.97295692408898</v>
      </c>
      <c r="H875" s="32">
        <v>822.2208086704286</v>
      </c>
      <c r="I875" s="32">
        <v>3441.7401305994654</v>
      </c>
      <c r="J875" s="32">
        <v>898.16149818235681</v>
      </c>
      <c r="K875" s="32">
        <v>2254.8335895859736</v>
      </c>
      <c r="L875" s="32">
        <v>-1573.7533332799394</v>
      </c>
      <c r="O875" s="29">
        <v>865</v>
      </c>
      <c r="P875" s="46">
        <v>202.79494306169107</v>
      </c>
      <c r="Q875" s="46">
        <v>248.30499803908958</v>
      </c>
      <c r="R875" s="46">
        <v>21.202739780501133</v>
      </c>
      <c r="S875" s="46">
        <v>-54.148496497752944</v>
      </c>
      <c r="T875" s="46">
        <v>54.465822832346134</v>
      </c>
      <c r="U875" s="46">
        <v>-199.06506286432955</v>
      </c>
    </row>
    <row r="876" spans="6:21" x14ac:dyDescent="0.25">
      <c r="F876" s="29">
        <v>866</v>
      </c>
      <c r="G876" s="32">
        <v>921.55541725833336</v>
      </c>
      <c r="H876" s="32">
        <v>943.43193550303931</v>
      </c>
      <c r="I876" s="32">
        <v>752.2438381226998</v>
      </c>
      <c r="J876" s="32">
        <v>2962.1981756205814</v>
      </c>
      <c r="K876" s="32">
        <v>995.42622124431182</v>
      </c>
      <c r="L876" s="32">
        <v>-817.36699527870314</v>
      </c>
      <c r="O876" s="29">
        <v>866</v>
      </c>
      <c r="P876" s="46">
        <v>112.8607834180624</v>
      </c>
      <c r="Q876" s="46">
        <v>94.587371422617707</v>
      </c>
      <c r="R876" s="46">
        <v>21.945989580270691</v>
      </c>
      <c r="S876" s="46">
        <v>-71.417354751947528</v>
      </c>
      <c r="T876" s="46">
        <v>-32.094562743725191</v>
      </c>
      <c r="U876" s="46">
        <v>-263.31272251757889</v>
      </c>
    </row>
    <row r="877" spans="6:21" x14ac:dyDescent="0.25">
      <c r="F877" s="29">
        <v>867</v>
      </c>
      <c r="G877" s="32">
        <v>688.28725766304069</v>
      </c>
      <c r="H877" s="32">
        <v>1003.640577557092</v>
      </c>
      <c r="I877" s="32">
        <v>1012.6896226313629</v>
      </c>
      <c r="J877" s="32">
        <v>2428.6059985585453</v>
      </c>
      <c r="K877" s="32">
        <v>730.87814054169212</v>
      </c>
      <c r="L877" s="32">
        <v>-1818.4793319826613</v>
      </c>
      <c r="O877" s="29">
        <v>867</v>
      </c>
      <c r="P877" s="46">
        <v>97.558195360094999</v>
      </c>
      <c r="Q877" s="46">
        <v>142.82314650407307</v>
      </c>
      <c r="R877" s="46">
        <v>16.820509952540306</v>
      </c>
      <c r="S877" s="46">
        <v>4.0977689783251208</v>
      </c>
      <c r="T877" s="46">
        <v>5.444903642680174</v>
      </c>
      <c r="U877" s="46">
        <v>-278.72397315128751</v>
      </c>
    </row>
    <row r="878" spans="6:21" x14ac:dyDescent="0.25">
      <c r="F878" s="29">
        <v>868</v>
      </c>
      <c r="G878" s="32">
        <v>927.85994497338925</v>
      </c>
      <c r="H878" s="32">
        <v>781.80985622154822</v>
      </c>
      <c r="I878" s="32">
        <v>856.03354739273527</v>
      </c>
      <c r="J878" s="32">
        <v>798.02783291951255</v>
      </c>
      <c r="K878" s="32">
        <v>668.01350059202377</v>
      </c>
      <c r="L878" s="32">
        <v>-367.16799578967129</v>
      </c>
      <c r="O878" s="29">
        <v>868</v>
      </c>
      <c r="P878" s="46">
        <v>55.721628869913673</v>
      </c>
      <c r="Q878" s="46">
        <v>186.35049423333368</v>
      </c>
      <c r="R878" s="46">
        <v>34.961562385181765</v>
      </c>
      <c r="S878" s="46">
        <v>-246.48256707462167</v>
      </c>
      <c r="T878" s="46">
        <v>34.609551040835072</v>
      </c>
      <c r="U878" s="46">
        <v>-457.59112429165725</v>
      </c>
    </row>
    <row r="879" spans="6:21" x14ac:dyDescent="0.25">
      <c r="F879" s="29">
        <v>869</v>
      </c>
      <c r="G879" s="32">
        <v>1024.3239456344995</v>
      </c>
      <c r="H879" s="32">
        <v>1058.9088948204908</v>
      </c>
      <c r="I879" s="32">
        <v>772.31043991381739</v>
      </c>
      <c r="J879" s="32">
        <v>1185.1721901653418</v>
      </c>
      <c r="K879" s="32">
        <v>1580.4177985464758</v>
      </c>
      <c r="L879" s="32">
        <v>411.63993402659889</v>
      </c>
      <c r="O879" s="29">
        <v>869</v>
      </c>
      <c r="P879" s="46">
        <v>141.2131146491239</v>
      </c>
      <c r="Q879" s="46">
        <v>238.50848165453954</v>
      </c>
      <c r="R879" s="46">
        <v>74.729794904704647</v>
      </c>
      <c r="S879" s="46">
        <v>-237.29756398172185</v>
      </c>
      <c r="T879" s="46">
        <v>-143.21193695285535</v>
      </c>
      <c r="U879" s="46">
        <v>-237.72938700218367</v>
      </c>
    </row>
    <row r="880" spans="6:21" x14ac:dyDescent="0.25">
      <c r="F880" s="29">
        <v>870</v>
      </c>
      <c r="G880" s="32">
        <v>927.774486676788</v>
      </c>
      <c r="H880" s="32">
        <v>934.24098005723681</v>
      </c>
      <c r="I880" s="32">
        <v>649.96434799773033</v>
      </c>
      <c r="J880" s="32">
        <v>350.63973502871522</v>
      </c>
      <c r="K880" s="32">
        <v>3122.6330787729585</v>
      </c>
      <c r="L880" s="32">
        <v>-88.047819870626881</v>
      </c>
      <c r="O880" s="29">
        <v>870</v>
      </c>
      <c r="P880" s="46">
        <v>82.132855709566002</v>
      </c>
      <c r="Q880" s="46">
        <v>222.36615502458761</v>
      </c>
      <c r="R880" s="46">
        <v>144.58187886329961</v>
      </c>
      <c r="S880" s="46">
        <v>-176.13196014601647</v>
      </c>
      <c r="T880" s="46">
        <v>0.55011266291080574</v>
      </c>
      <c r="U880" s="46">
        <v>-102.23640769453334</v>
      </c>
    </row>
    <row r="881" spans="6:21" x14ac:dyDescent="0.25">
      <c r="F881" s="29">
        <v>871</v>
      </c>
      <c r="G881" s="32">
        <v>717.13255817640766</v>
      </c>
      <c r="H881" s="32">
        <v>912.99919088458137</v>
      </c>
      <c r="I881" s="32">
        <v>2084.12079034812</v>
      </c>
      <c r="J881" s="32">
        <v>-136.18997997163751</v>
      </c>
      <c r="K881" s="32">
        <v>388.43536115428833</v>
      </c>
      <c r="L881" s="32">
        <v>-2050.8449219738986</v>
      </c>
      <c r="O881" s="29">
        <v>871</v>
      </c>
      <c r="P881" s="46">
        <v>176.96760809242568</v>
      </c>
      <c r="Q881" s="46">
        <v>188.78411325507625</v>
      </c>
      <c r="R881" s="46">
        <v>66.662734264540347</v>
      </c>
      <c r="S881" s="46">
        <v>20.486715713859894</v>
      </c>
      <c r="T881" s="46">
        <v>-133.12469034556534</v>
      </c>
      <c r="U881" s="46">
        <v>44.597840963425085</v>
      </c>
    </row>
    <row r="882" spans="6:21" x14ac:dyDescent="0.25">
      <c r="F882" s="29">
        <v>872</v>
      </c>
      <c r="G882" s="32">
        <v>896.94117474951008</v>
      </c>
      <c r="H882" s="32">
        <v>750.52747907967751</v>
      </c>
      <c r="I882" s="32">
        <v>2294.7962459392106</v>
      </c>
      <c r="J882" s="32">
        <v>1752.925085429476</v>
      </c>
      <c r="K882" s="32">
        <v>-259.56039490481817</v>
      </c>
      <c r="L882" s="32">
        <v>-1178.458828108247</v>
      </c>
      <c r="O882" s="29">
        <v>872</v>
      </c>
      <c r="P882" s="46">
        <v>155.09033029626744</v>
      </c>
      <c r="Q882" s="46">
        <v>164.18962317017065</v>
      </c>
      <c r="R882" s="46">
        <v>41.630502823623715</v>
      </c>
      <c r="S882" s="46">
        <v>31.852906406272609</v>
      </c>
      <c r="T882" s="46">
        <v>21.291892289786688</v>
      </c>
      <c r="U882" s="46">
        <v>-219.14711313278394</v>
      </c>
    </row>
    <row r="883" spans="6:21" x14ac:dyDescent="0.25">
      <c r="F883" s="29">
        <v>873</v>
      </c>
      <c r="G883" s="32">
        <v>963.44480724245795</v>
      </c>
      <c r="H883" s="32">
        <v>964.7773049526013</v>
      </c>
      <c r="I883" s="32">
        <v>728.75244150173148</v>
      </c>
      <c r="J883" s="32">
        <v>3002.8205294617874</v>
      </c>
      <c r="K883" s="32">
        <v>853.87716643528256</v>
      </c>
      <c r="L883" s="32">
        <v>-753.52948159696189</v>
      </c>
      <c r="O883" s="29">
        <v>873</v>
      </c>
      <c r="P883" s="46">
        <v>106.86378976625338</v>
      </c>
      <c r="Q883" s="46">
        <v>178.21338159167431</v>
      </c>
      <c r="R883" s="46">
        <v>67.32964586114673</v>
      </c>
      <c r="S883" s="46">
        <v>-109.58943239638052</v>
      </c>
      <c r="T883" s="46">
        <v>-53.127992365493924</v>
      </c>
      <c r="U883" s="46">
        <v>-359.50190074077659</v>
      </c>
    </row>
    <row r="884" spans="6:21" x14ac:dyDescent="0.25">
      <c r="F884" s="29">
        <v>874</v>
      </c>
      <c r="G884" s="32">
        <v>597.02800437874885</v>
      </c>
      <c r="H884" s="32">
        <v>783.60377479829731</v>
      </c>
      <c r="I884" s="32">
        <v>793.73488199596341</v>
      </c>
      <c r="J884" s="32">
        <v>984.12039143188667</v>
      </c>
      <c r="K884" s="32">
        <v>584.14731833871156</v>
      </c>
      <c r="L884" s="32">
        <v>-1073.868638377121</v>
      </c>
      <c r="O884" s="29">
        <v>874</v>
      </c>
      <c r="P884" s="46">
        <v>149.60192011855588</v>
      </c>
      <c r="Q884" s="46">
        <v>191.70386812565971</v>
      </c>
      <c r="R884" s="46">
        <v>43.570135918992662</v>
      </c>
      <c r="S884" s="46">
        <v>18.968653843251616</v>
      </c>
      <c r="T884" s="46">
        <v>-174.57668044274487</v>
      </c>
      <c r="U884" s="46">
        <v>-112.83037686574335</v>
      </c>
    </row>
    <row r="885" spans="6:21" x14ac:dyDescent="0.25">
      <c r="F885" s="29">
        <v>875</v>
      </c>
      <c r="G885" s="32">
        <v>874.02775992124953</v>
      </c>
      <c r="H885" s="32">
        <v>1027.8896045566953</v>
      </c>
      <c r="I885" s="32">
        <v>838.11803010956646</v>
      </c>
      <c r="J885" s="32">
        <v>522.14757967277546</v>
      </c>
      <c r="K885" s="32">
        <v>1150.5354585278074</v>
      </c>
      <c r="L885" s="32">
        <v>-784.39250280542547</v>
      </c>
      <c r="O885" s="29">
        <v>875</v>
      </c>
      <c r="P885" s="46">
        <v>152.61604807380814</v>
      </c>
      <c r="Q885" s="46">
        <v>284.0405582781093</v>
      </c>
      <c r="R885" s="46">
        <v>39.23274347397097</v>
      </c>
      <c r="S885" s="46">
        <v>-95.068025826882717</v>
      </c>
      <c r="T885" s="46">
        <v>1.4793467102121554</v>
      </c>
      <c r="U885" s="46">
        <v>-335.55739615785683</v>
      </c>
    </row>
    <row r="886" spans="6:21" x14ac:dyDescent="0.25">
      <c r="F886" s="29">
        <v>876</v>
      </c>
      <c r="G886" s="32">
        <v>926.676121964706</v>
      </c>
      <c r="H886" s="32">
        <v>794.9349310687785</v>
      </c>
      <c r="I886" s="32">
        <v>935.63500182573171</v>
      </c>
      <c r="J886" s="32">
        <v>-86.201220613239457</v>
      </c>
      <c r="K886" s="32">
        <v>358.38148512697808</v>
      </c>
      <c r="L886" s="32">
        <v>-2687.1066235717262</v>
      </c>
      <c r="O886" s="29">
        <v>876</v>
      </c>
      <c r="P886" s="46">
        <v>96.263234938933124</v>
      </c>
      <c r="Q886" s="46">
        <v>182.73739193894733</v>
      </c>
      <c r="R886" s="46">
        <v>39.928215936468803</v>
      </c>
      <c r="S886" s="46">
        <v>-85.237075863729046</v>
      </c>
      <c r="T886" s="46">
        <v>-32.976097699702791</v>
      </c>
      <c r="U886" s="46">
        <v>-299.11623206562194</v>
      </c>
    </row>
    <row r="887" spans="6:21" x14ac:dyDescent="0.25">
      <c r="F887" s="29">
        <v>877</v>
      </c>
      <c r="G887" s="32">
        <v>817.87979487477514</v>
      </c>
      <c r="H887" s="32">
        <v>820.06841904786324</v>
      </c>
      <c r="I887" s="32">
        <v>964.61971178979275</v>
      </c>
      <c r="J887" s="32">
        <v>1268.003326580987</v>
      </c>
      <c r="K887" s="32">
        <v>144.1409913105108</v>
      </c>
      <c r="L887" s="32">
        <v>-780.94803736093218</v>
      </c>
      <c r="O887" s="29">
        <v>877</v>
      </c>
      <c r="P887" s="46">
        <v>184.77902443151771</v>
      </c>
      <c r="Q887" s="46">
        <v>246.46839955922241</v>
      </c>
      <c r="R887" s="46">
        <v>54.761285391592651</v>
      </c>
      <c r="S887" s="46">
        <v>-60.209615647200735</v>
      </c>
      <c r="T887" s="46">
        <v>-65.488634687889316</v>
      </c>
      <c r="U887" s="46">
        <v>-148.79563148980822</v>
      </c>
    </row>
    <row r="888" spans="6:21" x14ac:dyDescent="0.25">
      <c r="F888" s="29">
        <v>878</v>
      </c>
      <c r="G888" s="32">
        <v>635.93961319124037</v>
      </c>
      <c r="H888" s="32">
        <v>998.40258047406132</v>
      </c>
      <c r="I888" s="32">
        <v>2060.6220541007829</v>
      </c>
      <c r="J888" s="32">
        <v>1013.3542103264836</v>
      </c>
      <c r="K888" s="32">
        <v>233.18546089172378</v>
      </c>
      <c r="L888" s="32">
        <v>-1554.2126674076462</v>
      </c>
      <c r="O888" s="29">
        <v>878</v>
      </c>
      <c r="P888" s="46">
        <v>147.20678828716586</v>
      </c>
      <c r="Q888" s="46">
        <v>162.8130222950424</v>
      </c>
      <c r="R888" s="46">
        <v>36.448880537570005</v>
      </c>
      <c r="S888" s="46">
        <v>79.985845501528615</v>
      </c>
      <c r="T888" s="46">
        <v>22.363546801836719</v>
      </c>
      <c r="U888" s="46">
        <v>-215.25306153005715</v>
      </c>
    </row>
    <row r="889" spans="6:21" x14ac:dyDescent="0.25">
      <c r="F889" s="29">
        <v>879</v>
      </c>
      <c r="G889" s="32">
        <v>911.46996762841218</v>
      </c>
      <c r="H889" s="32">
        <v>934.04692573627017</v>
      </c>
      <c r="I889" s="32">
        <v>891.38785625442415</v>
      </c>
      <c r="J889" s="32">
        <v>-1563.779501965314</v>
      </c>
      <c r="K889" s="32">
        <v>-824.19713545360628</v>
      </c>
      <c r="L889" s="32">
        <v>-1461.3576613513969</v>
      </c>
      <c r="O889" s="29">
        <v>879</v>
      </c>
      <c r="P889" s="46">
        <v>235.77986323894902</v>
      </c>
      <c r="Q889" s="46">
        <v>209.69523681361858</v>
      </c>
      <c r="R889" s="46">
        <v>-30.124787536066947</v>
      </c>
      <c r="S889" s="46">
        <v>63.618498497756832</v>
      </c>
      <c r="T889" s="46">
        <v>-164.79526715976044</v>
      </c>
      <c r="U889" s="46">
        <v>-36.314791170252306</v>
      </c>
    </row>
    <row r="890" spans="6:21" x14ac:dyDescent="0.25">
      <c r="F890" s="29">
        <v>880</v>
      </c>
      <c r="G890" s="32">
        <v>794.00398232869884</v>
      </c>
      <c r="H890" s="32">
        <v>1036.5757644041114</v>
      </c>
      <c r="I890" s="32">
        <v>864.46476649662827</v>
      </c>
      <c r="J890" s="32">
        <v>-872.03670781965684</v>
      </c>
      <c r="K890" s="32">
        <v>-288.53756264579988</v>
      </c>
      <c r="L890" s="32">
        <v>348.21015774492753</v>
      </c>
      <c r="O890" s="29">
        <v>880</v>
      </c>
      <c r="P890" s="46">
        <v>142.02388648245955</v>
      </c>
      <c r="Q890" s="46">
        <v>176.60125956953533</v>
      </c>
      <c r="R890" s="46">
        <v>12.958281856377084</v>
      </c>
      <c r="S890" s="46">
        <v>-250.11192549846055</v>
      </c>
      <c r="T890" s="46">
        <v>-26.844057535167053</v>
      </c>
      <c r="U890" s="46">
        <v>-254.01781988995663</v>
      </c>
    </row>
    <row r="891" spans="6:21" x14ac:dyDescent="0.25">
      <c r="F891" s="29">
        <v>881</v>
      </c>
      <c r="G891" s="32">
        <v>704.24925590106659</v>
      </c>
      <c r="H891" s="32">
        <v>748.78466406470579</v>
      </c>
      <c r="I891" s="32">
        <v>761.10622523692473</v>
      </c>
      <c r="J891" s="32">
        <v>1906.6249113478762</v>
      </c>
      <c r="K891" s="32">
        <v>1293.4320554193</v>
      </c>
      <c r="L891" s="32">
        <v>406.24335862934367</v>
      </c>
      <c r="O891" s="29">
        <v>881</v>
      </c>
      <c r="P891" s="46">
        <v>161.4536158212411</v>
      </c>
      <c r="Q891" s="46">
        <v>210.76883958207526</v>
      </c>
      <c r="R891" s="46">
        <v>149.4688934860439</v>
      </c>
      <c r="S891" s="46">
        <v>12.003487302300755</v>
      </c>
      <c r="T891" s="46">
        <v>51.597773323318847</v>
      </c>
      <c r="U891" s="46">
        <v>-213.89622252300853</v>
      </c>
    </row>
    <row r="892" spans="6:21" x14ac:dyDescent="0.25">
      <c r="F892" s="29">
        <v>882</v>
      </c>
      <c r="G892" s="32">
        <v>711.97681777682283</v>
      </c>
      <c r="H892" s="32">
        <v>829.62404674155914</v>
      </c>
      <c r="I892" s="32">
        <v>865.53173429169738</v>
      </c>
      <c r="J892" s="32">
        <v>359.8879274207975</v>
      </c>
      <c r="K892" s="32">
        <v>3241.2978097322512</v>
      </c>
      <c r="L892" s="32">
        <v>-1821.6411082891063</v>
      </c>
      <c r="O892" s="29">
        <v>882</v>
      </c>
      <c r="P892" s="46">
        <v>125.44182636542297</v>
      </c>
      <c r="Q892" s="46">
        <v>220.43344805949408</v>
      </c>
      <c r="R892" s="46">
        <v>86.688411076896159</v>
      </c>
      <c r="S892" s="46">
        <v>-73.00499101869093</v>
      </c>
      <c r="T892" s="46">
        <v>-70.329142615223304</v>
      </c>
      <c r="U892" s="46">
        <v>-267.80804986650514</v>
      </c>
    </row>
    <row r="893" spans="6:21" x14ac:dyDescent="0.25">
      <c r="F893" s="29">
        <v>883</v>
      </c>
      <c r="G893" s="32">
        <v>820.7851253355866</v>
      </c>
      <c r="H893" s="32">
        <v>822.9803659793688</v>
      </c>
      <c r="I893" s="32">
        <v>691.40821422822228</v>
      </c>
      <c r="J893" s="32">
        <v>2012.4378345810001</v>
      </c>
      <c r="K893" s="32">
        <v>1387.8223285976283</v>
      </c>
      <c r="L893" s="32">
        <v>-626.95470123566429</v>
      </c>
      <c r="O893" s="29">
        <v>883</v>
      </c>
      <c r="P893" s="46">
        <v>226.14172572036122</v>
      </c>
      <c r="Q893" s="46">
        <v>147.82173888945869</v>
      </c>
      <c r="R893" s="46">
        <v>130.4855902667253</v>
      </c>
      <c r="S893" s="46">
        <v>-23.661463839358248</v>
      </c>
      <c r="T893" s="46">
        <v>28.746851077256451</v>
      </c>
      <c r="U893" s="46">
        <v>-221.249721411667</v>
      </c>
    </row>
    <row r="894" spans="6:21" x14ac:dyDescent="0.25">
      <c r="F894" s="29">
        <v>884</v>
      </c>
      <c r="G894" s="32">
        <v>935.82038278461687</v>
      </c>
      <c r="H894" s="32">
        <v>910.15886592197057</v>
      </c>
      <c r="I894" s="32">
        <v>2037.6215192632735</v>
      </c>
      <c r="J894" s="32">
        <v>-330.99835726931451</v>
      </c>
      <c r="K894" s="32">
        <v>-1078.3895336351216</v>
      </c>
      <c r="L894" s="32">
        <v>-1741.1710972766477</v>
      </c>
      <c r="O894" s="29">
        <v>884</v>
      </c>
      <c r="P894" s="46">
        <v>202.42594743027672</v>
      </c>
      <c r="Q894" s="46">
        <v>243.85091469588332</v>
      </c>
      <c r="R894" s="46">
        <v>25.461320771530609</v>
      </c>
      <c r="S894" s="46">
        <v>76.167832046381363</v>
      </c>
      <c r="T894" s="46">
        <v>-93.351010582309868</v>
      </c>
      <c r="U894" s="46">
        <v>-145.37675471271848</v>
      </c>
    </row>
    <row r="895" spans="6:21" x14ac:dyDescent="0.25">
      <c r="F895" s="29">
        <v>885</v>
      </c>
      <c r="G895" s="32">
        <v>855.46099627980857</v>
      </c>
      <c r="H895" s="32">
        <v>1219.3436875598281</v>
      </c>
      <c r="I895" s="32">
        <v>909.9665510990958</v>
      </c>
      <c r="J895" s="32">
        <v>681.2949800901215</v>
      </c>
      <c r="K895" s="32">
        <v>1800.3886988612212</v>
      </c>
      <c r="L895" s="32">
        <v>353.82439007479479</v>
      </c>
      <c r="O895" s="29">
        <v>885</v>
      </c>
      <c r="P895" s="46">
        <v>65.027021406035374</v>
      </c>
      <c r="Q895" s="46">
        <v>206.85881741224409</v>
      </c>
      <c r="R895" s="46">
        <v>49.475504309281632</v>
      </c>
      <c r="S895" s="46">
        <v>-178.18800488092995</v>
      </c>
      <c r="T895" s="46">
        <v>26.439355354713257</v>
      </c>
      <c r="U895" s="46">
        <v>-350.45721081362171</v>
      </c>
    </row>
    <row r="896" spans="6:21" x14ac:dyDescent="0.25">
      <c r="F896" s="29">
        <v>886</v>
      </c>
      <c r="G896" s="32">
        <v>576.28398053674709</v>
      </c>
      <c r="H896" s="32">
        <v>1046.052344005654</v>
      </c>
      <c r="I896" s="32">
        <v>831.50000420082597</v>
      </c>
      <c r="J896" s="32">
        <v>851.38953666517227</v>
      </c>
      <c r="K896" s="32">
        <v>2955.3453683548742</v>
      </c>
      <c r="L896" s="32">
        <v>-1345.9333780258612</v>
      </c>
      <c r="O896" s="29">
        <v>886</v>
      </c>
      <c r="P896" s="46">
        <v>214.70421485373333</v>
      </c>
      <c r="Q896" s="46">
        <v>156.35991768344508</v>
      </c>
      <c r="R896" s="46">
        <v>63.167011827320437</v>
      </c>
      <c r="S896" s="46">
        <v>6.9546231877353648</v>
      </c>
      <c r="T896" s="46">
        <v>53.732889205164952</v>
      </c>
      <c r="U896" s="46">
        <v>-265.96685641429974</v>
      </c>
    </row>
    <row r="897" spans="6:21" x14ac:dyDescent="0.25">
      <c r="F897" s="29">
        <v>887</v>
      </c>
      <c r="G897" s="32">
        <v>965.66270091091519</v>
      </c>
      <c r="H897" s="32">
        <v>869.67326746105755</v>
      </c>
      <c r="I897" s="32">
        <v>3284.5403595403677</v>
      </c>
      <c r="J897" s="32">
        <v>2634.6735129101717</v>
      </c>
      <c r="K897" s="32">
        <v>368.56193804610848</v>
      </c>
      <c r="L897" s="32">
        <v>-310.47504711277543</v>
      </c>
      <c r="O897" s="29">
        <v>887</v>
      </c>
      <c r="P897" s="46">
        <v>127.26748358167242</v>
      </c>
      <c r="Q897" s="46">
        <v>161.79198064350794</v>
      </c>
      <c r="R897" s="46">
        <v>79.616926035498636</v>
      </c>
      <c r="S897" s="46">
        <v>-155.0921129320916</v>
      </c>
      <c r="T897" s="46">
        <v>98.803826839275189</v>
      </c>
      <c r="U897" s="46">
        <v>-409.08640853190172</v>
      </c>
    </row>
    <row r="898" spans="6:21" x14ac:dyDescent="0.25">
      <c r="F898" s="29">
        <v>888</v>
      </c>
      <c r="G898" s="32">
        <v>1082.0619368287344</v>
      </c>
      <c r="H898" s="32">
        <v>887.71114168478471</v>
      </c>
      <c r="I898" s="32">
        <v>669.53833517976182</v>
      </c>
      <c r="J898" s="32">
        <v>477.07446682948557</v>
      </c>
      <c r="K898" s="32">
        <v>713.48583109813626</v>
      </c>
      <c r="L898" s="32">
        <v>706.18317425994701</v>
      </c>
      <c r="O898" s="29">
        <v>888</v>
      </c>
      <c r="P898" s="46">
        <v>139.30948866918919</v>
      </c>
      <c r="Q898" s="46">
        <v>164.33085817914156</v>
      </c>
      <c r="R898" s="46">
        <v>83.843306363155364</v>
      </c>
      <c r="S898" s="46">
        <v>-221.2717833469427</v>
      </c>
      <c r="T898" s="46">
        <v>-195.11711273427727</v>
      </c>
      <c r="U898" s="46">
        <v>-135.857353396343</v>
      </c>
    </row>
    <row r="899" spans="6:21" x14ac:dyDescent="0.25">
      <c r="F899" s="29">
        <v>889</v>
      </c>
      <c r="G899" s="32">
        <v>854.15359656532246</v>
      </c>
      <c r="H899" s="32">
        <v>1099.4031932308426</v>
      </c>
      <c r="I899" s="32">
        <v>655.53336810662222</v>
      </c>
      <c r="J899" s="32">
        <v>1275.7426470039954</v>
      </c>
      <c r="K899" s="32">
        <v>3210.5805212814794</v>
      </c>
      <c r="L899" s="32">
        <v>-1835.1997617991465</v>
      </c>
      <c r="O899" s="29">
        <v>889</v>
      </c>
      <c r="P899" s="46">
        <v>220.57737686139157</v>
      </c>
      <c r="Q899" s="46">
        <v>112.50522492538079</v>
      </c>
      <c r="R899" s="46">
        <v>91.166893662018595</v>
      </c>
      <c r="S899" s="46">
        <v>37.188515463820181</v>
      </c>
      <c r="T899" s="46">
        <v>54.275747423605026</v>
      </c>
      <c r="U899" s="46">
        <v>-92.399313082734466</v>
      </c>
    </row>
    <row r="900" spans="6:21" x14ac:dyDescent="0.25">
      <c r="F900" s="29">
        <v>890</v>
      </c>
      <c r="G900" s="32">
        <v>737.19287824053936</v>
      </c>
      <c r="H900" s="32">
        <v>1018.9232618797014</v>
      </c>
      <c r="I900" s="32">
        <v>1490.959578232872</v>
      </c>
      <c r="J900" s="32">
        <v>1136.3006569028985</v>
      </c>
      <c r="K900" s="32">
        <v>194.86580093973407</v>
      </c>
      <c r="L900" s="32">
        <v>-284.7670665389187</v>
      </c>
      <c r="O900" s="29">
        <v>890</v>
      </c>
      <c r="P900" s="46">
        <v>204.1451240713838</v>
      </c>
      <c r="Q900" s="46">
        <v>228.08156451131299</v>
      </c>
      <c r="R900" s="46">
        <v>6.8731191190104823</v>
      </c>
      <c r="S900" s="46">
        <v>5.5658019399249383</v>
      </c>
      <c r="T900" s="46">
        <v>4.2902344180801038</v>
      </c>
      <c r="U900" s="46">
        <v>87.360895832878271</v>
      </c>
    </row>
    <row r="901" spans="6:21" x14ac:dyDescent="0.25">
      <c r="F901" s="29">
        <v>891</v>
      </c>
      <c r="G901" s="32">
        <v>740.83903258127884</v>
      </c>
      <c r="H901" s="32">
        <v>855.10609411464156</v>
      </c>
      <c r="I901" s="32">
        <v>750.01456331959889</v>
      </c>
      <c r="J901" s="32">
        <v>1089.1840892636492</v>
      </c>
      <c r="K901" s="32">
        <v>1269.5477439567649</v>
      </c>
      <c r="L901" s="32">
        <v>-2080.5225046357928</v>
      </c>
      <c r="O901" s="29">
        <v>891</v>
      </c>
      <c r="P901" s="46">
        <v>155.34533877917528</v>
      </c>
      <c r="Q901" s="46">
        <v>106.97211693936208</v>
      </c>
      <c r="R901" s="46">
        <v>30.500105071389783</v>
      </c>
      <c r="S901" s="46">
        <v>-41.585432551506869</v>
      </c>
      <c r="T901" s="46">
        <v>-154.26554636231856</v>
      </c>
      <c r="U901" s="46">
        <v>-185.36682295187165</v>
      </c>
    </row>
    <row r="902" spans="6:21" x14ac:dyDescent="0.25">
      <c r="F902" s="29">
        <v>892</v>
      </c>
      <c r="G902" s="32">
        <v>766.71822145693568</v>
      </c>
      <c r="H902" s="32">
        <v>854.86138873043365</v>
      </c>
      <c r="I902" s="32">
        <v>781.42954195452648</v>
      </c>
      <c r="J902" s="32">
        <v>1106.6633170609994</v>
      </c>
      <c r="K902" s="32">
        <v>2493.5539114666135</v>
      </c>
      <c r="L902" s="32">
        <v>-1270.7011718070944</v>
      </c>
      <c r="O902" s="29">
        <v>892</v>
      </c>
      <c r="P902" s="46">
        <v>83.334695766309665</v>
      </c>
      <c r="Q902" s="46">
        <v>233.49830267227742</v>
      </c>
      <c r="R902" s="46">
        <v>142.10329356072054</v>
      </c>
      <c r="S902" s="46">
        <v>-19.658739533634389</v>
      </c>
      <c r="T902" s="46">
        <v>45.554761448639454</v>
      </c>
      <c r="U902" s="46">
        <v>-222.89739932374209</v>
      </c>
    </row>
    <row r="903" spans="6:21" x14ac:dyDescent="0.25">
      <c r="F903" s="29">
        <v>893</v>
      </c>
      <c r="G903" s="32">
        <v>1042.2777420435932</v>
      </c>
      <c r="H903" s="32">
        <v>931.40797128347003</v>
      </c>
      <c r="I903" s="32">
        <v>930.06855894232285</v>
      </c>
      <c r="J903" s="32">
        <v>-306.79268646038145</v>
      </c>
      <c r="K903" s="32">
        <v>665.50569427401024</v>
      </c>
      <c r="L903" s="32">
        <v>356.02017587168029</v>
      </c>
      <c r="O903" s="29">
        <v>893</v>
      </c>
      <c r="P903" s="46">
        <v>152.87912264942946</v>
      </c>
      <c r="Q903" s="46">
        <v>205.90162585186204</v>
      </c>
      <c r="R903" s="46">
        <v>92.810324312609964</v>
      </c>
      <c r="S903" s="46">
        <v>-112.82533731292961</v>
      </c>
      <c r="T903" s="46">
        <v>-159.06569482448174</v>
      </c>
      <c r="U903" s="46">
        <v>-110.05450780689523</v>
      </c>
    </row>
    <row r="904" spans="6:21" x14ac:dyDescent="0.25">
      <c r="F904" s="29">
        <v>894</v>
      </c>
      <c r="G904" s="32">
        <v>764.24411841459596</v>
      </c>
      <c r="H904" s="32">
        <v>782.67835999621184</v>
      </c>
      <c r="I904" s="32">
        <v>937.94674728221116</v>
      </c>
      <c r="J904" s="32">
        <v>2300.3064248461951</v>
      </c>
      <c r="K904" s="32">
        <v>2088.0516343706158</v>
      </c>
      <c r="L904" s="32">
        <v>-529.44862722010021</v>
      </c>
      <c r="O904" s="29">
        <v>894</v>
      </c>
      <c r="P904" s="46">
        <v>160.55210886914125</v>
      </c>
      <c r="Q904" s="46">
        <v>171.37780050295925</v>
      </c>
      <c r="R904" s="46">
        <v>72.341592679482233</v>
      </c>
      <c r="S904" s="46">
        <v>-10.50254152012144</v>
      </c>
      <c r="T904" s="46">
        <v>29.234983960137015</v>
      </c>
      <c r="U904" s="46">
        <v>-112.76829487455313</v>
      </c>
    </row>
    <row r="905" spans="6:21" x14ac:dyDescent="0.25">
      <c r="F905" s="29">
        <v>895</v>
      </c>
      <c r="G905" s="32">
        <v>792.59082826848271</v>
      </c>
      <c r="H905" s="32">
        <v>934.29315264524303</v>
      </c>
      <c r="I905" s="32">
        <v>878.96572870635828</v>
      </c>
      <c r="J905" s="32">
        <v>2488.2025782956598</v>
      </c>
      <c r="K905" s="32">
        <v>-445.04496469582227</v>
      </c>
      <c r="L905" s="32">
        <v>-169.05065615158583</v>
      </c>
      <c r="O905" s="29">
        <v>895</v>
      </c>
      <c r="P905" s="46">
        <v>147.76392961595513</v>
      </c>
      <c r="Q905" s="46">
        <v>140.67506503678754</v>
      </c>
      <c r="R905" s="46">
        <v>23.344759253872269</v>
      </c>
      <c r="S905" s="46">
        <v>-169.43892586365848</v>
      </c>
      <c r="T905" s="46">
        <v>-119.41564724140437</v>
      </c>
      <c r="U905" s="46">
        <v>-181.62003095596447</v>
      </c>
    </row>
    <row r="906" spans="6:21" x14ac:dyDescent="0.25">
      <c r="F906" s="29">
        <v>896</v>
      </c>
      <c r="G906" s="32">
        <v>826.79518645982762</v>
      </c>
      <c r="H906" s="32">
        <v>870.05798895107455</v>
      </c>
      <c r="I906" s="32">
        <v>700.40184874813895</v>
      </c>
      <c r="J906" s="32">
        <v>1172.7376738668427</v>
      </c>
      <c r="K906" s="32">
        <v>669.64478437516118</v>
      </c>
      <c r="L906" s="32">
        <v>-904.04252353624906</v>
      </c>
      <c r="O906" s="29">
        <v>896</v>
      </c>
      <c r="P906" s="46">
        <v>122.67668732432605</v>
      </c>
      <c r="Q906" s="46">
        <v>222.014715698717</v>
      </c>
      <c r="R906" s="46">
        <v>157.58740360748317</v>
      </c>
      <c r="S906" s="46">
        <v>-194.41870391196335</v>
      </c>
      <c r="T906" s="46">
        <v>-52.935767281960466</v>
      </c>
      <c r="U906" s="46">
        <v>1.6917516214280113</v>
      </c>
    </row>
    <row r="907" spans="6:21" x14ac:dyDescent="0.25">
      <c r="F907" s="29">
        <v>897</v>
      </c>
      <c r="G907" s="32">
        <v>751.52221955785399</v>
      </c>
      <c r="H907" s="32">
        <v>754.22744044390765</v>
      </c>
      <c r="I907" s="32">
        <v>840.44653117494863</v>
      </c>
      <c r="J907" s="32">
        <v>1678.3723363199806</v>
      </c>
      <c r="K907" s="32">
        <v>-742.7801390435452</v>
      </c>
      <c r="L907" s="32">
        <v>554.1358502309713</v>
      </c>
      <c r="O907" s="29">
        <v>897</v>
      </c>
      <c r="P907" s="46">
        <v>208.35045585696651</v>
      </c>
      <c r="Q907" s="46">
        <v>250.00516252624038</v>
      </c>
      <c r="R907" s="46">
        <v>14.819455835380325</v>
      </c>
      <c r="S907" s="46">
        <v>-58.210277144412657</v>
      </c>
      <c r="T907" s="46">
        <v>-33.230256394191883</v>
      </c>
      <c r="U907" s="46">
        <v>-31.091667677946702</v>
      </c>
    </row>
    <row r="908" spans="6:21" x14ac:dyDescent="0.25">
      <c r="F908" s="29">
        <v>898</v>
      </c>
      <c r="G908" s="32">
        <v>836.34203599665307</v>
      </c>
      <c r="H908" s="32">
        <v>1097.6843077064386</v>
      </c>
      <c r="I908" s="32">
        <v>1935.2588718380448</v>
      </c>
      <c r="J908" s="32">
        <v>1316.1511865283246</v>
      </c>
      <c r="K908" s="32">
        <v>962.06305563008027</v>
      </c>
      <c r="L908" s="32">
        <v>-922.84730721966207</v>
      </c>
      <c r="O908" s="29">
        <v>898</v>
      </c>
      <c r="P908" s="46">
        <v>136.74260401019029</v>
      </c>
      <c r="Q908" s="46">
        <v>237.52992040332779</v>
      </c>
      <c r="R908" s="46">
        <v>172.40817963670068</v>
      </c>
      <c r="S908" s="46">
        <v>59.271748617638195</v>
      </c>
      <c r="T908" s="46">
        <v>112.08476052826904</v>
      </c>
      <c r="U908" s="46">
        <v>-391.66907608370389</v>
      </c>
    </row>
    <row r="909" spans="6:21" x14ac:dyDescent="0.25">
      <c r="F909" s="29">
        <v>899</v>
      </c>
      <c r="G909" s="32">
        <v>773.63503296405361</v>
      </c>
      <c r="H909" s="32">
        <v>762.44452089452352</v>
      </c>
      <c r="I909" s="32">
        <v>900.17150322496491</v>
      </c>
      <c r="J909" s="32">
        <v>2272.0115521072166</v>
      </c>
      <c r="K909" s="32">
        <v>1351.0239213202649</v>
      </c>
      <c r="L909" s="32">
        <v>207.45060504435151</v>
      </c>
      <c r="O909" s="29">
        <v>899</v>
      </c>
      <c r="P909" s="46">
        <v>194.66488267719976</v>
      </c>
      <c r="Q909" s="46">
        <v>224.53926505911767</v>
      </c>
      <c r="R909" s="46">
        <v>64.645600521138988</v>
      </c>
      <c r="S909" s="46">
        <v>-75.386525394116688</v>
      </c>
      <c r="T909" s="46">
        <v>-149.0837206348175</v>
      </c>
      <c r="U909" s="46">
        <v>-126.97014632469711</v>
      </c>
    </row>
    <row r="910" spans="6:21" x14ac:dyDescent="0.25">
      <c r="F910" s="29">
        <v>900</v>
      </c>
      <c r="G910" s="32">
        <v>971.60856821657717</v>
      </c>
      <c r="H910" s="32">
        <v>1256.0038440303115</v>
      </c>
      <c r="I910" s="32">
        <v>1450.2975429291841</v>
      </c>
      <c r="J910" s="32">
        <v>-1009.684249150795</v>
      </c>
      <c r="K910" s="32">
        <v>633.05980930061651</v>
      </c>
      <c r="L910" s="32">
        <v>-2197.6245674289185</v>
      </c>
      <c r="O910" s="29">
        <v>900</v>
      </c>
      <c r="P910" s="46">
        <v>188.45745576599768</v>
      </c>
      <c r="Q910" s="46">
        <v>246.19593464164655</v>
      </c>
      <c r="R910" s="46">
        <v>19.179082333338727</v>
      </c>
      <c r="S910" s="46">
        <v>-190.33260062020156</v>
      </c>
      <c r="T910" s="46">
        <v>-12.555746992997115</v>
      </c>
      <c r="U910" s="46">
        <v>-151.38326019701435</v>
      </c>
    </row>
    <row r="911" spans="6:21" x14ac:dyDescent="0.25">
      <c r="F911" s="29">
        <v>901</v>
      </c>
      <c r="G911" s="32">
        <v>535.01998477557163</v>
      </c>
      <c r="H911" s="32">
        <v>876.59130811377327</v>
      </c>
      <c r="I911" s="32">
        <v>821.53090123822221</v>
      </c>
      <c r="J911" s="32">
        <v>432.90821446693553</v>
      </c>
      <c r="K911" s="32">
        <v>1461.8028677543189</v>
      </c>
      <c r="L911" s="32">
        <v>-2178.3300014860079</v>
      </c>
      <c r="O911" s="29">
        <v>901</v>
      </c>
      <c r="P911" s="46">
        <v>116.54453837650289</v>
      </c>
      <c r="Q911" s="46">
        <v>185.60955632453636</v>
      </c>
      <c r="R911" s="46">
        <v>54.048840056895017</v>
      </c>
      <c r="S911" s="46">
        <v>-259.3908038967902</v>
      </c>
      <c r="T911" s="46">
        <v>166.8296689931218</v>
      </c>
      <c r="U911" s="46">
        <v>-177.17883382835032</v>
      </c>
    </row>
    <row r="912" spans="6:21" x14ac:dyDescent="0.25">
      <c r="F912" s="29">
        <v>902</v>
      </c>
      <c r="G912" s="32">
        <v>848.37346352652366</v>
      </c>
      <c r="H912" s="32">
        <v>764.53554719897147</v>
      </c>
      <c r="I912" s="32">
        <v>730.00509232648074</v>
      </c>
      <c r="J912" s="32">
        <v>1213.9606515992673</v>
      </c>
      <c r="K912" s="32">
        <v>1256.2077526182911</v>
      </c>
      <c r="L912" s="32">
        <v>-1405.872490681315</v>
      </c>
      <c r="O912" s="29">
        <v>902</v>
      </c>
      <c r="P912" s="46">
        <v>242.95897349472159</v>
      </c>
      <c r="Q912" s="46">
        <v>103.01306912880995</v>
      </c>
      <c r="R912" s="46">
        <v>-2.0174803239851258</v>
      </c>
      <c r="S912" s="46">
        <v>-165.10435471099993</v>
      </c>
      <c r="T912" s="46">
        <v>-68.625352135394337</v>
      </c>
      <c r="U912" s="46">
        <v>-271.05307114087452</v>
      </c>
    </row>
    <row r="913" spans="6:21" x14ac:dyDescent="0.25">
      <c r="F913" s="29">
        <v>903</v>
      </c>
      <c r="G913" s="32">
        <v>817.24645753909454</v>
      </c>
      <c r="H913" s="32">
        <v>978.64811006721902</v>
      </c>
      <c r="I913" s="32">
        <v>884.083847974116</v>
      </c>
      <c r="J913" s="32">
        <v>-1879.3529362159252</v>
      </c>
      <c r="K913" s="32">
        <v>2250.8899598347189</v>
      </c>
      <c r="L913" s="32">
        <v>-433.77946529101519</v>
      </c>
      <c r="O913" s="29">
        <v>903</v>
      </c>
      <c r="P913" s="46">
        <v>149.13328268336954</v>
      </c>
      <c r="Q913" s="46">
        <v>99.636860612226315</v>
      </c>
      <c r="R913" s="46">
        <v>15.825482467745587</v>
      </c>
      <c r="S913" s="46">
        <v>-137.84262006635788</v>
      </c>
      <c r="T913" s="46">
        <v>-58.827659976244945</v>
      </c>
      <c r="U913" s="46">
        <v>-146.14329219788874</v>
      </c>
    </row>
    <row r="914" spans="6:21" x14ac:dyDescent="0.25">
      <c r="F914" s="29">
        <v>904</v>
      </c>
      <c r="G914" s="32">
        <v>854.73596789844396</v>
      </c>
      <c r="H914" s="32">
        <v>844.23781281763149</v>
      </c>
      <c r="I914" s="32">
        <v>1014.3624437894287</v>
      </c>
      <c r="J914" s="32">
        <v>1112.2840691260399</v>
      </c>
      <c r="K914" s="32">
        <v>1899.5532982654931</v>
      </c>
      <c r="L914" s="32">
        <v>-489.42829363799683</v>
      </c>
      <c r="O914" s="29">
        <v>904</v>
      </c>
      <c r="P914" s="46">
        <v>62.821768268220183</v>
      </c>
      <c r="Q914" s="46">
        <v>184.97454340726063</v>
      </c>
      <c r="R914" s="46">
        <v>6.9465838924363652</v>
      </c>
      <c r="S914" s="46">
        <v>-131.47982483124133</v>
      </c>
      <c r="T914" s="46">
        <v>6.202949140740202</v>
      </c>
      <c r="U914" s="46">
        <v>-178.47846629095716</v>
      </c>
    </row>
    <row r="915" spans="6:21" x14ac:dyDescent="0.25">
      <c r="F915" s="29">
        <v>905</v>
      </c>
      <c r="G915" s="32">
        <v>1064.6957219536389</v>
      </c>
      <c r="H915" s="32">
        <v>910.52803069507627</v>
      </c>
      <c r="I915" s="32">
        <v>762.92255726803023</v>
      </c>
      <c r="J915" s="32">
        <v>-1098.0318371549965</v>
      </c>
      <c r="K915" s="32">
        <v>2591.689284703396</v>
      </c>
      <c r="L915" s="32">
        <v>-1545.6030293605208</v>
      </c>
      <c r="O915" s="29">
        <v>905</v>
      </c>
      <c r="P915" s="46">
        <v>93.807461963488095</v>
      </c>
      <c r="Q915" s="46">
        <v>170.38663849492394</v>
      </c>
      <c r="R915" s="46">
        <v>148.75251102449047</v>
      </c>
      <c r="S915" s="46">
        <v>5.402034768984322</v>
      </c>
      <c r="T915" s="46">
        <v>37.561046035212712</v>
      </c>
      <c r="U915" s="46">
        <v>-120.36537285339887</v>
      </c>
    </row>
    <row r="916" spans="6:21" x14ac:dyDescent="0.25">
      <c r="F916" s="29">
        <v>906</v>
      </c>
      <c r="G916" s="32">
        <v>844.62635230166507</v>
      </c>
      <c r="H916" s="32">
        <v>978.92813792204288</v>
      </c>
      <c r="I916" s="32">
        <v>3203.6760418575445</v>
      </c>
      <c r="J916" s="32">
        <v>3567.872960035369</v>
      </c>
      <c r="K916" s="32">
        <v>1293.688753696817</v>
      </c>
      <c r="L916" s="32">
        <v>-1562.9456544699906</v>
      </c>
      <c r="O916" s="29">
        <v>906</v>
      </c>
      <c r="P916" s="46">
        <v>187.08638351603753</v>
      </c>
      <c r="Q916" s="46">
        <v>234.90755145506631</v>
      </c>
      <c r="R916" s="46">
        <v>107.79482750612863</v>
      </c>
      <c r="S916" s="46">
        <v>3.152954449610661</v>
      </c>
      <c r="T916" s="46">
        <v>-229.86661230694733</v>
      </c>
      <c r="U916" s="46">
        <v>-270.77789563061162</v>
      </c>
    </row>
    <row r="917" spans="6:21" x14ac:dyDescent="0.25">
      <c r="F917" s="29">
        <v>907</v>
      </c>
      <c r="G917" s="32">
        <v>883.77502572407593</v>
      </c>
      <c r="H917" s="32">
        <v>1051.0657822906569</v>
      </c>
      <c r="I917" s="32">
        <v>828.17746993294986</v>
      </c>
      <c r="J917" s="32">
        <v>1051.382702701525</v>
      </c>
      <c r="K917" s="32">
        <v>2276.4887748331757</v>
      </c>
      <c r="L917" s="32">
        <v>1261.1935620671939</v>
      </c>
      <c r="O917" s="29">
        <v>907</v>
      </c>
      <c r="P917" s="46">
        <v>122.1833309021485</v>
      </c>
      <c r="Q917" s="46">
        <v>172.6196312289361</v>
      </c>
      <c r="R917" s="46">
        <v>43.948786790520728</v>
      </c>
      <c r="S917" s="46">
        <v>-112.42680531287135</v>
      </c>
      <c r="T917" s="46">
        <v>-83.715711059808655</v>
      </c>
      <c r="U917" s="46">
        <v>-225.23525233049543</v>
      </c>
    </row>
    <row r="918" spans="6:21" x14ac:dyDescent="0.25">
      <c r="F918" s="29">
        <v>908</v>
      </c>
      <c r="G918" s="32">
        <v>962.5967884631491</v>
      </c>
      <c r="H918" s="32">
        <v>753.65118129934217</v>
      </c>
      <c r="I918" s="32">
        <v>956.0056453295133</v>
      </c>
      <c r="J918" s="32">
        <v>488.25857838161301</v>
      </c>
      <c r="K918" s="32">
        <v>751.53310044965838</v>
      </c>
      <c r="L918" s="32">
        <v>-197.528880171315</v>
      </c>
      <c r="O918" s="29">
        <v>908</v>
      </c>
      <c r="P918" s="46">
        <v>245.64737992962321</v>
      </c>
      <c r="Q918" s="46">
        <v>154.99497845128701</v>
      </c>
      <c r="R918" s="46">
        <v>19.923263273486839</v>
      </c>
      <c r="S918" s="46">
        <v>-40.772963132341943</v>
      </c>
      <c r="T918" s="46">
        <v>-120.54589803423505</v>
      </c>
      <c r="U918" s="46">
        <v>-299.94660723303525</v>
      </c>
    </row>
    <row r="919" spans="6:21" x14ac:dyDescent="0.25">
      <c r="F919" s="29">
        <v>909</v>
      </c>
      <c r="G919" s="32">
        <v>604.85872085235542</v>
      </c>
      <c r="H919" s="32">
        <v>944.07351095682225</v>
      </c>
      <c r="I919" s="32">
        <v>869.89538760006553</v>
      </c>
      <c r="J919" s="32">
        <v>1922.595562101631</v>
      </c>
      <c r="K919" s="32">
        <v>-932.9291336996439</v>
      </c>
      <c r="L919" s="32">
        <v>-11.293930760151852</v>
      </c>
      <c r="O919" s="29">
        <v>909</v>
      </c>
      <c r="P919" s="46">
        <v>103.84840735151414</v>
      </c>
      <c r="Q919" s="46">
        <v>243.57292264897961</v>
      </c>
      <c r="R919" s="46">
        <v>21.362304918607038</v>
      </c>
      <c r="S919" s="46">
        <v>-186.85309103075519</v>
      </c>
      <c r="T919" s="46">
        <v>-6.8822131549819687</v>
      </c>
      <c r="U919" s="46">
        <v>-408.67693290690613</v>
      </c>
    </row>
    <row r="920" spans="6:21" x14ac:dyDescent="0.25">
      <c r="F920" s="29">
        <v>910</v>
      </c>
      <c r="G920" s="32">
        <v>777.98528000150645</v>
      </c>
      <c r="H920" s="32">
        <v>746.40936896011863</v>
      </c>
      <c r="I920" s="32">
        <v>2415.6644656690833</v>
      </c>
      <c r="J920" s="32">
        <v>979.04535219816535</v>
      </c>
      <c r="K920" s="32">
        <v>2468.0282063827208</v>
      </c>
      <c r="L920" s="32">
        <v>837.70055601708646</v>
      </c>
      <c r="O920" s="29">
        <v>910</v>
      </c>
      <c r="P920" s="46">
        <v>188.04278086218079</v>
      </c>
      <c r="Q920" s="46">
        <v>171.76441963217042</v>
      </c>
      <c r="R920" s="46">
        <v>86.196033688190937</v>
      </c>
      <c r="S920" s="46">
        <v>-233.33218790526212</v>
      </c>
      <c r="T920" s="46">
        <v>130.60249925090727</v>
      </c>
      <c r="U920" s="46">
        <v>-319.16767823278713</v>
      </c>
    </row>
    <row r="921" spans="6:21" x14ac:dyDescent="0.25">
      <c r="F921" s="29">
        <v>911</v>
      </c>
      <c r="G921" s="32">
        <v>914.31159751250925</v>
      </c>
      <c r="H921" s="32">
        <v>1127.5737680757256</v>
      </c>
      <c r="I921" s="32">
        <v>646.55600465563839</v>
      </c>
      <c r="J921" s="32">
        <v>-555.1616423640553</v>
      </c>
      <c r="K921" s="32">
        <v>2004.3193132868264</v>
      </c>
      <c r="L921" s="32">
        <v>1272.0394122259277</v>
      </c>
      <c r="O921" s="29">
        <v>911</v>
      </c>
      <c r="P921" s="46">
        <v>282.40682411302475</v>
      </c>
      <c r="Q921" s="46">
        <v>200.62371081538362</v>
      </c>
      <c r="R921" s="46">
        <v>99.230433140585092</v>
      </c>
      <c r="S921" s="46">
        <v>-153.33534204250566</v>
      </c>
      <c r="T921" s="46">
        <v>15.918580451222397</v>
      </c>
      <c r="U921" s="46">
        <v>-233.14025266396277</v>
      </c>
    </row>
    <row r="922" spans="6:21" x14ac:dyDescent="0.25">
      <c r="F922" s="29">
        <v>912</v>
      </c>
      <c r="G922" s="32">
        <v>832.90126668109588</v>
      </c>
      <c r="H922" s="32">
        <v>1036.3857534386707</v>
      </c>
      <c r="I922" s="32">
        <v>771.58546608503275</v>
      </c>
      <c r="J922" s="32">
        <v>1643.8835681913097</v>
      </c>
      <c r="K922" s="32">
        <v>1501.0893292662095</v>
      </c>
      <c r="L922" s="32">
        <v>1048.982893774094</v>
      </c>
      <c r="O922" s="29">
        <v>912</v>
      </c>
      <c r="P922" s="46">
        <v>204.44178239633516</v>
      </c>
      <c r="Q922" s="46">
        <v>231.58170001264966</v>
      </c>
      <c r="R922" s="46">
        <v>27.332094268334401</v>
      </c>
      <c r="S922" s="46">
        <v>-184.38188112376451</v>
      </c>
      <c r="T922" s="46">
        <v>-21.088062879436734</v>
      </c>
      <c r="U922" s="46">
        <v>-248.85057732557516</v>
      </c>
    </row>
    <row r="923" spans="6:21" x14ac:dyDescent="0.25">
      <c r="F923" s="29">
        <v>913</v>
      </c>
      <c r="G923" s="32">
        <v>732.35377675606378</v>
      </c>
      <c r="H923" s="32">
        <v>1048.2173680974493</v>
      </c>
      <c r="I923" s="32">
        <v>2525.0494665516117</v>
      </c>
      <c r="J923" s="32">
        <v>687.79861114615414</v>
      </c>
      <c r="K923" s="32">
        <v>1292.9293910547622</v>
      </c>
      <c r="L923" s="32">
        <v>-770.64294181255173</v>
      </c>
      <c r="O923" s="29">
        <v>913</v>
      </c>
      <c r="P923" s="46">
        <v>30.573139636802409</v>
      </c>
      <c r="Q923" s="46">
        <v>202.82378365831033</v>
      </c>
      <c r="R923" s="46">
        <v>24.371951810646408</v>
      </c>
      <c r="S923" s="46">
        <v>-181.2002616803868</v>
      </c>
      <c r="T923" s="46">
        <v>47.504993561763172</v>
      </c>
      <c r="U923" s="46">
        <v>26.632267290979485</v>
      </c>
    </row>
    <row r="924" spans="6:21" x14ac:dyDescent="0.25">
      <c r="F924" s="29">
        <v>914</v>
      </c>
      <c r="G924" s="32">
        <v>602.74207809807558</v>
      </c>
      <c r="H924" s="32">
        <v>939.24150323475624</v>
      </c>
      <c r="I924" s="32">
        <v>888.06902421317727</v>
      </c>
      <c r="J924" s="32">
        <v>1117.7296037334218</v>
      </c>
      <c r="K924" s="32">
        <v>2393.4544393258684</v>
      </c>
      <c r="L924" s="32">
        <v>-915.72480359813107</v>
      </c>
      <c r="O924" s="29">
        <v>914</v>
      </c>
      <c r="P924" s="46">
        <v>229.16603050493569</v>
      </c>
      <c r="Q924" s="46">
        <v>210.85524032301566</v>
      </c>
      <c r="R924" s="46">
        <v>187.51269225737431</v>
      </c>
      <c r="S924" s="46">
        <v>51.385608320183792</v>
      </c>
      <c r="T924" s="46">
        <v>13.472014516001764</v>
      </c>
      <c r="U924" s="46">
        <v>-164.98287098521507</v>
      </c>
    </row>
    <row r="925" spans="6:21" x14ac:dyDescent="0.25">
      <c r="F925" s="29">
        <v>915</v>
      </c>
      <c r="G925" s="32">
        <v>808.96075864941076</v>
      </c>
      <c r="H925" s="32">
        <v>975.83674881850675</v>
      </c>
      <c r="I925" s="32">
        <v>1877.1298309152817</v>
      </c>
      <c r="J925" s="32">
        <v>-135.86255809817249</v>
      </c>
      <c r="K925" s="32">
        <v>3854.0125454270865</v>
      </c>
      <c r="L925" s="32">
        <v>-400.59414137946987</v>
      </c>
      <c r="O925" s="29">
        <v>915</v>
      </c>
      <c r="P925" s="46">
        <v>89.095887429874438</v>
      </c>
      <c r="Q925" s="46">
        <v>300.81575593755008</v>
      </c>
      <c r="R925" s="46">
        <v>55.339082924183856</v>
      </c>
      <c r="S925" s="46">
        <v>-197.62358662212739</v>
      </c>
      <c r="T925" s="46">
        <v>-354.39530562675736</v>
      </c>
      <c r="U925" s="46">
        <v>-240.24762499051701</v>
      </c>
    </row>
    <row r="926" spans="6:21" x14ac:dyDescent="0.25">
      <c r="F926" s="29">
        <v>916</v>
      </c>
      <c r="G926" s="32">
        <v>1123.361353645595</v>
      </c>
      <c r="H926" s="32">
        <v>967.03068045662258</v>
      </c>
      <c r="I926" s="32">
        <v>646.25028710356219</v>
      </c>
      <c r="J926" s="32">
        <v>1497.135230355254</v>
      </c>
      <c r="K926" s="32">
        <v>363.84105716257363</v>
      </c>
      <c r="L926" s="32">
        <v>-2405.384791439019</v>
      </c>
      <c r="O926" s="29">
        <v>916</v>
      </c>
      <c r="P926" s="46">
        <v>120.3210063461305</v>
      </c>
      <c r="Q926" s="46">
        <v>211.55057239003617</v>
      </c>
      <c r="R926" s="46">
        <v>69.797396820632343</v>
      </c>
      <c r="S926" s="46">
        <v>-184.41932387932547</v>
      </c>
      <c r="T926" s="46">
        <v>12.747021122699834</v>
      </c>
      <c r="U926" s="46">
        <v>-247.36045841507826</v>
      </c>
    </row>
    <row r="927" spans="6:21" x14ac:dyDescent="0.25">
      <c r="F927" s="29">
        <v>917</v>
      </c>
      <c r="G927" s="32">
        <v>1013.9471240443904</v>
      </c>
      <c r="H927" s="32">
        <v>1020.0601578828991</v>
      </c>
      <c r="I927" s="32">
        <v>688.26824441124973</v>
      </c>
      <c r="J927" s="32">
        <v>1731.3947176393467</v>
      </c>
      <c r="K927" s="32">
        <v>1177.597920495471</v>
      </c>
      <c r="L927" s="32">
        <v>1091.7729032700508</v>
      </c>
      <c r="O927" s="29">
        <v>917</v>
      </c>
      <c r="P927" s="46">
        <v>115.37925955521882</v>
      </c>
      <c r="Q927" s="46">
        <v>197.57069973583572</v>
      </c>
      <c r="R927" s="46">
        <v>11.02275696716697</v>
      </c>
      <c r="S927" s="46">
        <v>-216.59059306300935</v>
      </c>
      <c r="T927" s="46">
        <v>99.084938090519302</v>
      </c>
      <c r="U927" s="46">
        <v>-225.55027262740532</v>
      </c>
    </row>
    <row r="928" spans="6:21" x14ac:dyDescent="0.25">
      <c r="F928" s="29">
        <v>918</v>
      </c>
      <c r="G928" s="32">
        <v>778.24622168276528</v>
      </c>
      <c r="H928" s="32">
        <v>955.68208542423781</v>
      </c>
      <c r="I928" s="32">
        <v>710.17502418836557</v>
      </c>
      <c r="J928" s="32">
        <v>2158.2765806638763</v>
      </c>
      <c r="K928" s="32">
        <v>391.62612442374302</v>
      </c>
      <c r="L928" s="32">
        <v>-1341.8579716262566</v>
      </c>
      <c r="O928" s="29">
        <v>918</v>
      </c>
      <c r="P928" s="46">
        <v>81.470776479678875</v>
      </c>
      <c r="Q928" s="46">
        <v>169.03655681447651</v>
      </c>
      <c r="R928" s="46">
        <v>18.828565659441551</v>
      </c>
      <c r="S928" s="46">
        <v>-114.89478333907812</v>
      </c>
      <c r="T928" s="46">
        <v>-68.671332382698438</v>
      </c>
      <c r="U928" s="46">
        <v>-252.91565600414947</v>
      </c>
    </row>
    <row r="929" spans="6:21" x14ac:dyDescent="0.25">
      <c r="F929" s="29">
        <v>919</v>
      </c>
      <c r="G929" s="32">
        <v>1051.4853450085229</v>
      </c>
      <c r="H929" s="32">
        <v>891.65574510943316</v>
      </c>
      <c r="I929" s="32">
        <v>818.76542684914602</v>
      </c>
      <c r="J929" s="32">
        <v>-533.33929776630703</v>
      </c>
      <c r="K929" s="32">
        <v>2748.5982361579063</v>
      </c>
      <c r="L929" s="32">
        <v>1164.4765765715838</v>
      </c>
      <c r="O929" s="29">
        <v>919</v>
      </c>
      <c r="P929" s="46">
        <v>64.697936706331745</v>
      </c>
      <c r="Q929" s="46">
        <v>188.57191751116687</v>
      </c>
      <c r="R929" s="46">
        <v>10.137668016278951</v>
      </c>
      <c r="S929" s="46">
        <v>-60.337098669675584</v>
      </c>
      <c r="T929" s="46">
        <v>-347.59262406744381</v>
      </c>
      <c r="U929" s="46">
        <v>-88.432526947932843</v>
      </c>
    </row>
    <row r="930" spans="6:21" x14ac:dyDescent="0.25">
      <c r="F930" s="29">
        <v>920</v>
      </c>
      <c r="G930" s="32">
        <v>990.97881298344782</v>
      </c>
      <c r="H930" s="32">
        <v>919.31499237706976</v>
      </c>
      <c r="I930" s="32">
        <v>942.41147709766437</v>
      </c>
      <c r="J930" s="32">
        <v>1998.5934520105857</v>
      </c>
      <c r="K930" s="32">
        <v>2051.8769094251338</v>
      </c>
      <c r="L930" s="32">
        <v>963.13877062310348</v>
      </c>
      <c r="O930" s="29">
        <v>920</v>
      </c>
      <c r="P930" s="46">
        <v>82.235964069769011</v>
      </c>
      <c r="Q930" s="46">
        <v>251.17553214894141</v>
      </c>
      <c r="R930" s="46">
        <v>108.91038417711019</v>
      </c>
      <c r="S930" s="46">
        <v>-178.94594941627702</v>
      </c>
      <c r="T930" s="46">
        <v>-44.171585549406586</v>
      </c>
      <c r="U930" s="46">
        <v>-178.24507498200853</v>
      </c>
    </row>
    <row r="931" spans="6:21" x14ac:dyDescent="0.25">
      <c r="F931" s="29">
        <v>921</v>
      </c>
      <c r="G931" s="32">
        <v>838.26187307997407</v>
      </c>
      <c r="H931" s="32">
        <v>811.69882363318538</v>
      </c>
      <c r="I931" s="32">
        <v>3371.6755578942821</v>
      </c>
      <c r="J931" s="32">
        <v>-32.875543216466212</v>
      </c>
      <c r="K931" s="32">
        <v>1428.6109874271242</v>
      </c>
      <c r="L931" s="32">
        <v>-190.45056703154751</v>
      </c>
      <c r="O931" s="29">
        <v>921</v>
      </c>
      <c r="P931" s="46">
        <v>122.85346727217797</v>
      </c>
      <c r="Q931" s="46">
        <v>159.80351753636586</v>
      </c>
      <c r="R931" s="46">
        <v>87.251860890408921</v>
      </c>
      <c r="S931" s="46">
        <v>-127.88415563035824</v>
      </c>
      <c r="T931" s="46">
        <v>41.884818237888055</v>
      </c>
      <c r="U931" s="46">
        <v>102.95860432451849</v>
      </c>
    </row>
    <row r="932" spans="6:21" x14ac:dyDescent="0.25">
      <c r="F932" s="29">
        <v>922</v>
      </c>
      <c r="G932" s="32">
        <v>1043.8126187165344</v>
      </c>
      <c r="H932" s="32">
        <v>657.11116884873081</v>
      </c>
      <c r="I932" s="32">
        <v>730.82174699116058</v>
      </c>
      <c r="J932" s="32">
        <v>-520.62920118518196</v>
      </c>
      <c r="K932" s="32">
        <v>1370.9772282363692</v>
      </c>
      <c r="L932" s="32">
        <v>-2617.6758733193547</v>
      </c>
      <c r="O932" s="29">
        <v>922</v>
      </c>
      <c r="P932" s="46">
        <v>156.11593165419538</v>
      </c>
      <c r="Q932" s="46">
        <v>107.16926916344767</v>
      </c>
      <c r="R932" s="46">
        <v>76.019511160587285</v>
      </c>
      <c r="S932" s="46">
        <v>-314.26951954592653</v>
      </c>
      <c r="T932" s="46">
        <v>26.307587104644654</v>
      </c>
      <c r="U932" s="46">
        <v>-313.52679354762688</v>
      </c>
    </row>
    <row r="933" spans="6:21" x14ac:dyDescent="0.25">
      <c r="F933" s="29">
        <v>923</v>
      </c>
      <c r="G933" s="32">
        <v>816.66170024309076</v>
      </c>
      <c r="H933" s="32">
        <v>967.55499982798574</v>
      </c>
      <c r="I933" s="32">
        <v>833.23257471012448</v>
      </c>
      <c r="J933" s="32">
        <v>-2907.3081343778676</v>
      </c>
      <c r="K933" s="32">
        <v>150.10350140766332</v>
      </c>
      <c r="L933" s="32">
        <v>2019.6556588814674</v>
      </c>
      <c r="O933" s="29">
        <v>923</v>
      </c>
      <c r="P933" s="46">
        <v>131.89790516357095</v>
      </c>
      <c r="Q933" s="46">
        <v>135.59136105324802</v>
      </c>
      <c r="R933" s="46">
        <v>116.14731989090808</v>
      </c>
      <c r="S933" s="46">
        <v>-95.118535506013814</v>
      </c>
      <c r="T933" s="46">
        <v>-125.74391041893045</v>
      </c>
      <c r="U933" s="46">
        <v>-336.71688063622912</v>
      </c>
    </row>
    <row r="934" spans="6:21" x14ac:dyDescent="0.25">
      <c r="F934" s="29">
        <v>924</v>
      </c>
      <c r="G934" s="32">
        <v>1088.5063072326166</v>
      </c>
      <c r="H934" s="32">
        <v>816.71102652979062</v>
      </c>
      <c r="I934" s="32">
        <v>928.06433896035469</v>
      </c>
      <c r="J934" s="32">
        <v>-566.59553485862489</v>
      </c>
      <c r="K934" s="32">
        <v>1377.8572271117737</v>
      </c>
      <c r="L934" s="32">
        <v>342.80133881596339</v>
      </c>
      <c r="O934" s="29">
        <v>924</v>
      </c>
      <c r="P934" s="46">
        <v>100.58381665482227</v>
      </c>
      <c r="Q934" s="46">
        <v>257.3287796533865</v>
      </c>
      <c r="R934" s="46">
        <v>43.615267491474356</v>
      </c>
      <c r="S934" s="46">
        <v>-15.531345061444199</v>
      </c>
      <c r="T934" s="46">
        <v>-254.39566763619587</v>
      </c>
      <c r="U934" s="46">
        <v>-133.10730430869546</v>
      </c>
    </row>
    <row r="935" spans="6:21" x14ac:dyDescent="0.25">
      <c r="F935" s="29">
        <v>925</v>
      </c>
      <c r="G935" s="32">
        <v>1017.6234605095974</v>
      </c>
      <c r="H935" s="32">
        <v>1065.3463968412325</v>
      </c>
      <c r="I935" s="32">
        <v>880.75764326521312</v>
      </c>
      <c r="J935" s="32">
        <v>-465.33668991227842</v>
      </c>
      <c r="K935" s="32">
        <v>488.54894708389475</v>
      </c>
      <c r="L935" s="32">
        <v>-1474.0664668041118</v>
      </c>
      <c r="O935" s="29">
        <v>925</v>
      </c>
      <c r="P935" s="46">
        <v>116.25277086256932</v>
      </c>
      <c r="Q935" s="46">
        <v>291.63721341799305</v>
      </c>
      <c r="R935" s="46">
        <v>22.901989523768236</v>
      </c>
      <c r="S935" s="46">
        <v>-6.2287070444790515</v>
      </c>
      <c r="T935" s="46">
        <v>-2.7453240916497634</v>
      </c>
      <c r="U935" s="46">
        <v>-280.08457648623437</v>
      </c>
    </row>
    <row r="936" spans="6:21" x14ac:dyDescent="0.25">
      <c r="F936" s="29">
        <v>926</v>
      </c>
      <c r="G936" s="32">
        <v>849.31866691889809</v>
      </c>
      <c r="H936" s="32">
        <v>971.32104920833353</v>
      </c>
      <c r="I936" s="32">
        <v>677.72751515467735</v>
      </c>
      <c r="J936" s="32">
        <v>1601.1003148856817</v>
      </c>
      <c r="K936" s="32">
        <v>1404.2550019519213</v>
      </c>
      <c r="L936" s="32">
        <v>625.15893565309671</v>
      </c>
      <c r="O936" s="29">
        <v>926</v>
      </c>
      <c r="P936" s="46">
        <v>111.87361453958806</v>
      </c>
      <c r="Q936" s="46">
        <v>256.12700071713039</v>
      </c>
      <c r="R936" s="46">
        <v>42.450287610269527</v>
      </c>
      <c r="S936" s="46">
        <v>-100.08647579050705</v>
      </c>
      <c r="T936" s="46">
        <v>-253.77570396944225</v>
      </c>
      <c r="U936" s="46">
        <v>-265.82103527146842</v>
      </c>
    </row>
    <row r="937" spans="6:21" x14ac:dyDescent="0.25">
      <c r="F937" s="29">
        <v>927</v>
      </c>
      <c r="G937" s="32">
        <v>886.5632264176802</v>
      </c>
      <c r="H937" s="32">
        <v>771.48384609937784</v>
      </c>
      <c r="I937" s="32">
        <v>875.38267490805811</v>
      </c>
      <c r="J937" s="32">
        <v>-228.46186942040549</v>
      </c>
      <c r="K937" s="32">
        <v>-30.523289954143365</v>
      </c>
      <c r="L937" s="32">
        <v>-1202.1407449067065</v>
      </c>
      <c r="O937" s="29">
        <v>927</v>
      </c>
      <c r="P937" s="46">
        <v>191.45663837304318</v>
      </c>
      <c r="Q937" s="46">
        <v>135.01570812587829</v>
      </c>
      <c r="R937" s="46">
        <v>81.906753070849675</v>
      </c>
      <c r="S937" s="46">
        <v>-76.846093869124388</v>
      </c>
      <c r="T937" s="46">
        <v>-33.664787854726114</v>
      </c>
      <c r="U937" s="46">
        <v>-127.77017851387029</v>
      </c>
    </row>
    <row r="938" spans="6:21" x14ac:dyDescent="0.25">
      <c r="F938" s="29">
        <v>928</v>
      </c>
      <c r="G938" s="32">
        <v>653.78607520378728</v>
      </c>
      <c r="H938" s="32">
        <v>853.49142856352682</v>
      </c>
      <c r="I938" s="32">
        <v>1947.7105786120292</v>
      </c>
      <c r="J938" s="32">
        <v>2088.8730496538064</v>
      </c>
      <c r="K938" s="32">
        <v>540.68305009892902</v>
      </c>
      <c r="L938" s="32">
        <v>-2331.3020321598096</v>
      </c>
      <c r="O938" s="29">
        <v>928</v>
      </c>
      <c r="P938" s="46">
        <v>53.568201867889684</v>
      </c>
      <c r="Q938" s="46">
        <v>234.80618653335341</v>
      </c>
      <c r="R938" s="46">
        <v>116.46715491558672</v>
      </c>
      <c r="S938" s="46">
        <v>3.5245381411165226</v>
      </c>
      <c r="T938" s="46">
        <v>49.974001969509004</v>
      </c>
      <c r="U938" s="46">
        <v>-267.72327734010685</v>
      </c>
    </row>
    <row r="939" spans="6:21" x14ac:dyDescent="0.25">
      <c r="F939" s="29">
        <v>929</v>
      </c>
      <c r="G939" s="32">
        <v>1086.3656441786216</v>
      </c>
      <c r="H939" s="32">
        <v>819.68835027904152</v>
      </c>
      <c r="I939" s="32">
        <v>657.7446063401112</v>
      </c>
      <c r="J939" s="32">
        <v>2715.4189876720448</v>
      </c>
      <c r="K939" s="32">
        <v>1835.3626572716548</v>
      </c>
      <c r="L939" s="32">
        <v>-1413.204067873201</v>
      </c>
      <c r="O939" s="29">
        <v>929</v>
      </c>
      <c r="P939" s="46">
        <v>107.96292457751161</v>
      </c>
      <c r="Q939" s="46">
        <v>202.65532745066855</v>
      </c>
      <c r="R939" s="46">
        <v>6.0506537109539522</v>
      </c>
      <c r="S939" s="46">
        <v>-197.74670788881315</v>
      </c>
      <c r="T939" s="46">
        <v>37.14816946530982</v>
      </c>
      <c r="U939" s="46">
        <v>-266.09224622415513</v>
      </c>
    </row>
    <row r="940" spans="6:21" x14ac:dyDescent="0.25">
      <c r="F940" s="29">
        <v>930</v>
      </c>
      <c r="G940" s="32">
        <v>828.73749906020839</v>
      </c>
      <c r="H940" s="32">
        <v>998.46149076694019</v>
      </c>
      <c r="I940" s="32">
        <v>827.94848548517029</v>
      </c>
      <c r="J940" s="32">
        <v>764.39082535038233</v>
      </c>
      <c r="K940" s="32">
        <v>-395.79108509256821</v>
      </c>
      <c r="L940" s="32">
        <v>-3850.6105841472336</v>
      </c>
      <c r="O940" s="29">
        <v>930</v>
      </c>
      <c r="P940" s="46">
        <v>169.72659349724097</v>
      </c>
      <c r="Q940" s="46">
        <v>217.44557500113297</v>
      </c>
      <c r="R940" s="46">
        <v>142.31474589711021</v>
      </c>
      <c r="S940" s="46">
        <v>-71.486612025135514</v>
      </c>
      <c r="T940" s="46">
        <v>-222.34109610308349</v>
      </c>
      <c r="U940" s="46">
        <v>-314.77557279598363</v>
      </c>
    </row>
    <row r="941" spans="6:21" x14ac:dyDescent="0.25">
      <c r="F941" s="29">
        <v>931</v>
      </c>
      <c r="G941" s="32">
        <v>757.11654601129248</v>
      </c>
      <c r="H941" s="32">
        <v>1018.4063584144606</v>
      </c>
      <c r="I941" s="32">
        <v>758.87723076957809</v>
      </c>
      <c r="J941" s="32">
        <v>297.66545193154525</v>
      </c>
      <c r="K941" s="32">
        <v>936.27921795699058</v>
      </c>
      <c r="L941" s="32">
        <v>-1607.1445699716442</v>
      </c>
      <c r="O941" s="29">
        <v>931</v>
      </c>
      <c r="P941" s="46">
        <v>183.0179173993493</v>
      </c>
      <c r="Q941" s="46">
        <v>316.85220916787273</v>
      </c>
      <c r="R941" s="46">
        <v>96.970553388051485</v>
      </c>
      <c r="S941" s="46">
        <v>-41.79536155349706</v>
      </c>
      <c r="T941" s="46">
        <v>108.29160259809271</v>
      </c>
      <c r="U941" s="46">
        <v>-111.72512511357661</v>
      </c>
    </row>
    <row r="942" spans="6:21" x14ac:dyDescent="0.25">
      <c r="F942" s="29">
        <v>932</v>
      </c>
      <c r="G942" s="32">
        <v>725.28379451314822</v>
      </c>
      <c r="H942" s="32">
        <v>1288.9653364847745</v>
      </c>
      <c r="I942" s="32">
        <v>896.62428275865022</v>
      </c>
      <c r="J942" s="32">
        <v>493.5837961270845</v>
      </c>
      <c r="K942" s="32">
        <v>1818.3030185255211</v>
      </c>
      <c r="L942" s="32">
        <v>-1006.264618610694</v>
      </c>
      <c r="O942" s="29">
        <v>932</v>
      </c>
      <c r="P942" s="46">
        <v>123.33740126460521</v>
      </c>
      <c r="Q942" s="46">
        <v>227.87568433288254</v>
      </c>
      <c r="R942" s="46">
        <v>49.15405769209849</v>
      </c>
      <c r="S942" s="46">
        <v>19.992951973450033</v>
      </c>
      <c r="T942" s="46">
        <v>-77.503323894325717</v>
      </c>
      <c r="U942" s="46">
        <v>-188.29477540620678</v>
      </c>
    </row>
    <row r="943" spans="6:21" x14ac:dyDescent="0.25">
      <c r="F943" s="29">
        <v>933</v>
      </c>
      <c r="G943" s="32">
        <v>969.01323581675751</v>
      </c>
      <c r="H943" s="32">
        <v>943.07085517119413</v>
      </c>
      <c r="I943" s="32">
        <v>850.73499609485316</v>
      </c>
      <c r="J943" s="32">
        <v>-202.2737095783059</v>
      </c>
      <c r="K943" s="32">
        <v>115.22984746883503</v>
      </c>
      <c r="L943" s="32">
        <v>-3214.4862375033963</v>
      </c>
      <c r="O943" s="29">
        <v>933</v>
      </c>
      <c r="P943" s="46">
        <v>151.17306546954956</v>
      </c>
      <c r="Q943" s="46">
        <v>172.62826270489745</v>
      </c>
      <c r="R943" s="46">
        <v>67.122883901509169</v>
      </c>
      <c r="S943" s="46">
        <v>-213.2011285385845</v>
      </c>
      <c r="T943" s="46">
        <v>72.475826038385549</v>
      </c>
      <c r="U943" s="46">
        <v>-318.55742716977625</v>
      </c>
    </row>
    <row r="944" spans="6:21" x14ac:dyDescent="0.25">
      <c r="F944" s="29">
        <v>934</v>
      </c>
      <c r="G944" s="32">
        <v>959.81632162053711</v>
      </c>
      <c r="H944" s="32">
        <v>779.98105624523851</v>
      </c>
      <c r="I944" s="32">
        <v>868.33123310506835</v>
      </c>
      <c r="J944" s="32">
        <v>1316.6495447221741</v>
      </c>
      <c r="K944" s="32">
        <v>671.62532617660872</v>
      </c>
      <c r="L944" s="32">
        <v>1989.6980699118058</v>
      </c>
      <c r="O944" s="29">
        <v>934</v>
      </c>
      <c r="P944" s="46">
        <v>115.1881117181411</v>
      </c>
      <c r="Q944" s="46">
        <v>113.1057516646822</v>
      </c>
      <c r="R944" s="46">
        <v>97.055481293887169</v>
      </c>
      <c r="S944" s="46">
        <v>-108.63073135642605</v>
      </c>
      <c r="T944" s="46">
        <v>-20.105302395767467</v>
      </c>
      <c r="U944" s="46">
        <v>-181.80068541779281</v>
      </c>
    </row>
    <row r="945" spans="6:21" x14ac:dyDescent="0.25">
      <c r="F945" s="29">
        <v>935</v>
      </c>
      <c r="G945" s="32">
        <v>728.25851953569827</v>
      </c>
      <c r="H945" s="32">
        <v>913.00067359082641</v>
      </c>
      <c r="I945" s="32">
        <v>806.76624069732588</v>
      </c>
      <c r="J945" s="32">
        <v>1139.6283411960803</v>
      </c>
      <c r="K945" s="32">
        <v>-546.31804121667483</v>
      </c>
      <c r="L945" s="32">
        <v>696.23104090737706</v>
      </c>
      <c r="O945" s="29">
        <v>935</v>
      </c>
      <c r="P945" s="46">
        <v>107.29097418546104</v>
      </c>
      <c r="Q945" s="46">
        <v>157.20152854847106</v>
      </c>
      <c r="R945" s="46">
        <v>8.6377704437488205</v>
      </c>
      <c r="S945" s="46">
        <v>-130.10089437078705</v>
      </c>
      <c r="T945" s="46">
        <v>-178.89189544707722</v>
      </c>
      <c r="U945" s="46">
        <v>-334.03250629454908</v>
      </c>
    </row>
    <row r="946" spans="6:21" x14ac:dyDescent="0.25">
      <c r="F946" s="29">
        <v>936</v>
      </c>
      <c r="G946" s="32">
        <v>918.33347076216887</v>
      </c>
      <c r="H946" s="32">
        <v>825.19703584797935</v>
      </c>
      <c r="I946" s="32">
        <v>756.53213903419692</v>
      </c>
      <c r="J946" s="32">
        <v>2512.7372677022349</v>
      </c>
      <c r="K946" s="32">
        <v>1576.3668091115933</v>
      </c>
      <c r="L946" s="32">
        <v>-609.2880269037978</v>
      </c>
      <c r="O946" s="29">
        <v>936</v>
      </c>
      <c r="P946" s="46">
        <v>144.00145408382826</v>
      </c>
      <c r="Q946" s="46">
        <v>164.12050291699381</v>
      </c>
      <c r="R946" s="46">
        <v>76.833313833709212</v>
      </c>
      <c r="S946" s="46">
        <v>-14.053420801023549</v>
      </c>
      <c r="T946" s="46">
        <v>-14.324733924608495</v>
      </c>
      <c r="U946" s="46">
        <v>-74.28260858553017</v>
      </c>
    </row>
    <row r="947" spans="6:21" x14ac:dyDescent="0.25">
      <c r="F947" s="29">
        <v>937</v>
      </c>
      <c r="G947" s="32">
        <v>881.30893702943558</v>
      </c>
      <c r="H947" s="32">
        <v>823.72938710039489</v>
      </c>
      <c r="I947" s="32">
        <v>681.74754033507179</v>
      </c>
      <c r="J947" s="32">
        <v>1874.6079139210487</v>
      </c>
      <c r="K947" s="32">
        <v>1344.7162355758765</v>
      </c>
      <c r="L947" s="32">
        <v>-297.875976657916</v>
      </c>
      <c r="O947" s="29">
        <v>937</v>
      </c>
      <c r="P947" s="46">
        <v>88.903471474191008</v>
      </c>
      <c r="Q947" s="46">
        <v>189.40463427192878</v>
      </c>
      <c r="R947" s="46">
        <v>31.580914195272442</v>
      </c>
      <c r="S947" s="46">
        <v>-118.66912082879162</v>
      </c>
      <c r="T947" s="46">
        <v>-127.70886740623428</v>
      </c>
      <c r="U947" s="46">
        <v>-143.74352252236395</v>
      </c>
    </row>
    <row r="948" spans="6:21" x14ac:dyDescent="0.25">
      <c r="F948" s="29">
        <v>938</v>
      </c>
      <c r="G948" s="32">
        <v>999.06202027871359</v>
      </c>
      <c r="H948" s="32">
        <v>716.44378758092353</v>
      </c>
      <c r="I948" s="32">
        <v>1833.856080011943</v>
      </c>
      <c r="J948" s="32">
        <v>769.3598065636088</v>
      </c>
      <c r="K948" s="32">
        <v>609.24972661363063</v>
      </c>
      <c r="L948" s="32">
        <v>-1019.7956762958092</v>
      </c>
      <c r="O948" s="29">
        <v>938</v>
      </c>
      <c r="P948" s="46">
        <v>48.691834133747989</v>
      </c>
      <c r="Q948" s="46">
        <v>248.73605523817434</v>
      </c>
      <c r="R948" s="46">
        <v>63.848826015937789</v>
      </c>
      <c r="S948" s="46">
        <v>-125.01663539669948</v>
      </c>
      <c r="T948" s="46">
        <v>-116.93976045407464</v>
      </c>
      <c r="U948" s="46">
        <v>-296.94919805758479</v>
      </c>
    </row>
    <row r="949" spans="6:21" x14ac:dyDescent="0.25">
      <c r="F949" s="29">
        <v>939</v>
      </c>
      <c r="G949" s="32">
        <v>773.0611395538017</v>
      </c>
      <c r="H949" s="32">
        <v>814.90837460071089</v>
      </c>
      <c r="I949" s="32">
        <v>957.80392311012338</v>
      </c>
      <c r="J949" s="32">
        <v>-33.320107102015754</v>
      </c>
      <c r="K949" s="32">
        <v>1323.6842851405054</v>
      </c>
      <c r="L949" s="32">
        <v>-1612.5970403253496</v>
      </c>
      <c r="O949" s="29">
        <v>939</v>
      </c>
      <c r="P949" s="46">
        <v>126.14240451499546</v>
      </c>
      <c r="Q949" s="46">
        <v>140.79721163099509</v>
      </c>
      <c r="R949" s="46">
        <v>78.281594532178644</v>
      </c>
      <c r="S949" s="46">
        <v>-29.98355673506569</v>
      </c>
      <c r="T949" s="46">
        <v>-57.062407109580249</v>
      </c>
      <c r="U949" s="46">
        <v>-160.14705295121769</v>
      </c>
    </row>
    <row r="950" spans="6:21" x14ac:dyDescent="0.25">
      <c r="F950" s="29">
        <v>940</v>
      </c>
      <c r="G950" s="32">
        <v>653.1209775396178</v>
      </c>
      <c r="H950" s="32">
        <v>753.76637348223267</v>
      </c>
      <c r="I950" s="32">
        <v>787.54057141094472</v>
      </c>
      <c r="J950" s="32">
        <v>-1003.7380667743992</v>
      </c>
      <c r="K950" s="32">
        <v>237.6543462228683</v>
      </c>
      <c r="L950" s="32">
        <v>166.76930977743086</v>
      </c>
      <c r="O950" s="29">
        <v>940</v>
      </c>
      <c r="P950" s="46">
        <v>173.13298193280377</v>
      </c>
      <c r="Q950" s="46">
        <v>123.76540604863817</v>
      </c>
      <c r="R950" s="46">
        <v>57.792499058216947</v>
      </c>
      <c r="S950" s="46">
        <v>-120.31895331269891</v>
      </c>
      <c r="T950" s="46">
        <v>53.588479250433807</v>
      </c>
      <c r="U950" s="46">
        <v>-6.7411931780028453</v>
      </c>
    </row>
    <row r="951" spans="6:21" x14ac:dyDescent="0.25">
      <c r="F951" s="29">
        <v>941</v>
      </c>
      <c r="G951" s="32">
        <v>903.88330543855955</v>
      </c>
      <c r="H951" s="32">
        <v>1012.5596839900863</v>
      </c>
      <c r="I951" s="32">
        <v>643.74945852558812</v>
      </c>
      <c r="J951" s="32">
        <v>-1498.3890492556648</v>
      </c>
      <c r="K951" s="32">
        <v>-776.8452817073694</v>
      </c>
      <c r="L951" s="32">
        <v>2351.3413226510684</v>
      </c>
      <c r="O951" s="29">
        <v>941</v>
      </c>
      <c r="P951" s="46">
        <v>199.44078226112651</v>
      </c>
      <c r="Q951" s="46">
        <v>260.31360367720123</v>
      </c>
      <c r="R951" s="46">
        <v>148.29772479533383</v>
      </c>
      <c r="S951" s="46">
        <v>13.411761612314649</v>
      </c>
      <c r="T951" s="46">
        <v>-104.95472075802957</v>
      </c>
      <c r="U951" s="46">
        <v>-306.87675299240152</v>
      </c>
    </row>
    <row r="952" spans="6:21" x14ac:dyDescent="0.25">
      <c r="F952" s="29">
        <v>942</v>
      </c>
      <c r="G952" s="32">
        <v>616.90775471974348</v>
      </c>
      <c r="H952" s="32">
        <v>1048.5996759782001</v>
      </c>
      <c r="I952" s="32">
        <v>2364.4744922392238</v>
      </c>
      <c r="J952" s="32">
        <v>2542.893874864475</v>
      </c>
      <c r="K952" s="32">
        <v>1851.9929581297638</v>
      </c>
      <c r="L952" s="32">
        <v>-186.94467264353534</v>
      </c>
      <c r="O952" s="29">
        <v>942</v>
      </c>
      <c r="P952" s="46">
        <v>211.79541173556242</v>
      </c>
      <c r="Q952" s="46">
        <v>179.16977238277371</v>
      </c>
      <c r="R952" s="46">
        <v>113.58675430141778</v>
      </c>
      <c r="S952" s="46">
        <v>-55.450802961537306</v>
      </c>
      <c r="T952" s="46">
        <v>-205.96404247384635</v>
      </c>
      <c r="U952" s="46">
        <v>18.918456715075195</v>
      </c>
    </row>
    <row r="953" spans="6:21" x14ac:dyDescent="0.25">
      <c r="F953" s="29">
        <v>943</v>
      </c>
      <c r="G953" s="32">
        <v>849.91842807884132</v>
      </c>
      <c r="H953" s="32">
        <v>573.71531738409249</v>
      </c>
      <c r="I953" s="32">
        <v>900.68473266683986</v>
      </c>
      <c r="J953" s="32">
        <v>650.85509816058311</v>
      </c>
      <c r="K953" s="32">
        <v>2990.2671090638241</v>
      </c>
      <c r="L953" s="32">
        <v>138.86640328071007</v>
      </c>
      <c r="O953" s="29">
        <v>943</v>
      </c>
      <c r="P953" s="46">
        <v>80.218669656852569</v>
      </c>
      <c r="Q953" s="46">
        <v>192.93010641099301</v>
      </c>
      <c r="R953" s="46">
        <v>30.087758808762317</v>
      </c>
      <c r="S953" s="46">
        <v>-179.94366939239842</v>
      </c>
      <c r="T953" s="46">
        <v>-129.93048210450127</v>
      </c>
      <c r="U953" s="46">
        <v>-29.99308195445451</v>
      </c>
    </row>
    <row r="954" spans="6:21" x14ac:dyDescent="0.25">
      <c r="F954" s="29">
        <v>944</v>
      </c>
      <c r="G954" s="32">
        <v>656.81430356978899</v>
      </c>
      <c r="H954" s="32">
        <v>889.30815387162147</v>
      </c>
      <c r="I954" s="32">
        <v>687.12520523211697</v>
      </c>
      <c r="J954" s="32">
        <v>-420.15234914251869</v>
      </c>
      <c r="K954" s="32">
        <v>1365.7902090600892</v>
      </c>
      <c r="L954" s="32">
        <v>-358.90420666431328</v>
      </c>
      <c r="O954" s="29">
        <v>944</v>
      </c>
      <c r="P954" s="46">
        <v>148.55660514231141</v>
      </c>
      <c r="Q954" s="46">
        <v>122.34272183483142</v>
      </c>
      <c r="R954" s="46">
        <v>40.067755041860039</v>
      </c>
      <c r="S954" s="46">
        <v>-16.799128536428043</v>
      </c>
      <c r="T954" s="46">
        <v>88.612983438248875</v>
      </c>
      <c r="U954" s="46">
        <v>17.147226396689575</v>
      </c>
    </row>
    <row r="955" spans="6:21" x14ac:dyDescent="0.25">
      <c r="F955" s="29">
        <v>945</v>
      </c>
      <c r="G955" s="32">
        <v>723.11074637113779</v>
      </c>
      <c r="H955" s="32">
        <v>779.31888033177165</v>
      </c>
      <c r="I955" s="32">
        <v>737.33886668884497</v>
      </c>
      <c r="J955" s="32">
        <v>937.02066191841095</v>
      </c>
      <c r="K955" s="32">
        <v>-3666.6999383643342</v>
      </c>
      <c r="L955" s="32">
        <v>2361.7345015974324</v>
      </c>
      <c r="O955" s="29">
        <v>945</v>
      </c>
      <c r="P955" s="46">
        <v>181.92668401530415</v>
      </c>
      <c r="Q955" s="46">
        <v>94.322013402304549</v>
      </c>
      <c r="R955" s="46">
        <v>7.9385914296237274</v>
      </c>
      <c r="S955" s="46">
        <v>-18.340871986572211</v>
      </c>
      <c r="T955" s="46">
        <v>-23.578373206819833</v>
      </c>
      <c r="U955" s="46">
        <v>70.70689347364646</v>
      </c>
    </row>
    <row r="956" spans="6:21" x14ac:dyDescent="0.25">
      <c r="F956" s="29">
        <v>946</v>
      </c>
      <c r="G956" s="32">
        <v>885.3077271114762</v>
      </c>
      <c r="H956" s="32">
        <v>941.6200238120864</v>
      </c>
      <c r="I956" s="32">
        <v>746.53806860782061</v>
      </c>
      <c r="J956" s="32">
        <v>872.93855729856659</v>
      </c>
      <c r="K956" s="32">
        <v>1979.8486192007167</v>
      </c>
      <c r="L956" s="32">
        <v>-3204.5624177353448</v>
      </c>
      <c r="O956" s="29">
        <v>946</v>
      </c>
      <c r="P956" s="46">
        <v>176.52676808772623</v>
      </c>
      <c r="Q956" s="46">
        <v>127.28523608514507</v>
      </c>
      <c r="R956" s="46">
        <v>66.934436655675086</v>
      </c>
      <c r="S956" s="46">
        <v>-246.24894437738794</v>
      </c>
      <c r="T956" s="46">
        <v>36.378248068947642</v>
      </c>
      <c r="U956" s="46">
        <v>-284.12185524605195</v>
      </c>
    </row>
    <row r="957" spans="6:21" x14ac:dyDescent="0.25">
      <c r="F957" s="29">
        <v>947</v>
      </c>
      <c r="G957" s="32">
        <v>906.68962553169331</v>
      </c>
      <c r="H957" s="32">
        <v>958.2609703524422</v>
      </c>
      <c r="I957" s="32">
        <v>555.39154242978475</v>
      </c>
      <c r="J957" s="32">
        <v>1134.1701216335359</v>
      </c>
      <c r="K957" s="32">
        <v>1133.3611962712921</v>
      </c>
      <c r="L957" s="32">
        <v>-1206.3555608466604</v>
      </c>
      <c r="O957" s="29">
        <v>947</v>
      </c>
      <c r="P957" s="46">
        <v>204.17546719430203</v>
      </c>
      <c r="Q957" s="46">
        <v>174.56809555350799</v>
      </c>
      <c r="R957" s="46">
        <v>151.07722720683967</v>
      </c>
      <c r="S957" s="46">
        <v>-128.59644096060208</v>
      </c>
      <c r="T957" s="46">
        <v>-178.52143596829001</v>
      </c>
      <c r="U957" s="46">
        <v>-165.63105356505491</v>
      </c>
    </row>
    <row r="958" spans="6:21" x14ac:dyDescent="0.25">
      <c r="F958" s="29">
        <v>948</v>
      </c>
      <c r="G958" s="32">
        <v>864.47346130782307</v>
      </c>
      <c r="H958" s="32">
        <v>1074.337864135362</v>
      </c>
      <c r="I958" s="32">
        <v>1948.3540891700204</v>
      </c>
      <c r="J958" s="32">
        <v>372.01947687850043</v>
      </c>
      <c r="K958" s="32">
        <v>666.81909085793268</v>
      </c>
      <c r="L958" s="32">
        <v>-1472.5596480100403</v>
      </c>
      <c r="O958" s="29">
        <v>948</v>
      </c>
      <c r="P958" s="46">
        <v>197.03501825901492</v>
      </c>
      <c r="Q958" s="46">
        <v>121.94377981178712</v>
      </c>
      <c r="R958" s="46">
        <v>122.67029802896434</v>
      </c>
      <c r="S958" s="46">
        <v>48.599057558079835</v>
      </c>
      <c r="T958" s="46">
        <v>40.314010259210477</v>
      </c>
      <c r="U958" s="46">
        <v>-245.76052727326305</v>
      </c>
    </row>
    <row r="959" spans="6:21" x14ac:dyDescent="0.25">
      <c r="F959" s="29">
        <v>949</v>
      </c>
      <c r="G959" s="32">
        <v>999.3118283575609</v>
      </c>
      <c r="H959" s="32">
        <v>1084.7540785915471</v>
      </c>
      <c r="I959" s="32">
        <v>849.34730912630857</v>
      </c>
      <c r="J959" s="32">
        <v>772.34733263057478</v>
      </c>
      <c r="K959" s="32">
        <v>896.81504984870298</v>
      </c>
      <c r="L959" s="32">
        <v>-218.67229988358213</v>
      </c>
      <c r="O959" s="29">
        <v>949</v>
      </c>
      <c r="P959" s="46">
        <v>102.95778823810707</v>
      </c>
      <c r="Q959" s="46">
        <v>266.52242687904049</v>
      </c>
      <c r="R959" s="46">
        <v>64.423033866010144</v>
      </c>
      <c r="S959" s="46">
        <v>133.16848420225597</v>
      </c>
      <c r="T959" s="46">
        <v>-146.33006186828686</v>
      </c>
      <c r="U959" s="46">
        <v>-208.33225862038387</v>
      </c>
    </row>
    <row r="960" spans="6:21" x14ac:dyDescent="0.25">
      <c r="F960" s="29">
        <v>950</v>
      </c>
      <c r="G960" s="32">
        <v>552.35123526775942</v>
      </c>
      <c r="H960" s="32">
        <v>916.14011244120775</v>
      </c>
      <c r="I960" s="32">
        <v>834.09662872825811</v>
      </c>
      <c r="J960" s="32">
        <v>1474.4308218060496</v>
      </c>
      <c r="K960" s="32">
        <v>642.65442931440521</v>
      </c>
      <c r="L960" s="32">
        <v>-1356.3641580338317</v>
      </c>
      <c r="O960" s="29">
        <v>950</v>
      </c>
      <c r="P960" s="46">
        <v>200.33167781914079</v>
      </c>
      <c r="Q960" s="46">
        <v>260.55202233983698</v>
      </c>
      <c r="R960" s="46">
        <v>107.83897761613625</v>
      </c>
      <c r="S960" s="46">
        <v>-69.743054215361212</v>
      </c>
      <c r="T960" s="46">
        <v>-43.074185032948321</v>
      </c>
      <c r="U960" s="46">
        <v>-317.89034321800284</v>
      </c>
    </row>
    <row r="961" spans="6:21" x14ac:dyDescent="0.25">
      <c r="F961" s="29">
        <v>951</v>
      </c>
      <c r="G961" s="32">
        <v>930.40255270272246</v>
      </c>
      <c r="H961" s="32">
        <v>785.07054862596488</v>
      </c>
      <c r="I961" s="32">
        <v>2617.3251580674478</v>
      </c>
      <c r="J961" s="32">
        <v>-844.17436532016927</v>
      </c>
      <c r="K961" s="32">
        <v>34.684066254963909</v>
      </c>
      <c r="L961" s="32">
        <v>1203.6484347742908</v>
      </c>
      <c r="O961" s="29">
        <v>951</v>
      </c>
      <c r="P961" s="46">
        <v>130.02995603821233</v>
      </c>
      <c r="Q961" s="46">
        <v>198.8827001299756</v>
      </c>
      <c r="R961" s="46">
        <v>1.9482313253296866</v>
      </c>
      <c r="S961" s="46">
        <v>22.31455058433346</v>
      </c>
      <c r="T961" s="46">
        <v>-14.626187488310052</v>
      </c>
      <c r="U961" s="46">
        <v>61.853641694834721</v>
      </c>
    </row>
    <row r="962" spans="6:21" x14ac:dyDescent="0.25">
      <c r="F962" s="29">
        <v>952</v>
      </c>
      <c r="G962" s="32">
        <v>715.12331521559054</v>
      </c>
      <c r="H962" s="32">
        <v>986.31536942138428</v>
      </c>
      <c r="I962" s="32">
        <v>904.64951488372753</v>
      </c>
      <c r="J962" s="32">
        <v>1120.404716186993</v>
      </c>
      <c r="K962" s="32">
        <v>1135.3723313035553</v>
      </c>
      <c r="L962" s="32">
        <v>-1046.0326121044582</v>
      </c>
      <c r="O962" s="29">
        <v>952</v>
      </c>
      <c r="P962" s="46">
        <v>86.860196254689015</v>
      </c>
      <c r="Q962" s="46">
        <v>214.69816351053487</v>
      </c>
      <c r="R962" s="46">
        <v>174.27518237306185</v>
      </c>
      <c r="S962" s="46">
        <v>-166.07913488681959</v>
      </c>
      <c r="T962" s="46">
        <v>-19.463381764068231</v>
      </c>
      <c r="U962" s="46">
        <v>-54.565919497928007</v>
      </c>
    </row>
    <row r="963" spans="6:21" x14ac:dyDescent="0.25">
      <c r="F963" s="29">
        <v>953</v>
      </c>
      <c r="G963" s="32">
        <v>854.27698674360909</v>
      </c>
      <c r="H963" s="32">
        <v>934.70544931420591</v>
      </c>
      <c r="I963" s="32">
        <v>804.45685756087914</v>
      </c>
      <c r="J963" s="32">
        <v>799.96671618423079</v>
      </c>
      <c r="K963" s="32">
        <v>1176.1309784236973</v>
      </c>
      <c r="L963" s="32">
        <v>-534.29635073418376</v>
      </c>
      <c r="O963" s="29">
        <v>953</v>
      </c>
      <c r="P963" s="46">
        <v>177.74259316100273</v>
      </c>
      <c r="Q963" s="46">
        <v>219.42642950095717</v>
      </c>
      <c r="R963" s="46">
        <v>108.8750052810903</v>
      </c>
      <c r="S963" s="46">
        <v>-113.05230895217062</v>
      </c>
      <c r="T963" s="46">
        <v>-61.584880632627687</v>
      </c>
      <c r="U963" s="46">
        <v>-215.90768513793171</v>
      </c>
    </row>
    <row r="964" spans="6:21" x14ac:dyDescent="0.25">
      <c r="F964" s="29">
        <v>954</v>
      </c>
      <c r="G964" s="32">
        <v>921.38474896646358</v>
      </c>
      <c r="H964" s="32">
        <v>626.46637059986642</v>
      </c>
      <c r="I964" s="32">
        <v>635.79149109674563</v>
      </c>
      <c r="J964" s="32">
        <v>2599.3220114057085</v>
      </c>
      <c r="K964" s="32">
        <v>273.10936082128592</v>
      </c>
      <c r="L964" s="32">
        <v>-3643.9968142974203</v>
      </c>
      <c r="O964" s="29">
        <v>954</v>
      </c>
      <c r="P964" s="46">
        <v>159.38406053006935</v>
      </c>
      <c r="Q964" s="46">
        <v>169.04608085140711</v>
      </c>
      <c r="R964" s="46">
        <v>-32.674812046254317</v>
      </c>
      <c r="S964" s="46">
        <v>-151.46917072736574</v>
      </c>
      <c r="T964" s="46">
        <v>75.470908295420656</v>
      </c>
      <c r="U964" s="46">
        <v>-156.61140802803288</v>
      </c>
    </row>
    <row r="965" spans="6:21" x14ac:dyDescent="0.25">
      <c r="F965" s="29">
        <v>955</v>
      </c>
      <c r="G965" s="32">
        <v>635.48730650979178</v>
      </c>
      <c r="H965" s="32">
        <v>917.33414585742048</v>
      </c>
      <c r="I965" s="32">
        <v>779.55200186573347</v>
      </c>
      <c r="J965" s="32">
        <v>144.38580386270769</v>
      </c>
      <c r="K965" s="32">
        <v>2176.2530888378114</v>
      </c>
      <c r="L965" s="32">
        <v>-1578.5584724287482</v>
      </c>
      <c r="O965" s="29">
        <v>955</v>
      </c>
      <c r="P965" s="46">
        <v>106.36146531294952</v>
      </c>
      <c r="Q965" s="46">
        <v>244.15557124023584</v>
      </c>
      <c r="R965" s="46">
        <v>82.078466164887914</v>
      </c>
      <c r="S965" s="46">
        <v>58.051739538764821</v>
      </c>
      <c r="T965" s="46">
        <v>-264.20809071629731</v>
      </c>
      <c r="U965" s="46">
        <v>-269.33708625015004</v>
      </c>
    </row>
    <row r="966" spans="6:21" x14ac:dyDescent="0.25">
      <c r="F966" s="29">
        <v>956</v>
      </c>
      <c r="G966" s="32">
        <v>870.84436714385083</v>
      </c>
      <c r="H966" s="32">
        <v>858.47968218066126</v>
      </c>
      <c r="I966" s="32">
        <v>580.22279436198187</v>
      </c>
      <c r="J966" s="32">
        <v>-170.35231100811052</v>
      </c>
      <c r="K966" s="32">
        <v>1432.9162989304041</v>
      </c>
      <c r="L966" s="32">
        <v>497.83015531296132</v>
      </c>
      <c r="O966" s="29">
        <v>956</v>
      </c>
      <c r="P966" s="46">
        <v>184.81197887217616</v>
      </c>
      <c r="Q966" s="46">
        <v>207.32905947377895</v>
      </c>
      <c r="R966" s="46">
        <v>16.332494726668983</v>
      </c>
      <c r="S966" s="46">
        <v>-24.973768326862682</v>
      </c>
      <c r="T966" s="46">
        <v>-41.488371222618866</v>
      </c>
      <c r="U966" s="46">
        <v>-71.771957613418749</v>
      </c>
    </row>
    <row r="967" spans="6:21" x14ac:dyDescent="0.25">
      <c r="F967" s="29">
        <v>957</v>
      </c>
      <c r="G967" s="32">
        <v>782.85664989170664</v>
      </c>
      <c r="H967" s="32">
        <v>914.20603193234365</v>
      </c>
      <c r="I967" s="32">
        <v>839.19582546327729</v>
      </c>
      <c r="J967" s="32">
        <v>-1983.369852821811</v>
      </c>
      <c r="K967" s="32">
        <v>1879.6974912438582</v>
      </c>
      <c r="L967" s="32">
        <v>-2118.0661436938972</v>
      </c>
      <c r="O967" s="29">
        <v>957</v>
      </c>
      <c r="P967" s="46">
        <v>170.77060973365104</v>
      </c>
      <c r="Q967" s="46">
        <v>230.54047731571046</v>
      </c>
      <c r="R967" s="46">
        <v>103.96277333859905</v>
      </c>
      <c r="S967" s="46">
        <v>4.5989138070610807</v>
      </c>
      <c r="T967" s="46">
        <v>-80.113111692367966</v>
      </c>
      <c r="U967" s="46">
        <v>-125.3708572650155</v>
      </c>
    </row>
    <row r="968" spans="6:21" x14ac:dyDescent="0.25">
      <c r="F968" s="29">
        <v>958</v>
      </c>
      <c r="G968" s="32">
        <v>944.18807229421691</v>
      </c>
      <c r="H968" s="32">
        <v>1010.1356276089364</v>
      </c>
      <c r="I968" s="32">
        <v>1279.051458238192</v>
      </c>
      <c r="J968" s="32">
        <v>-1484.3783300506866</v>
      </c>
      <c r="K968" s="32">
        <v>902.98448878123418</v>
      </c>
      <c r="L968" s="32">
        <v>-753.98018898133432</v>
      </c>
      <c r="O968" s="29">
        <v>958</v>
      </c>
      <c r="P968" s="46">
        <v>62.790485739659346</v>
      </c>
      <c r="Q968" s="46">
        <v>187.67411162537246</v>
      </c>
      <c r="R968" s="46">
        <v>56.571672597404245</v>
      </c>
      <c r="S968" s="46">
        <v>-144.16856584387222</v>
      </c>
      <c r="T968" s="46">
        <v>107.42568025586911</v>
      </c>
      <c r="U968" s="46">
        <v>-135.58354326677829</v>
      </c>
    </row>
    <row r="969" spans="6:21" x14ac:dyDescent="0.25">
      <c r="F969" s="29">
        <v>959</v>
      </c>
      <c r="G969" s="32">
        <v>741.0776073905372</v>
      </c>
      <c r="H969" s="32">
        <v>967.72435275736098</v>
      </c>
      <c r="I969" s="32">
        <v>535.096050655201</v>
      </c>
      <c r="J969" s="32">
        <v>2644.8957830378749</v>
      </c>
      <c r="K969" s="32">
        <v>1326.7395464169558</v>
      </c>
      <c r="L969" s="32">
        <v>-3928.700611925261</v>
      </c>
      <c r="O969" s="29">
        <v>959</v>
      </c>
      <c r="P969" s="46">
        <v>159.87438484810264</v>
      </c>
      <c r="Q969" s="46">
        <v>152.0432951793693</v>
      </c>
      <c r="R969" s="46">
        <v>78.22005144355893</v>
      </c>
      <c r="S969" s="46">
        <v>-15.303341325733641</v>
      </c>
      <c r="T969" s="46">
        <v>-28.22464509378085</v>
      </c>
      <c r="U969" s="46">
        <v>-131.07963791991267</v>
      </c>
    </row>
    <row r="970" spans="6:21" x14ac:dyDescent="0.25">
      <c r="F970" s="29">
        <v>960</v>
      </c>
      <c r="G970" s="32">
        <v>712.55969540114711</v>
      </c>
      <c r="H970" s="32">
        <v>1133.7236324710348</v>
      </c>
      <c r="I970" s="32">
        <v>3122.6093177788503</v>
      </c>
      <c r="J970" s="32">
        <v>1187.9037522787366</v>
      </c>
      <c r="K970" s="32">
        <v>1797.5901038497095</v>
      </c>
      <c r="L970" s="32">
        <v>107.03354482559553</v>
      </c>
      <c r="O970" s="29">
        <v>960</v>
      </c>
      <c r="P970" s="46">
        <v>93.425675553143719</v>
      </c>
      <c r="Q970" s="46">
        <v>191.97092668295016</v>
      </c>
      <c r="R970" s="46">
        <v>59.81509699459582</v>
      </c>
      <c r="S970" s="46">
        <v>62.430598725264247</v>
      </c>
      <c r="T970" s="46">
        <v>129.98681622582762</v>
      </c>
      <c r="U970" s="46">
        <v>-48.105922420904221</v>
      </c>
    </row>
    <row r="971" spans="6:21" x14ac:dyDescent="0.25">
      <c r="F971" s="29">
        <v>961</v>
      </c>
      <c r="G971" s="32">
        <v>876.69174134014611</v>
      </c>
      <c r="H971" s="32">
        <v>1068.7528275247014</v>
      </c>
      <c r="I971" s="32">
        <v>824.86110803481643</v>
      </c>
      <c r="J971" s="32">
        <v>1929.3151762186581</v>
      </c>
      <c r="K971" s="32">
        <v>2539.8393730905227</v>
      </c>
      <c r="L971" s="32">
        <v>-83.073808259468024</v>
      </c>
      <c r="O971" s="29">
        <v>961</v>
      </c>
      <c r="P971" s="46">
        <v>126.96038227823266</v>
      </c>
      <c r="Q971" s="46">
        <v>118.63357458249482</v>
      </c>
      <c r="R971" s="46">
        <v>27.733572387349909</v>
      </c>
      <c r="S971" s="46">
        <v>-69.587003949030077</v>
      </c>
      <c r="T971" s="46">
        <v>-27.386506763392958</v>
      </c>
      <c r="U971" s="46">
        <v>69.344587256070781</v>
      </c>
    </row>
    <row r="972" spans="6:21" x14ac:dyDescent="0.25">
      <c r="F972" s="29">
        <v>962</v>
      </c>
      <c r="G972" s="32">
        <v>1024.5343341690314</v>
      </c>
      <c r="H972" s="32">
        <v>963.75525926625687</v>
      </c>
      <c r="I972" s="32">
        <v>906.45095188397045</v>
      </c>
      <c r="J972" s="32">
        <v>597.58958231547967</v>
      </c>
      <c r="K972" s="32">
        <v>1609.4985520946229</v>
      </c>
      <c r="L972" s="32">
        <v>-426.54550892222142</v>
      </c>
      <c r="O972" s="29">
        <v>962</v>
      </c>
      <c r="P972" s="46">
        <v>108.98750735059588</v>
      </c>
      <c r="Q972" s="46">
        <v>162.20174978491406</v>
      </c>
      <c r="R972" s="46">
        <v>156.84532781741927</v>
      </c>
      <c r="S972" s="46">
        <v>29.071860380184035</v>
      </c>
      <c r="T972" s="46">
        <v>21.029657283186111</v>
      </c>
      <c r="U972" s="46">
        <v>-86.480902348655832</v>
      </c>
    </row>
    <row r="973" spans="6:21" x14ac:dyDescent="0.25">
      <c r="F973" s="29">
        <v>963</v>
      </c>
      <c r="G973" s="32">
        <v>916.91491701771156</v>
      </c>
      <c r="H973" s="32">
        <v>891.57434595862924</v>
      </c>
      <c r="I973" s="32">
        <v>975.98951937642005</v>
      </c>
      <c r="J973" s="32">
        <v>1856.733936827497</v>
      </c>
      <c r="K973" s="32">
        <v>1374.2403824974808</v>
      </c>
      <c r="L973" s="32">
        <v>-377.58432298799835</v>
      </c>
      <c r="O973" s="29">
        <v>963</v>
      </c>
      <c r="P973" s="46">
        <v>202.70625021211424</v>
      </c>
      <c r="Q973" s="46">
        <v>188.75833427951414</v>
      </c>
      <c r="R973" s="46">
        <v>100.58675895168187</v>
      </c>
      <c r="S973" s="46">
        <v>-95.579682689054948</v>
      </c>
      <c r="T973" s="46">
        <v>82.386907234896626</v>
      </c>
      <c r="U973" s="46">
        <v>-233.3221549396153</v>
      </c>
    </row>
    <row r="974" spans="6:21" x14ac:dyDescent="0.25">
      <c r="F974" s="29">
        <v>964</v>
      </c>
      <c r="G974" s="32">
        <v>1103.8647024862421</v>
      </c>
      <c r="H974" s="32">
        <v>868.94150784549947</v>
      </c>
      <c r="I974" s="32">
        <v>895.67827563062474</v>
      </c>
      <c r="J974" s="32">
        <v>-24.565446839762444</v>
      </c>
      <c r="K974" s="32">
        <v>-700.64543192996643</v>
      </c>
      <c r="L974" s="32">
        <v>407.2471596713749</v>
      </c>
      <c r="O974" s="29">
        <v>964</v>
      </c>
      <c r="P974" s="46">
        <v>294.28077929198218</v>
      </c>
      <c r="Q974" s="46">
        <v>217.44654197471505</v>
      </c>
      <c r="R974" s="46">
        <v>115.6950580594623</v>
      </c>
      <c r="S974" s="46">
        <v>-39.297924410689234</v>
      </c>
      <c r="T974" s="46">
        <v>-33.453544909468405</v>
      </c>
      <c r="U974" s="46">
        <v>-218.51651190426117</v>
      </c>
    </row>
    <row r="975" spans="6:21" x14ac:dyDescent="0.25">
      <c r="F975" s="29">
        <v>965</v>
      </c>
      <c r="G975" s="32">
        <v>1021.7776124600014</v>
      </c>
      <c r="H975" s="32">
        <v>1074.1920089070409</v>
      </c>
      <c r="I975" s="32">
        <v>894.97097367514471</v>
      </c>
      <c r="J975" s="32">
        <v>-279.40429289871645</v>
      </c>
      <c r="K975" s="32">
        <v>1133.1180316563186</v>
      </c>
      <c r="L975" s="32">
        <v>-1437.5250972218955</v>
      </c>
      <c r="O975" s="29">
        <v>965</v>
      </c>
      <c r="P975" s="46">
        <v>97.972847201015952</v>
      </c>
      <c r="Q975" s="46">
        <v>282.63821552587103</v>
      </c>
      <c r="R975" s="46">
        <v>111.71826171190759</v>
      </c>
      <c r="S975" s="46">
        <v>-61.323416508512537</v>
      </c>
      <c r="T975" s="46">
        <v>-43.675463932685602</v>
      </c>
      <c r="U975" s="46">
        <v>-77.671757335733446</v>
      </c>
    </row>
    <row r="976" spans="6:21" x14ac:dyDescent="0.25">
      <c r="F976" s="29">
        <v>966</v>
      </c>
      <c r="G976" s="32">
        <v>896.4268497981825</v>
      </c>
      <c r="H976" s="32">
        <v>511.12041076397372</v>
      </c>
      <c r="I976" s="32">
        <v>935.45986138116405</v>
      </c>
      <c r="J976" s="32">
        <v>1391.8951714080167</v>
      </c>
      <c r="K976" s="32">
        <v>2017.1251172868833</v>
      </c>
      <c r="L976" s="32">
        <v>-1955.0258953366856</v>
      </c>
      <c r="O976" s="29">
        <v>966</v>
      </c>
      <c r="P976" s="46">
        <v>51.199354655916352</v>
      </c>
      <c r="Q976" s="46">
        <v>217.64128005104214</v>
      </c>
      <c r="R976" s="46">
        <v>6.8354617378380453</v>
      </c>
      <c r="S976" s="46">
        <v>-147.46933624639405</v>
      </c>
      <c r="T976" s="46">
        <v>64.282929567497149</v>
      </c>
      <c r="U976" s="46">
        <v>-210.08916546745218</v>
      </c>
    </row>
    <row r="977" spans="6:21" x14ac:dyDescent="0.25">
      <c r="F977" s="29">
        <v>967</v>
      </c>
      <c r="G977" s="32">
        <v>988.85305170293032</v>
      </c>
      <c r="H977" s="32">
        <v>989.27690945269751</v>
      </c>
      <c r="I977" s="32">
        <v>741.78776702773393</v>
      </c>
      <c r="J977" s="32">
        <v>1717.6551297673841</v>
      </c>
      <c r="K977" s="32">
        <v>1510.967271871139</v>
      </c>
      <c r="L977" s="32">
        <v>-240.03218177700546</v>
      </c>
      <c r="O977" s="29">
        <v>967</v>
      </c>
      <c r="P977" s="46">
        <v>229.25359845446781</v>
      </c>
      <c r="Q977" s="46">
        <v>193.28870078431947</v>
      </c>
      <c r="R977" s="46">
        <v>110.75923995722923</v>
      </c>
      <c r="S977" s="46">
        <v>51.161466660906342</v>
      </c>
      <c r="T977" s="46">
        <v>-43.510247298076933</v>
      </c>
      <c r="U977" s="46">
        <v>93.64793499325117</v>
      </c>
    </row>
    <row r="978" spans="6:21" x14ac:dyDescent="0.25">
      <c r="F978" s="29">
        <v>968</v>
      </c>
      <c r="G978" s="32">
        <v>897.76149213818144</v>
      </c>
      <c r="H978" s="32">
        <v>802.91656476579101</v>
      </c>
      <c r="I978" s="32">
        <v>759.16918111002997</v>
      </c>
      <c r="J978" s="32">
        <v>-327.16584309663449</v>
      </c>
      <c r="K978" s="32">
        <v>1561.4086414858693</v>
      </c>
      <c r="L978" s="32">
        <v>-1055.0810622802201</v>
      </c>
      <c r="O978" s="29">
        <v>968</v>
      </c>
      <c r="P978" s="46">
        <v>112.58778694583742</v>
      </c>
      <c r="Q978" s="46">
        <v>138.38785372370393</v>
      </c>
      <c r="R978" s="46">
        <v>101.54993936772672</v>
      </c>
      <c r="S978" s="46">
        <v>-58.110093633868246</v>
      </c>
      <c r="T978" s="46">
        <v>-76.859932974942467</v>
      </c>
      <c r="U978" s="46">
        <v>-134.93430725451424</v>
      </c>
    </row>
    <row r="979" spans="6:21" x14ac:dyDescent="0.25">
      <c r="F979" s="29">
        <v>969</v>
      </c>
      <c r="G979" s="32">
        <v>715.74210399178037</v>
      </c>
      <c r="H979" s="32">
        <v>956.30213113521313</v>
      </c>
      <c r="I979" s="32">
        <v>1791.7000498329708</v>
      </c>
      <c r="J979" s="32">
        <v>1248.5736273787188</v>
      </c>
      <c r="K979" s="32">
        <v>1747.6205617644664</v>
      </c>
      <c r="L979" s="32">
        <v>-1403.0983205804305</v>
      </c>
      <c r="O979" s="29">
        <v>969</v>
      </c>
      <c r="P979" s="46">
        <v>44.823575921732129</v>
      </c>
      <c r="Q979" s="46">
        <v>121.24136162405989</v>
      </c>
      <c r="R979" s="46">
        <v>46.50234230776789</v>
      </c>
      <c r="S979" s="46">
        <v>-96.450588631252458</v>
      </c>
      <c r="T979" s="46">
        <v>-134.31512350132812</v>
      </c>
      <c r="U979" s="46">
        <v>-125.68126599984851</v>
      </c>
    </row>
    <row r="980" spans="6:21" x14ac:dyDescent="0.25">
      <c r="F980" s="29">
        <v>970</v>
      </c>
      <c r="G980" s="32">
        <v>808.08765483500747</v>
      </c>
      <c r="H980" s="32">
        <v>902.63259332532743</v>
      </c>
      <c r="I980" s="32">
        <v>799.61959152059353</v>
      </c>
      <c r="J980" s="32">
        <v>-220.0741530291325</v>
      </c>
      <c r="K980" s="32">
        <v>55.343210183759766</v>
      </c>
      <c r="L980" s="32">
        <v>-650.79810874046416</v>
      </c>
      <c r="O980" s="29">
        <v>970</v>
      </c>
      <c r="P980" s="46">
        <v>125.67807356982962</v>
      </c>
      <c r="Q980" s="46">
        <v>114.07321939148045</v>
      </c>
      <c r="R980" s="46">
        <v>142.12979850812872</v>
      </c>
      <c r="S980" s="46">
        <v>-62.782742748210353</v>
      </c>
      <c r="T980" s="46">
        <v>-143.084230693839</v>
      </c>
      <c r="U980" s="46">
        <v>-68.282096247153049</v>
      </c>
    </row>
    <row r="981" spans="6:21" x14ac:dyDescent="0.25">
      <c r="F981" s="29">
        <v>971</v>
      </c>
      <c r="G981" s="32">
        <v>814.54875393220664</v>
      </c>
      <c r="H981" s="32">
        <v>937.09669054275855</v>
      </c>
      <c r="I981" s="32">
        <v>1741.9980180554567</v>
      </c>
      <c r="J981" s="32">
        <v>1284.1105579214054</v>
      </c>
      <c r="K981" s="32">
        <v>1152.7007777172512</v>
      </c>
      <c r="L981" s="32">
        <v>-1653.3832782057634</v>
      </c>
      <c r="O981" s="29">
        <v>971</v>
      </c>
      <c r="P981" s="46">
        <v>157.54811379130956</v>
      </c>
      <c r="Q981" s="46">
        <v>229.68985860450016</v>
      </c>
      <c r="R981" s="46">
        <v>142.7929067604272</v>
      </c>
      <c r="S981" s="46">
        <v>-159.86721697385178</v>
      </c>
      <c r="T981" s="46">
        <v>-36.899335575559462</v>
      </c>
      <c r="U981" s="46">
        <v>-53.204209405707616</v>
      </c>
    </row>
    <row r="982" spans="6:21" x14ac:dyDescent="0.25">
      <c r="F982" s="29">
        <v>972</v>
      </c>
      <c r="G982" s="32">
        <v>937.55551330988374</v>
      </c>
      <c r="H982" s="32">
        <v>856.77073793263389</v>
      </c>
      <c r="I982" s="32">
        <v>700.53713138294825</v>
      </c>
      <c r="J982" s="32">
        <v>1665.4337809852959</v>
      </c>
      <c r="K982" s="32">
        <v>2714.0132642421386</v>
      </c>
      <c r="L982" s="32">
        <v>1489.9552706617296</v>
      </c>
      <c r="O982" s="29">
        <v>972</v>
      </c>
      <c r="P982" s="46">
        <v>102.99161447034379</v>
      </c>
      <c r="Q982" s="46">
        <v>296.72990623251258</v>
      </c>
      <c r="R982" s="46">
        <v>57.866556146388291</v>
      </c>
      <c r="S982" s="46">
        <v>-115.17147524187988</v>
      </c>
      <c r="T982" s="46">
        <v>-92.810136753312804</v>
      </c>
      <c r="U982" s="46">
        <v>-107.0232060036559</v>
      </c>
    </row>
    <row r="983" spans="6:21" x14ac:dyDescent="0.25">
      <c r="F983" s="29">
        <v>973</v>
      </c>
      <c r="G983" s="32">
        <v>623.49064373406554</v>
      </c>
      <c r="H983" s="32">
        <v>897.76544827123871</v>
      </c>
      <c r="I983" s="32">
        <v>841.26234221039886</v>
      </c>
      <c r="J983" s="32">
        <v>1721.2873514301491</v>
      </c>
      <c r="K983" s="32">
        <v>611.18805343243275</v>
      </c>
      <c r="L983" s="32">
        <v>672.886121103199</v>
      </c>
      <c r="O983" s="29">
        <v>973</v>
      </c>
      <c r="P983" s="46">
        <v>36.78506650911379</v>
      </c>
      <c r="Q983" s="46">
        <v>130.94506532947332</v>
      </c>
      <c r="R983" s="46">
        <v>103.00119983976725</v>
      </c>
      <c r="S983" s="46">
        <v>-242.45985294924014</v>
      </c>
      <c r="T983" s="46">
        <v>-6.008913197801462</v>
      </c>
      <c r="U983" s="46">
        <v>-302.69581000181938</v>
      </c>
    </row>
    <row r="984" spans="6:21" x14ac:dyDescent="0.25">
      <c r="F984" s="29">
        <v>974</v>
      </c>
      <c r="G984" s="32">
        <v>888.3930736978391</v>
      </c>
      <c r="H984" s="32">
        <v>925.82416554470183</v>
      </c>
      <c r="I984" s="32">
        <v>738.60589056809567</v>
      </c>
      <c r="J984" s="32">
        <v>523.61350664473866</v>
      </c>
      <c r="K984" s="32">
        <v>1973.8022611051865</v>
      </c>
      <c r="L984" s="32">
        <v>392.05283078849425</v>
      </c>
      <c r="O984" s="29">
        <v>974</v>
      </c>
      <c r="P984" s="46">
        <v>102.9915519205324</v>
      </c>
      <c r="Q984" s="46">
        <v>172.72669078305933</v>
      </c>
      <c r="R984" s="46">
        <v>27.96245259600704</v>
      </c>
      <c r="S984" s="46">
        <v>-194.57591564480981</v>
      </c>
      <c r="T984" s="46">
        <v>-139.44128444507135</v>
      </c>
      <c r="U984" s="46">
        <v>-349.43552322530468</v>
      </c>
    </row>
    <row r="985" spans="6:21" x14ac:dyDescent="0.25">
      <c r="F985" s="29">
        <v>975</v>
      </c>
      <c r="G985" s="32">
        <v>632.33829787708464</v>
      </c>
      <c r="H985" s="32">
        <v>920.86632721056958</v>
      </c>
      <c r="I985" s="32">
        <v>2104.0271893798918</v>
      </c>
      <c r="J985" s="32">
        <v>1129.893854226435</v>
      </c>
      <c r="K985" s="32">
        <v>2205.6586212620014</v>
      </c>
      <c r="L985" s="32">
        <v>-3273.1013704387387</v>
      </c>
      <c r="O985" s="29">
        <v>975</v>
      </c>
      <c r="P985" s="46">
        <v>119.09402691088906</v>
      </c>
      <c r="Q985" s="46">
        <v>135.8078645658984</v>
      </c>
      <c r="R985" s="46">
        <v>35.584790051189032</v>
      </c>
      <c r="S985" s="46">
        <v>-90.493933148309111</v>
      </c>
      <c r="T985" s="46">
        <v>-33.111047233535942</v>
      </c>
      <c r="U985" s="46">
        <v>-70.716501867696479</v>
      </c>
    </row>
    <row r="986" spans="6:21" x14ac:dyDescent="0.25">
      <c r="F986" s="29">
        <v>976</v>
      </c>
      <c r="G986" s="32">
        <v>762.98838571045189</v>
      </c>
      <c r="H986" s="32">
        <v>1177.2300414992169</v>
      </c>
      <c r="I986" s="32">
        <v>931.07709334011361</v>
      </c>
      <c r="J986" s="32">
        <v>-1366.8725337752321</v>
      </c>
      <c r="K986" s="32">
        <v>-463.66365201189728</v>
      </c>
      <c r="L986" s="32">
        <v>-532.63834114236033</v>
      </c>
      <c r="O986" s="29">
        <v>976</v>
      </c>
      <c r="P986" s="46">
        <v>115.77398182435638</v>
      </c>
      <c r="Q986" s="46">
        <v>204.99078634031008</v>
      </c>
      <c r="R986" s="46">
        <v>9.5550060304250337</v>
      </c>
      <c r="S986" s="46">
        <v>-129.71240922436402</v>
      </c>
      <c r="T986" s="46">
        <v>-8.7221453701258724</v>
      </c>
      <c r="U986" s="46">
        <v>-332.04893593051452</v>
      </c>
    </row>
    <row r="987" spans="6:21" x14ac:dyDescent="0.25">
      <c r="F987" s="29">
        <v>977</v>
      </c>
      <c r="G987" s="32">
        <v>843.76551641711603</v>
      </c>
      <c r="H987" s="32">
        <v>831.13432323927282</v>
      </c>
      <c r="I987" s="32">
        <v>2247.6234686786461</v>
      </c>
      <c r="J987" s="32">
        <v>2037.2517445221874</v>
      </c>
      <c r="K987" s="32">
        <v>1186.8734944798525</v>
      </c>
      <c r="L987" s="32">
        <v>1227.3291288292794</v>
      </c>
      <c r="O987" s="29">
        <v>977</v>
      </c>
      <c r="P987" s="46">
        <v>99.465780784333333</v>
      </c>
      <c r="Q987" s="46">
        <v>251.57049559477696</v>
      </c>
      <c r="R987" s="46">
        <v>143.273905433648</v>
      </c>
      <c r="S987" s="46">
        <v>-127.7280340745383</v>
      </c>
      <c r="T987" s="46">
        <v>-73.925976868408611</v>
      </c>
      <c r="U987" s="46">
        <v>-209.17874350667057</v>
      </c>
    </row>
    <row r="988" spans="6:21" x14ac:dyDescent="0.25">
      <c r="F988" s="29">
        <v>978</v>
      </c>
      <c r="G988" s="32">
        <v>1038.9690443242198</v>
      </c>
      <c r="H988" s="32">
        <v>690.25646047353803</v>
      </c>
      <c r="I988" s="32">
        <v>936.8207734947805</v>
      </c>
      <c r="J988" s="32">
        <v>1957.6798803203519</v>
      </c>
      <c r="K988" s="32">
        <v>1468.2408789315141</v>
      </c>
      <c r="L988" s="32">
        <v>-864.33472762618749</v>
      </c>
      <c r="O988" s="29">
        <v>978</v>
      </c>
      <c r="P988" s="46">
        <v>39.763434068788001</v>
      </c>
      <c r="Q988" s="46">
        <v>241.97251119738297</v>
      </c>
      <c r="R988" s="46">
        <v>49.747736854192226</v>
      </c>
      <c r="S988" s="46">
        <v>82.43062838187393</v>
      </c>
      <c r="T988" s="46">
        <v>-259.91899422701624</v>
      </c>
      <c r="U988" s="46">
        <v>-96.168326894072152</v>
      </c>
    </row>
    <row r="989" spans="6:21" x14ac:dyDescent="0.25">
      <c r="F989" s="29">
        <v>979</v>
      </c>
      <c r="G989" s="32">
        <v>821.75937181730205</v>
      </c>
      <c r="H989" s="32">
        <v>843.30921723109077</v>
      </c>
      <c r="I989" s="32">
        <v>2045.2056877025766</v>
      </c>
      <c r="J989" s="32">
        <v>773.20229805253712</v>
      </c>
      <c r="K989" s="32">
        <v>1160.6556811975388</v>
      </c>
      <c r="L989" s="32">
        <v>629.93362359616458</v>
      </c>
      <c r="O989" s="29">
        <v>979</v>
      </c>
      <c r="P989" s="46">
        <v>165.88582926242037</v>
      </c>
      <c r="Q989" s="46">
        <v>139.85359842572427</v>
      </c>
      <c r="R989" s="46">
        <v>0.19613291500769492</v>
      </c>
      <c r="S989" s="46">
        <v>-99.729992317896063</v>
      </c>
      <c r="T989" s="46">
        <v>51.305843998896421</v>
      </c>
      <c r="U989" s="46">
        <v>-305.69060557215334</v>
      </c>
    </row>
    <row r="990" spans="6:21" x14ac:dyDescent="0.25">
      <c r="F990" s="29">
        <v>980</v>
      </c>
      <c r="G990" s="32">
        <v>880.57962019906699</v>
      </c>
      <c r="H990" s="32">
        <v>1000.9970658572911</v>
      </c>
      <c r="I990" s="32">
        <v>700.97214611822346</v>
      </c>
      <c r="J990" s="32">
        <v>1340.4300146821033</v>
      </c>
      <c r="K990" s="32">
        <v>1129.3406644147362</v>
      </c>
      <c r="L990" s="32">
        <v>-1042.7853504501099</v>
      </c>
      <c r="O990" s="29">
        <v>980</v>
      </c>
      <c r="P990" s="46">
        <v>238.70422093346275</v>
      </c>
      <c r="Q990" s="46">
        <v>321.8878312804963</v>
      </c>
      <c r="R990" s="46">
        <v>45.003058686364795</v>
      </c>
      <c r="S990" s="46">
        <v>-311.32352808589724</v>
      </c>
      <c r="T990" s="46">
        <v>111.49114757636266</v>
      </c>
      <c r="U990" s="46">
        <v>-175.48099961683056</v>
      </c>
    </row>
    <row r="991" spans="6:21" x14ac:dyDescent="0.25">
      <c r="F991" s="29">
        <v>981</v>
      </c>
      <c r="G991" s="32">
        <v>950.16068358160283</v>
      </c>
      <c r="H991" s="32">
        <v>981.31629447890282</v>
      </c>
      <c r="I991" s="32">
        <v>762.2952831397165</v>
      </c>
      <c r="J991" s="32">
        <v>868.9982361368302</v>
      </c>
      <c r="K991" s="32">
        <v>164.88625901465093</v>
      </c>
      <c r="L991" s="32">
        <v>2153.1769781585435</v>
      </c>
      <c r="O991" s="29">
        <v>981</v>
      </c>
      <c r="P991" s="46">
        <v>57.023879668470954</v>
      </c>
      <c r="Q991" s="46">
        <v>169.38809666735841</v>
      </c>
      <c r="R991" s="46">
        <v>91.691069139983824</v>
      </c>
      <c r="S991" s="46">
        <v>-95.398702244563083</v>
      </c>
      <c r="T991" s="46">
        <v>15.643548558713633</v>
      </c>
      <c r="U991" s="46">
        <v>-156.91655264681526</v>
      </c>
    </row>
    <row r="992" spans="6:21" x14ac:dyDescent="0.25">
      <c r="F992" s="29">
        <v>982</v>
      </c>
      <c r="G992" s="32">
        <v>893.42621655647008</v>
      </c>
      <c r="H992" s="32">
        <v>1104.9588155914889</v>
      </c>
      <c r="I992" s="32">
        <v>1024.8637672483405</v>
      </c>
      <c r="J992" s="32">
        <v>1238.3555903383567</v>
      </c>
      <c r="K992" s="32">
        <v>1405.1040221430849</v>
      </c>
      <c r="L992" s="32">
        <v>-1772.3058451767147</v>
      </c>
      <c r="O992" s="29">
        <v>982</v>
      </c>
      <c r="P992" s="46">
        <v>147.60471119631501</v>
      </c>
      <c r="Q992" s="46">
        <v>212.13144539576467</v>
      </c>
      <c r="R992" s="46">
        <v>21.550062639821647</v>
      </c>
      <c r="S992" s="46">
        <v>-237.54525143470028</v>
      </c>
      <c r="T992" s="46">
        <v>-0.51871677411918427</v>
      </c>
      <c r="U992" s="46">
        <v>-157.59217162598122</v>
      </c>
    </row>
    <row r="993" spans="6:21" x14ac:dyDescent="0.25">
      <c r="F993" s="29">
        <v>983</v>
      </c>
      <c r="G993" s="32">
        <v>622.49904330323216</v>
      </c>
      <c r="H993" s="32">
        <v>526.62665699045829</v>
      </c>
      <c r="I993" s="32">
        <v>814.71930227484972</v>
      </c>
      <c r="J993" s="32">
        <v>1813.518442384986</v>
      </c>
      <c r="K993" s="32">
        <v>1405.2803972522424</v>
      </c>
      <c r="L993" s="32">
        <v>2644.6736305543973</v>
      </c>
      <c r="O993" s="29">
        <v>983</v>
      </c>
      <c r="P993" s="46">
        <v>164.46802535387206</v>
      </c>
      <c r="Q993" s="46">
        <v>200.86119957616512</v>
      </c>
      <c r="R993" s="46">
        <v>50.110765217676771</v>
      </c>
      <c r="S993" s="46">
        <v>-243.33656276380759</v>
      </c>
      <c r="T993" s="46">
        <v>-141.54694998208674</v>
      </c>
      <c r="U993" s="46">
        <v>-357.77634411677104</v>
      </c>
    </row>
    <row r="994" spans="6:21" x14ac:dyDescent="0.25">
      <c r="F994" s="29">
        <v>984</v>
      </c>
      <c r="G994" s="32">
        <v>1198.3057916603402</v>
      </c>
      <c r="H994" s="32">
        <v>797.3028292066092</v>
      </c>
      <c r="I994" s="32">
        <v>836.22789802261377</v>
      </c>
      <c r="J994" s="32">
        <v>1238.7306036122482</v>
      </c>
      <c r="K994" s="32">
        <v>2110.0517897489772</v>
      </c>
      <c r="L994" s="32">
        <v>-1988.9442423166875</v>
      </c>
      <c r="O994" s="29">
        <v>984</v>
      </c>
      <c r="P994" s="46">
        <v>157.65293131359567</v>
      </c>
      <c r="Q994" s="46">
        <v>194.73826746391205</v>
      </c>
      <c r="R994" s="46">
        <v>65.372054594159181</v>
      </c>
      <c r="S994" s="46">
        <v>-80.855222934534936</v>
      </c>
      <c r="T994" s="46">
        <v>94.031132286953493</v>
      </c>
      <c r="U994" s="46">
        <v>-96.641002527559522</v>
      </c>
    </row>
    <row r="995" spans="6:21" x14ac:dyDescent="0.25">
      <c r="F995" s="29">
        <v>985</v>
      </c>
      <c r="G995" s="32">
        <v>801.37016764475902</v>
      </c>
      <c r="H995" s="32">
        <v>876.10301580441956</v>
      </c>
      <c r="I995" s="32">
        <v>758.10026844510139</v>
      </c>
      <c r="J995" s="32">
        <v>3162.7372857991413</v>
      </c>
      <c r="K995" s="32">
        <v>1281.8274851368569</v>
      </c>
      <c r="L995" s="32">
        <v>-801.06047730800856</v>
      </c>
      <c r="O995" s="29">
        <v>985</v>
      </c>
      <c r="P995" s="46">
        <v>199.99845323894493</v>
      </c>
      <c r="Q995" s="46">
        <v>162.38680879388085</v>
      </c>
      <c r="R995" s="46">
        <v>111.90449229415179</v>
      </c>
      <c r="S995" s="46">
        <v>-70.097338761889432</v>
      </c>
      <c r="T995" s="46">
        <v>-101.86599115925537</v>
      </c>
      <c r="U995" s="46">
        <v>-124.56845532415866</v>
      </c>
    </row>
    <row r="996" spans="6:21" x14ac:dyDescent="0.25">
      <c r="F996" s="29">
        <v>986</v>
      </c>
      <c r="G996" s="32">
        <v>885.01412503176152</v>
      </c>
      <c r="H996" s="32">
        <v>742.85635753959468</v>
      </c>
      <c r="I996" s="32">
        <v>774.53147092411473</v>
      </c>
      <c r="J996" s="32">
        <v>1364.702358463599</v>
      </c>
      <c r="K996" s="32">
        <v>1331.0642271769539</v>
      </c>
      <c r="L996" s="32">
        <v>499.9666482691182</v>
      </c>
      <c r="O996" s="29">
        <v>986</v>
      </c>
      <c r="P996" s="46">
        <v>59.002839847398945</v>
      </c>
      <c r="Q996" s="46">
        <v>254.47385187673706</v>
      </c>
      <c r="R996" s="46">
        <v>66.945036567385614</v>
      </c>
      <c r="S996" s="46">
        <v>3.5310388954835616</v>
      </c>
      <c r="T996" s="46">
        <v>-32.451067127867987</v>
      </c>
      <c r="U996" s="46">
        <v>-156.51032668051403</v>
      </c>
    </row>
    <row r="997" spans="6:21" x14ac:dyDescent="0.25">
      <c r="F997" s="29">
        <v>987</v>
      </c>
      <c r="G997" s="32">
        <v>777.02531717702186</v>
      </c>
      <c r="H997" s="32">
        <v>1085.9626292531311</v>
      </c>
      <c r="I997" s="32">
        <v>651.55636554195917</v>
      </c>
      <c r="J997" s="32">
        <v>706.37614305578245</v>
      </c>
      <c r="K997" s="32">
        <v>273.76626051026778</v>
      </c>
      <c r="L997" s="32">
        <v>1129.4603825345066</v>
      </c>
      <c r="O997" s="29">
        <v>987</v>
      </c>
      <c r="P997" s="46">
        <v>124.80230002328659</v>
      </c>
      <c r="Q997" s="46">
        <v>247.15226388576258</v>
      </c>
      <c r="R997" s="46">
        <v>3.3231444652151936</v>
      </c>
      <c r="S997" s="46">
        <v>-147.79259350234861</v>
      </c>
      <c r="T997" s="46">
        <v>24.436754956948789</v>
      </c>
      <c r="U997" s="46">
        <v>-155.49380767502794</v>
      </c>
    </row>
    <row r="998" spans="6:21" x14ac:dyDescent="0.25">
      <c r="F998" s="29">
        <v>988</v>
      </c>
      <c r="G998" s="32">
        <v>908.5341532010666</v>
      </c>
      <c r="H998" s="32">
        <v>864.97806733061225</v>
      </c>
      <c r="I998" s="32">
        <v>617.39331317303231</v>
      </c>
      <c r="J998" s="32">
        <v>2658.2496176171308</v>
      </c>
      <c r="K998" s="32">
        <v>160.54735634138251</v>
      </c>
      <c r="L998" s="32">
        <v>-602.30634979783645</v>
      </c>
      <c r="O998" s="29">
        <v>988</v>
      </c>
      <c r="P998" s="46">
        <v>85.33984855716983</v>
      </c>
      <c r="Q998" s="46">
        <v>209.92555306809936</v>
      </c>
      <c r="R998" s="46">
        <v>43.183896988655022</v>
      </c>
      <c r="S998" s="46">
        <v>-5.7852711850081278</v>
      </c>
      <c r="T998" s="46">
        <v>-21.831187023784196</v>
      </c>
      <c r="U998" s="46">
        <v>-166.39979416133258</v>
      </c>
    </row>
    <row r="999" spans="6:21" x14ac:dyDescent="0.25">
      <c r="F999" s="29">
        <v>989</v>
      </c>
      <c r="G999" s="32">
        <v>911.35850930367087</v>
      </c>
      <c r="H999" s="32">
        <v>907.02758453693696</v>
      </c>
      <c r="I999" s="32">
        <v>2075.8545755011528</v>
      </c>
      <c r="J999" s="32">
        <v>1204.3502166415774</v>
      </c>
      <c r="K999" s="32">
        <v>571.78530380178654</v>
      </c>
      <c r="L999" s="32">
        <v>-1092.0795723970241</v>
      </c>
      <c r="O999" s="29">
        <v>989</v>
      </c>
      <c r="P999" s="46">
        <v>158.46987121277817</v>
      </c>
      <c r="Q999" s="46">
        <v>177.71109449704517</v>
      </c>
      <c r="R999" s="46">
        <v>157.10384778061379</v>
      </c>
      <c r="S999" s="46">
        <v>-58.896404582780065</v>
      </c>
      <c r="T999" s="46">
        <v>-21.39809511783551</v>
      </c>
      <c r="U999" s="46">
        <v>-389.12433803520241</v>
      </c>
    </row>
    <row r="1000" spans="6:21" x14ac:dyDescent="0.25">
      <c r="F1000" s="29">
        <v>990</v>
      </c>
      <c r="G1000" s="32">
        <v>1021.9616332717028</v>
      </c>
      <c r="H1000" s="32">
        <v>863.45990271486426</v>
      </c>
      <c r="I1000" s="32">
        <v>813.41802122627496</v>
      </c>
      <c r="J1000" s="32">
        <v>-561.90503871109377</v>
      </c>
      <c r="K1000" s="32">
        <v>1203.5042650841442</v>
      </c>
      <c r="L1000" s="32">
        <v>-329.31137264949211</v>
      </c>
      <c r="O1000" s="29">
        <v>990</v>
      </c>
      <c r="P1000" s="46">
        <v>194.28603715089821</v>
      </c>
      <c r="Q1000" s="46">
        <v>224.66881850033269</v>
      </c>
      <c r="R1000" s="46">
        <v>53.571547512353959</v>
      </c>
      <c r="S1000" s="46">
        <v>39.092116725576489</v>
      </c>
      <c r="T1000" s="46">
        <v>58.14819153216547</v>
      </c>
      <c r="U1000" s="46">
        <v>-224.84283660511198</v>
      </c>
    </row>
    <row r="1001" spans="6:21" x14ac:dyDescent="0.25">
      <c r="F1001" s="29">
        <v>991</v>
      </c>
      <c r="G1001" s="32">
        <v>689.9033808281838</v>
      </c>
      <c r="H1001" s="32">
        <v>716.49744456446933</v>
      </c>
      <c r="I1001" s="32">
        <v>894.17610697621876</v>
      </c>
      <c r="J1001" s="32">
        <v>217.93824327832044</v>
      </c>
      <c r="K1001" s="32">
        <v>47.932113210891657</v>
      </c>
      <c r="L1001" s="32">
        <v>-35.930455953222918</v>
      </c>
      <c r="O1001" s="29">
        <v>991</v>
      </c>
      <c r="P1001" s="46">
        <v>179.58064013407522</v>
      </c>
      <c r="Q1001" s="46">
        <v>137.50745110818553</v>
      </c>
      <c r="R1001" s="46">
        <v>21.490475690431083</v>
      </c>
      <c r="S1001" s="46">
        <v>-47.644036102377527</v>
      </c>
      <c r="T1001" s="46">
        <v>92.196901387569824</v>
      </c>
      <c r="U1001" s="46">
        <v>-290.9875274216032</v>
      </c>
    </row>
    <row r="1002" spans="6:21" x14ac:dyDescent="0.25">
      <c r="F1002" s="29">
        <v>992</v>
      </c>
      <c r="G1002" s="32">
        <v>874.87935269319951</v>
      </c>
      <c r="H1002" s="32">
        <v>792.70281889478247</v>
      </c>
      <c r="I1002" s="32">
        <v>565.73593677137524</v>
      </c>
      <c r="J1002" s="32">
        <v>715.80245215827108</v>
      </c>
      <c r="K1002" s="32">
        <v>1047.6669155848649</v>
      </c>
      <c r="L1002" s="32">
        <v>-774.50126077605819</v>
      </c>
      <c r="O1002" s="29">
        <v>992</v>
      </c>
      <c r="P1002" s="46">
        <v>188.91659440261736</v>
      </c>
      <c r="Q1002" s="46">
        <v>214.85321208210166</v>
      </c>
      <c r="R1002" s="46">
        <v>79.412012330675736</v>
      </c>
      <c r="S1002" s="46">
        <v>-170.17791369773761</v>
      </c>
      <c r="T1002" s="46">
        <v>-13.484809712115066</v>
      </c>
      <c r="U1002" s="46">
        <v>-275.54748880636043</v>
      </c>
    </row>
    <row r="1003" spans="6:21" x14ac:dyDescent="0.25">
      <c r="F1003" s="29">
        <v>993</v>
      </c>
      <c r="G1003" s="32">
        <v>780.1951444504657</v>
      </c>
      <c r="H1003" s="32">
        <v>810.96822581227207</v>
      </c>
      <c r="I1003" s="32">
        <v>655.91214214937372</v>
      </c>
      <c r="J1003" s="32">
        <v>-456.14160564611393</v>
      </c>
      <c r="K1003" s="32">
        <v>1159.7358967773789</v>
      </c>
      <c r="L1003" s="32">
        <v>358.24580070778575</v>
      </c>
      <c r="O1003" s="29">
        <v>993</v>
      </c>
      <c r="P1003" s="46">
        <v>111.58165331332543</v>
      </c>
      <c r="Q1003" s="46">
        <v>148.87308996417954</v>
      </c>
      <c r="R1003" s="46">
        <v>50.826407480890794</v>
      </c>
      <c r="S1003" s="46">
        <v>-93.321812559318573</v>
      </c>
      <c r="T1003" s="46">
        <v>114.73585041994727</v>
      </c>
      <c r="U1003" s="46">
        <v>-295.53901626826348</v>
      </c>
    </row>
    <row r="1004" spans="6:21" x14ac:dyDescent="0.25">
      <c r="F1004" s="29">
        <v>994</v>
      </c>
      <c r="G1004" s="32">
        <v>870.83542563676656</v>
      </c>
      <c r="H1004" s="32">
        <v>1054.6875223424086</v>
      </c>
      <c r="I1004" s="32">
        <v>2353.8175637833765</v>
      </c>
      <c r="J1004" s="32">
        <v>1196.6309522516076</v>
      </c>
      <c r="K1004" s="32">
        <v>751.87692421133306</v>
      </c>
      <c r="L1004" s="32">
        <v>445.84267526239546</v>
      </c>
      <c r="O1004" s="29">
        <v>994</v>
      </c>
      <c r="P1004" s="46">
        <v>149.43357982977597</v>
      </c>
      <c r="Q1004" s="46">
        <v>116.29374772396255</v>
      </c>
      <c r="R1004" s="46">
        <v>64.070713086395529</v>
      </c>
      <c r="S1004" s="46">
        <v>-93.784352559902345</v>
      </c>
      <c r="T1004" s="46">
        <v>-69.999952265204115</v>
      </c>
      <c r="U1004" s="46">
        <v>-78.501968986653083</v>
      </c>
    </row>
    <row r="1005" spans="6:21" x14ac:dyDescent="0.25">
      <c r="F1005" s="29">
        <v>995</v>
      </c>
      <c r="G1005" s="32">
        <v>941.05724529114877</v>
      </c>
      <c r="H1005" s="32">
        <v>1069.0545225577926</v>
      </c>
      <c r="I1005" s="32">
        <v>785.59127139992779</v>
      </c>
      <c r="J1005" s="32">
        <v>215.42663696832642</v>
      </c>
      <c r="K1005" s="32">
        <v>3699.6301434938377</v>
      </c>
      <c r="L1005" s="32">
        <v>488.05689071146662</v>
      </c>
      <c r="O1005" s="29">
        <v>995</v>
      </c>
      <c r="P1005" s="46">
        <v>86.7925044476317</v>
      </c>
      <c r="Q1005" s="46">
        <v>224.64701997455035</v>
      </c>
      <c r="R1005" s="46">
        <v>98.038770520500236</v>
      </c>
      <c r="S1005" s="46">
        <v>-226.37662912587041</v>
      </c>
      <c r="T1005" s="46">
        <v>-107.72598303022073</v>
      </c>
      <c r="U1005" s="46">
        <v>-358.65261783625851</v>
      </c>
    </row>
    <row r="1006" spans="6:21" x14ac:dyDescent="0.25">
      <c r="F1006" s="29">
        <v>996</v>
      </c>
      <c r="G1006" s="32">
        <v>832.52712292475553</v>
      </c>
      <c r="H1006" s="32">
        <v>861.68487885338163</v>
      </c>
      <c r="I1006" s="32">
        <v>823.45387360966151</v>
      </c>
      <c r="J1006" s="32">
        <v>2923.2667852590703</v>
      </c>
      <c r="K1006" s="32">
        <v>1020.9205656083686</v>
      </c>
      <c r="L1006" s="32">
        <v>32.566414694798368</v>
      </c>
      <c r="O1006" s="29">
        <v>996</v>
      </c>
      <c r="P1006" s="46">
        <v>70.053782184045531</v>
      </c>
      <c r="Q1006" s="46">
        <v>239.89484702506019</v>
      </c>
      <c r="R1006" s="46">
        <v>0.20079405290675822</v>
      </c>
      <c r="S1006" s="46">
        <v>-23.371754841192114</v>
      </c>
      <c r="T1006" s="46">
        <v>99.064774555883787</v>
      </c>
      <c r="U1006" s="46">
        <v>-220.80116654995766</v>
      </c>
    </row>
    <row r="1007" spans="6:21" x14ac:dyDescent="0.25">
      <c r="F1007" s="29">
        <v>997</v>
      </c>
      <c r="G1007" s="32">
        <v>748.65291524933809</v>
      </c>
      <c r="H1007" s="32">
        <v>877.7950061382644</v>
      </c>
      <c r="I1007" s="32">
        <v>753.61682429441498</v>
      </c>
      <c r="J1007" s="32">
        <v>441.95040557213269</v>
      </c>
      <c r="K1007" s="32">
        <v>380.55372651525886</v>
      </c>
      <c r="L1007" s="32">
        <v>-386.8451168648071</v>
      </c>
      <c r="O1007" s="29">
        <v>997</v>
      </c>
      <c r="P1007" s="46">
        <v>124.52989423287579</v>
      </c>
      <c r="Q1007" s="46">
        <v>265.75845249099598</v>
      </c>
      <c r="R1007" s="46">
        <v>8.7236862482404263</v>
      </c>
      <c r="S1007" s="46">
        <v>-329.04618264603744</v>
      </c>
      <c r="T1007" s="46">
        <v>71.264126522217339</v>
      </c>
      <c r="U1007" s="46">
        <v>-253.53567439409915</v>
      </c>
    </row>
    <row r="1008" spans="6:21" x14ac:dyDescent="0.25">
      <c r="F1008" s="29">
        <v>998</v>
      </c>
      <c r="G1008" s="32">
        <v>704.16128532771017</v>
      </c>
      <c r="H1008" s="32">
        <v>1097.9036475468056</v>
      </c>
      <c r="I1008" s="32">
        <v>1715.3306983772436</v>
      </c>
      <c r="J1008" s="32">
        <v>1593.1583371172719</v>
      </c>
      <c r="K1008" s="32">
        <v>2154.1779511911654</v>
      </c>
      <c r="L1008" s="32">
        <v>1005.1687483466185</v>
      </c>
      <c r="O1008" s="29">
        <v>998</v>
      </c>
      <c r="P1008" s="46">
        <v>137.53435474242099</v>
      </c>
      <c r="Q1008" s="46">
        <v>165.03672064362883</v>
      </c>
      <c r="R1008" s="46">
        <v>62.521888483713553</v>
      </c>
      <c r="S1008" s="46">
        <v>3.201659784233982</v>
      </c>
      <c r="T1008" s="46">
        <v>-147.11378200706793</v>
      </c>
      <c r="U1008" s="46">
        <v>-247.06825857723163</v>
      </c>
    </row>
    <row r="1009" spans="6:21" x14ac:dyDescent="0.25">
      <c r="F1009" s="29">
        <v>999</v>
      </c>
      <c r="G1009" s="32">
        <v>843.48275199284399</v>
      </c>
      <c r="H1009" s="32">
        <v>920.35830000549777</v>
      </c>
      <c r="I1009" s="32">
        <v>855.06280485745538</v>
      </c>
      <c r="J1009" s="32">
        <v>1780.9281061000138</v>
      </c>
      <c r="K1009" s="32">
        <v>1291.0699460366031</v>
      </c>
      <c r="L1009" s="32">
        <v>691.0061981773415</v>
      </c>
      <c r="O1009" s="29">
        <v>999</v>
      </c>
      <c r="P1009" s="46">
        <v>154.18179394417371</v>
      </c>
      <c r="Q1009" s="46">
        <v>176.08113750951316</v>
      </c>
      <c r="R1009" s="46">
        <v>47.010471649342776</v>
      </c>
      <c r="S1009" s="46">
        <v>13.604483900689843</v>
      </c>
      <c r="T1009" s="46">
        <v>5.0392604793917144</v>
      </c>
      <c r="U1009" s="46">
        <v>-77.416265160450507</v>
      </c>
    </row>
    <row r="1010" spans="6:21" x14ac:dyDescent="0.25">
      <c r="F1010" s="30">
        <v>1000</v>
      </c>
      <c r="G1010" s="33">
        <v>747.08739812396379</v>
      </c>
      <c r="H1010" s="33">
        <v>663.02648905532169</v>
      </c>
      <c r="I1010" s="33">
        <v>706.84850476762858</v>
      </c>
      <c r="J1010" s="33">
        <v>2204.202673282578</v>
      </c>
      <c r="K1010" s="33">
        <v>1952.7371043891935</v>
      </c>
      <c r="L1010" s="33">
        <v>-959.16105529363995</v>
      </c>
      <c r="O1010" s="30">
        <v>1000</v>
      </c>
      <c r="P1010" s="47">
        <v>139.03791803343211</v>
      </c>
      <c r="Q1010" s="47">
        <v>342.10267702719193</v>
      </c>
      <c r="R1010" s="47">
        <v>92.504343997358035</v>
      </c>
      <c r="S1010" s="47">
        <v>-91.376180449455319</v>
      </c>
      <c r="T1010" s="47">
        <v>-222.53375411202001</v>
      </c>
      <c r="U1010" s="47">
        <v>-179.47485061332043</v>
      </c>
    </row>
  </sheetData>
  <sheetProtection algorithmName="SHA-512" hashValue="SVvgyf/DLCdIawtZhNa6jyZHanNm6xBThBnokAOdg3L2wXhmLVB3U8KnyVVlqz5CDxB1Ics4eDicTG0MQPEsbg==" saltValue="QaOm7PJCXKGsPlGk9ZmBBg==" spinCount="100000" sheet="1" objects="1" scenarios="1"/>
  <mergeCells count="2">
    <mergeCell ref="H8:K8"/>
    <mergeCell ref="Q8:T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Spinner 2">
              <controlPr defaultSize="0" autoPict="0">
                <anchor moveWithCells="1" sizeWithCells="1">
                  <from>
                    <xdr:col>2</xdr:col>
                    <xdr:colOff>781050</xdr:colOff>
                    <xdr:row>7</xdr:row>
                    <xdr:rowOff>171450</xdr:rowOff>
                  </from>
                  <to>
                    <xdr:col>3</xdr:col>
                    <xdr:colOff>0</xdr:colOff>
                    <xdr:row>9</xdr:row>
                    <xdr:rowOff>0</xdr:rowOff>
                  </to>
                </anchor>
              </controlPr>
            </control>
          </mc:Choice>
        </mc:AlternateContent>
        <mc:AlternateContent xmlns:mc="http://schemas.openxmlformats.org/markup-compatibility/2006">
          <mc:Choice Requires="x14">
            <control shapeId="1027" r:id="rId5" name="Spinner 3">
              <controlPr defaultSize="0" autoPict="0">
                <anchor moveWithCells="1" sizeWithCells="1">
                  <from>
                    <xdr:col>2</xdr:col>
                    <xdr:colOff>752475</xdr:colOff>
                    <xdr:row>10</xdr:row>
                    <xdr:rowOff>9525</xdr:rowOff>
                  </from>
                  <to>
                    <xdr:col>2</xdr:col>
                    <xdr:colOff>1104900</xdr:colOff>
                    <xdr:row>11</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2A4-8B95-47B1-8FE5-BBC2A318A335}">
  <sheetPr>
    <tabColor theme="0" tint="-0.34998626667073579"/>
  </sheetPr>
  <dimension ref="A1:C11"/>
  <sheetViews>
    <sheetView showGridLines="0" workbookViewId="0">
      <selection activeCell="H20" sqref="H20"/>
    </sheetView>
  </sheetViews>
  <sheetFormatPr defaultRowHeight="15" x14ac:dyDescent="0.25"/>
  <cols>
    <col min="1" max="1" width="15.140625" bestFit="1" customWidth="1"/>
  </cols>
  <sheetData>
    <row r="1" spans="1:3" x14ac:dyDescent="0.25">
      <c r="A1" s="5"/>
    </row>
    <row r="3" spans="1:3" x14ac:dyDescent="0.25">
      <c r="A3" s="115" t="s">
        <v>5</v>
      </c>
      <c r="B3" s="116">
        <v>2</v>
      </c>
      <c r="C3" s="6"/>
    </row>
    <row r="4" spans="1:3" x14ac:dyDescent="0.25">
      <c r="A4" s="115" t="s">
        <v>8</v>
      </c>
      <c r="B4" s="6">
        <v>1</v>
      </c>
      <c r="C4" s="6">
        <v>1</v>
      </c>
    </row>
    <row r="5" spans="1:3" x14ac:dyDescent="0.25">
      <c r="A5" s="6"/>
      <c r="B5" s="6">
        <v>2</v>
      </c>
      <c r="C5" s="6">
        <v>2</v>
      </c>
    </row>
    <row r="6" spans="1:3" x14ac:dyDescent="0.25">
      <c r="A6" s="6"/>
      <c r="B6" s="6">
        <v>3</v>
      </c>
      <c r="C6" s="6">
        <v>3</v>
      </c>
    </row>
    <row r="7" spans="1:3" x14ac:dyDescent="0.25">
      <c r="A7" s="6"/>
      <c r="B7" s="6">
        <v>4</v>
      </c>
      <c r="C7" s="6">
        <v>4</v>
      </c>
    </row>
    <row r="8" spans="1:3" x14ac:dyDescent="0.25">
      <c r="A8" s="6"/>
      <c r="B8" s="6">
        <v>5</v>
      </c>
      <c r="C8" s="6">
        <v>5</v>
      </c>
    </row>
    <row r="9" spans="1:3" x14ac:dyDescent="0.25">
      <c r="A9" s="6"/>
      <c r="B9" s="6">
        <v>6</v>
      </c>
      <c r="C9" s="6">
        <v>6</v>
      </c>
    </row>
    <row r="10" spans="1:3" x14ac:dyDescent="0.25">
      <c r="A10" s="6"/>
      <c r="B10" s="6"/>
      <c r="C10" s="6"/>
    </row>
    <row r="11" spans="1:3" x14ac:dyDescent="0.25">
      <c r="A11" s="6"/>
      <c r="B11" s="116"/>
      <c r="C11" s="6"/>
    </row>
  </sheetData>
  <sheetProtection algorithmName="SHA-512" hashValue="Tm1d1osQVtUuNR0OpOwfPOcM34nOcrtDAf5PVMy1YkCc+HtLS1WFXvmVj5Lv1xJd7rdn/O4l03hVqG+pU/zCwg==" saltValue="d3Xf15+mVFeqe6Z8Ry7QDg==" spinCount="100000" sheet="1" objects="1" scenarios="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67C7E-C818-4E33-9CDA-66CF22B5E4B5}">
  <sheetPr>
    <tabColor theme="0" tint="-0.34998626667073579"/>
  </sheetPr>
  <dimension ref="B3:R31"/>
  <sheetViews>
    <sheetView showGridLines="0" workbookViewId="0">
      <selection activeCell="R20" sqref="R20"/>
    </sheetView>
  </sheetViews>
  <sheetFormatPr defaultRowHeight="15" x14ac:dyDescent="0.25"/>
  <cols>
    <col min="2" max="2" width="18.140625" bestFit="1" customWidth="1"/>
    <col min="6" max="6" width="18.140625" bestFit="1" customWidth="1"/>
    <col min="12" max="12" width="18.140625" bestFit="1" customWidth="1"/>
    <col min="19" max="19" width="18.140625" bestFit="1" customWidth="1"/>
    <col min="21" max="21" width="9.42578125" customWidth="1"/>
  </cols>
  <sheetData>
    <row r="3" spans="2:18" ht="24" thickBot="1" x14ac:dyDescent="0.4">
      <c r="B3" s="85" t="s">
        <v>61</v>
      </c>
      <c r="C3" s="85"/>
      <c r="D3" s="85"/>
      <c r="E3" s="85"/>
      <c r="F3" s="85"/>
      <c r="G3" s="85"/>
      <c r="H3" s="85"/>
      <c r="L3" s="85" t="s">
        <v>62</v>
      </c>
      <c r="M3" s="85"/>
      <c r="N3" s="85"/>
      <c r="O3" s="85"/>
      <c r="P3" s="85"/>
      <c r="Q3" s="85"/>
      <c r="R3" s="85"/>
    </row>
    <row r="4" spans="2:18" ht="15.75" thickBot="1" x14ac:dyDescent="0.3"/>
    <row r="5" spans="2:18" ht="15.75" thickBot="1" x14ac:dyDescent="0.3">
      <c r="B5" s="93" t="s">
        <v>10</v>
      </c>
      <c r="C5" s="94">
        <v>1</v>
      </c>
      <c r="D5" s="95">
        <v>2</v>
      </c>
      <c r="E5" s="95">
        <v>3</v>
      </c>
      <c r="F5" s="95">
        <v>4</v>
      </c>
      <c r="G5" s="95">
        <v>5</v>
      </c>
      <c r="H5" s="96">
        <v>6</v>
      </c>
      <c r="L5" s="91" t="s">
        <v>10</v>
      </c>
      <c r="M5" s="94">
        <v>1</v>
      </c>
      <c r="N5" s="95">
        <v>2</v>
      </c>
      <c r="O5" s="95">
        <v>3</v>
      </c>
      <c r="P5" s="95">
        <v>4</v>
      </c>
      <c r="Q5" s="95">
        <v>5</v>
      </c>
      <c r="R5" s="96">
        <v>6</v>
      </c>
    </row>
    <row r="6" spans="2:18" ht="15.75" thickBot="1" x14ac:dyDescent="0.3">
      <c r="B6" s="91" t="s">
        <v>3</v>
      </c>
      <c r="C6" s="18">
        <f>IF('Statistical Breakdown'!C9=MAX('Statistical Breakdown'!$C$9:$H$9),1,0)</f>
        <v>0</v>
      </c>
      <c r="D6" s="30">
        <f>IF('Statistical Breakdown'!D9=MAX('Statistical Breakdown'!$C$9:$H$9),1,0)</f>
        <v>0</v>
      </c>
      <c r="E6" s="30">
        <f>IF('Statistical Breakdown'!E9=MAX('Statistical Breakdown'!$C$9:$H$9),1,0)</f>
        <v>0</v>
      </c>
      <c r="F6" s="30">
        <f>IF('Statistical Breakdown'!F9=MAX('Statistical Breakdown'!$C$9:$H$9),1,0)</f>
        <v>0</v>
      </c>
      <c r="G6" s="30">
        <f>IF('Statistical Breakdown'!G9=MAX('Statistical Breakdown'!$C$9:$H$9),1,0)</f>
        <v>1</v>
      </c>
      <c r="H6" s="102">
        <f>IF('Statistical Breakdown'!H9=MAX('Statistical Breakdown'!$C$9:$H$9),1,0)</f>
        <v>0</v>
      </c>
      <c r="L6" s="91" t="s">
        <v>3</v>
      </c>
      <c r="M6" s="18">
        <f>IF(G23=MIN($G23:$L23),1,0)</f>
        <v>0</v>
      </c>
      <c r="N6" s="18">
        <f t="shared" ref="N6:R6" si="0">IF(H23=MIN($G23:$L23),1,0)</f>
        <v>0</v>
      </c>
      <c r="O6" s="18">
        <f t="shared" si="0"/>
        <v>0</v>
      </c>
      <c r="P6" s="18">
        <f t="shared" si="0"/>
        <v>0</v>
      </c>
      <c r="Q6" s="18">
        <f t="shared" si="0"/>
        <v>1</v>
      </c>
      <c r="R6" s="18">
        <f t="shared" si="0"/>
        <v>0</v>
      </c>
    </row>
    <row r="7" spans="2:18" ht="15.75" thickBot="1" x14ac:dyDescent="0.3">
      <c r="B7" s="92" t="s">
        <v>4</v>
      </c>
      <c r="C7" s="48">
        <f>IF('Statistical Breakdown'!C10=MIN('Statistical Breakdown'!$C$10:$H$10),1,0)</f>
        <v>0</v>
      </c>
      <c r="D7" s="6">
        <f>IF('Statistical Breakdown'!D10=MIN('Statistical Breakdown'!$C$10:$H$10),1,0)</f>
        <v>1</v>
      </c>
      <c r="E7" s="6">
        <f>IF('Statistical Breakdown'!E10=MIN('Statistical Breakdown'!$C$10:$H$10),1,0)</f>
        <v>0</v>
      </c>
      <c r="F7" s="6">
        <f>IF('Statistical Breakdown'!F10=MIN('Statistical Breakdown'!$C$10:$H$10),1,0)</f>
        <v>0</v>
      </c>
      <c r="G7" s="6">
        <f>IF('Statistical Breakdown'!G10=MIN('Statistical Breakdown'!$C$10:$H$10),1,0)</f>
        <v>0</v>
      </c>
      <c r="H7" s="101">
        <f>IF('Statistical Breakdown'!H10=MIN('Statistical Breakdown'!$C$10:$H$10),1,0)</f>
        <v>0</v>
      </c>
      <c r="L7" s="92" t="s">
        <v>4</v>
      </c>
      <c r="M7" s="18">
        <f t="shared" ref="M7:M14" si="1">IF(G24=MIN($G24:$L24),1,0)</f>
        <v>0</v>
      </c>
      <c r="N7" s="18">
        <f t="shared" ref="N7:N14" si="2">IF(H24=MIN($G24:$L24),1,0)</f>
        <v>0</v>
      </c>
      <c r="O7" s="18">
        <f t="shared" ref="O7:O14" si="3">IF(I24=MIN($G24:$L24),1,0)</f>
        <v>1</v>
      </c>
      <c r="P7" s="18">
        <f t="shared" ref="P7:P14" si="4">IF(J24=MIN($G24:$L24),1,0)</f>
        <v>0</v>
      </c>
      <c r="Q7" s="18">
        <f t="shared" ref="Q7:Q14" si="5">IF(K24=MIN($G24:$L24),1,0)</f>
        <v>0</v>
      </c>
      <c r="R7" s="18">
        <f t="shared" ref="R7:R14" si="6">IF(L24=MIN($G24:$L24),1,0)</f>
        <v>0</v>
      </c>
    </row>
    <row r="8" spans="2:18" ht="15.75" thickBot="1" x14ac:dyDescent="0.3">
      <c r="B8" s="91">
        <v>0.01</v>
      </c>
      <c r="C8" s="48">
        <f>IF('Statistical Breakdown'!C14=MAX('Statistical Breakdown'!$C14:$H14),1,0)</f>
        <v>0</v>
      </c>
      <c r="D8" s="6">
        <f>IF('Statistical Breakdown'!D14=MAX('Statistical Breakdown'!$C14:$H14),1,0)</f>
        <v>1</v>
      </c>
      <c r="E8" s="6">
        <f>IF('Statistical Breakdown'!E14=MAX('Statistical Breakdown'!$C14:$H14),1,0)</f>
        <v>0</v>
      </c>
      <c r="F8" s="6">
        <f>IF('Statistical Breakdown'!F14=MAX('Statistical Breakdown'!$C14:$H14),1,0)</f>
        <v>0</v>
      </c>
      <c r="G8" s="6">
        <f>IF('Statistical Breakdown'!G14=MAX('Statistical Breakdown'!$C14:$H14),1,0)</f>
        <v>0</v>
      </c>
      <c r="H8" s="101">
        <f>IF('Statistical Breakdown'!H14=MAX('Statistical Breakdown'!$C14:$H14),1,0)</f>
        <v>0</v>
      </c>
      <c r="L8" s="91">
        <v>0.01</v>
      </c>
      <c r="M8" s="18">
        <f t="shared" si="1"/>
        <v>0</v>
      </c>
      <c r="N8" s="18">
        <f t="shared" si="2"/>
        <v>0</v>
      </c>
      <c r="O8" s="18">
        <f t="shared" si="3"/>
        <v>1</v>
      </c>
      <c r="P8" s="18">
        <f t="shared" si="4"/>
        <v>0</v>
      </c>
      <c r="Q8" s="18">
        <f t="shared" si="5"/>
        <v>0</v>
      </c>
      <c r="R8" s="18">
        <f t="shared" si="6"/>
        <v>0</v>
      </c>
    </row>
    <row r="9" spans="2:18" ht="15.75" thickBot="1" x14ac:dyDescent="0.3">
      <c r="B9" s="91">
        <v>0.05</v>
      </c>
      <c r="C9" s="48">
        <f>IF('Statistical Breakdown'!C15=MAX('Statistical Breakdown'!$C15:$H15),1,0)</f>
        <v>0</v>
      </c>
      <c r="D9" s="6">
        <f>IF('Statistical Breakdown'!D15=MAX('Statistical Breakdown'!$C15:$H15),1,0)</f>
        <v>1</v>
      </c>
      <c r="E9" s="6">
        <f>IF('Statistical Breakdown'!E15=MAX('Statistical Breakdown'!$C15:$H15),1,0)</f>
        <v>0</v>
      </c>
      <c r="F9" s="6">
        <f>IF('Statistical Breakdown'!F15=MAX('Statistical Breakdown'!$C15:$H15),1,0)</f>
        <v>0</v>
      </c>
      <c r="G9" s="6">
        <f>IF('Statistical Breakdown'!G15=MAX('Statistical Breakdown'!$C15:$H15),1,0)</f>
        <v>0</v>
      </c>
      <c r="H9" s="101">
        <f>IF('Statistical Breakdown'!H15=MAX('Statistical Breakdown'!$C15:$H15),1,0)</f>
        <v>0</v>
      </c>
      <c r="L9" s="91">
        <v>0.05</v>
      </c>
      <c r="M9" s="18">
        <f t="shared" si="1"/>
        <v>0</v>
      </c>
      <c r="N9" s="18">
        <f t="shared" si="2"/>
        <v>0</v>
      </c>
      <c r="O9" s="18">
        <f t="shared" si="3"/>
        <v>1</v>
      </c>
      <c r="P9" s="18">
        <f t="shared" si="4"/>
        <v>0</v>
      </c>
      <c r="Q9" s="18">
        <f t="shared" si="5"/>
        <v>0</v>
      </c>
      <c r="R9" s="18">
        <f t="shared" si="6"/>
        <v>0</v>
      </c>
    </row>
    <row r="10" spans="2:18" ht="15.75" thickBot="1" x14ac:dyDescent="0.3">
      <c r="B10" s="91">
        <v>0.25</v>
      </c>
      <c r="C10" s="48">
        <f>IF('Statistical Breakdown'!C16=MAX('Statistical Breakdown'!$C16:$H16),1,0)</f>
        <v>0</v>
      </c>
      <c r="D10" s="6">
        <f>IF('Statistical Breakdown'!D16=MAX('Statistical Breakdown'!$C16:$H16),1,0)</f>
        <v>1</v>
      </c>
      <c r="E10" s="6">
        <f>IF('Statistical Breakdown'!E16=MAX('Statistical Breakdown'!$C16:$H16),1,0)</f>
        <v>0</v>
      </c>
      <c r="F10" s="6">
        <f>IF('Statistical Breakdown'!F16=MAX('Statistical Breakdown'!$C16:$H16),1,0)</f>
        <v>0</v>
      </c>
      <c r="G10" s="6">
        <f>IF('Statistical Breakdown'!G16=MAX('Statistical Breakdown'!$C16:$H16),1,0)</f>
        <v>0</v>
      </c>
      <c r="H10" s="101">
        <f>IF('Statistical Breakdown'!H16=MAX('Statistical Breakdown'!$C16:$H16),1,0)</f>
        <v>0</v>
      </c>
      <c r="L10" s="91">
        <v>0.25</v>
      </c>
      <c r="M10" s="18">
        <f t="shared" si="1"/>
        <v>0</v>
      </c>
      <c r="N10" s="18">
        <f t="shared" si="2"/>
        <v>0</v>
      </c>
      <c r="O10" s="18">
        <f t="shared" si="3"/>
        <v>1</v>
      </c>
      <c r="P10" s="18">
        <f t="shared" si="4"/>
        <v>0</v>
      </c>
      <c r="Q10" s="18">
        <f t="shared" si="5"/>
        <v>0</v>
      </c>
      <c r="R10" s="18">
        <f t="shared" si="6"/>
        <v>0</v>
      </c>
    </row>
    <row r="11" spans="2:18" ht="15.75" thickBot="1" x14ac:dyDescent="0.3">
      <c r="B11" s="91">
        <v>0.5</v>
      </c>
      <c r="C11" s="48">
        <f>IF('Statistical Breakdown'!C17=MAX('Statistical Breakdown'!$C17:$H17),1,0)</f>
        <v>0</v>
      </c>
      <c r="D11" s="6">
        <f>IF('Statistical Breakdown'!D17=MAX('Statistical Breakdown'!$C17:$H17),1,0)</f>
        <v>0</v>
      </c>
      <c r="E11" s="6">
        <f>IF('Statistical Breakdown'!E17=MAX('Statistical Breakdown'!$C17:$H17),1,0)</f>
        <v>0</v>
      </c>
      <c r="F11" s="6">
        <f>IF('Statistical Breakdown'!F17=MAX('Statistical Breakdown'!$C17:$H17),1,0)</f>
        <v>0</v>
      </c>
      <c r="G11" s="6">
        <f>IF('Statistical Breakdown'!G17=MAX('Statistical Breakdown'!$C17:$H17),1,0)</f>
        <v>1</v>
      </c>
      <c r="H11" s="101">
        <f>IF('Statistical Breakdown'!H17=MAX('Statistical Breakdown'!$C17:$H17),1,0)</f>
        <v>0</v>
      </c>
      <c r="L11" s="91">
        <v>0.5</v>
      </c>
      <c r="M11" s="18">
        <f t="shared" si="1"/>
        <v>0</v>
      </c>
      <c r="N11" s="18">
        <f t="shared" si="2"/>
        <v>0</v>
      </c>
      <c r="O11" s="18">
        <f t="shared" si="3"/>
        <v>0</v>
      </c>
      <c r="P11" s="18">
        <f t="shared" si="4"/>
        <v>0</v>
      </c>
      <c r="Q11" s="18">
        <f t="shared" si="5"/>
        <v>1</v>
      </c>
      <c r="R11" s="18">
        <f t="shared" si="6"/>
        <v>0</v>
      </c>
    </row>
    <row r="12" spans="2:18" ht="15.75" thickBot="1" x14ac:dyDescent="0.3">
      <c r="B12" s="91">
        <v>0.75</v>
      </c>
      <c r="C12" s="48">
        <f>IF('Statistical Breakdown'!C18=MAX('Statistical Breakdown'!$C18:$H18),1,0)</f>
        <v>0</v>
      </c>
      <c r="D12" s="6">
        <f>IF('Statistical Breakdown'!D18=MAX('Statistical Breakdown'!$C18:$H18),1,0)</f>
        <v>0</v>
      </c>
      <c r="E12" s="6">
        <f>IF('Statistical Breakdown'!E18=MAX('Statistical Breakdown'!$C18:$H18),1,0)</f>
        <v>0</v>
      </c>
      <c r="F12" s="6">
        <f>IF('Statistical Breakdown'!F18=MAX('Statistical Breakdown'!$C18:$H18),1,0)</f>
        <v>0</v>
      </c>
      <c r="G12" s="6">
        <f>IF('Statistical Breakdown'!G18=MAX('Statistical Breakdown'!$C18:$H18),1,0)</f>
        <v>1</v>
      </c>
      <c r="H12" s="101">
        <f>IF('Statistical Breakdown'!H18=MAX('Statistical Breakdown'!$C18:$H18),1,0)</f>
        <v>0</v>
      </c>
      <c r="L12" s="91">
        <v>0.75</v>
      </c>
      <c r="M12" s="18">
        <f t="shared" si="1"/>
        <v>0</v>
      </c>
      <c r="N12" s="18">
        <f t="shared" si="2"/>
        <v>0</v>
      </c>
      <c r="O12" s="18">
        <f t="shared" si="3"/>
        <v>0</v>
      </c>
      <c r="P12" s="18">
        <f t="shared" si="4"/>
        <v>1</v>
      </c>
      <c r="Q12" s="18">
        <f t="shared" si="5"/>
        <v>0</v>
      </c>
      <c r="R12" s="18">
        <f t="shared" si="6"/>
        <v>0</v>
      </c>
    </row>
    <row r="13" spans="2:18" ht="15.75" thickBot="1" x14ac:dyDescent="0.3">
      <c r="B13" s="91">
        <v>0.95</v>
      </c>
      <c r="C13" s="48">
        <f>IF('Statistical Breakdown'!C19=MAX('Statistical Breakdown'!$C19:$H19),1,0)</f>
        <v>0</v>
      </c>
      <c r="D13" s="6">
        <f>IF('Statistical Breakdown'!D19=MAX('Statistical Breakdown'!$C19:$H19),1,0)</f>
        <v>0</v>
      </c>
      <c r="E13" s="6">
        <f>IF('Statistical Breakdown'!E19=MAX('Statistical Breakdown'!$C19:$H19),1,0)</f>
        <v>0</v>
      </c>
      <c r="F13" s="6">
        <f>IF('Statistical Breakdown'!F19=MAX('Statistical Breakdown'!$C19:$H19),1,0)</f>
        <v>0</v>
      </c>
      <c r="G13" s="6">
        <f>IF('Statistical Breakdown'!G19=MAX('Statistical Breakdown'!$C19:$H19),1,0)</f>
        <v>1</v>
      </c>
      <c r="H13" s="101">
        <f>IF('Statistical Breakdown'!H19=MAX('Statistical Breakdown'!$C19:$H19),1,0)</f>
        <v>0</v>
      </c>
      <c r="L13" s="91">
        <v>0.95</v>
      </c>
      <c r="M13" s="18">
        <f t="shared" si="1"/>
        <v>0</v>
      </c>
      <c r="N13" s="18">
        <f t="shared" si="2"/>
        <v>0</v>
      </c>
      <c r="O13" s="18">
        <f t="shared" si="3"/>
        <v>0</v>
      </c>
      <c r="P13" s="18">
        <f t="shared" si="4"/>
        <v>0</v>
      </c>
      <c r="Q13" s="18">
        <f t="shared" si="5"/>
        <v>0</v>
      </c>
      <c r="R13" s="18">
        <f t="shared" si="6"/>
        <v>1</v>
      </c>
    </row>
    <row r="14" spans="2:18" ht="15.75" thickBot="1" x14ac:dyDescent="0.3">
      <c r="B14" s="91">
        <v>0.99</v>
      </c>
      <c r="C14" s="48">
        <f>IF('Statistical Breakdown'!C20=MAX('Statistical Breakdown'!$C20:$H20),1,0)</f>
        <v>0</v>
      </c>
      <c r="D14" s="6">
        <f>IF('Statistical Breakdown'!D20=MAX('Statistical Breakdown'!$C20:$H20),1,0)</f>
        <v>0</v>
      </c>
      <c r="E14" s="6">
        <f>IF('Statistical Breakdown'!E20=MAX('Statistical Breakdown'!$C20:$H20),1,0)</f>
        <v>0</v>
      </c>
      <c r="F14" s="6">
        <f>IF('Statistical Breakdown'!F20=MAX('Statistical Breakdown'!$C20:$H20),1,0)</f>
        <v>0</v>
      </c>
      <c r="G14" s="6">
        <f>IF('Statistical Breakdown'!G20=MAX('Statistical Breakdown'!$C20:$H20),1,0)</f>
        <v>1</v>
      </c>
      <c r="H14" s="101">
        <f>IF('Statistical Breakdown'!H20=MAX('Statistical Breakdown'!$C20:$H20),1,0)</f>
        <v>0</v>
      </c>
      <c r="L14" s="91">
        <v>0.99</v>
      </c>
      <c r="M14" s="18">
        <f t="shared" si="1"/>
        <v>0</v>
      </c>
      <c r="N14" s="18">
        <f t="shared" si="2"/>
        <v>0</v>
      </c>
      <c r="O14" s="18">
        <f t="shared" si="3"/>
        <v>0</v>
      </c>
      <c r="P14" s="18">
        <f t="shared" si="4"/>
        <v>0</v>
      </c>
      <c r="Q14" s="18">
        <f t="shared" si="5"/>
        <v>0</v>
      </c>
      <c r="R14" s="18">
        <f t="shared" si="6"/>
        <v>1</v>
      </c>
    </row>
    <row r="15" spans="2:18" ht="15.75" thickBot="1" x14ac:dyDescent="0.3">
      <c r="B15" s="91" t="s">
        <v>59</v>
      </c>
      <c r="C15" s="98">
        <f>SUM(C6:C7,C8:C14)</f>
        <v>0</v>
      </c>
      <c r="D15" s="99">
        <f>SUM(D6:D7,D8:D14)</f>
        <v>4</v>
      </c>
      <c r="E15" s="99">
        <f>SUM(E6:E7,E8:E14)</f>
        <v>0</v>
      </c>
      <c r="F15" s="99">
        <f>SUM(F6:F7,F8:F14)</f>
        <v>0</v>
      </c>
      <c r="G15" s="99">
        <f>SUM(G6:G7,G8:G14)</f>
        <v>5</v>
      </c>
      <c r="H15" s="100">
        <f>SUM(H6:H7,H8:H14)</f>
        <v>0</v>
      </c>
      <c r="L15" s="91" t="s">
        <v>59</v>
      </c>
      <c r="M15" s="105">
        <f>SUM(M6:M14)</f>
        <v>0</v>
      </c>
      <c r="N15" s="103">
        <f t="shared" ref="N15:R15" si="7">SUM(N6:N14)</f>
        <v>0</v>
      </c>
      <c r="O15" s="103">
        <f t="shared" si="7"/>
        <v>4</v>
      </c>
      <c r="P15" s="103">
        <f t="shared" si="7"/>
        <v>1</v>
      </c>
      <c r="Q15" s="103">
        <f t="shared" si="7"/>
        <v>2</v>
      </c>
      <c r="R15" s="104">
        <f t="shared" si="7"/>
        <v>2</v>
      </c>
    </row>
    <row r="16" spans="2:18" ht="15.75" thickBot="1" x14ac:dyDescent="0.3"/>
    <row r="17" spans="2:13" ht="15.75" thickBot="1" x14ac:dyDescent="0.3">
      <c r="B17" s="97" t="s">
        <v>60</v>
      </c>
      <c r="C17" s="54">
        <f>IF(C15=MAX(C15:H15),C5,IF(D15=MAX(C15:H15),D5,IF(E15=MAX(C15:H15),E5,IF(F15=MAX(C15:H15),F5,IF(G15=MAX(C15:H15),G5,H5)))))</f>
        <v>5</v>
      </c>
      <c r="L17" s="97" t="s">
        <v>60</v>
      </c>
      <c r="M17" s="54">
        <f>IF(M15=MAX(M15:R15),M5,IF(N15=MAX(M15:R15),N5,IF(O15=MAX(M15:R15),O5,IF(P15=MAX(M15:R15),P5,IF(Q15=MAX(M15:R15),Q5,R5)))))</f>
        <v>3</v>
      </c>
    </row>
    <row r="20" spans="2:13" ht="24" thickBot="1" x14ac:dyDescent="0.4">
      <c r="F20" s="85" t="s">
        <v>63</v>
      </c>
      <c r="G20" s="85"/>
      <c r="H20" s="85"/>
      <c r="I20" s="85"/>
      <c r="J20" s="85"/>
      <c r="K20" s="85"/>
      <c r="L20" s="85"/>
    </row>
    <row r="21" spans="2:13" ht="15.75" thickBot="1" x14ac:dyDescent="0.3"/>
    <row r="22" spans="2:13" ht="15.75" thickBot="1" x14ac:dyDescent="0.3">
      <c r="F22" s="91" t="s">
        <v>10</v>
      </c>
      <c r="G22" s="94">
        <v>1</v>
      </c>
      <c r="H22" s="95">
        <v>2</v>
      </c>
      <c r="I22" s="95">
        <v>3</v>
      </c>
      <c r="J22" s="95">
        <v>4</v>
      </c>
      <c r="K22" s="95">
        <v>5</v>
      </c>
      <c r="L22" s="96">
        <v>6</v>
      </c>
    </row>
    <row r="23" spans="2:13" ht="15.75" thickBot="1" x14ac:dyDescent="0.3">
      <c r="F23" s="91" t="s">
        <v>3</v>
      </c>
      <c r="G23" s="18">
        <f>ABS('Statistical Breakdown'!L9)</f>
        <v>144.0730413131524</v>
      </c>
      <c r="H23" s="30">
        <f>ABS('Statistical Breakdown'!M9)</f>
        <v>187.50988583308163</v>
      </c>
      <c r="I23" s="30">
        <f>ABS('Statistical Breakdown'!N9)</f>
        <v>64.46799342029</v>
      </c>
      <c r="J23" s="30">
        <f>ABS('Statistical Breakdown'!O9)</f>
        <v>87.713435384264585</v>
      </c>
      <c r="K23" s="30">
        <f>ABS('Statistical Breakdown'!P9)</f>
        <v>48.688073225680689</v>
      </c>
      <c r="L23" s="102">
        <f>ABS('Statistical Breakdown'!Q9)</f>
        <v>178.33610022577696</v>
      </c>
    </row>
    <row r="24" spans="2:13" ht="15.75" thickBot="1" x14ac:dyDescent="0.3">
      <c r="F24" s="92" t="s">
        <v>4</v>
      </c>
      <c r="G24" s="48">
        <f>ABS('Statistical Breakdown'!L10)</f>
        <v>54.572614177681722</v>
      </c>
      <c r="H24" s="6">
        <f>ABS('Statistical Breakdown'!M10)</f>
        <v>52.611075461097791</v>
      </c>
      <c r="I24" s="6">
        <f>ABS('Statistical Breakdown'!N10)</f>
        <v>43.041962894693121</v>
      </c>
      <c r="J24" s="6">
        <f>ABS('Statistical Breakdown'!O10)</f>
        <v>105.01655195415094</v>
      </c>
      <c r="K24" s="6">
        <f>ABS('Statistical Breakdown'!P10)</f>
        <v>99.093206320638146</v>
      </c>
      <c r="L24" s="101">
        <f>ABS('Statistical Breakdown'!Q10)</f>
        <v>116.1550406251563</v>
      </c>
    </row>
    <row r="25" spans="2:13" ht="15.75" thickBot="1" x14ac:dyDescent="0.3">
      <c r="F25" s="91">
        <v>0.01</v>
      </c>
      <c r="G25" s="48">
        <f>ABS('Statistical Breakdown'!L14)</f>
        <v>25.156143285520567</v>
      </c>
      <c r="H25" s="6">
        <f>ABS('Statistical Breakdown'!M14)</f>
        <v>59.8985652712758</v>
      </c>
      <c r="I25" s="6">
        <f>ABS('Statistical Breakdown'!N14)</f>
        <v>9.896215038463815</v>
      </c>
      <c r="J25" s="6">
        <f>ABS('Statistical Breakdown'!O14)</f>
        <v>335.68893631364716</v>
      </c>
      <c r="K25" s="6">
        <f>ABS('Statistical Breakdown'!P14)</f>
        <v>289.90423070820776</v>
      </c>
      <c r="L25" s="101">
        <f>ABS('Statistical Breakdown'!Q14)</f>
        <v>446.95411358802073</v>
      </c>
    </row>
    <row r="26" spans="2:13" ht="15.75" thickBot="1" x14ac:dyDescent="0.3">
      <c r="F26" s="91">
        <v>0.05</v>
      </c>
      <c r="G26" s="48">
        <f>ABS('Statistical Breakdown'!L15)</f>
        <v>56.604122396878651</v>
      </c>
      <c r="H26" s="6">
        <f>ABS('Statistical Breakdown'!M15)</f>
        <v>99.629291748311161</v>
      </c>
      <c r="I26" s="6">
        <f>ABS('Statistical Breakdown'!N15)</f>
        <v>4.1931571035680744</v>
      </c>
      <c r="J26" s="6">
        <f>ABS('Statistical Breakdown'!O15)</f>
        <v>266.42597852174748</v>
      </c>
      <c r="K26" s="6">
        <f>ABS('Statistical Breakdown'!P15)</f>
        <v>226.43997426688031</v>
      </c>
      <c r="L26" s="101">
        <f>ABS('Statistical Breakdown'!Q15)</f>
        <v>368.91794942095999</v>
      </c>
    </row>
    <row r="27" spans="2:13" ht="15.75" thickBot="1" x14ac:dyDescent="0.3">
      <c r="F27" s="91">
        <v>0.25</v>
      </c>
      <c r="G27" s="48">
        <f>ABS('Statistical Breakdown'!L16)</f>
        <v>105.58720505771016</v>
      </c>
      <c r="H27" s="6">
        <f>ABS('Statistical Breakdown'!M16)</f>
        <v>152.72876418746526</v>
      </c>
      <c r="I27" s="6">
        <f>ABS('Statistical Breakdown'!N16)</f>
        <v>33.317032835239232</v>
      </c>
      <c r="J27" s="6">
        <f>ABS('Statistical Breakdown'!O16)</f>
        <v>159.25418685766385</v>
      </c>
      <c r="K27" s="6">
        <f>ABS('Statistical Breakdown'!P16)</f>
        <v>111.80207961671022</v>
      </c>
      <c r="L27" s="101">
        <f>ABS('Statistical Breakdown'!Q16)</f>
        <v>261.20480539135656</v>
      </c>
    </row>
    <row r="28" spans="2:13" ht="15.75" thickBot="1" x14ac:dyDescent="0.3">
      <c r="F28" s="91">
        <v>0.5</v>
      </c>
      <c r="G28" s="48">
        <f>ABS('Statistical Breakdown'!L17)</f>
        <v>142.99933576919577</v>
      </c>
      <c r="H28" s="6">
        <f>ABS('Statistical Breakdown'!M17)</f>
        <v>186.86898083053492</v>
      </c>
      <c r="I28" s="6">
        <f>ABS('Statistical Breakdown'!N17)</f>
        <v>58.891284373794093</v>
      </c>
      <c r="J28" s="6">
        <f>ABS('Statistical Breakdown'!O17)</f>
        <v>80.835877079554962</v>
      </c>
      <c r="K28" s="6">
        <f>ABS('Statistical Breakdown'!P17)</f>
        <v>36.705445078630419</v>
      </c>
      <c r="L28" s="101">
        <f>ABS('Statistical Breakdown'!Q17)</f>
        <v>175.18928394530116</v>
      </c>
    </row>
    <row r="29" spans="2:13" ht="15.75" thickBot="1" x14ac:dyDescent="0.3">
      <c r="F29" s="91">
        <v>0.75</v>
      </c>
      <c r="G29" s="48">
        <f>ABS('Statistical Breakdown'!L18)</f>
        <v>181.09207232480694</v>
      </c>
      <c r="H29" s="6">
        <f>ABS('Statistical Breakdown'!M18)</f>
        <v>224.56620378797584</v>
      </c>
      <c r="I29" s="6">
        <f>ABS('Statistical Breakdown'!N18)</f>
        <v>89.138114341358033</v>
      </c>
      <c r="J29" s="6">
        <f>ABS('Statistical Breakdown'!O18)</f>
        <v>8.0813209712845548</v>
      </c>
      <c r="K29" s="6">
        <f>ABS('Statistical Breakdown'!P18)</f>
        <v>21.104240938511026</v>
      </c>
      <c r="L29" s="101">
        <f>ABS('Statistical Breakdown'!Q18)</f>
        <v>99.623892993026089</v>
      </c>
    </row>
    <row r="30" spans="2:13" ht="15.75" thickBot="1" x14ac:dyDescent="0.3">
      <c r="F30" s="91">
        <v>0.95</v>
      </c>
      <c r="G30" s="48">
        <f>ABS('Statistical Breakdown'!L19)</f>
        <v>236.09376091342028</v>
      </c>
      <c r="H30" s="6">
        <f>ABS('Statistical Breakdown'!M19)</f>
        <v>271.05222352399477</v>
      </c>
      <c r="I30" s="6">
        <f>ABS('Statistical Breakdown'!N19)</f>
        <v>147.14756420026242</v>
      </c>
      <c r="J30" s="6">
        <f>ABS('Statistical Breakdown'!O19)</f>
        <v>74.017729609568576</v>
      </c>
      <c r="K30" s="6">
        <f>ABS('Statistical Breakdown'!P19)</f>
        <v>102.83543701287947</v>
      </c>
      <c r="L30" s="101">
        <f>ABS('Statistical Breakdown'!Q19)</f>
        <v>16.831065523650285</v>
      </c>
    </row>
    <row r="31" spans="2:13" ht="15.75" thickBot="1" x14ac:dyDescent="0.3">
      <c r="F31" s="91">
        <v>0.99</v>
      </c>
      <c r="G31" s="106">
        <f>ABS('Statistical Breakdown'!L20)</f>
        <v>281.3439773233261</v>
      </c>
      <c r="H31" s="107">
        <f>ABS('Statistical Breakdown'!M20)</f>
        <v>302.40269270091898</v>
      </c>
      <c r="I31" s="107">
        <f>ABS('Statistical Breakdown'!N20)</f>
        <v>172.00830761772141</v>
      </c>
      <c r="J31" s="107">
        <f>ABS('Statistical Breakdown'!O20)</f>
        <v>118.7417038868816</v>
      </c>
      <c r="K31" s="107">
        <f>ABS('Statistical Breakdown'!P20)</f>
        <v>141.67626144180693</v>
      </c>
      <c r="L31" s="108">
        <f>ABS('Statistical Breakdown'!Q20)</f>
        <v>89.530471408986656</v>
      </c>
    </row>
  </sheetData>
  <sheetProtection algorithmName="SHA-512" hashValue="OBz8g5hSYCx4FQ9TJahRYNd9ar4+hGsnk5acevNdOmyfDu9ZeXYYnuphzw4Ks8xYegWyhMzme6VP4nFQiI0yEg==" saltValue="3UMB6CXKIQlhzLrR+CTPyQ==" spinCount="100000" sheet="1" objects="1" scenarios="1"/>
  <mergeCells count="3">
    <mergeCell ref="B3:H3"/>
    <mergeCell ref="L3:R3"/>
    <mergeCell ref="F20:L20"/>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Navigation Sheet</vt:lpstr>
      <vt:lpstr>Company Overview</vt:lpstr>
      <vt:lpstr>Simulation Inputs</vt:lpstr>
      <vt:lpstr>Statistical Breakdown</vt:lpstr>
      <vt:lpstr>Monte Carlo Simulation</vt:lpstr>
      <vt:lpstr>Combo Box Links</vt:lpstr>
      <vt:lpstr>Objective Analysis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Sundar</dc:creator>
  <cp:lastModifiedBy>Sundaresan, Shreya</cp:lastModifiedBy>
  <dcterms:created xsi:type="dcterms:W3CDTF">2019-11-29T21:08:19Z</dcterms:created>
  <dcterms:modified xsi:type="dcterms:W3CDTF">2019-12-13T00:38:37Z</dcterms:modified>
</cp:coreProperties>
</file>