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 Material\sem 5\Computational lab\"/>
    </mc:Choice>
  </mc:AlternateContent>
  <xr:revisionPtr revIDLastSave="0" documentId="13_ncr:1_{6597CA2F-562D-4BE2-B55E-7E00AC09E3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5" i="1"/>
  <c r="R6" i="1"/>
  <c r="R7" i="1"/>
  <c r="R13" i="1"/>
  <c r="R14" i="1"/>
  <c r="R5" i="1"/>
  <c r="Q6" i="1"/>
  <c r="S6" i="1" s="1"/>
  <c r="Q7" i="1"/>
  <c r="S7" i="1" s="1"/>
  <c r="Q8" i="1"/>
  <c r="R8" i="1" s="1"/>
  <c r="Q9" i="1"/>
  <c r="R9" i="1" s="1"/>
  <c r="Q10" i="1"/>
  <c r="Q11" i="1"/>
  <c r="Q12" i="1"/>
  <c r="Q13" i="1"/>
  <c r="Q14" i="1"/>
  <c r="Q5" i="1"/>
  <c r="P6" i="1"/>
  <c r="P7" i="1"/>
  <c r="P8" i="1"/>
  <c r="P9" i="1"/>
  <c r="P10" i="1"/>
  <c r="P11" i="1"/>
  <c r="O6" i="1"/>
  <c r="O7" i="1"/>
  <c r="O8" i="1"/>
  <c r="O9" i="1"/>
  <c r="O10" i="1"/>
  <c r="O11" i="1"/>
  <c r="O12" i="1"/>
  <c r="O13" i="1"/>
  <c r="C12" i="1"/>
  <c r="O14" i="1" s="1"/>
  <c r="N9" i="1"/>
  <c r="N10" i="1"/>
  <c r="N11" i="1"/>
  <c r="N12" i="1"/>
  <c r="N13" i="1"/>
  <c r="N14" i="1"/>
  <c r="J16" i="1"/>
  <c r="D15" i="1"/>
  <c r="C13" i="1"/>
  <c r="P12" i="1" s="1"/>
  <c r="C11" i="1"/>
  <c r="N5" i="1" s="1"/>
  <c r="N8" i="1" l="1"/>
  <c r="R11" i="1"/>
  <c r="S9" i="1"/>
  <c r="C14" i="1"/>
  <c r="O5" i="1"/>
  <c r="P13" i="1"/>
  <c r="N7" i="1"/>
  <c r="R12" i="1"/>
  <c r="N6" i="1"/>
  <c r="P5" i="1"/>
  <c r="P14" i="1"/>
  <c r="R10" i="1"/>
  <c r="S8" i="1"/>
</calcChain>
</file>

<file path=xl/sharedStrings.xml><?xml version="1.0" encoding="utf-8"?>
<sst xmlns="http://schemas.openxmlformats.org/spreadsheetml/2006/main" count="31" uniqueCount="23">
  <si>
    <t>REDLICH-KWONG EQUATION</t>
  </si>
  <si>
    <t>N-BUTANE</t>
  </si>
  <si>
    <t>PARAMETERS- n-butane</t>
  </si>
  <si>
    <t>TC</t>
  </si>
  <si>
    <t>PC</t>
  </si>
  <si>
    <t>R</t>
  </si>
  <si>
    <t>K</t>
  </si>
  <si>
    <t>ATM</t>
  </si>
  <si>
    <t>L.ATM/GMOL.K</t>
  </si>
  <si>
    <t>DATA</t>
  </si>
  <si>
    <t>T</t>
  </si>
  <si>
    <t>P</t>
  </si>
  <si>
    <t>VAR</t>
  </si>
  <si>
    <t>TR</t>
  </si>
  <si>
    <t>A</t>
  </si>
  <si>
    <t>B</t>
  </si>
  <si>
    <t>F(V)</t>
  </si>
  <si>
    <t>IDEAL GAS VOLUME</t>
  </si>
  <si>
    <t>FORMULA</t>
  </si>
  <si>
    <t>RESULT</t>
  </si>
  <si>
    <t>Z</t>
  </si>
  <si>
    <t>COMPRESSIBILITY FACTOR FOR A RANGE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</si>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</sst>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1"/>
  <sheetViews>
    <sheetView tabSelected="1" topLeftCell="B1" workbookViewId="0">
      <selection activeCell="V23" sqref="V23"/>
    </sheetView>
  </sheetViews>
  <sheetFormatPr defaultRowHeight="14.4" x14ac:dyDescent="0.3"/>
  <sheetData>
    <row r="2" spans="2:19" x14ac:dyDescent="0.3">
      <c r="D2" t="s">
        <v>0</v>
      </c>
    </row>
    <row r="3" spans="2:19" x14ac:dyDescent="0.3">
      <c r="D3" t="s">
        <v>1</v>
      </c>
      <c r="M3" s="4"/>
      <c r="N3" s="2" t="s">
        <v>21</v>
      </c>
      <c r="O3" s="2"/>
      <c r="P3" s="2"/>
      <c r="Q3" s="2"/>
      <c r="R3" s="2"/>
      <c r="S3" s="3"/>
    </row>
    <row r="4" spans="2:19" x14ac:dyDescent="0.3">
      <c r="M4" s="5" t="s">
        <v>11</v>
      </c>
      <c r="N4" s="5" t="s">
        <v>13</v>
      </c>
      <c r="O4" s="5" t="s">
        <v>14</v>
      </c>
      <c r="P4" s="5" t="s">
        <v>15</v>
      </c>
      <c r="Q4" s="5" t="s">
        <v>22</v>
      </c>
      <c r="R4" s="5" t="s">
        <v>16</v>
      </c>
      <c r="S4" s="5" t="s">
        <v>20</v>
      </c>
    </row>
    <row r="5" spans="2:19" x14ac:dyDescent="0.3">
      <c r="B5" s="4"/>
      <c r="C5" s="2" t="s">
        <v>2</v>
      </c>
      <c r="D5" s="2"/>
      <c r="E5" s="7"/>
      <c r="G5" s="4"/>
      <c r="H5" s="2" t="s">
        <v>9</v>
      </c>
      <c r="I5" s="3"/>
      <c r="M5" s="5">
        <v>50</v>
      </c>
      <c r="N5" s="5">
        <f>$C$11</f>
        <v>1.175917215428034</v>
      </c>
      <c r="O5" s="5">
        <f>$C$12</f>
        <v>13.878229658100535</v>
      </c>
      <c r="P5" s="5">
        <f>$C$13</f>
        <v>8.0614273484799992E-2</v>
      </c>
      <c r="Q5" s="5">
        <f>$H$6*$C$8/M5</f>
        <v>0.82059999999999989</v>
      </c>
      <c r="R5" s="5">
        <f>M5*Q5^3-$C$8*$H$6*Q5^2+($C$12-M5*$C$13^2-$C$8*$H$6*$C$13)*Q5-$C$12*$C$13</f>
        <v>7.288832243921517</v>
      </c>
      <c r="S5" s="5">
        <f>M5*Q5/($C$8*$H$6)</f>
        <v>1</v>
      </c>
    </row>
    <row r="6" spans="2:19" x14ac:dyDescent="0.3">
      <c r="B6" s="5" t="s">
        <v>3</v>
      </c>
      <c r="C6" s="5">
        <v>425.2</v>
      </c>
      <c r="D6" s="6" t="s">
        <v>6</v>
      </c>
      <c r="E6" s="3"/>
      <c r="G6" s="5" t="s">
        <v>10</v>
      </c>
      <c r="H6" s="5">
        <v>500</v>
      </c>
      <c r="I6" s="5" t="s">
        <v>6</v>
      </c>
      <c r="M6" s="5">
        <v>100</v>
      </c>
      <c r="N6" s="5">
        <f t="shared" ref="N6:N14" si="0">$C$11</f>
        <v>1.175917215428034</v>
      </c>
      <c r="O6" s="5">
        <f t="shared" ref="O6:O14" si="1">$C$12</f>
        <v>13.878229658100535</v>
      </c>
      <c r="P6" s="5">
        <f t="shared" ref="P6:P14" si="2">$C$13</f>
        <v>8.0614273484799992E-2</v>
      </c>
      <c r="Q6" s="5">
        <f t="shared" ref="Q6:Q14" si="3">$H$6*$C$8/M6</f>
        <v>0.41029999999999994</v>
      </c>
      <c r="R6" s="5">
        <f t="shared" ref="R6:R14" si="4">M6*Q6^3-$C$8*$H$6*Q6^2+($C$12-M6*$C$13^2-$C$8*$H$6*$C$13)*Q6-$C$12*$C$13</f>
        <v>2.951704389138543</v>
      </c>
      <c r="S6" s="5">
        <f t="shared" ref="S6:S14" si="5">M6*Q6/($C$8*$H$6)</f>
        <v>1</v>
      </c>
    </row>
    <row r="7" spans="2:19" x14ac:dyDescent="0.3">
      <c r="B7" s="5" t="s">
        <v>4</v>
      </c>
      <c r="C7" s="5">
        <v>37.5</v>
      </c>
      <c r="D7" s="6" t="s">
        <v>7</v>
      </c>
      <c r="E7" s="8"/>
      <c r="G7" s="5" t="s">
        <v>11</v>
      </c>
      <c r="H7" s="5">
        <v>18</v>
      </c>
      <c r="I7" s="5" t="s">
        <v>7</v>
      </c>
      <c r="M7" s="5">
        <v>150</v>
      </c>
      <c r="N7" s="5">
        <f t="shared" si="0"/>
        <v>1.175917215428034</v>
      </c>
      <c r="O7" s="5">
        <f t="shared" si="1"/>
        <v>13.878229658100535</v>
      </c>
      <c r="P7" s="5">
        <f t="shared" si="2"/>
        <v>8.0614273484799992E-2</v>
      </c>
      <c r="Q7" s="5">
        <f t="shared" si="3"/>
        <v>0.2735333333333333</v>
      </c>
      <c r="R7" s="5">
        <f t="shared" si="4"/>
        <v>1.5059951042108857</v>
      </c>
      <c r="S7" s="5">
        <f t="shared" si="5"/>
        <v>1</v>
      </c>
    </row>
    <row r="8" spans="2:19" x14ac:dyDescent="0.3">
      <c r="B8" s="5" t="s">
        <v>5</v>
      </c>
      <c r="C8" s="5">
        <v>8.2059999999999994E-2</v>
      </c>
      <c r="D8" s="4" t="s">
        <v>8</v>
      </c>
      <c r="E8" s="3"/>
      <c r="M8" s="5">
        <v>200</v>
      </c>
      <c r="N8" s="5">
        <f t="shared" si="0"/>
        <v>1.175917215428034</v>
      </c>
      <c r="O8" s="5">
        <f t="shared" si="1"/>
        <v>13.878229658100535</v>
      </c>
      <c r="P8" s="5">
        <f t="shared" si="2"/>
        <v>8.0614273484799992E-2</v>
      </c>
      <c r="Q8" s="5">
        <f t="shared" si="3"/>
        <v>0.20514999999999997</v>
      </c>
      <c r="R8" s="5">
        <f t="shared" si="4"/>
        <v>0.78314046174705654</v>
      </c>
      <c r="S8" s="5">
        <f t="shared" si="5"/>
        <v>1</v>
      </c>
    </row>
    <row r="9" spans="2:19" x14ac:dyDescent="0.3">
      <c r="M9" s="5">
        <v>250</v>
      </c>
      <c r="N9" s="5">
        <f t="shared" si="0"/>
        <v>1.175917215428034</v>
      </c>
      <c r="O9" s="5">
        <f t="shared" si="1"/>
        <v>13.878229658100535</v>
      </c>
      <c r="P9" s="5">
        <f t="shared" si="2"/>
        <v>8.0614273484799992E-2</v>
      </c>
      <c r="Q9" s="5">
        <f t="shared" si="3"/>
        <v>0.16411999999999999</v>
      </c>
      <c r="R9" s="5">
        <f t="shared" si="4"/>
        <v>0.34942767626875915</v>
      </c>
      <c r="S9" s="5">
        <f t="shared" si="5"/>
        <v>1</v>
      </c>
    </row>
    <row r="10" spans="2:19" x14ac:dyDescent="0.3">
      <c r="B10" s="5" t="s">
        <v>12</v>
      </c>
      <c r="C10" s="4"/>
      <c r="D10" s="2"/>
      <c r="E10" s="2"/>
      <c r="F10" s="2" t="s">
        <v>18</v>
      </c>
      <c r="G10" s="2"/>
      <c r="H10" s="2"/>
      <c r="I10" s="2"/>
      <c r="J10" s="5" t="s">
        <v>19</v>
      </c>
      <c r="M10" s="5">
        <v>300</v>
      </c>
      <c r="N10" s="5">
        <f t="shared" si="0"/>
        <v>1.175917215428034</v>
      </c>
      <c r="O10" s="5">
        <f t="shared" si="1"/>
        <v>13.878229658100535</v>
      </c>
      <c r="P10" s="5">
        <f t="shared" si="2"/>
        <v>8.0614273484799992E-2</v>
      </c>
      <c r="Q10" s="5">
        <f t="shared" si="3"/>
        <v>0.13676666666666665</v>
      </c>
      <c r="R10" s="5">
        <f t="shared" si="4"/>
        <v>6.0285819283227404E-2</v>
      </c>
      <c r="S10" s="5">
        <f t="shared" si="5"/>
        <v>1</v>
      </c>
    </row>
    <row r="11" spans="2:19" x14ac:dyDescent="0.3">
      <c r="B11" s="5" t="s">
        <v>13</v>
      </c>
      <c r="C11" s="4">
        <f>H6/C6</f>
        <v>1.175917215428034</v>
      </c>
      <c r="D11" s="2"/>
      <c r="J11" s="5"/>
      <c r="M11" s="5">
        <v>350</v>
      </c>
      <c r="N11" s="5">
        <f t="shared" si="0"/>
        <v>1.175917215428034</v>
      </c>
      <c r="O11" s="5">
        <f t="shared" si="1"/>
        <v>13.878229658100535</v>
      </c>
      <c r="P11" s="5">
        <f t="shared" si="2"/>
        <v>8.0614273484799992E-2</v>
      </c>
      <c r="Q11" s="5">
        <f t="shared" si="3"/>
        <v>0.11722857142857142</v>
      </c>
      <c r="R11" s="5">
        <f t="shared" si="4"/>
        <v>-0.14624407856358068</v>
      </c>
      <c r="S11" s="5">
        <f t="shared" si="5"/>
        <v>1</v>
      </c>
    </row>
    <row r="12" spans="2:19" x14ac:dyDescent="0.3">
      <c r="B12" s="5" t="s">
        <v>14</v>
      </c>
      <c r="C12" s="4">
        <f>(0.42748*(C8*C8*C6*C6))/C7</f>
        <v>13.878229658100535</v>
      </c>
      <c r="D12" s="2"/>
      <c r="E12" s="2"/>
      <c r="F12" s="2"/>
      <c r="G12" s="2"/>
      <c r="H12" s="2"/>
      <c r="I12" s="2"/>
      <c r="J12" s="5"/>
      <c r="M12" s="5">
        <v>400</v>
      </c>
      <c r="N12" s="5">
        <f t="shared" si="0"/>
        <v>1.175917215428034</v>
      </c>
      <c r="O12" s="5">
        <f t="shared" si="1"/>
        <v>13.878229658100535</v>
      </c>
      <c r="P12" s="5">
        <f t="shared" si="2"/>
        <v>8.0614273484799992E-2</v>
      </c>
      <c r="Q12" s="5">
        <f t="shared" si="3"/>
        <v>0.10257499999999999</v>
      </c>
      <c r="R12" s="5">
        <f t="shared" si="4"/>
        <v>-0.30114150194868716</v>
      </c>
      <c r="S12" s="5">
        <f t="shared" si="5"/>
        <v>1</v>
      </c>
    </row>
    <row r="13" spans="2:19" x14ac:dyDescent="0.3">
      <c r="B13" s="5" t="s">
        <v>15</v>
      </c>
      <c r="C13">
        <f>0.08664*(C8*C6/C7)</f>
        <v>8.0614273484799992E-2</v>
      </c>
      <c r="J13" s="5"/>
      <c r="M13" s="5">
        <v>450</v>
      </c>
      <c r="N13" s="5">
        <f t="shared" si="0"/>
        <v>1.175917215428034</v>
      </c>
      <c r="O13" s="5">
        <f t="shared" si="1"/>
        <v>13.878229658100535</v>
      </c>
      <c r="P13" s="5">
        <f t="shared" si="2"/>
        <v>8.0614273484799992E-2</v>
      </c>
      <c r="Q13" s="5">
        <f t="shared" si="3"/>
        <v>9.117777777777776E-2</v>
      </c>
      <c r="R13" s="5">
        <f t="shared" si="4"/>
        <v>-0.42161727569265861</v>
      </c>
      <c r="S13" s="5">
        <f t="shared" si="5"/>
        <v>1</v>
      </c>
    </row>
    <row r="14" spans="2:19" x14ac:dyDescent="0.3">
      <c r="B14" s="5" t="s">
        <v>16</v>
      </c>
      <c r="C14" s="4">
        <f>H7*J14^3-C8*H6*J14^2+(C12-H7*C13^2-C8*H6*C13)*J14-C12*C13</f>
        <v>1.1013192969144825E-5</v>
      </c>
      <c r="D14" s="2"/>
      <c r="E14" s="2"/>
      <c r="F14" s="2"/>
      <c r="G14" s="2"/>
      <c r="H14" s="2"/>
      <c r="I14" s="2"/>
      <c r="J14" s="5">
        <v>2.0052879761706111</v>
      </c>
      <c r="M14" s="5">
        <v>500</v>
      </c>
      <c r="N14" s="5">
        <f t="shared" si="0"/>
        <v>1.175917215428034</v>
      </c>
      <c r="O14" s="5">
        <f t="shared" si="1"/>
        <v>13.878229658100535</v>
      </c>
      <c r="P14" s="5">
        <f t="shared" si="2"/>
        <v>8.0614273484799992E-2</v>
      </c>
      <c r="Q14" s="5">
        <f t="shared" si="3"/>
        <v>8.2059999999999994E-2</v>
      </c>
      <c r="R14" s="5">
        <f t="shared" si="4"/>
        <v>-0.51799789468783575</v>
      </c>
      <c r="S14" s="5">
        <f t="shared" si="5"/>
        <v>1</v>
      </c>
    </row>
    <row r="15" spans="2:19" x14ac:dyDescent="0.3">
      <c r="B15" s="5" t="s">
        <v>17</v>
      </c>
      <c r="D15" s="4">
        <f>H6*C8/H7</f>
        <v>2.2794444444444442</v>
      </c>
      <c r="J15" s="5"/>
    </row>
    <row r="16" spans="2:19" x14ac:dyDescent="0.3">
      <c r="B16" s="5" t="s">
        <v>20</v>
      </c>
      <c r="C16" s="2"/>
      <c r="D16" s="2"/>
      <c r="E16" s="2"/>
      <c r="F16" s="2"/>
      <c r="G16" s="2"/>
      <c r="H16" s="2"/>
      <c r="I16" s="2"/>
      <c r="J16" s="5">
        <f>H7*J14/(C8*H6)</f>
        <v>0.87972662859056794</v>
      </c>
    </row>
    <row r="21" spans="3:3" x14ac:dyDescent="0.3">
      <c r="C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3 F u G V +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3 F u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b h l c o i k e 4 D g A A A B E A A A A T A B w A R m 9 y b X V s Y X M v U 2 V j d G l v b j E u b S C i G A A o o B Q A A A A A A A A A A A A A A A A A A A A A A A A A A A A r T k 0 u y c z P U w i G 0 I b W A F B L A Q I t A B Q A A g A I A N x b h l f k l j + w p w A A A P k A A A A S A A A A A A A A A A A A A A A A A A A A A A B D b 2 5 m a W c v U G F j a 2 F n Z S 5 4 b W x Q S w E C L Q A U A A I A C A D c W 4 Z X D 8 r p q 6 Q A A A D p A A A A E w A A A A A A A A A A A A A A A A D z A A A A W 0 N v b n R l b n R f V H l w Z X N d L n h t b F B L A Q I t A B Q A A g A I A N x b h l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z 0 h 6 t r M e k 6 M p t c / a F I P o w A A A A A C A A A A A A A Q Z g A A A A E A A C A A A A A k j x V 8 5 C g i T L w R B f / f n z 9 H 5 T 4 0 z a P u e y N F E Y B Z k G s m v g A A A A A O g A A A A A I A A C A A A A C v M u q E o 3 i R V D x H H 1 w R m 9 L 7 s K 4 P h D A 1 I h 6 G w b R Q i 0 Z h s F A A A A B 2 O + E b y h s F R J / f 3 K M V E d n 7 B c Z 2 f g o i s 6 3 O j / 5 v Z N X 6 U B W V O Y W O s J r Z p z 2 G 7 f 7 a q N j h J 7 E I M 4 r 8 + v N t Z t / q D r 8 D X n 0 t p V V R i y + F P X 2 y h 1 U W 5 k A A A A B G 4 a v m E y G N G k f W o 5 / l b C H O x Q a N X O C e y U j C e f G Y L 5 V u o f + R q G o r M j k t f 1 X R o g O f + a 3 h O 0 l M q j c 7 8 P s J F h s T o v I A < / D a t a M a s h u p > 
</file>

<file path=customXml/itemProps1.xml><?xml version="1.0" encoding="utf-8"?>
<ds:datastoreItem xmlns:ds="http://schemas.openxmlformats.org/officeDocument/2006/customXml" ds:itemID="{036A397C-D5D1-43E3-8703-D2EFAFFA57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2024-01-07T18:12:14Z</cp:lastPrinted>
  <dcterms:created xsi:type="dcterms:W3CDTF">2023-12-06T05:58:48Z</dcterms:created>
  <dcterms:modified xsi:type="dcterms:W3CDTF">2024-01-07T18:13:31Z</dcterms:modified>
</cp:coreProperties>
</file>