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1MS21CH021\"/>
    </mc:Choice>
  </mc:AlternateContent>
  <bookViews>
    <workbookView xWindow="-120" yWindow="-120" windowWidth="20730" windowHeight="11760" activeTab="1"/>
  </bookViews>
  <sheets>
    <sheet name="Sheet1" sheetId="1" r:id="rId1"/>
    <sheet name="Sheet2" sheetId="2" r:id="rId2"/>
  </sheets>
  <definedNames>
    <definedName name="solver_adj" localSheetId="0" hidden="1">Sheet1!$C$30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Sheet1!$M$31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9" i="2"/>
  <c r="E8" i="2"/>
  <c r="C16" i="2"/>
  <c r="D12" i="2"/>
  <c r="M30" i="1" l="1"/>
  <c r="L27" i="1"/>
  <c r="D27" i="1"/>
  <c r="C31" i="1"/>
  <c r="G25" i="1" s="1"/>
  <c r="G24" i="1" l="1"/>
  <c r="E23" i="1"/>
  <c r="E24" i="1"/>
  <c r="G23" i="1"/>
  <c r="E25" i="1"/>
  <c r="G26" i="1"/>
  <c r="E26" i="1"/>
  <c r="G27" i="1" l="1"/>
  <c r="N27" i="1"/>
  <c r="E27" i="1"/>
  <c r="O30" i="1" l="1"/>
  <c r="M31" i="1" s="1"/>
</calcChain>
</file>

<file path=xl/sharedStrings.xml><?xml version="1.0" encoding="utf-8"?>
<sst xmlns="http://schemas.openxmlformats.org/spreadsheetml/2006/main" count="45" uniqueCount="31">
  <si>
    <t>Components</t>
  </si>
  <si>
    <t>Stoic.</t>
  </si>
  <si>
    <t>Feed(gmol)</t>
  </si>
  <si>
    <t>Product(gmol)</t>
  </si>
  <si>
    <r>
      <t>CO</t>
    </r>
    <r>
      <rPr>
        <vertAlign val="subscript"/>
        <sz val="16"/>
        <color theme="1"/>
        <rFont val="Times New Roman"/>
        <family val="1"/>
      </rPr>
      <t>2</t>
    </r>
  </si>
  <si>
    <r>
      <t>H</t>
    </r>
    <r>
      <rPr>
        <vertAlign val="subscript"/>
        <sz val="16"/>
        <color theme="1"/>
        <rFont val="Times New Roman"/>
        <family val="1"/>
      </rPr>
      <t>2</t>
    </r>
  </si>
  <si>
    <r>
      <t>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2"/>
      </rPr>
      <t>O</t>
    </r>
  </si>
  <si>
    <r>
      <t>CH</t>
    </r>
    <r>
      <rPr>
        <vertAlign val="subscript"/>
        <sz val="16"/>
        <color theme="1"/>
        <rFont val="Times New Roman"/>
        <family val="1"/>
      </rPr>
      <t>4</t>
    </r>
  </si>
  <si>
    <t>∑</t>
  </si>
  <si>
    <t>∑(kJ)</t>
  </si>
  <si>
    <r>
      <t>X (CO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>)</t>
    </r>
    <r>
      <rPr>
        <sz val="16"/>
        <color theme="1"/>
        <rFont val="Times New Roman"/>
        <family val="1"/>
      </rPr>
      <t xml:space="preserve">    </t>
    </r>
  </si>
  <si>
    <t>Extent of Reaction</t>
  </si>
  <si>
    <t>Heat of Reaction(kJ)</t>
  </si>
  <si>
    <t>Difference</t>
  </si>
  <si>
    <t>Energy Balance</t>
  </si>
  <si>
    <t>Component</t>
  </si>
  <si>
    <t>CO2</t>
  </si>
  <si>
    <t>H2O</t>
  </si>
  <si>
    <t>CH4</t>
  </si>
  <si>
    <t>Stioc.</t>
  </si>
  <si>
    <t>H2</t>
  </si>
  <si>
    <t>Feed</t>
  </si>
  <si>
    <t>Product</t>
  </si>
  <si>
    <t>∆</t>
  </si>
  <si>
    <t>∆Hf</t>
  </si>
  <si>
    <t>∆Hrxn</t>
  </si>
  <si>
    <t>In T©</t>
  </si>
  <si>
    <t>∆Hsensible</t>
  </si>
  <si>
    <t>Out  T©</t>
  </si>
  <si>
    <t>conversion(A)</t>
  </si>
  <si>
    <t>Heat of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</si>
</sst>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2"/>
    </font>
    <font>
      <sz val="16"/>
      <color rgb="FF000000"/>
      <name val="Calibri"/>
      <family val="2"/>
    </font>
    <font>
      <vertAlign val="subscript"/>
      <sz val="16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24"/>
      <color theme="1"/>
      <name val="Times New Roman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4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1</xdr:row>
      <xdr:rowOff>123824</xdr:rowOff>
    </xdr:from>
    <xdr:to>
      <xdr:col>16</xdr:col>
      <xdr:colOff>449035</xdr:colOff>
      <xdr:row>19</xdr:row>
      <xdr:rowOff>176893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AC64D6D2-7B8C-415F-A58E-B5E9C0DB3F4A}"/>
            </a:ext>
          </a:extLst>
        </xdr:cNvPr>
        <xdr:cNvGrpSpPr/>
      </xdr:nvGrpSpPr>
      <xdr:grpSpPr>
        <a:xfrm>
          <a:off x="889908" y="327931"/>
          <a:ext cx="15710806" cy="3726998"/>
          <a:chOff x="676275" y="200025"/>
          <a:chExt cx="10296525" cy="32004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624387D-4393-4457-856E-9AF3D9F4582E}"/>
              </a:ext>
            </a:extLst>
          </xdr:cNvPr>
          <xdr:cNvSpPr/>
        </xdr:nvSpPr>
        <xdr:spPr>
          <a:xfrm>
            <a:off x="676275" y="200025"/>
            <a:ext cx="10296525" cy="32004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Flowchart: Terminator 2">
            <a:extLst>
              <a:ext uri="{FF2B5EF4-FFF2-40B4-BE49-F238E27FC236}">
                <a16:creationId xmlns:a16="http://schemas.microsoft.com/office/drawing/2014/main" id="{8DC51F55-B09B-4C2A-8CB3-3DCD5D699DEA}"/>
              </a:ext>
            </a:extLst>
          </xdr:cNvPr>
          <xdr:cNvSpPr/>
        </xdr:nvSpPr>
        <xdr:spPr>
          <a:xfrm>
            <a:off x="4629150" y="1504950"/>
            <a:ext cx="2438400" cy="800100"/>
          </a:xfrm>
          <a:prstGeom prst="flowChartTerminator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78B2C628-4022-4B3C-B7FF-F2ED5FD431A9}"/>
              </a:ext>
            </a:extLst>
          </xdr:cNvPr>
          <xdr:cNvCxnSpPr/>
        </xdr:nvCxnSpPr>
        <xdr:spPr>
          <a:xfrm>
            <a:off x="1962150" y="1905000"/>
            <a:ext cx="2647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F79FCD2D-EB94-4DDD-9848-3863441CE8F2}"/>
              </a:ext>
            </a:extLst>
          </xdr:cNvPr>
          <xdr:cNvCxnSpPr/>
        </xdr:nvCxnSpPr>
        <xdr:spPr>
          <a:xfrm>
            <a:off x="7077075" y="1924050"/>
            <a:ext cx="2647950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4990772-C479-405E-8163-4468915E04E3}"/>
              </a:ext>
            </a:extLst>
          </xdr:cNvPr>
          <xdr:cNvSpPr/>
        </xdr:nvSpPr>
        <xdr:spPr>
          <a:xfrm>
            <a:off x="5391150" y="1514475"/>
            <a:ext cx="942975" cy="78105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3A6D4FB8-377C-4430-B0A4-027658D6C3AE}"/>
              </a:ext>
            </a:extLst>
          </xdr:cNvPr>
          <xdr:cNvCxnSpPr/>
        </xdr:nvCxnSpPr>
        <xdr:spPr>
          <a:xfrm>
            <a:off x="5391150" y="1514475"/>
            <a:ext cx="942975" cy="790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8DC80D9-8588-4270-ADF2-21FA3C032AE6}"/>
              </a:ext>
            </a:extLst>
          </xdr:cNvPr>
          <xdr:cNvCxnSpPr/>
        </xdr:nvCxnSpPr>
        <xdr:spPr>
          <a:xfrm flipV="1">
            <a:off x="5400675" y="1504950"/>
            <a:ext cx="942975" cy="8001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323F793E-079D-4EBC-8D99-C154191F2902}"/>
              </a:ext>
            </a:extLst>
          </xdr:cNvPr>
          <xdr:cNvSpPr txBox="1"/>
        </xdr:nvSpPr>
        <xdr:spPr>
          <a:xfrm>
            <a:off x="2200275" y="1495425"/>
            <a:ext cx="2095500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F(gmol/hr)            1atm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FFF9F8F4-05CE-4B45-984F-C51412F67964}"/>
              </a:ext>
            </a:extLst>
          </xdr:cNvPr>
          <xdr:cNvSpPr txBox="1"/>
        </xdr:nvSpPr>
        <xdr:spPr>
          <a:xfrm>
            <a:off x="1857375" y="1981199"/>
            <a:ext cx="2686049" cy="8667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                 gmol</a:t>
            </a:r>
            <a:r>
              <a:rPr lang="en-IN" sz="1600" baseline="0"/>
              <a:t>               </a:t>
            </a:r>
            <a:r>
              <a:rPr lang="en-IN" sz="1600" baseline="30000"/>
              <a:t>o</a:t>
            </a:r>
            <a:r>
              <a:rPr lang="en-IN" sz="1600" baseline="0"/>
              <a:t>C</a:t>
            </a:r>
          </a:p>
          <a:p>
            <a:r>
              <a:rPr lang="en-IN" sz="1600" baseline="0"/>
              <a:t>CO</a:t>
            </a:r>
            <a:r>
              <a:rPr lang="en-IN" sz="1600" baseline="-25000"/>
              <a:t>2</a:t>
            </a:r>
            <a:r>
              <a:rPr lang="en-IN" sz="1600" baseline="0"/>
              <a:t>           1.5                 700</a:t>
            </a:r>
          </a:p>
          <a:p>
            <a:r>
              <a:rPr lang="en-IN" sz="1600" baseline="0"/>
              <a:t>H</a:t>
            </a:r>
            <a:r>
              <a:rPr lang="en-IN" sz="1600" baseline="-25000"/>
              <a:t>2</a:t>
            </a:r>
            <a:r>
              <a:rPr lang="en-IN" sz="1600" baseline="0"/>
              <a:t>              4.0                 100</a:t>
            </a:r>
            <a:endParaRPr lang="en-IN" sz="16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446A4B97-DC8A-47FA-B7E9-9F9DDBD3096D}"/>
              </a:ext>
            </a:extLst>
          </xdr:cNvPr>
          <xdr:cNvSpPr txBox="1"/>
        </xdr:nvSpPr>
        <xdr:spPr>
          <a:xfrm>
            <a:off x="5229225" y="2381250"/>
            <a:ext cx="1514475" cy="2952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∆H</a:t>
            </a:r>
            <a:r>
              <a:rPr lang="en-IN" sz="1600" baseline="-25000"/>
              <a:t>rxn</a:t>
            </a:r>
            <a:r>
              <a:rPr lang="en-IN" sz="1600"/>
              <a:t> = 79 kJ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8C349BF-F8B5-4AEE-85F1-7C68DF95F9D9}"/>
              </a:ext>
            </a:extLst>
          </xdr:cNvPr>
          <xdr:cNvSpPr txBox="1"/>
        </xdr:nvSpPr>
        <xdr:spPr>
          <a:xfrm>
            <a:off x="7419975" y="1524000"/>
            <a:ext cx="2095500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P(gmol/hr)            1atm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59BB8F7B-A756-44BC-B370-D6FDC3E19174}"/>
                  </a:ext>
                </a:extLst>
              </xdr:cNvPr>
              <xdr:cNvSpPr txBox="1"/>
            </xdr:nvSpPr>
            <xdr:spPr>
              <a:xfrm>
                <a:off x="7086600" y="1962148"/>
                <a:ext cx="2686049" cy="140970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1600"/>
                  <a:t>                 gmol</a:t>
                </a:r>
                <a:r>
                  <a:rPr lang="en-IN" sz="1600" baseline="0"/>
                  <a:t>               </a:t>
                </a:r>
                <a:r>
                  <a:rPr lang="en-IN" sz="1600" baseline="30000"/>
                  <a:t>o</a:t>
                </a:r>
                <a:r>
                  <a:rPr lang="en-IN" sz="1600" baseline="0"/>
                  <a:t>C</a:t>
                </a:r>
              </a:p>
              <a:p>
                <a:r>
                  <a:rPr lang="en-IN" sz="1600" baseline="0"/>
                  <a:t>CO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latin typeface="Cambria Math" panose="02040503050406030204" pitchFamily="18" charset="0"/>
                          </a:rPr>
                          <m:t>𝐶𝑂</m:t>
                        </m:r>
                        <m:r>
                          <a:rPr lang="en-IN" sz="16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600" b="0" i="1" baseline="0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 baseline="0"/>
                  <a:t>              500</a:t>
                </a:r>
              </a:p>
              <a:p>
                <a:r>
                  <a:rPr lang="en-IN" sz="1600" baseline="0"/>
                  <a:t>H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600" b="0" i="1" baseline="-250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 baseline="0"/>
                  <a:t>               500</a:t>
                </a:r>
              </a:p>
              <a:p>
                <a:r>
                  <a:rPr lang="en-IN" sz="1600"/>
                  <a:t>H</a:t>
                </a:r>
                <a:r>
                  <a:rPr lang="en-IN" sz="1600" baseline="-25000"/>
                  <a:t>2</a:t>
                </a:r>
                <a:r>
                  <a:rPr lang="en-IN" sz="1600"/>
                  <a:t>O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600" b="0" i="1" baseline="-250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sub>
                      <m:sup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/>
                  <a:t>             500</a:t>
                </a:r>
              </a:p>
              <a:p>
                <a:r>
                  <a:rPr lang="en-IN" sz="1600"/>
                  <a:t>CH</a:t>
                </a:r>
                <a:r>
                  <a:rPr lang="en-IN" sz="1600" baseline="-25000"/>
                  <a:t>4</a:t>
                </a:r>
                <a:r>
                  <a:rPr lang="en-IN" sz="1600"/>
                  <a:t>  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𝐶𝐻</m:t>
                        </m:r>
                        <m:r>
                          <a:rPr lang="en-IN" sz="1600" b="0" i="1" baseline="-250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/>
                  <a:t>             500</a:t>
                </a:r>
              </a:p>
            </xdr:txBody>
          </xdr:sp>
        </mc:Choice>
        <mc:Fallback xmlns="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59BB8F7B-A756-44BC-B370-D6FDC3E19174}"/>
                  </a:ext>
                </a:extLst>
              </xdr:cNvPr>
              <xdr:cNvSpPr txBox="1"/>
            </xdr:nvSpPr>
            <xdr:spPr>
              <a:xfrm>
                <a:off x="7086600" y="1962148"/>
                <a:ext cx="2686049" cy="140970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1600"/>
                  <a:t>                 gmol</a:t>
                </a:r>
                <a:r>
                  <a:rPr lang="en-IN" sz="1600" baseline="0"/>
                  <a:t>               </a:t>
                </a:r>
                <a:r>
                  <a:rPr lang="en-IN" sz="1600" baseline="30000"/>
                  <a:t>o</a:t>
                </a:r>
                <a:r>
                  <a:rPr lang="en-IN" sz="1600" baseline="0"/>
                  <a:t>C</a:t>
                </a:r>
              </a:p>
              <a:p>
                <a:r>
                  <a:rPr lang="en-IN" sz="1600" baseline="0"/>
                  <a:t>CO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</a:t>
                </a:r>
                <a:r>
                  <a:rPr lang="en-IN" sz="1600" b="0" i="0" baseline="0">
                    <a:latin typeface="Cambria Math" panose="02040503050406030204" pitchFamily="18" charset="0"/>
                  </a:rPr>
                  <a:t>𝑛_𝐶𝑂</a:t>
                </a:r>
                <a:r>
                  <a:rPr lang="en-IN" sz="1600" b="0" i="0" baseline="-25000">
                    <a:latin typeface="Cambria Math" panose="02040503050406030204" pitchFamily="18" charset="0"/>
                  </a:rPr>
                  <a:t>2</a:t>
                </a:r>
                <a:r>
                  <a:rPr lang="en-IN" sz="1600" b="0" i="0" baseline="0">
                    <a:latin typeface="Cambria Math" panose="02040503050406030204" pitchFamily="18" charset="0"/>
                  </a:rPr>
                  <a:t>^𝑃</a:t>
                </a:r>
                <a:r>
                  <a:rPr lang="en-IN" sz="1600" baseline="0"/>
                  <a:t>              500</a:t>
                </a:r>
              </a:p>
              <a:p>
                <a:r>
                  <a:rPr lang="en-IN" sz="1600" baseline="0"/>
                  <a:t>H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   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𝑛_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𝐻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2^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𝑃</a:t>
                </a:r>
                <a:r>
                  <a:rPr lang="en-IN" sz="1600" baseline="0"/>
                  <a:t>               500</a:t>
                </a:r>
              </a:p>
              <a:p>
                <a:r>
                  <a:rPr lang="en-IN" sz="1600"/>
                  <a:t>H</a:t>
                </a:r>
                <a:r>
                  <a:rPr lang="en-IN" sz="1600" baseline="-25000"/>
                  <a:t>2</a:t>
                </a:r>
                <a:r>
                  <a:rPr lang="en-IN" sz="1600"/>
                  <a:t>O         </a:t>
                </a:r>
                <a:r>
                  <a:rPr lang="en-IN" sz="160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〖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 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𝑛〗_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𝐻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𝑂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^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𝑃</a:t>
                </a:r>
                <a:r>
                  <a:rPr lang="en-IN" sz="1600"/>
                  <a:t>             500</a:t>
                </a:r>
              </a:p>
              <a:p>
                <a:r>
                  <a:rPr lang="en-IN" sz="1600"/>
                  <a:t>CH</a:t>
                </a:r>
                <a:r>
                  <a:rPr lang="en-IN" sz="1600" baseline="-25000"/>
                  <a:t>4</a:t>
                </a:r>
                <a:r>
                  <a:rPr lang="en-IN" sz="1600"/>
                  <a:t>           </a:t>
                </a:r>
                <a:r>
                  <a:rPr lang="en-IN" sz="160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〖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𝑛〗_𝐶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𝐻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4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^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𝑃</a:t>
                </a:r>
                <a:r>
                  <a:rPr lang="en-IN" sz="1600"/>
                  <a:t>             500</a:t>
                </a:r>
              </a:p>
            </xdr:txBody>
          </xdr:sp>
        </mc:Fallback>
      </mc:AlternateContent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8BB462A-02E3-48A0-BA59-449656B05DFD}"/>
              </a:ext>
            </a:extLst>
          </xdr:cNvPr>
          <xdr:cNvSpPr txBox="1"/>
        </xdr:nvSpPr>
        <xdr:spPr>
          <a:xfrm>
            <a:off x="4343401" y="276225"/>
            <a:ext cx="4152900" cy="4667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/>
              <a:t>CO</a:t>
            </a:r>
            <a:r>
              <a:rPr lang="en-IN" sz="2000" baseline="-25000"/>
              <a:t>2 </a:t>
            </a:r>
            <a:r>
              <a:rPr lang="en-IN" sz="2000" baseline="0"/>
              <a:t>   +    H</a:t>
            </a:r>
            <a:r>
              <a:rPr lang="en-IN" sz="2000" baseline="-25000"/>
              <a:t>2</a:t>
            </a:r>
            <a:r>
              <a:rPr lang="en-IN" sz="2000" baseline="0"/>
              <a:t>                     2H</a:t>
            </a:r>
            <a:r>
              <a:rPr lang="en-IN" sz="2000" baseline="-25000"/>
              <a:t>2</a:t>
            </a:r>
            <a:r>
              <a:rPr lang="en-IN" sz="2000" baseline="0"/>
              <a:t>O    +    CH</a:t>
            </a:r>
            <a:r>
              <a:rPr lang="en-IN" sz="2000" baseline="-25000"/>
              <a:t>4</a:t>
            </a:r>
          </a:p>
        </xdr:txBody>
      </xdr: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38526B3F-4063-4CC3-AF63-314969DC7624}"/>
              </a:ext>
            </a:extLst>
          </xdr:cNvPr>
          <xdr:cNvCxnSpPr/>
        </xdr:nvCxnSpPr>
        <xdr:spPr>
          <a:xfrm flipV="1">
            <a:off x="5222421" y="491856"/>
            <a:ext cx="762000" cy="40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27E653F4-9E95-4BB0-A642-8EEFE0994992}"/>
              </a:ext>
            </a:extLst>
          </xdr:cNvPr>
          <xdr:cNvSpPr txBox="1"/>
        </xdr:nvSpPr>
        <xdr:spPr>
          <a:xfrm>
            <a:off x="5505450" y="1123950"/>
            <a:ext cx="91440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X = ?                </a:t>
            </a:r>
          </a:p>
        </xdr:txBody>
      </xdr:sp>
    </xdr:grpSp>
    <xdr:clientData/>
  </xdr:twoCellAnchor>
  <xdr:twoCellAnchor editAs="absolute">
    <xdr:from>
      <xdr:col>5</xdr:col>
      <xdr:colOff>81644</xdr:colOff>
      <xdr:row>21</xdr:row>
      <xdr:rowOff>57150</xdr:rowOff>
    </xdr:from>
    <xdr:to>
      <xdr:col>5</xdr:col>
      <xdr:colOff>953862</xdr:colOff>
      <xdr:row>21</xdr:row>
      <xdr:rowOff>504825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545220B-D27E-40BF-B9D7-490B93EB5C9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334001" y="4343400"/>
              <a:ext cx="872218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𝑔𝑚𝑜𝑙</m:t>
                      </m:r>
                    </m:den>
                  </m:f>
                </m:oMath>
              </a14:m>
              <a:r>
                <a:rPr lang="en-IN" sz="1600"/>
                <a:t>)</a:t>
              </a: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545220B-D27E-40BF-B9D7-490B93EB5C9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334001" y="4343400"/>
              <a:ext cx="872218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𝑓^𝑜</a:t>
              </a:r>
              <a:r>
                <a:rPr lang="en-IN" sz="1600"/>
                <a:t>(</a:t>
              </a:r>
              <a:r>
                <a:rPr lang="en-IN" sz="1600" b="0" i="0">
                  <a:latin typeface="Cambria Math" panose="02040503050406030204" pitchFamily="18" charset="0"/>
                </a:rPr>
                <a:t>𝑘𝐽/𝑔𝑚𝑜𝑙</a:t>
              </a:r>
              <a:r>
                <a:rPr lang="en-IN" sz="1600"/>
                <a:t>)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63953</xdr:colOff>
      <xdr:row>21</xdr:row>
      <xdr:rowOff>110219</xdr:rowOff>
    </xdr:from>
    <xdr:to>
      <xdr:col>6</xdr:col>
      <xdr:colOff>873578</xdr:colOff>
      <xdr:row>21</xdr:row>
      <xdr:rowOff>426511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D15A217-C80F-41A4-BA9F-9FC76E1C72CB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6364060" y="4396469"/>
              <a:ext cx="809625" cy="31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(kJ)</a:t>
              </a: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D15A217-C80F-41A4-BA9F-9FC76E1C72CB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6364060" y="4396469"/>
              <a:ext cx="809625" cy="31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𝑟𝑥𝑛^𝑜</a:t>
              </a:r>
              <a:r>
                <a:rPr lang="en-IN" sz="1600"/>
                <a:t>(kJ)</a:t>
              </a:r>
            </a:p>
          </xdr:txBody>
        </xdr:sp>
      </mc:Fallback>
    </mc:AlternateContent>
    <xdr:clientData/>
  </xdr:twoCellAnchor>
  <xdr:oneCellAnchor>
    <xdr:from>
      <xdr:col>10</xdr:col>
      <xdr:colOff>157161</xdr:colOff>
      <xdr:row>21</xdr:row>
      <xdr:rowOff>9525</xdr:rowOff>
    </xdr:from>
    <xdr:ext cx="528639" cy="504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C59F460-3CDD-466C-9364-483C70C0BE1A}"/>
                </a:ext>
              </a:extLst>
            </xdr:cNvPr>
            <xdr:cNvSpPr txBox="1"/>
          </xdr:nvSpPr>
          <xdr:spPr>
            <a:xfrm>
              <a:off x="9577386" y="4210050"/>
              <a:ext cx="528639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𝐼𝑛</m:t>
                        </m:r>
                      </m:num>
                      <m:den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600" b="0" i="1" baseline="30000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C59F460-3CDD-466C-9364-483C70C0BE1A}"/>
                </a:ext>
              </a:extLst>
            </xdr:cNvPr>
            <xdr:cNvSpPr txBox="1"/>
          </xdr:nvSpPr>
          <xdr:spPr>
            <a:xfrm>
              <a:off x="9577386" y="4210050"/>
              <a:ext cx="528639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𝐼𝑛/(𝑇(</a:t>
              </a:r>
              <a:r>
                <a:rPr lang="en-IN" sz="1600" b="0" i="0" baseline="30000">
                  <a:latin typeface="Cambria Math" panose="02040503050406030204" pitchFamily="18" charset="0"/>
                </a:rPr>
                <a:t>𝑜</a:t>
              </a:r>
              <a:r>
                <a:rPr lang="en-IN" sz="1600" b="0" i="0">
                  <a:latin typeface="Cambria Math" panose="02040503050406030204" pitchFamily="18" charset="0"/>
                </a:rPr>
                <a:t>𝐶))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128586</xdr:colOff>
      <xdr:row>21</xdr:row>
      <xdr:rowOff>0</xdr:rowOff>
    </xdr:from>
    <xdr:ext cx="528639" cy="506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71E67F9-9A33-434F-9AFC-6AA5E88FE027}"/>
                </a:ext>
              </a:extLst>
            </xdr:cNvPr>
            <xdr:cNvSpPr txBox="1"/>
          </xdr:nvSpPr>
          <xdr:spPr>
            <a:xfrm>
              <a:off x="11996736" y="4200525"/>
              <a:ext cx="528639" cy="50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𝑂𝑢𝑡</m:t>
                        </m:r>
                      </m:num>
                      <m:den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600" b="0" i="1" baseline="30000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71E67F9-9A33-434F-9AFC-6AA5E88FE027}"/>
                </a:ext>
              </a:extLst>
            </xdr:cNvPr>
            <xdr:cNvSpPr txBox="1"/>
          </xdr:nvSpPr>
          <xdr:spPr>
            <a:xfrm>
              <a:off x="11996736" y="4200525"/>
              <a:ext cx="528639" cy="50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𝑂𝑢𝑡/(𝑇(</a:t>
              </a:r>
              <a:r>
                <a:rPr lang="en-IN" sz="1600" b="0" i="0" baseline="30000">
                  <a:latin typeface="Cambria Math" panose="02040503050406030204" pitchFamily="18" charset="0"/>
                </a:rPr>
                <a:t>𝑜</a:t>
              </a:r>
              <a:r>
                <a:rPr lang="en-IN" sz="1600" b="0" i="0">
                  <a:latin typeface="Cambria Math" panose="02040503050406030204" pitchFamily="18" charset="0"/>
                </a:rPr>
                <a:t>𝐶))</a:t>
              </a:r>
              <a:endParaRPr lang="en-IN" sz="1100"/>
            </a:p>
          </xdr:txBody>
        </xdr:sp>
      </mc:Fallback>
    </mc:AlternateContent>
    <xdr:clientData/>
  </xdr:oneCellAnchor>
  <xdr:twoCellAnchor editAs="absolute">
    <xdr:from>
      <xdr:col>11</xdr:col>
      <xdr:colOff>123825</xdr:colOff>
      <xdr:row>21</xdr:row>
      <xdr:rowOff>57150</xdr:rowOff>
    </xdr:from>
    <xdr:to>
      <xdr:col>11</xdr:col>
      <xdr:colOff>1571625</xdr:colOff>
      <xdr:row>21</xdr:row>
      <xdr:rowOff>504825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1C0CC8D-59DE-4C37-9946-9F884684002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839450" y="425767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𝑠𝑒𝑛𝑠𝑖𝑏𝑙𝑒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𝑔𝑚𝑜𝑙</m:t>
                      </m:r>
                    </m:den>
                  </m:f>
                </m:oMath>
              </a14:m>
              <a:r>
                <a:rPr lang="en-IN" sz="1600"/>
                <a:t>)</a:t>
              </a: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1C0CC8D-59DE-4C37-9946-9F884684002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839450" y="425767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𝑠𝑒𝑛𝑠𝑖𝑏𝑙𝑒^𝑜</a:t>
              </a:r>
              <a:r>
                <a:rPr lang="en-IN" sz="1600"/>
                <a:t>(</a:t>
              </a:r>
              <a:r>
                <a:rPr lang="en-IN" sz="1600" b="0" i="0">
                  <a:latin typeface="Cambria Math" panose="02040503050406030204" pitchFamily="18" charset="0"/>
                </a:rPr>
                <a:t>𝑘𝐽/𝑔𝑚𝑜𝑙</a:t>
              </a:r>
              <a:r>
                <a:rPr lang="en-IN" sz="1600"/>
                <a:t>)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114300</xdr:colOff>
      <xdr:row>21</xdr:row>
      <xdr:rowOff>38100</xdr:rowOff>
    </xdr:from>
    <xdr:to>
      <xdr:col>13</xdr:col>
      <xdr:colOff>1562100</xdr:colOff>
      <xdr:row>21</xdr:row>
      <xdr:rowOff>485775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391AFE-4B49-488D-AD9D-9F9AF91AEFF8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325475" y="423862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𝑠𝑒𝑛𝑠𝑖𝑏𝑙𝑒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𝑔𝑚𝑜𝑙</m:t>
                      </m:r>
                    </m:den>
                  </m:f>
                </m:oMath>
              </a14:m>
              <a:r>
                <a:rPr lang="en-IN" sz="1600"/>
                <a:t>)</a:t>
              </a: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391AFE-4B49-488D-AD9D-9F9AF91AEFF8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325475" y="423862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𝑠𝑒𝑛𝑠𝑖𝑏𝑙𝑒^𝑜</a:t>
              </a:r>
              <a:r>
                <a:rPr lang="en-IN" sz="1600"/>
                <a:t>(</a:t>
              </a:r>
              <a:r>
                <a:rPr lang="en-IN" sz="1600" b="0" i="0">
                  <a:latin typeface="Cambria Math" panose="02040503050406030204" pitchFamily="18" charset="0"/>
                </a:rPr>
                <a:t>𝑘𝐽/𝑔𝑚𝑜𝑙</a:t>
              </a:r>
              <a:r>
                <a:rPr lang="en-IN" sz="1600"/>
                <a:t>)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9523</xdr:colOff>
      <xdr:row>26</xdr:row>
      <xdr:rowOff>38101</xdr:rowOff>
    </xdr:from>
    <xdr:to>
      <xdr:col>5</xdr:col>
      <xdr:colOff>1038225</xdr:colOff>
      <xdr:row>26</xdr:row>
      <xdr:rowOff>333375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3C3A9AD-639A-42CF-94E1-5FA9A14B8955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267323" y="5943601"/>
              <a:ext cx="1028702" cy="295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(25</a:t>
              </a:r>
              <a:r>
                <a:rPr lang="en-IN" sz="1600" baseline="30000"/>
                <a:t>o</a:t>
              </a:r>
              <a:r>
                <a:rPr lang="en-IN" sz="1600"/>
                <a:t>C)</a:t>
              </a: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3C3A9AD-639A-42CF-94E1-5FA9A14B8955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267323" y="5943601"/>
              <a:ext cx="1028702" cy="295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𝑟𝑥𝑛^𝑜</a:t>
              </a:r>
              <a:r>
                <a:rPr lang="en-IN" sz="1600"/>
                <a:t>(25</a:t>
              </a:r>
              <a:r>
                <a:rPr lang="en-IN" sz="1600" baseline="30000"/>
                <a:t>o</a:t>
              </a:r>
              <a:r>
                <a:rPr lang="en-IN" sz="1600"/>
                <a:t>C)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47624</xdr:colOff>
      <xdr:row>29</xdr:row>
      <xdr:rowOff>0</xdr:rowOff>
    </xdr:from>
    <xdr:to>
      <xdr:col>11</xdr:col>
      <xdr:colOff>885825</xdr:colOff>
      <xdr:row>29</xdr:row>
      <xdr:rowOff>247650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D4702DD-8393-456A-9F17-2E55642107F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763249" y="6648450"/>
              <a:ext cx="83820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 </m:t>
                      </m:r>
                    </m:sup>
                  </m:sSubSup>
                </m:oMath>
              </a14:m>
              <a:r>
                <a:rPr lang="en-IN" sz="1600"/>
                <a:t>(kJ)         </a:t>
              </a: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D4702DD-8393-456A-9F17-2E55642107F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763249" y="6648450"/>
              <a:ext cx="83820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 </a:t>
              </a:r>
              <a:r>
                <a:rPr lang="en-IN" sz="1600"/>
                <a:t>(kJ)         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57149</xdr:colOff>
      <xdr:row>29</xdr:row>
      <xdr:rowOff>9525</xdr:rowOff>
    </xdr:from>
    <xdr:to>
      <xdr:col>13</xdr:col>
      <xdr:colOff>990600</xdr:colOff>
      <xdr:row>29</xdr:row>
      <xdr:rowOff>257175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782221E-F977-43BF-9C96-EEDA71873322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268324" y="6657975"/>
              <a:ext cx="93345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 </m:t>
                      </m:r>
                    </m:sup>
                  </m:sSubSup>
                </m:oMath>
              </a14:m>
              <a:r>
                <a:rPr lang="en-IN" sz="1600"/>
                <a:t>(kJ)         </a:t>
              </a: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782221E-F977-43BF-9C96-EEDA71873322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268324" y="6657975"/>
              <a:ext cx="93345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 </a:t>
              </a:r>
              <a:r>
                <a:rPr lang="en-IN" sz="1600"/>
                <a:t>(kJ)         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O32"/>
  <sheetViews>
    <sheetView zoomScale="70" zoomScaleNormal="70" workbookViewId="0">
      <selection activeCell="E24" sqref="E24"/>
    </sheetView>
  </sheetViews>
  <sheetFormatPr defaultRowHeight="15.75" x14ac:dyDescent="0.25"/>
  <cols>
    <col min="2" max="2" width="22.25" customWidth="1"/>
    <col min="4" max="4" width="12.625" customWidth="1"/>
    <col min="5" max="5" width="16.125" customWidth="1"/>
    <col min="6" max="6" width="13.75" customWidth="1"/>
    <col min="7" max="7" width="12.875" customWidth="1"/>
    <col min="10" max="10" width="16.5" customWidth="1"/>
    <col min="11" max="11" width="10.5" customWidth="1"/>
    <col min="12" max="12" width="21.625" customWidth="1"/>
    <col min="13" max="13" width="11.125" customWidth="1"/>
    <col min="14" max="14" width="21" customWidth="1"/>
  </cols>
  <sheetData>
    <row r="22" spans="2:15" ht="41.25" customHeight="1" x14ac:dyDescent="0.35">
      <c r="B22" s="5" t="s">
        <v>0</v>
      </c>
      <c r="C22" s="4" t="s">
        <v>1</v>
      </c>
      <c r="D22" s="4" t="s">
        <v>2</v>
      </c>
      <c r="E22" s="3" t="s">
        <v>3</v>
      </c>
      <c r="F22" s="2"/>
      <c r="J22" s="5" t="s">
        <v>0</v>
      </c>
      <c r="K22" s="4"/>
      <c r="L22" s="4"/>
      <c r="M22" s="3"/>
      <c r="N22" s="2"/>
    </row>
    <row r="23" spans="2:15" ht="23.25" x14ac:dyDescent="0.25">
      <c r="B23" s="4" t="s">
        <v>4</v>
      </c>
      <c r="C23" s="6">
        <v>-1</v>
      </c>
      <c r="D23" s="6">
        <v>1.5</v>
      </c>
      <c r="E23" s="6">
        <f>D23-C31</f>
        <v>0.89896812744683396</v>
      </c>
      <c r="F23" s="6">
        <v>-393.25</v>
      </c>
      <c r="G23" s="6">
        <f>F23*C23*$C$31</f>
        <v>236.35578388153255</v>
      </c>
      <c r="J23" s="4" t="s">
        <v>4</v>
      </c>
      <c r="K23" s="6">
        <v>700</v>
      </c>
      <c r="L23" s="6">
        <v>30.975000000000001</v>
      </c>
      <c r="M23" s="6">
        <v>500</v>
      </c>
      <c r="N23" s="6">
        <v>20.995999999999999</v>
      </c>
      <c r="O23" s="6"/>
    </row>
    <row r="24" spans="2:15" ht="23.25" x14ac:dyDescent="0.25">
      <c r="B24" s="4" t="s">
        <v>5</v>
      </c>
      <c r="C24" s="6">
        <v>-4</v>
      </c>
      <c r="D24" s="6">
        <v>4</v>
      </c>
      <c r="E24" s="6">
        <f>D24+C24*C31</f>
        <v>1.5958725097873359</v>
      </c>
      <c r="F24" s="6">
        <v>0</v>
      </c>
      <c r="G24" s="6">
        <f t="shared" ref="G24:G26" si="0">F24*C24*$C$31</f>
        <v>0</v>
      </c>
      <c r="J24" s="4" t="s">
        <v>5</v>
      </c>
      <c r="K24" s="6">
        <v>100</v>
      </c>
      <c r="L24" s="6">
        <v>2.1230000000000002</v>
      </c>
      <c r="M24" s="6">
        <v>500</v>
      </c>
      <c r="N24" s="6">
        <v>13.826000000000001</v>
      </c>
      <c r="O24" s="6"/>
    </row>
    <row r="25" spans="2:15" ht="23.25" x14ac:dyDescent="0.25">
      <c r="B25" s="4" t="s">
        <v>6</v>
      </c>
      <c r="C25" s="6">
        <v>2</v>
      </c>
      <c r="D25" s="6">
        <v>0</v>
      </c>
      <c r="E25" s="6">
        <f>C25*C31</f>
        <v>1.2020637451063321</v>
      </c>
      <c r="F25" s="6">
        <v>-241.83500000000001</v>
      </c>
      <c r="G25" s="6">
        <f t="shared" si="0"/>
        <v>-290.7010857977898</v>
      </c>
      <c r="J25" s="4" t="s">
        <v>6</v>
      </c>
      <c r="K25" s="6"/>
      <c r="L25" s="6"/>
      <c r="M25" s="6">
        <v>500</v>
      </c>
      <c r="N25" s="6">
        <v>17.010000000000002</v>
      </c>
      <c r="O25" s="6"/>
    </row>
    <row r="26" spans="2:15" ht="23.25" x14ac:dyDescent="0.25">
      <c r="B26" s="4" t="s">
        <v>7</v>
      </c>
      <c r="C26" s="6">
        <v>1</v>
      </c>
      <c r="D26" s="6">
        <v>0</v>
      </c>
      <c r="E26" s="6">
        <f>C26*C31</f>
        <v>0.60103187255316604</v>
      </c>
      <c r="F26" s="6">
        <v>-74.847999999999999</v>
      </c>
      <c r="G26" s="6">
        <f t="shared" si="0"/>
        <v>-44.986033596859372</v>
      </c>
      <c r="J26" s="4" t="s">
        <v>7</v>
      </c>
      <c r="K26" s="6"/>
      <c r="L26" s="6"/>
      <c r="M26" s="6">
        <v>500</v>
      </c>
      <c r="N26" s="6">
        <v>23.126000000000001</v>
      </c>
      <c r="O26" s="6"/>
    </row>
    <row r="27" spans="2:15" ht="27" customHeight="1" x14ac:dyDescent="0.25">
      <c r="B27" s="4"/>
      <c r="C27" s="6" t="s">
        <v>8</v>
      </c>
      <c r="D27" s="6">
        <f>SUM(D23:D26)</f>
        <v>5.5</v>
      </c>
      <c r="E27" s="6">
        <f>SUM(E23:E26)</f>
        <v>4.2979362548936679</v>
      </c>
      <c r="F27" s="6"/>
      <c r="G27" s="6">
        <f>SUM(G23:G26)</f>
        <v>-99.331335513116628</v>
      </c>
      <c r="J27" s="4"/>
      <c r="K27" s="6" t="s">
        <v>9</v>
      </c>
      <c r="L27" s="6">
        <f>L23*D23+L24*D24</f>
        <v>54.95450000000001</v>
      </c>
      <c r="M27" s="6" t="s">
        <v>9</v>
      </c>
      <c r="N27" s="6">
        <f>N23*E23+N24*E24+N25*E25+N26*E26</f>
        <v>75.285835513116666</v>
      </c>
      <c r="O27" s="6"/>
    </row>
    <row r="30" spans="2:15" ht="21" x14ac:dyDescent="0.35">
      <c r="B30" t="s">
        <v>10</v>
      </c>
      <c r="C30" s="7">
        <v>0.40068791503544399</v>
      </c>
      <c r="M30" s="4">
        <f>C32</f>
        <v>-79</v>
      </c>
      <c r="O30">
        <f>N27-L27+G27</f>
        <v>-78.999999999999972</v>
      </c>
    </row>
    <row r="31" spans="2:15" ht="20.25" x14ac:dyDescent="0.3">
      <c r="B31" s="1" t="s">
        <v>11</v>
      </c>
      <c r="C31" s="1">
        <f>D23*C30</f>
        <v>0.60103187255316604</v>
      </c>
      <c r="L31" s="1" t="s">
        <v>13</v>
      </c>
      <c r="M31" s="1">
        <f>M30-O30</f>
        <v>0</v>
      </c>
    </row>
    <row r="32" spans="2:15" ht="20.25" x14ac:dyDescent="0.3">
      <c r="B32" s="1" t="s">
        <v>12</v>
      </c>
      <c r="C32" s="1">
        <v>-79</v>
      </c>
    </row>
  </sheetData>
  <sheetProtection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18" sqref="M18"/>
    </sheetView>
  </sheetViews>
  <sheetFormatPr defaultRowHeight="15.75" x14ac:dyDescent="0.25"/>
  <cols>
    <col min="2" max="2" width="11.625" bestFit="1" customWidth="1"/>
    <col min="9" max="9" width="10.5" bestFit="1" customWidth="1"/>
    <col min="11" max="11" width="10" bestFit="1" customWidth="1"/>
    <col min="13" max="13" width="10" bestFit="1" customWidth="1"/>
  </cols>
  <sheetData>
    <row r="1" spans="1:13" x14ac:dyDescent="0.25">
      <c r="A1" s="9" t="s">
        <v>23</v>
      </c>
    </row>
    <row r="2" spans="1:13" x14ac:dyDescent="0.25">
      <c r="E2" s="8" t="s">
        <v>14</v>
      </c>
      <c r="F2" s="8"/>
      <c r="G2" s="8"/>
      <c r="H2" s="8"/>
      <c r="I2" s="8"/>
      <c r="J2" s="8"/>
    </row>
    <row r="3" spans="1:13" x14ac:dyDescent="0.25">
      <c r="E3" s="8"/>
      <c r="F3" s="8"/>
      <c r="G3" s="8"/>
      <c r="H3" s="8"/>
      <c r="I3" s="8"/>
      <c r="J3" s="8"/>
    </row>
    <row r="7" spans="1:13" x14ac:dyDescent="0.25">
      <c r="B7" t="s">
        <v>15</v>
      </c>
      <c r="C7" t="s">
        <v>19</v>
      </c>
      <c r="D7" t="s">
        <v>21</v>
      </c>
      <c r="E7" t="s">
        <v>22</v>
      </c>
      <c r="F7" s="9" t="s">
        <v>24</v>
      </c>
      <c r="G7" s="9" t="s">
        <v>25</v>
      </c>
      <c r="I7" t="s">
        <v>0</v>
      </c>
      <c r="J7" t="s">
        <v>26</v>
      </c>
      <c r="K7" s="10" t="s">
        <v>27</v>
      </c>
      <c r="L7" t="s">
        <v>28</v>
      </c>
      <c r="M7" s="10" t="s">
        <v>27</v>
      </c>
    </row>
    <row r="8" spans="1:13" x14ac:dyDescent="0.25">
      <c r="B8" t="s">
        <v>16</v>
      </c>
      <c r="C8">
        <v>-1</v>
      </c>
      <c r="D8">
        <v>1.5</v>
      </c>
      <c r="E8">
        <f>D8-C16</f>
        <v>0.29999999999999982</v>
      </c>
      <c r="F8">
        <v>-393.25</v>
      </c>
      <c r="I8" t="s">
        <v>16</v>
      </c>
      <c r="J8">
        <v>700</v>
      </c>
      <c r="K8">
        <v>30.975000000000001</v>
      </c>
      <c r="L8">
        <v>500</v>
      </c>
      <c r="M8">
        <v>20.995999999999999</v>
      </c>
    </row>
    <row r="9" spans="1:13" x14ac:dyDescent="0.25">
      <c r="B9" t="s">
        <v>20</v>
      </c>
      <c r="C9">
        <v>-4</v>
      </c>
      <c r="D9">
        <v>4</v>
      </c>
      <c r="E9">
        <f>D9+C9*$C$16</f>
        <v>-0.80000000000000071</v>
      </c>
      <c r="F9">
        <v>0</v>
      </c>
      <c r="I9" t="s">
        <v>20</v>
      </c>
      <c r="J9">
        <v>100</v>
      </c>
      <c r="K9">
        <v>2.1230000000000002</v>
      </c>
      <c r="L9">
        <v>500</v>
      </c>
      <c r="M9">
        <v>13.826000000000001</v>
      </c>
    </row>
    <row r="10" spans="1:13" x14ac:dyDescent="0.25">
      <c r="B10" t="s">
        <v>17</v>
      </c>
      <c r="C10">
        <v>2</v>
      </c>
      <c r="D10">
        <v>0</v>
      </c>
      <c r="E10">
        <f t="shared" ref="E10:E12" si="0">D10+C10*$C$16</f>
        <v>2.4000000000000004</v>
      </c>
      <c r="F10">
        <v>-241.83500000000001</v>
      </c>
      <c r="I10" t="s">
        <v>17</v>
      </c>
      <c r="L10">
        <v>500</v>
      </c>
      <c r="M10">
        <v>17.010000000000002</v>
      </c>
    </row>
    <row r="11" spans="1:13" x14ac:dyDescent="0.25">
      <c r="B11" t="s">
        <v>18</v>
      </c>
      <c r="C11">
        <v>1</v>
      </c>
      <c r="D11">
        <v>0</v>
      </c>
      <c r="E11">
        <f t="shared" si="0"/>
        <v>1.2000000000000002</v>
      </c>
      <c r="F11">
        <v>-74.847999999999999</v>
      </c>
      <c r="I11" t="s">
        <v>18</v>
      </c>
      <c r="L11">
        <v>500</v>
      </c>
      <c r="M11">
        <v>23.126000000000001</v>
      </c>
    </row>
    <row r="12" spans="1:13" x14ac:dyDescent="0.25">
      <c r="D12">
        <f>SUM(D8:D11)</f>
        <v>5.5</v>
      </c>
    </row>
    <row r="15" spans="1:13" x14ac:dyDescent="0.25">
      <c r="B15" t="s">
        <v>29</v>
      </c>
      <c r="C15" s="11">
        <v>0.8</v>
      </c>
    </row>
    <row r="16" spans="1:13" ht="31.5" x14ac:dyDescent="0.25">
      <c r="B16" s="13" t="s">
        <v>11</v>
      </c>
      <c r="C16">
        <f>C15*D8</f>
        <v>1.2000000000000002</v>
      </c>
    </row>
    <row r="17" spans="2:9" ht="31.5" x14ac:dyDescent="0.25">
      <c r="B17" s="12" t="s">
        <v>30</v>
      </c>
      <c r="C17">
        <v>-79</v>
      </c>
      <c r="I17" s="9" t="s">
        <v>23</v>
      </c>
    </row>
  </sheetData>
  <mergeCells count="1">
    <mergeCell ref="E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BAGBAN</dc:creator>
  <cp:lastModifiedBy>Admin</cp:lastModifiedBy>
  <dcterms:created xsi:type="dcterms:W3CDTF">2024-11-13T12:28:38Z</dcterms:created>
  <dcterms:modified xsi:type="dcterms:W3CDTF">2024-12-04T10:38:22Z</dcterms:modified>
</cp:coreProperties>
</file>