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MS21CH021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1" i="1"/>
  <c r="H26" i="1"/>
  <c r="H22" i="1"/>
  <c r="H23" i="1"/>
  <c r="H24" i="1"/>
  <c r="H25" i="1"/>
  <c r="H21" i="1"/>
  <c r="F26" i="1"/>
  <c r="M24" i="1" s="1"/>
  <c r="F25" i="1"/>
  <c r="F23" i="1"/>
  <c r="F24" i="1"/>
  <c r="F22" i="1"/>
  <c r="F21" i="1"/>
  <c r="K9" i="1"/>
  <c r="K5" i="1"/>
  <c r="K6" i="1"/>
  <c r="M6" i="1" s="1"/>
  <c r="K7" i="1"/>
  <c r="M7" i="1" s="1"/>
  <c r="K8" i="1"/>
  <c r="M8" i="1" s="1"/>
  <c r="K10" i="1"/>
  <c r="M10" i="1" s="1"/>
  <c r="K11" i="1"/>
  <c r="K4" i="1"/>
  <c r="M4" i="1" s="1"/>
  <c r="F7" i="1"/>
  <c r="M5" i="1"/>
  <c r="M9" i="1"/>
  <c r="F5" i="1"/>
  <c r="F6" i="1"/>
  <c r="F4" i="1"/>
  <c r="M23" i="1" l="1"/>
  <c r="M22" i="1"/>
  <c r="M21" i="1"/>
  <c r="M29" i="1" s="1"/>
  <c r="M26" i="1"/>
  <c r="M25" i="1"/>
  <c r="M27" i="1"/>
  <c r="M12" i="1"/>
  <c r="P24" i="1" l="1"/>
  <c r="R24" i="1" s="1"/>
  <c r="P21" i="1"/>
  <c r="R21" i="1" s="1"/>
  <c r="P23" i="1"/>
  <c r="R23" i="1" s="1"/>
  <c r="P22" i="1"/>
  <c r="R22" i="1" s="1"/>
  <c r="P5" i="1"/>
  <c r="R5" i="1" s="1"/>
  <c r="P6" i="1"/>
  <c r="R6" i="1" s="1"/>
  <c r="P7" i="1"/>
  <c r="R7" i="1" s="1"/>
  <c r="P4" i="1"/>
  <c r="R4" i="1" s="1"/>
  <c r="R25" i="1" l="1"/>
  <c r="R8" i="1"/>
  <c r="T21" i="1" l="1"/>
  <c r="K32" i="1" s="1"/>
  <c r="T4" i="1"/>
  <c r="K15" i="1"/>
  <c r="K16" i="1" s="1"/>
  <c r="K33" i="1" l="1"/>
</calcChain>
</file>

<file path=xl/sharedStrings.xml><?xml version="1.0" encoding="utf-8"?>
<sst xmlns="http://schemas.openxmlformats.org/spreadsheetml/2006/main" count="70" uniqueCount="34">
  <si>
    <t>Scaling Factor</t>
  </si>
  <si>
    <t>Equipment Item</t>
  </si>
  <si>
    <t>Base Cost ($)</t>
  </si>
  <si>
    <t>Actual Cost ($)</t>
  </si>
  <si>
    <t>Reactor</t>
  </si>
  <si>
    <t>Heat Exchanger</t>
  </si>
  <si>
    <t>Pump</t>
  </si>
  <si>
    <t>Cost Item</t>
  </si>
  <si>
    <t>Purchased Equipment Cost</t>
  </si>
  <si>
    <t>Installation</t>
  </si>
  <si>
    <t>piping</t>
  </si>
  <si>
    <t>Instrumentation</t>
  </si>
  <si>
    <t>Electrical</t>
  </si>
  <si>
    <t>Buildings</t>
  </si>
  <si>
    <t>Service Facilities</t>
  </si>
  <si>
    <t>Land</t>
  </si>
  <si>
    <t>Total Direct Costs</t>
  </si>
  <si>
    <t>Total Equipment Cost</t>
  </si>
  <si>
    <t>Percentage</t>
  </si>
  <si>
    <t>Cost ($)</t>
  </si>
  <si>
    <t>Total</t>
  </si>
  <si>
    <t>Total Direct Cost</t>
  </si>
  <si>
    <t>Cost($)</t>
  </si>
  <si>
    <t>Engineering &amp; Supervision</t>
  </si>
  <si>
    <t>Contractor's Fee</t>
  </si>
  <si>
    <t>Contingency</t>
  </si>
  <si>
    <t>Total Indirect Costs</t>
  </si>
  <si>
    <t>Construction Expenses</t>
  </si>
  <si>
    <t>Working Capital ($)</t>
  </si>
  <si>
    <t>Total Capital Investment ($)</t>
  </si>
  <si>
    <t>Total Capital Investment (INR)</t>
  </si>
  <si>
    <t>Compressor</t>
  </si>
  <si>
    <t>Distillation Column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</si>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</sst>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/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/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0" fillId="7" borderId="1" xfId="0" applyFill="1" applyBorder="1"/>
    <xf numFmtId="0" fontId="0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33"/>
  <sheetViews>
    <sheetView tabSelected="1" zoomScale="85" zoomScaleNormal="85" workbookViewId="0">
      <selection activeCell="E13" sqref="E13"/>
    </sheetView>
  </sheetViews>
  <sheetFormatPr defaultRowHeight="15" x14ac:dyDescent="0.25"/>
  <cols>
    <col min="2" max="2" width="8.7109375" bestFit="1" customWidth="1"/>
    <col min="3" max="3" width="20" bestFit="1" customWidth="1"/>
    <col min="4" max="4" width="9.42578125" bestFit="1" customWidth="1"/>
    <col min="5" max="5" width="13.140625" bestFit="1" customWidth="1"/>
    <col min="6" max="6" width="10.85546875" bestFit="1" customWidth="1"/>
    <col min="7" max="8" width="10.85546875" customWidth="1"/>
    <col min="10" max="10" width="28.140625" bestFit="1" customWidth="1"/>
    <col min="11" max="11" width="20.140625" bestFit="1" customWidth="1"/>
    <col min="12" max="12" width="11" bestFit="1" customWidth="1"/>
    <col min="13" max="13" width="14.7109375" customWidth="1"/>
    <col min="15" max="15" width="24.7109375" bestFit="1" customWidth="1"/>
    <col min="16" max="16" width="15.5703125" bestFit="1" customWidth="1"/>
    <col min="17" max="17" width="11" bestFit="1" customWidth="1"/>
    <col min="18" max="18" width="12.5703125" customWidth="1"/>
    <col min="20" max="20" width="15.140625" customWidth="1"/>
  </cols>
  <sheetData>
    <row r="3" spans="3:20" ht="30" x14ac:dyDescent="0.25">
      <c r="C3" s="6" t="s">
        <v>1</v>
      </c>
      <c r="D3" s="7" t="s">
        <v>2</v>
      </c>
      <c r="E3" s="6" t="s">
        <v>0</v>
      </c>
      <c r="F3" s="7" t="s">
        <v>3</v>
      </c>
      <c r="G3" s="18"/>
      <c r="H3" s="18"/>
      <c r="J3" s="8" t="s">
        <v>7</v>
      </c>
      <c r="K3" s="9" t="s">
        <v>17</v>
      </c>
      <c r="L3" s="9" t="s">
        <v>18</v>
      </c>
      <c r="M3" s="9" t="s">
        <v>19</v>
      </c>
      <c r="O3" s="10" t="s">
        <v>7</v>
      </c>
      <c r="P3" s="10" t="s">
        <v>21</v>
      </c>
      <c r="Q3" s="10" t="s">
        <v>18</v>
      </c>
      <c r="R3" s="10" t="s">
        <v>22</v>
      </c>
      <c r="T3" s="11" t="s">
        <v>28</v>
      </c>
    </row>
    <row r="4" spans="3:20" x14ac:dyDescent="0.25">
      <c r="C4" s="1" t="s">
        <v>4</v>
      </c>
      <c r="D4" s="1">
        <v>100000</v>
      </c>
      <c r="E4" s="1">
        <v>1.1000000000000001</v>
      </c>
      <c r="F4" s="1">
        <f>D4*E4</f>
        <v>110000.00000000001</v>
      </c>
      <c r="G4" s="19"/>
      <c r="H4" s="19"/>
      <c r="J4" s="1" t="s">
        <v>8</v>
      </c>
      <c r="K4" s="1">
        <f>$F$7</f>
        <v>196000</v>
      </c>
      <c r="L4" s="4">
        <v>1</v>
      </c>
      <c r="M4" s="1">
        <f>K4*L4</f>
        <v>196000</v>
      </c>
      <c r="O4" s="1" t="s">
        <v>23</v>
      </c>
      <c r="P4" s="1">
        <f>$M$12</f>
        <v>334200</v>
      </c>
      <c r="Q4" s="4">
        <v>0.08</v>
      </c>
      <c r="R4" s="1">
        <f>P4*Q4</f>
        <v>26736</v>
      </c>
      <c r="T4" s="2">
        <f>(M12+R8)*0.15</f>
        <v>64166.399999999994</v>
      </c>
    </row>
    <row r="5" spans="3:20" x14ac:dyDescent="0.25">
      <c r="C5" s="1" t="s">
        <v>5</v>
      </c>
      <c r="D5" s="1">
        <v>50000</v>
      </c>
      <c r="E5" s="1">
        <v>1.2</v>
      </c>
      <c r="F5" s="1">
        <f t="shared" ref="F5:F6" si="0">D5*E5</f>
        <v>60000</v>
      </c>
      <c r="G5" s="19"/>
      <c r="H5" s="19"/>
      <c r="J5" s="1" t="s">
        <v>9</v>
      </c>
      <c r="K5" s="1">
        <f t="shared" ref="K5:K11" si="1">$F$7</f>
        <v>196000</v>
      </c>
      <c r="L5" s="4">
        <v>0.1</v>
      </c>
      <c r="M5" s="1">
        <f t="shared" ref="M5:M10" si="2">K5*L5</f>
        <v>19600</v>
      </c>
      <c r="O5" s="1" t="s">
        <v>27</v>
      </c>
      <c r="P5" s="1">
        <f t="shared" ref="P5:P7" si="3">$M$12</f>
        <v>334200</v>
      </c>
      <c r="Q5" s="4">
        <v>0.05</v>
      </c>
      <c r="R5" s="1">
        <f t="shared" ref="R5:R7" si="4">P5*Q5</f>
        <v>16710</v>
      </c>
    </row>
    <row r="6" spans="3:20" x14ac:dyDescent="0.25">
      <c r="C6" s="1" t="s">
        <v>6</v>
      </c>
      <c r="D6" s="1">
        <v>20000</v>
      </c>
      <c r="E6" s="1">
        <v>1.3</v>
      </c>
      <c r="F6" s="1">
        <f t="shared" si="0"/>
        <v>26000</v>
      </c>
      <c r="G6" s="19"/>
      <c r="H6" s="19"/>
      <c r="J6" s="1" t="s">
        <v>10</v>
      </c>
      <c r="K6" s="1">
        <f t="shared" si="1"/>
        <v>196000</v>
      </c>
      <c r="L6" s="4">
        <v>0.05</v>
      </c>
      <c r="M6" s="1">
        <f t="shared" si="2"/>
        <v>9800</v>
      </c>
      <c r="O6" s="1" t="s">
        <v>24</v>
      </c>
      <c r="P6" s="1">
        <f t="shared" si="3"/>
        <v>334200</v>
      </c>
      <c r="Q6" s="4">
        <v>0.05</v>
      </c>
      <c r="R6" s="1">
        <f t="shared" si="4"/>
        <v>16710</v>
      </c>
    </row>
    <row r="7" spans="3:20" x14ac:dyDescent="0.25">
      <c r="C7" s="21" t="s">
        <v>20</v>
      </c>
      <c r="D7" s="22"/>
      <c r="E7" s="23"/>
      <c r="F7" s="12">
        <f>SUM(F4:F6)</f>
        <v>196000</v>
      </c>
      <c r="G7" s="20"/>
      <c r="H7" s="20"/>
      <c r="J7" s="1" t="s">
        <v>11</v>
      </c>
      <c r="K7" s="1">
        <f t="shared" si="1"/>
        <v>196000</v>
      </c>
      <c r="L7" s="4">
        <v>7.0000000000000007E-2</v>
      </c>
      <c r="M7" s="1">
        <f t="shared" si="2"/>
        <v>13720.000000000002</v>
      </c>
      <c r="O7" s="1" t="s">
        <v>25</v>
      </c>
      <c r="P7" s="1">
        <f t="shared" si="3"/>
        <v>334200</v>
      </c>
      <c r="Q7" s="4">
        <v>0.1</v>
      </c>
      <c r="R7" s="1">
        <f t="shared" si="4"/>
        <v>33420</v>
      </c>
    </row>
    <row r="8" spans="3:20" x14ac:dyDescent="0.25">
      <c r="C8" s="3"/>
      <c r="D8" s="3"/>
      <c r="E8" s="3"/>
      <c r="F8" s="3"/>
      <c r="G8" s="3"/>
      <c r="H8" s="3"/>
      <c r="J8" s="1" t="s">
        <v>12</v>
      </c>
      <c r="K8" s="1">
        <f t="shared" si="1"/>
        <v>196000</v>
      </c>
      <c r="L8" s="4">
        <v>0.05</v>
      </c>
      <c r="M8" s="1">
        <f t="shared" si="2"/>
        <v>9800</v>
      </c>
      <c r="O8" s="13" t="s">
        <v>26</v>
      </c>
      <c r="P8" s="14"/>
      <c r="Q8" s="15"/>
      <c r="R8" s="12">
        <f>SUM(R4:R7)</f>
        <v>93576</v>
      </c>
    </row>
    <row r="9" spans="3:20" x14ac:dyDescent="0.25">
      <c r="J9" s="1" t="s">
        <v>13</v>
      </c>
      <c r="K9" s="1">
        <f>$F$7</f>
        <v>196000</v>
      </c>
      <c r="L9" s="4">
        <v>0.1</v>
      </c>
      <c r="M9" s="1">
        <f t="shared" si="2"/>
        <v>19600</v>
      </c>
    </row>
    <row r="10" spans="3:20" x14ac:dyDescent="0.25">
      <c r="J10" s="1" t="s">
        <v>14</v>
      </c>
      <c r="K10" s="1">
        <f t="shared" si="1"/>
        <v>196000</v>
      </c>
      <c r="L10" s="4">
        <v>0.08</v>
      </c>
      <c r="M10" s="1">
        <f t="shared" si="2"/>
        <v>15680</v>
      </c>
    </row>
    <row r="11" spans="3:20" x14ac:dyDescent="0.25">
      <c r="J11" s="1" t="s">
        <v>15</v>
      </c>
      <c r="K11" s="1">
        <f t="shared" si="1"/>
        <v>196000</v>
      </c>
      <c r="L11" s="5"/>
      <c r="M11" s="1">
        <v>50000</v>
      </c>
    </row>
    <row r="12" spans="3:20" x14ac:dyDescent="0.25">
      <c r="J12" s="13" t="s">
        <v>16</v>
      </c>
      <c r="K12" s="14"/>
      <c r="L12" s="15"/>
      <c r="M12" s="12">
        <f>SUM(M4:M11)</f>
        <v>334200</v>
      </c>
    </row>
    <row r="15" spans="3:20" x14ac:dyDescent="0.25">
      <c r="J15" s="2" t="s">
        <v>29</v>
      </c>
      <c r="K15" s="2">
        <f>M12+R8+T4</f>
        <v>491942.40000000002</v>
      </c>
    </row>
    <row r="16" spans="3:20" x14ac:dyDescent="0.25">
      <c r="J16" s="2" t="s">
        <v>30</v>
      </c>
      <c r="K16" s="2">
        <f>82*K15</f>
        <v>40339276.800000004</v>
      </c>
    </row>
    <row r="20" spans="3:20" ht="30" x14ac:dyDescent="0.25">
      <c r="C20" s="6" t="s">
        <v>1</v>
      </c>
      <c r="D20" s="7" t="s">
        <v>2</v>
      </c>
      <c r="E20" s="6" t="s">
        <v>0</v>
      </c>
      <c r="F20" s="7" t="s">
        <v>3</v>
      </c>
      <c r="G20" s="7" t="s">
        <v>33</v>
      </c>
      <c r="H20" s="7" t="s">
        <v>3</v>
      </c>
      <c r="J20" s="8" t="s">
        <v>7</v>
      </c>
      <c r="K20" s="9" t="s">
        <v>17</v>
      </c>
      <c r="L20" s="9" t="s">
        <v>18</v>
      </c>
      <c r="M20" s="9" t="s">
        <v>19</v>
      </c>
      <c r="O20" s="10" t="s">
        <v>7</v>
      </c>
      <c r="P20" s="10" t="s">
        <v>21</v>
      </c>
      <c r="Q20" s="10" t="s">
        <v>18</v>
      </c>
      <c r="R20" s="10" t="s">
        <v>22</v>
      </c>
      <c r="T20" s="11" t="s">
        <v>28</v>
      </c>
    </row>
    <row r="21" spans="3:20" x14ac:dyDescent="0.25">
      <c r="C21" s="1" t="s">
        <v>4</v>
      </c>
      <c r="D21" s="1">
        <v>100000</v>
      </c>
      <c r="E21" s="1">
        <v>1.1000000000000001</v>
      </c>
      <c r="F21" s="1">
        <f>D21*E21</f>
        <v>110000.00000000001</v>
      </c>
      <c r="G21" s="1">
        <v>3</v>
      </c>
      <c r="H21" s="1">
        <f>F21*G21</f>
        <v>330000.00000000006</v>
      </c>
      <c r="J21" s="1" t="s">
        <v>8</v>
      </c>
      <c r="K21" s="1">
        <f>$H$26</f>
        <v>2690000</v>
      </c>
      <c r="L21" s="4">
        <v>1</v>
      </c>
      <c r="M21" s="1">
        <f>K21*L21</f>
        <v>2690000</v>
      </c>
      <c r="O21" s="1" t="s">
        <v>23</v>
      </c>
      <c r="P21" s="1">
        <f>$M$29</f>
        <v>3950500</v>
      </c>
      <c r="Q21" s="4">
        <v>0.08</v>
      </c>
      <c r="R21" s="1">
        <f>P21*Q21</f>
        <v>316040</v>
      </c>
      <c r="T21" s="1">
        <f>(M29+R25)*0.15</f>
        <v>758496</v>
      </c>
    </row>
    <row r="22" spans="3:20" x14ac:dyDescent="0.25">
      <c r="C22" s="1" t="s">
        <v>5</v>
      </c>
      <c r="D22" s="1">
        <v>50000</v>
      </c>
      <c r="E22" s="1">
        <v>1.2</v>
      </c>
      <c r="F22" s="1">
        <f t="shared" ref="F22:F25" si="5">D22*E22</f>
        <v>60000</v>
      </c>
      <c r="G22" s="1">
        <v>10</v>
      </c>
      <c r="H22" s="1">
        <f t="shared" ref="H22:H25" si="6">F22*G22</f>
        <v>600000</v>
      </c>
      <c r="J22" s="1" t="s">
        <v>9</v>
      </c>
      <c r="K22" s="1">
        <f t="shared" ref="K22:K28" si="7">$H$26</f>
        <v>2690000</v>
      </c>
      <c r="L22" s="4">
        <v>0.1</v>
      </c>
      <c r="M22" s="1">
        <f t="shared" ref="M22:M28" si="8">K22*L22</f>
        <v>269000</v>
      </c>
      <c r="O22" s="1" t="s">
        <v>27</v>
      </c>
      <c r="P22" s="1">
        <f t="shared" ref="P22:P24" si="9">$M$29</f>
        <v>3950500</v>
      </c>
      <c r="Q22" s="4">
        <v>0.05</v>
      </c>
      <c r="R22" s="1">
        <f t="shared" ref="R22:R25" si="10">P22*Q22</f>
        <v>197525</v>
      </c>
    </row>
    <row r="23" spans="3:20" x14ac:dyDescent="0.25">
      <c r="C23" s="1" t="s">
        <v>32</v>
      </c>
      <c r="D23" s="1">
        <v>200000</v>
      </c>
      <c r="E23" s="1">
        <v>1.2</v>
      </c>
      <c r="F23" s="1">
        <f>D23*E23</f>
        <v>240000</v>
      </c>
      <c r="G23" s="1">
        <v>5</v>
      </c>
      <c r="H23" s="1">
        <f t="shared" si="6"/>
        <v>1200000</v>
      </c>
      <c r="J23" s="1" t="s">
        <v>10</v>
      </c>
      <c r="K23" s="1">
        <f t="shared" si="7"/>
        <v>2690000</v>
      </c>
      <c r="L23" s="4">
        <v>0.05</v>
      </c>
      <c r="M23" s="1">
        <f>K23*L23</f>
        <v>134500</v>
      </c>
      <c r="O23" s="1" t="s">
        <v>24</v>
      </c>
      <c r="P23" s="1">
        <f t="shared" si="9"/>
        <v>3950500</v>
      </c>
      <c r="Q23" s="4">
        <v>0.05</v>
      </c>
      <c r="R23" s="1">
        <f>P23*Q23</f>
        <v>197525</v>
      </c>
    </row>
    <row r="24" spans="3:20" x14ac:dyDescent="0.25">
      <c r="C24" s="1" t="s">
        <v>6</v>
      </c>
      <c r="D24" s="1">
        <v>20000</v>
      </c>
      <c r="E24" s="1">
        <v>1.3</v>
      </c>
      <c r="F24" s="1">
        <f t="shared" si="5"/>
        <v>26000</v>
      </c>
      <c r="G24" s="1">
        <v>10</v>
      </c>
      <c r="H24" s="1">
        <f t="shared" si="6"/>
        <v>260000</v>
      </c>
      <c r="J24" s="1" t="s">
        <v>11</v>
      </c>
      <c r="K24" s="1">
        <f t="shared" si="7"/>
        <v>2690000</v>
      </c>
      <c r="L24" s="4">
        <v>7.0000000000000007E-2</v>
      </c>
      <c r="M24" s="1">
        <f>K24*L24</f>
        <v>188300.00000000003</v>
      </c>
      <c r="O24" s="1" t="s">
        <v>25</v>
      </c>
      <c r="P24" s="1">
        <f t="shared" si="9"/>
        <v>3950500</v>
      </c>
      <c r="Q24" s="4">
        <v>0.1</v>
      </c>
      <c r="R24" s="1">
        <f>P24*Q24</f>
        <v>395050</v>
      </c>
    </row>
    <row r="25" spans="3:20" x14ac:dyDescent="0.25">
      <c r="C25" s="17" t="s">
        <v>31</v>
      </c>
      <c r="D25" s="17">
        <v>50000</v>
      </c>
      <c r="E25" s="17">
        <v>1.2</v>
      </c>
      <c r="F25" s="16">
        <f t="shared" si="5"/>
        <v>60000</v>
      </c>
      <c r="G25" s="16">
        <v>5</v>
      </c>
      <c r="H25" s="1">
        <f t="shared" si="6"/>
        <v>300000</v>
      </c>
      <c r="J25" s="1" t="s">
        <v>12</v>
      </c>
      <c r="K25" s="1">
        <f t="shared" si="7"/>
        <v>2690000</v>
      </c>
      <c r="L25" s="4">
        <v>0.05</v>
      </c>
      <c r="M25" s="1">
        <f>K25*L25</f>
        <v>134500</v>
      </c>
      <c r="O25" s="13" t="s">
        <v>26</v>
      </c>
      <c r="P25" s="14"/>
      <c r="Q25" s="15"/>
      <c r="R25" s="12">
        <f>SUM(R21:R24)</f>
        <v>1106140</v>
      </c>
    </row>
    <row r="26" spans="3:20" x14ac:dyDescent="0.25">
      <c r="C26" s="24" t="s">
        <v>20</v>
      </c>
      <c r="D26" s="25"/>
      <c r="E26" s="25"/>
      <c r="F26" s="26">
        <f>SUM(F21:F25)</f>
        <v>496000</v>
      </c>
      <c r="G26" s="26"/>
      <c r="H26" s="26">
        <f>SUM(H21:H25)</f>
        <v>2690000</v>
      </c>
      <c r="J26" s="1" t="s">
        <v>13</v>
      </c>
      <c r="K26" s="1">
        <f t="shared" si="7"/>
        <v>2690000</v>
      </c>
      <c r="L26" s="4">
        <v>0.1</v>
      </c>
      <c r="M26" s="1">
        <f>K26*L26</f>
        <v>269000</v>
      </c>
    </row>
    <row r="27" spans="3:20" x14ac:dyDescent="0.25">
      <c r="J27" s="1" t="s">
        <v>14</v>
      </c>
      <c r="K27" s="1">
        <f t="shared" si="7"/>
        <v>2690000</v>
      </c>
      <c r="L27" s="4">
        <v>0.08</v>
      </c>
      <c r="M27" s="1">
        <f>K27*L27</f>
        <v>215200</v>
      </c>
    </row>
    <row r="28" spans="3:20" x14ac:dyDescent="0.25">
      <c r="J28" s="1" t="s">
        <v>15</v>
      </c>
      <c r="K28" s="1">
        <f t="shared" si="7"/>
        <v>2690000</v>
      </c>
      <c r="L28" s="5"/>
      <c r="M28" s="1">
        <v>50000</v>
      </c>
    </row>
    <row r="29" spans="3:20" x14ac:dyDescent="0.25">
      <c r="J29" s="13" t="s">
        <v>16</v>
      </c>
      <c r="K29" s="14"/>
      <c r="L29" s="15"/>
      <c r="M29" s="12">
        <f>SUM(M21:M28)</f>
        <v>3950500</v>
      </c>
    </row>
    <row r="32" spans="3:20" x14ac:dyDescent="0.25">
      <c r="J32" s="2" t="s">
        <v>29</v>
      </c>
      <c r="K32" s="2">
        <f>M29+R25+T21</f>
        <v>5815136</v>
      </c>
    </row>
    <row r="33" spans="10:11" x14ac:dyDescent="0.25">
      <c r="J33" s="2" t="s">
        <v>30</v>
      </c>
      <c r="K33" s="2">
        <f>82*K32</f>
        <v>476841152</v>
      </c>
    </row>
  </sheetData>
  <mergeCells count="5">
    <mergeCell ref="C7:E7"/>
    <mergeCell ref="J12:L12"/>
    <mergeCell ref="J29:L29"/>
    <mergeCell ref="O8:Q8"/>
    <mergeCell ref="O25:Q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2024-12-13T06:33:32Z</dcterms:created>
  <dcterms:modified xsi:type="dcterms:W3CDTF">2024-12-13T07:21:56Z</dcterms:modified>
</cp:coreProperties>
</file>