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525" windowHeight="11490"/>
  </bookViews>
  <sheets>
    <sheet name="Sheet1" sheetId="1" r:id="rId1"/>
  </sheets>
  <definedNames>
    <definedName name="solver_adj" localSheetId="0" hidden="1">Sheet1!$H$21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13" i="1"/>
  <c r="D14" i="1" s="1"/>
  <c r="E14" i="1" s="1"/>
  <c r="F14" i="1" l="1"/>
  <c r="G14" i="1"/>
  <c r="E13" i="1"/>
  <c r="F13" i="1" l="1"/>
  <c r="G13" i="1"/>
  <c r="C12" i="1"/>
  <c r="D12" i="1"/>
  <c r="E12" i="1"/>
  <c r="F12" i="1"/>
  <c r="G12" i="1"/>
  <c r="C15" i="1"/>
  <c r="E15" i="1"/>
  <c r="F15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G27" i="1"/>
  <c r="H27" i="1"/>
  <c r="J27" i="1"/>
</calcChain>
</file>

<file path=xl/sharedStrings.xml><?xml version="1.0" encoding="utf-8"?>
<sst xmlns="http://schemas.openxmlformats.org/spreadsheetml/2006/main" count="30" uniqueCount="25">
  <si>
    <t>COMPONENT</t>
  </si>
  <si>
    <t>HYDROGEN</t>
  </si>
  <si>
    <t>NITROGEN</t>
  </si>
  <si>
    <t>AMMONIA</t>
  </si>
  <si>
    <t>TOTAL</t>
  </si>
  <si>
    <t>PART 2</t>
  </si>
  <si>
    <t>EQUILIBRIUM CONVERSION</t>
  </si>
  <si>
    <t>conversion not specified</t>
  </si>
  <si>
    <t>p</t>
  </si>
  <si>
    <t>kp</t>
  </si>
  <si>
    <t>PART 1</t>
  </si>
  <si>
    <t>N2:H2</t>
  </si>
  <si>
    <t xml:space="preserve">25%CONVERSION PER </t>
  </si>
  <si>
    <t>98%N2 AND H2 ALSO</t>
  </si>
  <si>
    <t>0.5%N2 AND H2</t>
  </si>
  <si>
    <t>MIXER</t>
  </si>
  <si>
    <t>REACTOR</t>
  </si>
  <si>
    <t>SEPAR ATOR</t>
  </si>
  <si>
    <t>kp=pNH3/(Pn2)^1/2.(ph2)^3/2</t>
  </si>
  <si>
    <t>CONV</t>
  </si>
  <si>
    <t>MOL FR.</t>
  </si>
  <si>
    <t>=</t>
  </si>
  <si>
    <t>YNH3/(yN2)^1/2.(yH2)^3/2</t>
  </si>
  <si>
    <t>.(1/P)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</si>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</sst>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0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/>
    <xf numFmtId="0" fontId="0" fillId="2" borderId="0" xfId="0" applyFill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180975</xdr:rowOff>
    </xdr:from>
    <xdr:to>
      <xdr:col>9</xdr:col>
      <xdr:colOff>333375</xdr:colOff>
      <xdr:row>1</xdr:row>
      <xdr:rowOff>0</xdr:rowOff>
    </xdr:to>
    <xdr:cxnSp macro="">
      <xdr:nvCxnSpPr>
        <xdr:cNvPr id="5" name="Straight Connector 4"/>
        <xdr:cNvCxnSpPr/>
      </xdr:nvCxnSpPr>
      <xdr:spPr>
        <a:xfrm>
          <a:off x="5962650" y="180975"/>
          <a:ext cx="3429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</xdr:row>
      <xdr:rowOff>28575</xdr:rowOff>
    </xdr:from>
    <xdr:to>
      <xdr:col>9</xdr:col>
      <xdr:colOff>323850</xdr:colOff>
      <xdr:row>2</xdr:row>
      <xdr:rowOff>0</xdr:rowOff>
    </xdr:to>
    <xdr:cxnSp macro="">
      <xdr:nvCxnSpPr>
        <xdr:cNvPr id="8" name="Straight Arrow Connector 7"/>
        <xdr:cNvCxnSpPr/>
      </xdr:nvCxnSpPr>
      <xdr:spPr>
        <a:xfrm flipH="1">
          <a:off x="6286500" y="219075"/>
          <a:ext cx="9525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4</xdr:row>
      <xdr:rowOff>171450</xdr:rowOff>
    </xdr:from>
    <xdr:to>
      <xdr:col>5</xdr:col>
      <xdr:colOff>600075</xdr:colOff>
      <xdr:row>5</xdr:row>
      <xdr:rowOff>19050</xdr:rowOff>
    </xdr:to>
    <xdr:cxnSp macro="">
      <xdr:nvCxnSpPr>
        <xdr:cNvPr id="11" name="Straight Arrow Connector 10"/>
        <xdr:cNvCxnSpPr/>
      </xdr:nvCxnSpPr>
      <xdr:spPr>
        <a:xfrm>
          <a:off x="3514725" y="933450"/>
          <a:ext cx="6191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0</xdr:colOff>
      <xdr:row>5</xdr:row>
      <xdr:rowOff>9525</xdr:rowOff>
    </xdr:to>
    <xdr:cxnSp macro="">
      <xdr:nvCxnSpPr>
        <xdr:cNvPr id="14" name="Straight Arrow Connector 13"/>
        <xdr:cNvCxnSpPr/>
      </xdr:nvCxnSpPr>
      <xdr:spPr>
        <a:xfrm flipV="1">
          <a:off x="5381625" y="9525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5</xdr:row>
      <xdr:rowOff>9525</xdr:rowOff>
    </xdr:from>
    <xdr:to>
      <xdr:col>3</xdr:col>
      <xdr:colOff>0</xdr:colOff>
      <xdr:row>5</xdr:row>
      <xdr:rowOff>19050</xdr:rowOff>
    </xdr:to>
    <xdr:cxnSp macro="">
      <xdr:nvCxnSpPr>
        <xdr:cNvPr id="17" name="Straight Arrow Connector 16"/>
        <xdr:cNvCxnSpPr/>
      </xdr:nvCxnSpPr>
      <xdr:spPr>
        <a:xfrm flipV="1">
          <a:off x="1438275" y="9620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F29" sqref="F29"/>
    </sheetView>
  </sheetViews>
  <sheetFormatPr defaultRowHeight="15" x14ac:dyDescent="0.25"/>
  <cols>
    <col min="1" max="1" width="12.85546875" customWidth="1"/>
    <col min="3" max="3" width="12.7109375" customWidth="1"/>
    <col min="9" max="9" width="12" bestFit="1" customWidth="1"/>
  </cols>
  <sheetData>
    <row r="2" spans="1:14" x14ac:dyDescent="0.25">
      <c r="E2" s="3"/>
      <c r="F2" s="15"/>
      <c r="G2" s="15"/>
      <c r="H2" s="15"/>
      <c r="I2" s="15"/>
      <c r="M2" t="s">
        <v>10</v>
      </c>
    </row>
    <row r="3" spans="1:14" x14ac:dyDescent="0.25">
      <c r="E3" s="4"/>
      <c r="J3" s="14" t="s">
        <v>17</v>
      </c>
      <c r="M3" t="s">
        <v>11</v>
      </c>
      <c r="N3" s="6">
        <v>4.3750000000000004E-2</v>
      </c>
    </row>
    <row r="4" spans="1:14" x14ac:dyDescent="0.25">
      <c r="E4" s="4"/>
      <c r="J4" s="14"/>
      <c r="M4" t="s">
        <v>12</v>
      </c>
    </row>
    <row r="5" spans="1:14" x14ac:dyDescent="0.25">
      <c r="C5" s="18"/>
      <c r="D5" s="11" t="s">
        <v>15</v>
      </c>
      <c r="E5" s="11"/>
      <c r="G5" s="12" t="s">
        <v>16</v>
      </c>
      <c r="H5" s="12"/>
      <c r="J5" s="14"/>
      <c r="M5" t="s">
        <v>13</v>
      </c>
    </row>
    <row r="6" spans="1:14" x14ac:dyDescent="0.25">
      <c r="C6" s="18"/>
      <c r="D6" s="11"/>
      <c r="E6" s="11"/>
      <c r="F6" s="18"/>
      <c r="G6" s="12"/>
      <c r="H6" s="12"/>
      <c r="I6" s="18"/>
      <c r="J6" s="14"/>
      <c r="M6" t="s">
        <v>14</v>
      </c>
    </row>
    <row r="7" spans="1:14" x14ac:dyDescent="0.25">
      <c r="J7" s="14"/>
    </row>
    <row r="8" spans="1:14" x14ac:dyDescent="0.25">
      <c r="J8" s="14"/>
    </row>
    <row r="9" spans="1:14" x14ac:dyDescent="0.25">
      <c r="J9" s="13"/>
    </row>
    <row r="11" spans="1:14" x14ac:dyDescent="0.25">
      <c r="A11" s="2" t="s">
        <v>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7">
        <v>6</v>
      </c>
    </row>
    <row r="12" spans="1:14" x14ac:dyDescent="0.25">
      <c r="A12" s="3" t="s">
        <v>1</v>
      </c>
      <c r="B12">
        <v>300</v>
      </c>
      <c r="C12">
        <f ca="1">B12+G12</f>
        <v>1182.2660098522165</v>
      </c>
      <c r="D12">
        <f ca="1">-0.25*C12</f>
        <v>-295.56650246305412</v>
      </c>
      <c r="E12">
        <f ca="1">C12+D12</f>
        <v>886.69950738916236</v>
      </c>
      <c r="F12">
        <f ca="1">0.005*E12</f>
        <v>4.4334975369458123</v>
      </c>
      <c r="G12" s="10">
        <f ca="1">E12-F12</f>
        <v>882.2660098522166</v>
      </c>
    </row>
    <row r="13" spans="1:14" x14ac:dyDescent="0.25">
      <c r="A13" s="4" t="s">
        <v>2</v>
      </c>
      <c r="B13">
        <v>100</v>
      </c>
      <c r="C13">
        <v>394.08866999999998</v>
      </c>
      <c r="D13">
        <f>-0.25*C13</f>
        <v>-98.522167499999995</v>
      </c>
      <c r="E13">
        <f>C13+D13</f>
        <v>295.56650249999996</v>
      </c>
      <c r="F13">
        <f>0.005*E13</f>
        <v>1.4778325124999998</v>
      </c>
      <c r="G13" s="9">
        <f>E13-F13</f>
        <v>294.08866998749994</v>
      </c>
    </row>
    <row r="14" spans="1:14" x14ac:dyDescent="0.25">
      <c r="A14" s="5" t="s">
        <v>3</v>
      </c>
      <c r="B14">
        <v>0</v>
      </c>
      <c r="C14">
        <v>4.0213129590000003</v>
      </c>
      <c r="D14">
        <f>-2*D13</f>
        <v>197.04433499999999</v>
      </c>
      <c r="E14">
        <f>C14+D14</f>
        <v>201.06564795899999</v>
      </c>
      <c r="F14">
        <f>0.98*E14</f>
        <v>197.04433499981999</v>
      </c>
      <c r="G14" s="8">
        <f>E14-F14</f>
        <v>4.0213129591799941</v>
      </c>
    </row>
    <row r="15" spans="1:14" x14ac:dyDescent="0.25">
      <c r="A15" s="1" t="s">
        <v>4</v>
      </c>
      <c r="B15" s="1">
        <v>400</v>
      </c>
      <c r="C15" s="1">
        <f ca="1">C12+C13+C14</f>
        <v>1580.3759928112165</v>
      </c>
      <c r="D15" s="1"/>
      <c r="E15" s="1">
        <f ca="1">E12+E13+E14</f>
        <v>1383.3316578481624</v>
      </c>
      <c r="F15" s="1">
        <f ca="1">F12+F13+F14</f>
        <v>202.9556650492658</v>
      </c>
      <c r="G15" s="7"/>
    </row>
    <row r="19" spans="2:14" x14ac:dyDescent="0.25">
      <c r="B19" t="s">
        <v>5</v>
      </c>
      <c r="C19" t="s">
        <v>6</v>
      </c>
    </row>
    <row r="20" spans="2:14" x14ac:dyDescent="0.25">
      <c r="C20" t="s">
        <v>7</v>
      </c>
      <c r="F20" t="s">
        <v>18</v>
      </c>
      <c r="J20" t="s">
        <v>21</v>
      </c>
      <c r="K20" t="s">
        <v>22</v>
      </c>
      <c r="N20" t="s">
        <v>23</v>
      </c>
    </row>
    <row r="21" spans="2:14" x14ac:dyDescent="0.25">
      <c r="B21" t="s">
        <v>8</v>
      </c>
      <c r="C21">
        <v>220</v>
      </c>
      <c r="D21">
        <v>0.05</v>
      </c>
      <c r="E21" t="s">
        <v>9</v>
      </c>
      <c r="G21" t="s">
        <v>19</v>
      </c>
      <c r="H21">
        <v>0.74030600000000002</v>
      </c>
    </row>
    <row r="23" spans="2:14" x14ac:dyDescent="0.25">
      <c r="C23" s="16" t="s">
        <v>0</v>
      </c>
      <c r="D23" s="16">
        <v>1</v>
      </c>
      <c r="E23" s="16">
        <v>2</v>
      </c>
      <c r="F23" s="16">
        <v>3</v>
      </c>
      <c r="G23" s="16">
        <v>4</v>
      </c>
      <c r="H23" s="16">
        <v>5</v>
      </c>
      <c r="I23" s="16">
        <v>6</v>
      </c>
      <c r="J23" s="16" t="s">
        <v>20</v>
      </c>
    </row>
    <row r="24" spans="2:14" x14ac:dyDescent="0.25">
      <c r="C24" s="17" t="s">
        <v>1</v>
      </c>
      <c r="D24" s="16">
        <v>300</v>
      </c>
      <c r="E24" s="16">
        <f ca="1">D24+I24</f>
        <v>404.52830603893199</v>
      </c>
      <c r="F24" s="16">
        <f ca="1">-H21*E24</f>
        <v>-299.4747321304576</v>
      </c>
      <c r="G24" s="16">
        <f ca="1">E24+F24</f>
        <v>105.05357390847439</v>
      </c>
      <c r="H24" s="16">
        <f ca="1">0.005*G24</f>
        <v>0.52526786954237192</v>
      </c>
      <c r="I24" s="16">
        <f ca="1">G24-H24</f>
        <v>104.52830603893202</v>
      </c>
      <c r="J24" s="16">
        <f ca="1">G24/G27</f>
        <v>0.30556973856995445</v>
      </c>
    </row>
    <row r="25" spans="2:14" x14ac:dyDescent="0.25">
      <c r="C25" s="17" t="s">
        <v>2</v>
      </c>
      <c r="D25" s="16">
        <v>100</v>
      </c>
      <c r="E25" s="16">
        <f ca="1">D25+I25</f>
        <v>134.84276862638566</v>
      </c>
      <c r="F25" s="16">
        <f ca="1">-H21*E25</f>
        <v>-99.82491067072506</v>
      </c>
      <c r="G25" s="16">
        <f ca="1">E25+F25</f>
        <v>35.017857955660602</v>
      </c>
      <c r="H25" s="16">
        <f ca="1">0.005*G25</f>
        <v>0.17508928977830301</v>
      </c>
      <c r="I25" s="16">
        <f ca="1">G25-H25</f>
        <v>34.842768665882296</v>
      </c>
      <c r="J25" s="16">
        <f ca="1">G25/G27</f>
        <v>0.10185657948308828</v>
      </c>
    </row>
    <row r="26" spans="2:14" x14ac:dyDescent="0.25">
      <c r="C26" s="17" t="s">
        <v>3</v>
      </c>
      <c r="D26" s="16">
        <v>0</v>
      </c>
      <c r="E26" s="16">
        <f ca="1">I26</f>
        <v>4.0744861317809864</v>
      </c>
      <c r="F26" s="16">
        <f ca="1">-2*F25</f>
        <v>199.64982134145012</v>
      </c>
      <c r="G26" s="16">
        <f ca="1">E26+F26</f>
        <v>203.72430747323111</v>
      </c>
      <c r="H26" s="16">
        <f ca="1">0.98*G26</f>
        <v>199.64982132376647</v>
      </c>
      <c r="I26" s="16">
        <f ca="1">G26-H26</f>
        <v>4.0744861494646329</v>
      </c>
      <c r="J26" s="16">
        <f ca="1">G26/G27</f>
        <v>0.5925736846342412</v>
      </c>
    </row>
    <row r="27" spans="2:14" x14ac:dyDescent="0.25">
      <c r="C27" s="17" t="s">
        <v>4</v>
      </c>
      <c r="D27" s="16">
        <f>D24+D25+D26</f>
        <v>400</v>
      </c>
      <c r="E27" s="16">
        <f ca="1">SUM(E24:E26)</f>
        <v>543.44556079709866</v>
      </c>
      <c r="F27" s="16"/>
      <c r="G27" s="16">
        <f ca="1">SUM(G24:G26)</f>
        <v>343.79573933736606</v>
      </c>
      <c r="H27" s="16">
        <f ca="1">SUM(H24:H26)</f>
        <v>200.35017848308715</v>
      </c>
      <c r="I27" s="16"/>
      <c r="J27" s="16">
        <f ca="1">SUM(J24:J26)</f>
        <v>1.000000002687284</v>
      </c>
    </row>
    <row r="29" spans="2:14" x14ac:dyDescent="0.25">
      <c r="E29" t="s">
        <v>24</v>
      </c>
    </row>
  </sheetData>
  <mergeCells count="3">
    <mergeCell ref="D5:E6"/>
    <mergeCell ref="G5:H6"/>
    <mergeCell ref="J3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2023-12-13T05:48:35Z</dcterms:created>
  <dcterms:modified xsi:type="dcterms:W3CDTF">2023-12-13T07:21:54Z</dcterms:modified>
</cp:coreProperties>
</file>