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in\OneDrive\Документы\Лаб. работы по мат. стату\"/>
    </mc:Choice>
  </mc:AlternateContent>
  <xr:revisionPtr revIDLastSave="0" documentId="13_ncr:1_{E3475DA3-A6EF-4137-B650-18B55627FC5B}" xr6:coauthVersionLast="47" xr6:coauthVersionMax="47" xr10:uidLastSave="{00000000-0000-0000-0000-000000000000}"/>
  <bookViews>
    <workbookView xWindow="-108" yWindow="-108" windowWidth="23256" windowHeight="12456" firstSheet="2" activeTab="6" xr2:uid="{00000000-000D-0000-FFFF-FFFF00000000}"/>
  </bookViews>
  <sheets>
    <sheet name="Данные" sheetId="1" r:id="rId1"/>
    <sheet name="Условия" sheetId="2" r:id="rId2"/>
    <sheet name="Решение_1" sheetId="3" r:id="rId3"/>
    <sheet name="Решение_2" sheetId="4" r:id="rId4"/>
    <sheet name="Решение_3" sheetId="5" r:id="rId5"/>
    <sheet name="Решение_4" sheetId="6" r:id="rId6"/>
    <sheet name="Решение_5" sheetId="7" r:id="rId7"/>
  </sheets>
  <definedNames>
    <definedName name="_xlchart.v1.0" hidden="1">Решение_5!$I$16</definedName>
    <definedName name="_xlchart.v1.1" hidden="1">Решение_5!$I$16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1" i="7" l="1"/>
  <c r="I3" i="7"/>
  <c r="I4" i="7"/>
  <c r="I5" i="7"/>
  <c r="I6" i="7"/>
  <c r="I7" i="7"/>
  <c r="I8" i="7"/>
  <c r="I9" i="7"/>
  <c r="I10" i="7"/>
  <c r="I2" i="7"/>
  <c r="H2" i="7" a="1"/>
  <c r="H2" i="7" s="1"/>
  <c r="E2" i="7" a="1"/>
  <c r="E2" i="7" s="1"/>
  <c r="J15" i="7" l="1"/>
  <c r="E15" i="7"/>
  <c r="H13" i="7"/>
  <c r="S2" i="1"/>
  <c r="S3" i="1" s="1"/>
  <c r="S4" i="1" s="1"/>
  <c r="S5" i="1" s="1"/>
  <c r="S6" i="1" s="1"/>
  <c r="S7" i="1" s="1"/>
  <c r="S8" i="1" s="1"/>
  <c r="S9" i="1" s="1"/>
  <c r="S10" i="1" s="1"/>
  <c r="S11" i="1" s="1"/>
  <c r="S12" i="1" s="1"/>
  <c r="S13" i="1" s="1"/>
  <c r="S14" i="1" s="1"/>
  <c r="S15" i="1" s="1"/>
  <c r="S16" i="1" s="1"/>
  <c r="S17" i="1" s="1"/>
  <c r="S18" i="1" s="1"/>
  <c r="S19" i="1" s="1"/>
  <c r="S20" i="1" s="1"/>
  <c r="S21" i="1" s="1"/>
  <c r="S22" i="1" s="1"/>
  <c r="S23" i="1" s="1"/>
  <c r="S24" i="1" s="1"/>
  <c r="S25" i="1" s="1"/>
  <c r="S26" i="1" s="1"/>
  <c r="S27" i="1" s="1"/>
  <c r="S28" i="1" s="1"/>
  <c r="S29" i="1" s="1"/>
  <c r="S30" i="1" s="1"/>
  <c r="S31" i="1" s="1"/>
  <c r="S32" i="1" s="1"/>
  <c r="S33" i="1" s="1"/>
  <c r="S34" i="1" s="1"/>
  <c r="S35" i="1" s="1"/>
  <c r="S36" i="1" s="1"/>
  <c r="S37" i="1" s="1"/>
  <c r="S38" i="1" s="1"/>
  <c r="S39" i="1" s="1"/>
  <c r="S40" i="1" s="1"/>
  <c r="S41" i="1" s="1"/>
  <c r="S42" i="1" s="1"/>
  <c r="S43" i="1" s="1"/>
  <c r="S44" i="1" s="1"/>
  <c r="S45" i="1" s="1"/>
  <c r="S46" i="1" s="1"/>
  <c r="S47" i="1" s="1"/>
  <c r="S48" i="1" s="1"/>
  <c r="S49" i="1" s="1"/>
  <c r="E13" i="7" l="1"/>
  <c r="M2" i="1"/>
  <c r="M3" i="1" s="1"/>
  <c r="M4" i="1" s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D66" i="6"/>
  <c r="C66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50" i="6"/>
  <c r="C49" i="6"/>
  <c r="C2" i="6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1" i="6"/>
  <c r="A66" i="6"/>
  <c r="A71" i="5"/>
  <c r="B71" i="5" s="1"/>
  <c r="A70" i="5"/>
  <c r="E80" i="3"/>
  <c r="D66" i="4"/>
  <c r="C66" i="4"/>
  <c r="C67" i="4"/>
  <c r="A67" i="4" a="1"/>
  <c r="A67" i="4" s="1"/>
  <c r="B67" i="4" a="1"/>
  <c r="B67" i="4" s="1"/>
  <c r="B66" i="4"/>
  <c r="I13" i="7" l="1"/>
  <c r="J3" i="7"/>
  <c r="J4" i="7"/>
  <c r="J6" i="7"/>
  <c r="J5" i="7"/>
  <c r="J11" i="7"/>
  <c r="J2" i="7"/>
  <c r="F4" i="7"/>
  <c r="F5" i="7"/>
  <c r="F6" i="7"/>
  <c r="F7" i="7"/>
  <c r="F8" i="7"/>
  <c r="F9" i="7"/>
  <c r="F10" i="7"/>
  <c r="F11" i="7"/>
  <c r="F3" i="7"/>
  <c r="F2" i="7"/>
  <c r="A66" i="4"/>
  <c r="B81" i="3" a="1"/>
  <c r="B81" i="3" s="1"/>
  <c r="A81" i="3" a="1"/>
  <c r="A81" i="3" s="1"/>
  <c r="D80" i="3"/>
  <c r="C83" i="3"/>
  <c r="C82" i="3"/>
  <c r="C81" i="3" a="1"/>
  <c r="C81" i="3" s="1"/>
  <c r="J13" i="7" l="1"/>
  <c r="F13" i="7"/>
  <c r="C80" i="3"/>
  <c r="C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1" i="3"/>
  <c r="B82" i="3"/>
  <c r="B83" i="3" s="1"/>
  <c r="B80" i="3"/>
  <c r="A82" i="3"/>
  <c r="A83" i="3" s="1"/>
  <c r="A80" i="3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<sst xmlns="http://schemas.openxmlformats.org/spreadsheetml/2006/main" count="157" uniqueCount="21">
  <si>
    <t>Z1_A</t>
  </si>
  <si>
    <t>Z1_B</t>
  </si>
  <si>
    <t>Z2_A</t>
  </si>
  <si>
    <t>Z2_B</t>
  </si>
  <si>
    <t>Z3</t>
  </si>
  <si>
    <t>Z4_A</t>
  </si>
  <si>
    <t>Z4_B</t>
  </si>
  <si>
    <t>Z5_A</t>
  </si>
  <si>
    <t>Z5_B</t>
  </si>
  <si>
    <t>A</t>
  </si>
  <si>
    <t>B</t>
  </si>
  <si>
    <t>Задание</t>
  </si>
  <si>
    <t>Alpha</t>
  </si>
  <si>
    <t>H1</t>
  </si>
  <si>
    <t>Z5.X0</t>
  </si>
  <si>
    <t>Z5.Delta</t>
  </si>
  <si>
    <t>Z5.r</t>
  </si>
  <si>
    <t>A &lt;&gt; B</t>
  </si>
  <si>
    <t>A &lt; B</t>
  </si>
  <si>
    <t>P(A) &gt; 0.6</t>
  </si>
  <si>
    <t>&gt;63,5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</si>
</sst>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"/>
    <numFmt numFmtId="166" formatCode="0.0000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16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Сравнение эмпирических функций</a:t>
            </a:r>
            <a:r>
              <a:rPr lang="ru-RU" baseline="0"/>
              <a:t> распределения </a:t>
            </a:r>
          </a:p>
          <a:p>
            <a:pPr>
              <a:defRPr/>
            </a:pPr>
            <a:r>
              <a:rPr lang="ru-RU" baseline="0"/>
              <a:t>(красная линия - новые лампы)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Данные!$O$2:$O$131</c:f>
              <c:numCache>
                <c:formatCode>General</c:formatCode>
                <c:ptCount val="130"/>
                <c:pt idx="0">
                  <c:v>34</c:v>
                </c:pt>
                <c:pt idx="1">
                  <c:v>34</c:v>
                </c:pt>
                <c:pt idx="2">
                  <c:v>39.4</c:v>
                </c:pt>
                <c:pt idx="3">
                  <c:v>39.4</c:v>
                </c:pt>
                <c:pt idx="4">
                  <c:v>40.299999999999997</c:v>
                </c:pt>
                <c:pt idx="5">
                  <c:v>40.299999999999997</c:v>
                </c:pt>
                <c:pt idx="6">
                  <c:v>41.6</c:v>
                </c:pt>
                <c:pt idx="7">
                  <c:v>41.6</c:v>
                </c:pt>
                <c:pt idx="8">
                  <c:v>41.9</c:v>
                </c:pt>
                <c:pt idx="9">
                  <c:v>41.9</c:v>
                </c:pt>
                <c:pt idx="10">
                  <c:v>42.2</c:v>
                </c:pt>
                <c:pt idx="11">
                  <c:v>42.2</c:v>
                </c:pt>
                <c:pt idx="12">
                  <c:v>42.6</c:v>
                </c:pt>
                <c:pt idx="13">
                  <c:v>42.6</c:v>
                </c:pt>
                <c:pt idx="14">
                  <c:v>42.6</c:v>
                </c:pt>
                <c:pt idx="15">
                  <c:v>42.6</c:v>
                </c:pt>
                <c:pt idx="16">
                  <c:v>42.8</c:v>
                </c:pt>
                <c:pt idx="17">
                  <c:v>42.8</c:v>
                </c:pt>
                <c:pt idx="18">
                  <c:v>42.9</c:v>
                </c:pt>
                <c:pt idx="19">
                  <c:v>42.9</c:v>
                </c:pt>
                <c:pt idx="20">
                  <c:v>43.2</c:v>
                </c:pt>
                <c:pt idx="21">
                  <c:v>43.2</c:v>
                </c:pt>
                <c:pt idx="22">
                  <c:v>43.5</c:v>
                </c:pt>
                <c:pt idx="23">
                  <c:v>43.5</c:v>
                </c:pt>
                <c:pt idx="24">
                  <c:v>43.5</c:v>
                </c:pt>
                <c:pt idx="25">
                  <c:v>43.5</c:v>
                </c:pt>
                <c:pt idx="26">
                  <c:v>44.3</c:v>
                </c:pt>
                <c:pt idx="27">
                  <c:v>44.3</c:v>
                </c:pt>
                <c:pt idx="28">
                  <c:v>44.7</c:v>
                </c:pt>
                <c:pt idx="29">
                  <c:v>44.7</c:v>
                </c:pt>
                <c:pt idx="30">
                  <c:v>45</c:v>
                </c:pt>
                <c:pt idx="31">
                  <c:v>45</c:v>
                </c:pt>
                <c:pt idx="32">
                  <c:v>45.1</c:v>
                </c:pt>
                <c:pt idx="33">
                  <c:v>45.1</c:v>
                </c:pt>
                <c:pt idx="34">
                  <c:v>45.4</c:v>
                </c:pt>
                <c:pt idx="35">
                  <c:v>45.4</c:v>
                </c:pt>
                <c:pt idx="36">
                  <c:v>45.6</c:v>
                </c:pt>
                <c:pt idx="37">
                  <c:v>45.6</c:v>
                </c:pt>
                <c:pt idx="38">
                  <c:v>46</c:v>
                </c:pt>
                <c:pt idx="39">
                  <c:v>46</c:v>
                </c:pt>
                <c:pt idx="40">
                  <c:v>46.4</c:v>
                </c:pt>
                <c:pt idx="41">
                  <c:v>46.4</c:v>
                </c:pt>
                <c:pt idx="42">
                  <c:v>46.4</c:v>
                </c:pt>
                <c:pt idx="43">
                  <c:v>46.4</c:v>
                </c:pt>
                <c:pt idx="44">
                  <c:v>46.5</c:v>
                </c:pt>
                <c:pt idx="45">
                  <c:v>46.5</c:v>
                </c:pt>
                <c:pt idx="46">
                  <c:v>46.6</c:v>
                </c:pt>
                <c:pt idx="47">
                  <c:v>46.6</c:v>
                </c:pt>
                <c:pt idx="48">
                  <c:v>46.7</c:v>
                </c:pt>
                <c:pt idx="49">
                  <c:v>46.7</c:v>
                </c:pt>
                <c:pt idx="50">
                  <c:v>47.6</c:v>
                </c:pt>
                <c:pt idx="51">
                  <c:v>47.6</c:v>
                </c:pt>
                <c:pt idx="52">
                  <c:v>48</c:v>
                </c:pt>
                <c:pt idx="53">
                  <c:v>48</c:v>
                </c:pt>
                <c:pt idx="54">
                  <c:v>48.3</c:v>
                </c:pt>
                <c:pt idx="55">
                  <c:v>48.3</c:v>
                </c:pt>
                <c:pt idx="56">
                  <c:v>48.7</c:v>
                </c:pt>
                <c:pt idx="57">
                  <c:v>48.7</c:v>
                </c:pt>
                <c:pt idx="58">
                  <c:v>48.7</c:v>
                </c:pt>
                <c:pt idx="59">
                  <c:v>48.7</c:v>
                </c:pt>
                <c:pt idx="60">
                  <c:v>48.7</c:v>
                </c:pt>
                <c:pt idx="61">
                  <c:v>48.7</c:v>
                </c:pt>
                <c:pt idx="62">
                  <c:v>48.7</c:v>
                </c:pt>
                <c:pt idx="63">
                  <c:v>48.7</c:v>
                </c:pt>
                <c:pt idx="64">
                  <c:v>48.8</c:v>
                </c:pt>
                <c:pt idx="65">
                  <c:v>48.8</c:v>
                </c:pt>
                <c:pt idx="66">
                  <c:v>49.4</c:v>
                </c:pt>
                <c:pt idx="67">
                  <c:v>49.4</c:v>
                </c:pt>
                <c:pt idx="68">
                  <c:v>49.5</c:v>
                </c:pt>
                <c:pt idx="69">
                  <c:v>49.5</c:v>
                </c:pt>
                <c:pt idx="70">
                  <c:v>49.9</c:v>
                </c:pt>
                <c:pt idx="71">
                  <c:v>49.9</c:v>
                </c:pt>
                <c:pt idx="72">
                  <c:v>50.1</c:v>
                </c:pt>
                <c:pt idx="73">
                  <c:v>50.1</c:v>
                </c:pt>
                <c:pt idx="74">
                  <c:v>50.3</c:v>
                </c:pt>
                <c:pt idx="75">
                  <c:v>50.3</c:v>
                </c:pt>
                <c:pt idx="76">
                  <c:v>51.1</c:v>
                </c:pt>
                <c:pt idx="77">
                  <c:v>51.1</c:v>
                </c:pt>
                <c:pt idx="78">
                  <c:v>51.2</c:v>
                </c:pt>
                <c:pt idx="79">
                  <c:v>51.2</c:v>
                </c:pt>
                <c:pt idx="80">
                  <c:v>51.4</c:v>
                </c:pt>
                <c:pt idx="81">
                  <c:v>51.4</c:v>
                </c:pt>
                <c:pt idx="82">
                  <c:v>51.4</c:v>
                </c:pt>
                <c:pt idx="83">
                  <c:v>51.4</c:v>
                </c:pt>
                <c:pt idx="84">
                  <c:v>51.7</c:v>
                </c:pt>
                <c:pt idx="85">
                  <c:v>51.7</c:v>
                </c:pt>
                <c:pt idx="86">
                  <c:v>51.8</c:v>
                </c:pt>
                <c:pt idx="87">
                  <c:v>51.8</c:v>
                </c:pt>
                <c:pt idx="88">
                  <c:v>52.3</c:v>
                </c:pt>
                <c:pt idx="89">
                  <c:v>52.3</c:v>
                </c:pt>
                <c:pt idx="90">
                  <c:v>52.4</c:v>
                </c:pt>
                <c:pt idx="91">
                  <c:v>52.4</c:v>
                </c:pt>
                <c:pt idx="92">
                  <c:v>52.6</c:v>
                </c:pt>
                <c:pt idx="93">
                  <c:v>52.6</c:v>
                </c:pt>
                <c:pt idx="94">
                  <c:v>54.8</c:v>
                </c:pt>
                <c:pt idx="95">
                  <c:v>54.8</c:v>
                </c:pt>
                <c:pt idx="96">
                  <c:v>55</c:v>
                </c:pt>
                <c:pt idx="97">
                  <c:v>55</c:v>
                </c:pt>
                <c:pt idx="98">
                  <c:v>55.5</c:v>
                </c:pt>
                <c:pt idx="99">
                  <c:v>55.5</c:v>
                </c:pt>
                <c:pt idx="100">
                  <c:v>55.8</c:v>
                </c:pt>
                <c:pt idx="101">
                  <c:v>55.8</c:v>
                </c:pt>
                <c:pt idx="102">
                  <c:v>56.1</c:v>
                </c:pt>
                <c:pt idx="103">
                  <c:v>56.1</c:v>
                </c:pt>
                <c:pt idx="104">
                  <c:v>56.1</c:v>
                </c:pt>
                <c:pt idx="105">
                  <c:v>56.1</c:v>
                </c:pt>
                <c:pt idx="106">
                  <c:v>56.3</c:v>
                </c:pt>
                <c:pt idx="107">
                  <c:v>56.3</c:v>
                </c:pt>
                <c:pt idx="108">
                  <c:v>56.3</c:v>
                </c:pt>
                <c:pt idx="109">
                  <c:v>56.3</c:v>
                </c:pt>
                <c:pt idx="110">
                  <c:v>56.5</c:v>
                </c:pt>
                <c:pt idx="111">
                  <c:v>56.5</c:v>
                </c:pt>
                <c:pt idx="112">
                  <c:v>57.4</c:v>
                </c:pt>
                <c:pt idx="113">
                  <c:v>57.4</c:v>
                </c:pt>
                <c:pt idx="114">
                  <c:v>57.7</c:v>
                </c:pt>
                <c:pt idx="115">
                  <c:v>57.7</c:v>
                </c:pt>
                <c:pt idx="116">
                  <c:v>58.1</c:v>
                </c:pt>
                <c:pt idx="117">
                  <c:v>58.1</c:v>
                </c:pt>
                <c:pt idx="118">
                  <c:v>58.4</c:v>
                </c:pt>
                <c:pt idx="119">
                  <c:v>58.4</c:v>
                </c:pt>
                <c:pt idx="120">
                  <c:v>59.1</c:v>
                </c:pt>
                <c:pt idx="121">
                  <c:v>59.1</c:v>
                </c:pt>
                <c:pt idx="122">
                  <c:v>59.3</c:v>
                </c:pt>
                <c:pt idx="123">
                  <c:v>59.3</c:v>
                </c:pt>
                <c:pt idx="124">
                  <c:v>60.9</c:v>
                </c:pt>
                <c:pt idx="125">
                  <c:v>60.9</c:v>
                </c:pt>
                <c:pt idx="126">
                  <c:v>63.5</c:v>
                </c:pt>
                <c:pt idx="127">
                  <c:v>63.5</c:v>
                </c:pt>
                <c:pt idx="128">
                  <c:v>64</c:v>
                </c:pt>
                <c:pt idx="129">
                  <c:v>64</c:v>
                </c:pt>
              </c:numCache>
            </c:numRef>
          </c:xVal>
          <c:yVal>
            <c:numRef>
              <c:f>Данные!$P$2:$P$131</c:f>
              <c:numCache>
                <c:formatCode>General</c:formatCode>
                <c:ptCount val="130"/>
                <c:pt idx="0">
                  <c:v>0</c:v>
                </c:pt>
                <c:pt idx="1">
                  <c:v>1.5625E-2</c:v>
                </c:pt>
                <c:pt idx="2">
                  <c:v>1.5625E-2</c:v>
                </c:pt>
                <c:pt idx="3">
                  <c:v>3.125E-2</c:v>
                </c:pt>
                <c:pt idx="4">
                  <c:v>3.125E-2</c:v>
                </c:pt>
                <c:pt idx="5">
                  <c:v>4.6875E-2</c:v>
                </c:pt>
                <c:pt idx="6">
                  <c:v>4.6875E-2</c:v>
                </c:pt>
                <c:pt idx="7">
                  <c:v>6.25E-2</c:v>
                </c:pt>
                <c:pt idx="8">
                  <c:v>6.25E-2</c:v>
                </c:pt>
                <c:pt idx="9">
                  <c:v>7.8125E-2</c:v>
                </c:pt>
                <c:pt idx="10">
                  <c:v>7.8125E-2</c:v>
                </c:pt>
                <c:pt idx="11">
                  <c:v>9.375E-2</c:v>
                </c:pt>
                <c:pt idx="12">
                  <c:v>9.375E-2</c:v>
                </c:pt>
                <c:pt idx="13">
                  <c:v>0.109375</c:v>
                </c:pt>
                <c:pt idx="14">
                  <c:v>0.109375</c:v>
                </c:pt>
                <c:pt idx="15">
                  <c:v>0.125</c:v>
                </c:pt>
                <c:pt idx="16">
                  <c:v>0.125</c:v>
                </c:pt>
                <c:pt idx="17">
                  <c:v>0.140625</c:v>
                </c:pt>
                <c:pt idx="18">
                  <c:v>0.140625</c:v>
                </c:pt>
                <c:pt idx="19">
                  <c:v>0.15625</c:v>
                </c:pt>
                <c:pt idx="20">
                  <c:v>0.15625</c:v>
                </c:pt>
                <c:pt idx="21">
                  <c:v>0.171875</c:v>
                </c:pt>
                <c:pt idx="22">
                  <c:v>0.171875</c:v>
                </c:pt>
                <c:pt idx="23">
                  <c:v>0.1875</c:v>
                </c:pt>
                <c:pt idx="24">
                  <c:v>0.1875</c:v>
                </c:pt>
                <c:pt idx="25">
                  <c:v>0.203125</c:v>
                </c:pt>
                <c:pt idx="26">
                  <c:v>0.203125</c:v>
                </c:pt>
                <c:pt idx="27">
                  <c:v>0.21875</c:v>
                </c:pt>
                <c:pt idx="28">
                  <c:v>0.21875</c:v>
                </c:pt>
                <c:pt idx="29">
                  <c:v>0.234375</c:v>
                </c:pt>
                <c:pt idx="30">
                  <c:v>0.234375</c:v>
                </c:pt>
                <c:pt idx="31">
                  <c:v>0.25</c:v>
                </c:pt>
                <c:pt idx="32">
                  <c:v>0.25</c:v>
                </c:pt>
                <c:pt idx="33">
                  <c:v>0.265625</c:v>
                </c:pt>
                <c:pt idx="34">
                  <c:v>0.265625</c:v>
                </c:pt>
                <c:pt idx="35">
                  <c:v>0.28125</c:v>
                </c:pt>
                <c:pt idx="36">
                  <c:v>0.28125</c:v>
                </c:pt>
                <c:pt idx="37">
                  <c:v>0.296875</c:v>
                </c:pt>
                <c:pt idx="38">
                  <c:v>0.296875</c:v>
                </c:pt>
                <c:pt idx="39">
                  <c:v>0.3125</c:v>
                </c:pt>
                <c:pt idx="40">
                  <c:v>0.3125</c:v>
                </c:pt>
                <c:pt idx="41">
                  <c:v>0.328125</c:v>
                </c:pt>
                <c:pt idx="42">
                  <c:v>0.328125</c:v>
                </c:pt>
                <c:pt idx="43">
                  <c:v>0.34375</c:v>
                </c:pt>
                <c:pt idx="44">
                  <c:v>0.34375</c:v>
                </c:pt>
                <c:pt idx="45">
                  <c:v>0.359375</c:v>
                </c:pt>
                <c:pt idx="46">
                  <c:v>0.359375</c:v>
                </c:pt>
                <c:pt idx="47">
                  <c:v>0.375</c:v>
                </c:pt>
                <c:pt idx="48">
                  <c:v>0.375</c:v>
                </c:pt>
                <c:pt idx="49">
                  <c:v>0.390625</c:v>
                </c:pt>
                <c:pt idx="50">
                  <c:v>0.390625</c:v>
                </c:pt>
                <c:pt idx="51">
                  <c:v>0.40625</c:v>
                </c:pt>
                <c:pt idx="52">
                  <c:v>0.40625</c:v>
                </c:pt>
                <c:pt idx="53">
                  <c:v>0.421875</c:v>
                </c:pt>
                <c:pt idx="54">
                  <c:v>0.421875</c:v>
                </c:pt>
                <c:pt idx="55">
                  <c:v>0.4375</c:v>
                </c:pt>
                <c:pt idx="56">
                  <c:v>0.4375</c:v>
                </c:pt>
                <c:pt idx="57">
                  <c:v>0.453125</c:v>
                </c:pt>
                <c:pt idx="58">
                  <c:v>0.453125</c:v>
                </c:pt>
                <c:pt idx="59">
                  <c:v>0.46875</c:v>
                </c:pt>
                <c:pt idx="60">
                  <c:v>0.46875</c:v>
                </c:pt>
                <c:pt idx="61">
                  <c:v>0.484375</c:v>
                </c:pt>
                <c:pt idx="62">
                  <c:v>0.484375</c:v>
                </c:pt>
                <c:pt idx="63">
                  <c:v>0.5</c:v>
                </c:pt>
                <c:pt idx="64">
                  <c:v>0.5</c:v>
                </c:pt>
                <c:pt idx="65">
                  <c:v>0.515625</c:v>
                </c:pt>
                <c:pt idx="66">
                  <c:v>0.515625</c:v>
                </c:pt>
                <c:pt idx="67">
                  <c:v>0.53125</c:v>
                </c:pt>
                <c:pt idx="68">
                  <c:v>0.53125</c:v>
                </c:pt>
                <c:pt idx="69">
                  <c:v>0.546875</c:v>
                </c:pt>
                <c:pt idx="70">
                  <c:v>0.546875</c:v>
                </c:pt>
                <c:pt idx="71">
                  <c:v>0.5625</c:v>
                </c:pt>
                <c:pt idx="72">
                  <c:v>0.5625</c:v>
                </c:pt>
                <c:pt idx="73">
                  <c:v>0.578125</c:v>
                </c:pt>
                <c:pt idx="74">
                  <c:v>0.578125</c:v>
                </c:pt>
                <c:pt idx="75">
                  <c:v>0.59375</c:v>
                </c:pt>
                <c:pt idx="76">
                  <c:v>0.59375</c:v>
                </c:pt>
                <c:pt idx="77">
                  <c:v>0.609375</c:v>
                </c:pt>
                <c:pt idx="78">
                  <c:v>0.609375</c:v>
                </c:pt>
                <c:pt idx="79">
                  <c:v>0.625</c:v>
                </c:pt>
                <c:pt idx="80">
                  <c:v>0.625</c:v>
                </c:pt>
                <c:pt idx="81">
                  <c:v>0.640625</c:v>
                </c:pt>
                <c:pt idx="82">
                  <c:v>0.640625</c:v>
                </c:pt>
                <c:pt idx="83">
                  <c:v>0.65625</c:v>
                </c:pt>
                <c:pt idx="84">
                  <c:v>0.65625</c:v>
                </c:pt>
                <c:pt idx="85">
                  <c:v>0.671875</c:v>
                </c:pt>
                <c:pt idx="86">
                  <c:v>0.671875</c:v>
                </c:pt>
                <c:pt idx="87">
                  <c:v>0.6875</c:v>
                </c:pt>
                <c:pt idx="88">
                  <c:v>0.6875</c:v>
                </c:pt>
                <c:pt idx="89">
                  <c:v>0.703125</c:v>
                </c:pt>
                <c:pt idx="90">
                  <c:v>0.703125</c:v>
                </c:pt>
                <c:pt idx="91">
                  <c:v>0.71875</c:v>
                </c:pt>
                <c:pt idx="92">
                  <c:v>0.71875</c:v>
                </c:pt>
                <c:pt idx="93">
                  <c:v>0.734375</c:v>
                </c:pt>
                <c:pt idx="94">
                  <c:v>0.734375</c:v>
                </c:pt>
                <c:pt idx="95">
                  <c:v>0.75</c:v>
                </c:pt>
                <c:pt idx="96">
                  <c:v>0.75</c:v>
                </c:pt>
                <c:pt idx="97">
                  <c:v>0.765625</c:v>
                </c:pt>
                <c:pt idx="98">
                  <c:v>0.765625</c:v>
                </c:pt>
                <c:pt idx="99">
                  <c:v>0.78125</c:v>
                </c:pt>
                <c:pt idx="100">
                  <c:v>0.78125</c:v>
                </c:pt>
                <c:pt idx="101">
                  <c:v>0.796875</c:v>
                </c:pt>
                <c:pt idx="102">
                  <c:v>0.796875</c:v>
                </c:pt>
                <c:pt idx="103">
                  <c:v>0.8125</c:v>
                </c:pt>
                <c:pt idx="104">
                  <c:v>0.8125</c:v>
                </c:pt>
                <c:pt idx="105">
                  <c:v>0.828125</c:v>
                </c:pt>
                <c:pt idx="106">
                  <c:v>0.828125</c:v>
                </c:pt>
                <c:pt idx="107">
                  <c:v>0.84375</c:v>
                </c:pt>
                <c:pt idx="108">
                  <c:v>0.84375</c:v>
                </c:pt>
                <c:pt idx="109">
                  <c:v>0.859375</c:v>
                </c:pt>
                <c:pt idx="110">
                  <c:v>0.859375</c:v>
                </c:pt>
                <c:pt idx="111">
                  <c:v>0.875</c:v>
                </c:pt>
                <c:pt idx="112">
                  <c:v>0.875</c:v>
                </c:pt>
                <c:pt idx="113">
                  <c:v>0.890625</c:v>
                </c:pt>
                <c:pt idx="114">
                  <c:v>0.890625</c:v>
                </c:pt>
                <c:pt idx="115">
                  <c:v>0.90625</c:v>
                </c:pt>
                <c:pt idx="116">
                  <c:v>0.90625</c:v>
                </c:pt>
                <c:pt idx="117">
                  <c:v>0.921875</c:v>
                </c:pt>
                <c:pt idx="118">
                  <c:v>0.921875</c:v>
                </c:pt>
                <c:pt idx="119">
                  <c:v>0.9375</c:v>
                </c:pt>
                <c:pt idx="120">
                  <c:v>0.9375</c:v>
                </c:pt>
                <c:pt idx="121">
                  <c:v>0.953125</c:v>
                </c:pt>
                <c:pt idx="122">
                  <c:v>0.953125</c:v>
                </c:pt>
                <c:pt idx="123">
                  <c:v>0.96875</c:v>
                </c:pt>
                <c:pt idx="124">
                  <c:v>0.96875</c:v>
                </c:pt>
                <c:pt idx="125">
                  <c:v>0.984375</c:v>
                </c:pt>
                <c:pt idx="126">
                  <c:v>0.984375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3D-45F6-8280-137FBA630371}"/>
            </c:ext>
          </c:extLst>
        </c:ser>
        <c:ser>
          <c:idx val="1"/>
          <c:order val="1"/>
          <c:tx>
            <c:v>Ряд2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Данные!$U$2:$U$99</c:f>
              <c:numCache>
                <c:formatCode>General</c:formatCode>
                <c:ptCount val="98"/>
                <c:pt idx="0">
                  <c:v>42.7</c:v>
                </c:pt>
                <c:pt idx="1">
                  <c:v>42.7</c:v>
                </c:pt>
                <c:pt idx="2">
                  <c:v>43.1</c:v>
                </c:pt>
                <c:pt idx="3">
                  <c:v>43.1</c:v>
                </c:pt>
                <c:pt idx="4">
                  <c:v>43.2</c:v>
                </c:pt>
                <c:pt idx="5">
                  <c:v>43.2</c:v>
                </c:pt>
                <c:pt idx="6">
                  <c:v>44.2</c:v>
                </c:pt>
                <c:pt idx="7">
                  <c:v>44.2</c:v>
                </c:pt>
                <c:pt idx="8">
                  <c:v>46.5</c:v>
                </c:pt>
                <c:pt idx="9">
                  <c:v>46.5</c:v>
                </c:pt>
                <c:pt idx="10">
                  <c:v>46.7</c:v>
                </c:pt>
                <c:pt idx="11">
                  <c:v>46.7</c:v>
                </c:pt>
                <c:pt idx="12">
                  <c:v>47.4</c:v>
                </c:pt>
                <c:pt idx="13">
                  <c:v>47.4</c:v>
                </c:pt>
                <c:pt idx="14">
                  <c:v>47.7</c:v>
                </c:pt>
                <c:pt idx="15">
                  <c:v>47.7</c:v>
                </c:pt>
                <c:pt idx="16">
                  <c:v>47.9</c:v>
                </c:pt>
                <c:pt idx="17">
                  <c:v>47.9</c:v>
                </c:pt>
                <c:pt idx="18">
                  <c:v>48.3</c:v>
                </c:pt>
                <c:pt idx="19">
                  <c:v>48.3</c:v>
                </c:pt>
                <c:pt idx="20">
                  <c:v>48.3</c:v>
                </c:pt>
                <c:pt idx="21">
                  <c:v>48.3</c:v>
                </c:pt>
                <c:pt idx="22">
                  <c:v>49</c:v>
                </c:pt>
                <c:pt idx="23">
                  <c:v>49</c:v>
                </c:pt>
                <c:pt idx="24">
                  <c:v>49.1</c:v>
                </c:pt>
                <c:pt idx="25">
                  <c:v>49.1</c:v>
                </c:pt>
                <c:pt idx="26">
                  <c:v>50.8</c:v>
                </c:pt>
                <c:pt idx="27">
                  <c:v>50.8</c:v>
                </c:pt>
                <c:pt idx="28">
                  <c:v>51</c:v>
                </c:pt>
                <c:pt idx="29">
                  <c:v>51</c:v>
                </c:pt>
                <c:pt idx="30">
                  <c:v>51</c:v>
                </c:pt>
                <c:pt idx="31">
                  <c:v>51</c:v>
                </c:pt>
                <c:pt idx="32">
                  <c:v>51.1</c:v>
                </c:pt>
                <c:pt idx="33">
                  <c:v>51.1</c:v>
                </c:pt>
                <c:pt idx="34">
                  <c:v>51.4</c:v>
                </c:pt>
                <c:pt idx="35">
                  <c:v>51.4</c:v>
                </c:pt>
                <c:pt idx="36">
                  <c:v>52.3</c:v>
                </c:pt>
                <c:pt idx="37">
                  <c:v>52.3</c:v>
                </c:pt>
                <c:pt idx="38">
                  <c:v>52.7</c:v>
                </c:pt>
                <c:pt idx="39">
                  <c:v>52.7</c:v>
                </c:pt>
                <c:pt idx="40">
                  <c:v>52.7</c:v>
                </c:pt>
                <c:pt idx="41">
                  <c:v>52.7</c:v>
                </c:pt>
                <c:pt idx="42">
                  <c:v>52.9</c:v>
                </c:pt>
                <c:pt idx="43">
                  <c:v>52.9</c:v>
                </c:pt>
                <c:pt idx="44">
                  <c:v>53.6</c:v>
                </c:pt>
                <c:pt idx="45">
                  <c:v>53.6</c:v>
                </c:pt>
                <c:pt idx="46">
                  <c:v>53.8</c:v>
                </c:pt>
                <c:pt idx="47">
                  <c:v>53.8</c:v>
                </c:pt>
                <c:pt idx="48">
                  <c:v>54.2</c:v>
                </c:pt>
                <c:pt idx="49">
                  <c:v>54.2</c:v>
                </c:pt>
                <c:pt idx="50">
                  <c:v>54.2</c:v>
                </c:pt>
                <c:pt idx="51">
                  <c:v>54.2</c:v>
                </c:pt>
                <c:pt idx="52">
                  <c:v>54.4</c:v>
                </c:pt>
                <c:pt idx="53">
                  <c:v>54.4</c:v>
                </c:pt>
                <c:pt idx="54">
                  <c:v>54.4</c:v>
                </c:pt>
                <c:pt idx="55">
                  <c:v>54.4</c:v>
                </c:pt>
                <c:pt idx="56">
                  <c:v>54.8</c:v>
                </c:pt>
                <c:pt idx="57">
                  <c:v>54.8</c:v>
                </c:pt>
                <c:pt idx="58">
                  <c:v>54.8</c:v>
                </c:pt>
                <c:pt idx="59">
                  <c:v>54.8</c:v>
                </c:pt>
                <c:pt idx="60">
                  <c:v>55.3</c:v>
                </c:pt>
                <c:pt idx="61">
                  <c:v>55.3</c:v>
                </c:pt>
                <c:pt idx="62">
                  <c:v>56.2</c:v>
                </c:pt>
                <c:pt idx="63">
                  <c:v>56.2</c:v>
                </c:pt>
                <c:pt idx="64">
                  <c:v>56.5</c:v>
                </c:pt>
                <c:pt idx="65">
                  <c:v>56.5</c:v>
                </c:pt>
                <c:pt idx="66">
                  <c:v>56.9</c:v>
                </c:pt>
                <c:pt idx="67">
                  <c:v>56.9</c:v>
                </c:pt>
                <c:pt idx="68">
                  <c:v>57.1</c:v>
                </c:pt>
                <c:pt idx="69">
                  <c:v>57.1</c:v>
                </c:pt>
                <c:pt idx="70">
                  <c:v>58.9</c:v>
                </c:pt>
                <c:pt idx="71">
                  <c:v>58.9</c:v>
                </c:pt>
                <c:pt idx="72">
                  <c:v>59.5</c:v>
                </c:pt>
                <c:pt idx="73">
                  <c:v>59.5</c:v>
                </c:pt>
                <c:pt idx="74">
                  <c:v>59.8</c:v>
                </c:pt>
                <c:pt idx="75">
                  <c:v>59.8</c:v>
                </c:pt>
                <c:pt idx="76">
                  <c:v>60.2</c:v>
                </c:pt>
                <c:pt idx="77">
                  <c:v>60.2</c:v>
                </c:pt>
                <c:pt idx="78">
                  <c:v>60.2</c:v>
                </c:pt>
                <c:pt idx="79">
                  <c:v>60.2</c:v>
                </c:pt>
                <c:pt idx="80">
                  <c:v>60.5</c:v>
                </c:pt>
                <c:pt idx="81">
                  <c:v>60.5</c:v>
                </c:pt>
                <c:pt idx="82">
                  <c:v>60.8</c:v>
                </c:pt>
                <c:pt idx="83">
                  <c:v>60.8</c:v>
                </c:pt>
                <c:pt idx="84">
                  <c:v>61</c:v>
                </c:pt>
                <c:pt idx="85">
                  <c:v>61</c:v>
                </c:pt>
                <c:pt idx="86">
                  <c:v>63.2</c:v>
                </c:pt>
                <c:pt idx="87">
                  <c:v>63.2</c:v>
                </c:pt>
                <c:pt idx="88">
                  <c:v>63.3</c:v>
                </c:pt>
                <c:pt idx="89">
                  <c:v>63.3</c:v>
                </c:pt>
                <c:pt idx="90">
                  <c:v>63.4</c:v>
                </c:pt>
                <c:pt idx="91">
                  <c:v>63.4</c:v>
                </c:pt>
                <c:pt idx="92">
                  <c:v>64.7</c:v>
                </c:pt>
                <c:pt idx="93">
                  <c:v>64.7</c:v>
                </c:pt>
                <c:pt idx="94">
                  <c:v>66.8</c:v>
                </c:pt>
                <c:pt idx="95">
                  <c:v>66.8</c:v>
                </c:pt>
                <c:pt idx="96">
                  <c:v>67</c:v>
                </c:pt>
                <c:pt idx="97">
                  <c:v>67</c:v>
                </c:pt>
              </c:numCache>
            </c:numRef>
          </c:xVal>
          <c:yVal>
            <c:numRef>
              <c:f>Данные!$V$2:$V$99</c:f>
              <c:numCache>
                <c:formatCode>General</c:formatCode>
                <c:ptCount val="98"/>
                <c:pt idx="0">
                  <c:v>0</c:v>
                </c:pt>
                <c:pt idx="1">
                  <c:v>2.0833333333333332E-2</c:v>
                </c:pt>
                <c:pt idx="2">
                  <c:v>2.0833333333333332E-2</c:v>
                </c:pt>
                <c:pt idx="3">
                  <c:v>4.1666666666666664E-2</c:v>
                </c:pt>
                <c:pt idx="4">
                  <c:v>4.1666666666666664E-2</c:v>
                </c:pt>
                <c:pt idx="5">
                  <c:v>6.25E-2</c:v>
                </c:pt>
                <c:pt idx="6">
                  <c:v>6.25E-2</c:v>
                </c:pt>
                <c:pt idx="7">
                  <c:v>8.3333333333333329E-2</c:v>
                </c:pt>
                <c:pt idx="8">
                  <c:v>8.3333333333333329E-2</c:v>
                </c:pt>
                <c:pt idx="9">
                  <c:v>0.10416666666666666</c:v>
                </c:pt>
                <c:pt idx="10">
                  <c:v>0.10416666666666666</c:v>
                </c:pt>
                <c:pt idx="11">
                  <c:v>0.12499999999999999</c:v>
                </c:pt>
                <c:pt idx="12">
                  <c:v>0.12499999999999999</c:v>
                </c:pt>
                <c:pt idx="13">
                  <c:v>0.14583333333333331</c:v>
                </c:pt>
                <c:pt idx="14">
                  <c:v>0.14583333333333331</c:v>
                </c:pt>
                <c:pt idx="15">
                  <c:v>0.16666666666666666</c:v>
                </c:pt>
                <c:pt idx="16">
                  <c:v>0.16666666666666666</c:v>
                </c:pt>
                <c:pt idx="17">
                  <c:v>0.1875</c:v>
                </c:pt>
                <c:pt idx="18">
                  <c:v>0.1875</c:v>
                </c:pt>
                <c:pt idx="19">
                  <c:v>0.20833333333333334</c:v>
                </c:pt>
                <c:pt idx="20">
                  <c:v>0.20833333333333334</c:v>
                </c:pt>
                <c:pt idx="21">
                  <c:v>0.22916666666666669</c:v>
                </c:pt>
                <c:pt idx="22">
                  <c:v>0.22916666666666669</c:v>
                </c:pt>
                <c:pt idx="23">
                  <c:v>0.25</c:v>
                </c:pt>
                <c:pt idx="24">
                  <c:v>0.25</c:v>
                </c:pt>
                <c:pt idx="25">
                  <c:v>0.27083333333333331</c:v>
                </c:pt>
                <c:pt idx="26">
                  <c:v>0.27083333333333331</c:v>
                </c:pt>
                <c:pt idx="27">
                  <c:v>0.29166666666666663</c:v>
                </c:pt>
                <c:pt idx="28">
                  <c:v>0.29166666666666663</c:v>
                </c:pt>
                <c:pt idx="29">
                  <c:v>0.31249999999999994</c:v>
                </c:pt>
                <c:pt idx="30">
                  <c:v>0.31249999999999994</c:v>
                </c:pt>
                <c:pt idx="31">
                  <c:v>0.33333333333333326</c:v>
                </c:pt>
                <c:pt idx="32">
                  <c:v>0.33333333333333326</c:v>
                </c:pt>
                <c:pt idx="33">
                  <c:v>0.35416666666666657</c:v>
                </c:pt>
                <c:pt idx="34">
                  <c:v>0.35416666666666657</c:v>
                </c:pt>
                <c:pt idx="35">
                  <c:v>0.37499999999999989</c:v>
                </c:pt>
                <c:pt idx="36">
                  <c:v>0.37499999999999989</c:v>
                </c:pt>
                <c:pt idx="37">
                  <c:v>0.3958333333333332</c:v>
                </c:pt>
                <c:pt idx="38">
                  <c:v>0.3958333333333332</c:v>
                </c:pt>
                <c:pt idx="39">
                  <c:v>0.41666666666666652</c:v>
                </c:pt>
                <c:pt idx="40">
                  <c:v>0.41666666666666652</c:v>
                </c:pt>
                <c:pt idx="41">
                  <c:v>0.43749999999999983</c:v>
                </c:pt>
                <c:pt idx="42">
                  <c:v>0.43749999999999983</c:v>
                </c:pt>
                <c:pt idx="43">
                  <c:v>0.45833333333333315</c:v>
                </c:pt>
                <c:pt idx="44">
                  <c:v>0.45833333333333315</c:v>
                </c:pt>
                <c:pt idx="45">
                  <c:v>0.47916666666666646</c:v>
                </c:pt>
                <c:pt idx="46">
                  <c:v>0.47916666666666646</c:v>
                </c:pt>
                <c:pt idx="47">
                  <c:v>0.49999999999999978</c:v>
                </c:pt>
                <c:pt idx="48">
                  <c:v>0.49999999999999978</c:v>
                </c:pt>
                <c:pt idx="49">
                  <c:v>0.52083333333333315</c:v>
                </c:pt>
                <c:pt idx="50">
                  <c:v>0.52083333333333315</c:v>
                </c:pt>
                <c:pt idx="51">
                  <c:v>0.54166666666666652</c:v>
                </c:pt>
                <c:pt idx="52">
                  <c:v>0.54166666666666652</c:v>
                </c:pt>
                <c:pt idx="53">
                  <c:v>0.56249999999999989</c:v>
                </c:pt>
                <c:pt idx="54">
                  <c:v>0.56249999999999989</c:v>
                </c:pt>
                <c:pt idx="55">
                  <c:v>0.58333333333333326</c:v>
                </c:pt>
                <c:pt idx="56">
                  <c:v>0.58333333333333326</c:v>
                </c:pt>
                <c:pt idx="57">
                  <c:v>0.60416666666666663</c:v>
                </c:pt>
                <c:pt idx="58">
                  <c:v>0.60416666666666663</c:v>
                </c:pt>
                <c:pt idx="59">
                  <c:v>0.625</c:v>
                </c:pt>
                <c:pt idx="60">
                  <c:v>0.625</c:v>
                </c:pt>
                <c:pt idx="61">
                  <c:v>0.64583333333333337</c:v>
                </c:pt>
                <c:pt idx="62">
                  <c:v>0.64583333333333337</c:v>
                </c:pt>
                <c:pt idx="63">
                  <c:v>0.66666666666666674</c:v>
                </c:pt>
                <c:pt idx="64">
                  <c:v>0.66666666666666674</c:v>
                </c:pt>
                <c:pt idx="65">
                  <c:v>0.68750000000000011</c:v>
                </c:pt>
                <c:pt idx="66">
                  <c:v>0.68750000000000011</c:v>
                </c:pt>
                <c:pt idx="67">
                  <c:v>0.70833333333333348</c:v>
                </c:pt>
                <c:pt idx="68">
                  <c:v>0.70833333333333348</c:v>
                </c:pt>
                <c:pt idx="69">
                  <c:v>0.72916666666666685</c:v>
                </c:pt>
                <c:pt idx="70">
                  <c:v>0.72916666666666685</c:v>
                </c:pt>
                <c:pt idx="71">
                  <c:v>0.75000000000000022</c:v>
                </c:pt>
                <c:pt idx="72">
                  <c:v>0.75000000000000022</c:v>
                </c:pt>
                <c:pt idx="73">
                  <c:v>0.77083333333333359</c:v>
                </c:pt>
                <c:pt idx="74">
                  <c:v>0.77083333333333359</c:v>
                </c:pt>
                <c:pt idx="75">
                  <c:v>0.79166666666666696</c:v>
                </c:pt>
                <c:pt idx="76">
                  <c:v>0.79166666666666696</c:v>
                </c:pt>
                <c:pt idx="77">
                  <c:v>0.81250000000000033</c:v>
                </c:pt>
                <c:pt idx="78">
                  <c:v>0.81250000000000033</c:v>
                </c:pt>
                <c:pt idx="79">
                  <c:v>0.8333333333333337</c:v>
                </c:pt>
                <c:pt idx="80">
                  <c:v>0.8333333333333337</c:v>
                </c:pt>
                <c:pt idx="81">
                  <c:v>0.85416666666666707</c:v>
                </c:pt>
                <c:pt idx="82">
                  <c:v>0.85416666666666707</c:v>
                </c:pt>
                <c:pt idx="83">
                  <c:v>0.87500000000000044</c:v>
                </c:pt>
                <c:pt idx="84">
                  <c:v>0.87500000000000044</c:v>
                </c:pt>
                <c:pt idx="85">
                  <c:v>0.89583333333333381</c:v>
                </c:pt>
                <c:pt idx="86">
                  <c:v>0.89583333333333381</c:v>
                </c:pt>
                <c:pt idx="87">
                  <c:v>0.91666666666666718</c:v>
                </c:pt>
                <c:pt idx="88">
                  <c:v>0.91666666666666718</c:v>
                </c:pt>
                <c:pt idx="89">
                  <c:v>0.93750000000000056</c:v>
                </c:pt>
                <c:pt idx="90">
                  <c:v>0.93750000000000056</c:v>
                </c:pt>
                <c:pt idx="91">
                  <c:v>0.95833333333333393</c:v>
                </c:pt>
                <c:pt idx="92">
                  <c:v>0.95833333333333393</c:v>
                </c:pt>
                <c:pt idx="93">
                  <c:v>0.9791666666666673</c:v>
                </c:pt>
                <c:pt idx="94">
                  <c:v>0.9791666666666673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53D-45F6-8280-137FBA6303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8876480"/>
        <c:axId val="1608877920"/>
      </c:scatterChart>
      <c:valAx>
        <c:axId val="1608876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08877920"/>
        <c:crosses val="autoZero"/>
        <c:crossBetween val="midCat"/>
      </c:valAx>
      <c:valAx>
        <c:axId val="1608877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08876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Сравнение гистограмм распределений</a:t>
            </a:r>
          </a:p>
          <a:p>
            <a:pPr>
              <a:defRPr/>
            </a:pPr>
            <a:r>
              <a:rPr lang="ru-RU"/>
              <a:t>(группа А - зеленая)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numRef>
              <c:f>Решение_5!$D$2:$D$10</c:f>
              <c:numCache>
                <c:formatCode>General</c:formatCode>
                <c:ptCount val="9"/>
                <c:pt idx="0">
                  <c:v>54.25</c:v>
                </c:pt>
                <c:pt idx="1">
                  <c:v>61.25</c:v>
                </c:pt>
                <c:pt idx="2">
                  <c:v>68.25</c:v>
                </c:pt>
                <c:pt idx="3">
                  <c:v>75.25</c:v>
                </c:pt>
                <c:pt idx="4">
                  <c:v>82.25</c:v>
                </c:pt>
                <c:pt idx="5">
                  <c:v>89.25</c:v>
                </c:pt>
                <c:pt idx="6">
                  <c:v>96.25</c:v>
                </c:pt>
                <c:pt idx="7">
                  <c:v>103.25</c:v>
                </c:pt>
                <c:pt idx="8">
                  <c:v>110.25</c:v>
                </c:pt>
              </c:numCache>
            </c:numRef>
          </c:cat>
          <c:val>
            <c:numRef>
              <c:f>Решение_5!$F$2:$F$10</c:f>
              <c:numCache>
                <c:formatCode>0.0000</c:formatCode>
                <c:ptCount val="9"/>
                <c:pt idx="0">
                  <c:v>0</c:v>
                </c:pt>
                <c:pt idx="1">
                  <c:v>0.34666666666666668</c:v>
                </c:pt>
                <c:pt idx="2">
                  <c:v>0.45333333333333331</c:v>
                </c:pt>
                <c:pt idx="3">
                  <c:v>0.12</c:v>
                </c:pt>
                <c:pt idx="4">
                  <c:v>6.6666666666666666E-2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9A-4D82-95E9-E9B326D63651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Решение_5!$I$2:$I$10</c:f>
              <c:numCache>
                <c:formatCode>0.0000</c:formatCode>
                <c:ptCount val="9"/>
                <c:pt idx="0">
                  <c:v>-0.11956521739130435</c:v>
                </c:pt>
                <c:pt idx="1">
                  <c:v>-0.47826086956521741</c:v>
                </c:pt>
                <c:pt idx="2">
                  <c:v>-0.30434782608695654</c:v>
                </c:pt>
                <c:pt idx="3">
                  <c:v>-9.7826086956521743E-2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79A-4D82-95E9-E9B326D636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98"/>
        <c:axId val="1130155744"/>
        <c:axId val="1130160544"/>
      </c:barChart>
      <c:catAx>
        <c:axId val="1130155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30160544"/>
        <c:crosses val="autoZero"/>
        <c:auto val="1"/>
        <c:lblAlgn val="ctr"/>
        <c:lblOffset val="100"/>
        <c:noMultiLvlLbl val="0"/>
      </c:catAx>
      <c:valAx>
        <c:axId val="1130160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30155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63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91440</xdr:colOff>
      <xdr:row>5</xdr:row>
      <xdr:rowOff>62978</xdr:rowOff>
    </xdr:from>
    <xdr:to>
      <xdr:col>20</xdr:col>
      <xdr:colOff>456303</xdr:colOff>
      <xdr:row>22</xdr:row>
      <xdr:rowOff>38100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3C94D493-B08D-90B3-2FA5-43419DDD57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472440</xdr:colOff>
      <xdr:row>9</xdr:row>
      <xdr:rowOff>80010</xdr:rowOff>
    </xdr:from>
    <xdr:to>
      <xdr:col>16</xdr:col>
      <xdr:colOff>563880</xdr:colOff>
      <xdr:row>24</xdr:row>
      <xdr:rowOff>80010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6DE5A755-DA81-8931-8AAE-280444DBBE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1"/>
  <sheetViews>
    <sheetView zoomScaleNormal="100" workbookViewId="0">
      <selection activeCell="W17" sqref="W17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22" x14ac:dyDescent="0.3">
      <c r="A2">
        <v>113.6</v>
      </c>
      <c r="B2">
        <v>103.7</v>
      </c>
      <c r="C2">
        <v>117.7</v>
      </c>
      <c r="D2">
        <v>131.1</v>
      </c>
      <c r="E2" t="s">
        <v>9</v>
      </c>
      <c r="F2">
        <v>44.3</v>
      </c>
      <c r="G2">
        <v>58.9</v>
      </c>
      <c r="H2">
        <v>63.5</v>
      </c>
      <c r="I2">
        <v>67.400000000000006</v>
      </c>
      <c r="L2">
        <v>34</v>
      </c>
      <c r="M2">
        <f>0/COUNT($L$2:$L$65)</f>
        <v>0</v>
      </c>
      <c r="O2">
        <v>34</v>
      </c>
      <c r="P2">
        <v>0</v>
      </c>
      <c r="R2">
        <v>42.7</v>
      </c>
      <c r="S2">
        <f>0/COUNT($R$2:$R$49)</f>
        <v>0</v>
      </c>
      <c r="U2">
        <v>42.7</v>
      </c>
      <c r="V2">
        <v>0</v>
      </c>
    </row>
    <row r="3" spans="1:22" x14ac:dyDescent="0.3">
      <c r="A3">
        <v>106.5</v>
      </c>
      <c r="B3">
        <v>97.9</v>
      </c>
      <c r="C3">
        <v>126.6</v>
      </c>
      <c r="D3">
        <v>156.80000000000001</v>
      </c>
      <c r="E3" t="s">
        <v>10</v>
      </c>
      <c r="F3">
        <v>55.8</v>
      </c>
      <c r="G3">
        <v>52.9</v>
      </c>
      <c r="H3">
        <v>67.099999999999994</v>
      </c>
      <c r="I3">
        <v>63.5</v>
      </c>
      <c r="L3">
        <v>39.4</v>
      </c>
      <c r="M3">
        <f t="shared" ref="M3:M34" si="0">M2+1/COUNT($L$2:$L$65)</f>
        <v>1.5625E-2</v>
      </c>
      <c r="O3">
        <v>34</v>
      </c>
      <c r="P3">
        <v>1.5625E-2</v>
      </c>
      <c r="R3">
        <v>43.1</v>
      </c>
      <c r="S3">
        <f t="shared" ref="S3:S49" si="1">S2+1/COUNT($R$2:$R$49)</f>
        <v>2.0833333333333332E-2</v>
      </c>
      <c r="U3">
        <v>42.7</v>
      </c>
      <c r="V3">
        <v>2.0833333333333332E-2</v>
      </c>
    </row>
    <row r="4" spans="1:22" x14ac:dyDescent="0.3">
      <c r="A4">
        <v>105</v>
      </c>
      <c r="B4">
        <v>87.4</v>
      </c>
      <c r="C4">
        <v>114.2</v>
      </c>
      <c r="D4">
        <v>142.1</v>
      </c>
      <c r="E4" t="s">
        <v>10</v>
      </c>
      <c r="F4">
        <v>56.1</v>
      </c>
      <c r="G4">
        <v>53.6</v>
      </c>
      <c r="H4">
        <v>69.400000000000006</v>
      </c>
      <c r="I4">
        <v>62.7</v>
      </c>
      <c r="L4">
        <v>40.299999999999997</v>
      </c>
      <c r="M4">
        <f t="shared" si="0"/>
        <v>3.125E-2</v>
      </c>
      <c r="O4">
        <v>39.4</v>
      </c>
      <c r="P4">
        <v>1.5625E-2</v>
      </c>
      <c r="R4">
        <v>43.2</v>
      </c>
      <c r="S4">
        <f t="shared" si="1"/>
        <v>4.1666666666666664E-2</v>
      </c>
      <c r="U4">
        <v>43.1</v>
      </c>
      <c r="V4">
        <v>2.0833333333333332E-2</v>
      </c>
    </row>
    <row r="5" spans="1:22" x14ac:dyDescent="0.3">
      <c r="A5">
        <v>96.7</v>
      </c>
      <c r="B5">
        <v>113.5</v>
      </c>
      <c r="C5">
        <v>129.30000000000001</v>
      </c>
      <c r="D5">
        <v>147.6</v>
      </c>
      <c r="E5" t="s">
        <v>9</v>
      </c>
      <c r="F5">
        <v>52.6</v>
      </c>
      <c r="G5">
        <v>48.3</v>
      </c>
      <c r="H5">
        <v>61.2</v>
      </c>
      <c r="I5">
        <v>53.7</v>
      </c>
      <c r="L5">
        <v>41.6</v>
      </c>
      <c r="M5">
        <f t="shared" si="0"/>
        <v>4.6875E-2</v>
      </c>
      <c r="O5">
        <v>39.4</v>
      </c>
      <c r="P5">
        <v>3.125E-2</v>
      </c>
      <c r="R5">
        <v>44.2</v>
      </c>
      <c r="S5">
        <f t="shared" si="1"/>
        <v>6.25E-2</v>
      </c>
      <c r="U5">
        <v>43.1</v>
      </c>
      <c r="V5">
        <v>4.1666666666666664E-2</v>
      </c>
    </row>
    <row r="6" spans="1:22" x14ac:dyDescent="0.3">
      <c r="A6">
        <v>103.6</v>
      </c>
      <c r="B6">
        <v>122.8</v>
      </c>
      <c r="C6">
        <v>125.4</v>
      </c>
      <c r="D6">
        <v>138.6</v>
      </c>
      <c r="E6" t="s">
        <v>9</v>
      </c>
      <c r="F6">
        <v>39.4</v>
      </c>
      <c r="G6">
        <v>51.4</v>
      </c>
      <c r="H6">
        <v>67.3</v>
      </c>
      <c r="I6">
        <v>56.8</v>
      </c>
      <c r="L6">
        <v>41.9</v>
      </c>
      <c r="M6">
        <f t="shared" si="0"/>
        <v>6.25E-2</v>
      </c>
      <c r="O6">
        <v>40.299999999999997</v>
      </c>
      <c r="P6">
        <v>3.125E-2</v>
      </c>
      <c r="R6">
        <v>46.5</v>
      </c>
      <c r="S6">
        <f t="shared" si="1"/>
        <v>8.3333333333333329E-2</v>
      </c>
      <c r="U6">
        <v>43.2</v>
      </c>
      <c r="V6">
        <v>4.1666666666666664E-2</v>
      </c>
    </row>
    <row r="7" spans="1:22" x14ac:dyDescent="0.3">
      <c r="A7">
        <v>106</v>
      </c>
      <c r="B7">
        <v>86.8</v>
      </c>
      <c r="C7">
        <v>122.1</v>
      </c>
      <c r="D7">
        <v>144.30000000000001</v>
      </c>
      <c r="E7" t="s">
        <v>9</v>
      </c>
      <c r="F7">
        <v>46.5</v>
      </c>
      <c r="G7">
        <v>47.9</v>
      </c>
      <c r="H7">
        <v>57.1</v>
      </c>
      <c r="I7">
        <v>59.7</v>
      </c>
      <c r="L7">
        <v>42.2</v>
      </c>
      <c r="M7">
        <f t="shared" si="0"/>
        <v>7.8125E-2</v>
      </c>
      <c r="O7">
        <v>40.299999999999997</v>
      </c>
      <c r="P7">
        <v>4.6875E-2</v>
      </c>
      <c r="R7">
        <v>46.7</v>
      </c>
      <c r="S7">
        <f t="shared" si="1"/>
        <v>0.10416666666666666</v>
      </c>
      <c r="U7">
        <v>43.2</v>
      </c>
      <c r="V7">
        <v>6.25E-2</v>
      </c>
    </row>
    <row r="8" spans="1:22" x14ac:dyDescent="0.3">
      <c r="A8">
        <v>119.6</v>
      </c>
      <c r="B8">
        <v>111.8</v>
      </c>
      <c r="C8">
        <v>126.1</v>
      </c>
      <c r="D8">
        <v>134.30000000000001</v>
      </c>
      <c r="E8" t="s">
        <v>10</v>
      </c>
      <c r="F8">
        <v>55</v>
      </c>
      <c r="G8">
        <v>52.7</v>
      </c>
      <c r="H8">
        <v>61.2</v>
      </c>
      <c r="I8">
        <v>59.3</v>
      </c>
      <c r="L8">
        <v>42.6</v>
      </c>
      <c r="M8">
        <f t="shared" si="0"/>
        <v>9.375E-2</v>
      </c>
      <c r="O8">
        <v>41.6</v>
      </c>
      <c r="P8">
        <v>4.6875E-2</v>
      </c>
      <c r="R8">
        <v>47.4</v>
      </c>
      <c r="S8">
        <f t="shared" si="1"/>
        <v>0.12499999999999999</v>
      </c>
      <c r="U8">
        <v>44.2</v>
      </c>
      <c r="V8">
        <v>6.25E-2</v>
      </c>
    </row>
    <row r="9" spans="1:22" x14ac:dyDescent="0.3">
      <c r="A9">
        <v>106.9</v>
      </c>
      <c r="B9">
        <v>104.2</v>
      </c>
      <c r="C9">
        <v>131.5</v>
      </c>
      <c r="D9">
        <v>148.80000000000001</v>
      </c>
      <c r="E9" t="s">
        <v>10</v>
      </c>
      <c r="F9">
        <v>51.4</v>
      </c>
      <c r="G9">
        <v>54.2</v>
      </c>
      <c r="H9">
        <v>63.9</v>
      </c>
      <c r="I9">
        <v>58.4</v>
      </c>
      <c r="L9">
        <v>42.6</v>
      </c>
      <c r="M9">
        <f t="shared" si="0"/>
        <v>0.109375</v>
      </c>
      <c r="O9">
        <v>41.6</v>
      </c>
      <c r="P9">
        <v>6.25E-2</v>
      </c>
      <c r="R9">
        <v>47.7</v>
      </c>
      <c r="S9">
        <f t="shared" si="1"/>
        <v>0.14583333333333331</v>
      </c>
      <c r="U9">
        <v>44.2</v>
      </c>
      <c r="V9">
        <v>8.3333333333333329E-2</v>
      </c>
    </row>
    <row r="10" spans="1:22" x14ac:dyDescent="0.3">
      <c r="A10">
        <v>112.5</v>
      </c>
      <c r="B10">
        <v>109.6</v>
      </c>
      <c r="C10">
        <v>128.4</v>
      </c>
      <c r="D10">
        <v>143.5</v>
      </c>
      <c r="E10" t="s">
        <v>9</v>
      </c>
      <c r="F10">
        <v>55.5</v>
      </c>
      <c r="G10">
        <v>51</v>
      </c>
      <c r="H10">
        <v>58.9</v>
      </c>
      <c r="I10">
        <v>65.099999999999994</v>
      </c>
      <c r="L10">
        <v>42.8</v>
      </c>
      <c r="M10">
        <f t="shared" si="0"/>
        <v>0.125</v>
      </c>
      <c r="O10">
        <v>41.9</v>
      </c>
      <c r="P10">
        <v>6.25E-2</v>
      </c>
      <c r="R10">
        <v>47.9</v>
      </c>
      <c r="S10">
        <f t="shared" si="1"/>
        <v>0.16666666666666666</v>
      </c>
      <c r="U10">
        <v>46.5</v>
      </c>
      <c r="V10">
        <v>8.3333333333333329E-2</v>
      </c>
    </row>
    <row r="11" spans="1:22" x14ac:dyDescent="0.3">
      <c r="A11">
        <v>109.9</v>
      </c>
      <c r="B11">
        <v>98.2</v>
      </c>
      <c r="C11">
        <v>135</v>
      </c>
      <c r="D11">
        <v>147.4</v>
      </c>
      <c r="E11" t="s">
        <v>9</v>
      </c>
      <c r="F11">
        <v>42.8</v>
      </c>
      <c r="G11">
        <v>48.3</v>
      </c>
      <c r="H11">
        <v>67.7</v>
      </c>
      <c r="I11">
        <v>68.900000000000006</v>
      </c>
      <c r="L11">
        <v>42.9</v>
      </c>
      <c r="M11">
        <f t="shared" si="0"/>
        <v>0.140625</v>
      </c>
      <c r="O11">
        <v>41.9</v>
      </c>
      <c r="P11">
        <v>7.8125E-2</v>
      </c>
      <c r="R11">
        <v>48.3</v>
      </c>
      <c r="S11">
        <f t="shared" si="1"/>
        <v>0.1875</v>
      </c>
      <c r="U11">
        <v>46.5</v>
      </c>
      <c r="V11">
        <v>0.10416666666666666</v>
      </c>
    </row>
    <row r="12" spans="1:22" x14ac:dyDescent="0.3">
      <c r="A12">
        <v>112.4</v>
      </c>
      <c r="B12">
        <v>122.1</v>
      </c>
      <c r="C12">
        <v>115.3</v>
      </c>
      <c r="D12">
        <v>158.9</v>
      </c>
      <c r="E12" t="s">
        <v>10</v>
      </c>
      <c r="F12">
        <v>56.5</v>
      </c>
      <c r="G12">
        <v>51.1</v>
      </c>
      <c r="H12">
        <v>62.3</v>
      </c>
      <c r="I12">
        <v>63.6</v>
      </c>
      <c r="L12">
        <v>43.2</v>
      </c>
      <c r="M12">
        <f t="shared" si="0"/>
        <v>0.15625</v>
      </c>
      <c r="O12">
        <v>42.2</v>
      </c>
      <c r="P12">
        <v>7.8125E-2</v>
      </c>
      <c r="R12">
        <v>48.3</v>
      </c>
      <c r="S12">
        <f t="shared" si="1"/>
        <v>0.20833333333333334</v>
      </c>
      <c r="U12">
        <v>46.7</v>
      </c>
      <c r="V12">
        <v>0.10416666666666666</v>
      </c>
    </row>
    <row r="13" spans="1:22" x14ac:dyDescent="0.3">
      <c r="A13">
        <v>104</v>
      </c>
      <c r="B13">
        <v>110.2</v>
      </c>
      <c r="C13">
        <v>130.19999999999999</v>
      </c>
      <c r="D13">
        <v>153.4</v>
      </c>
      <c r="E13" t="s">
        <v>10</v>
      </c>
      <c r="F13">
        <v>43.2</v>
      </c>
      <c r="G13">
        <v>56.2</v>
      </c>
      <c r="H13">
        <v>78.2</v>
      </c>
      <c r="I13">
        <v>58.2</v>
      </c>
      <c r="L13">
        <v>43.5</v>
      </c>
      <c r="M13">
        <f t="shared" si="0"/>
        <v>0.171875</v>
      </c>
      <c r="O13">
        <v>42.2</v>
      </c>
      <c r="P13">
        <v>9.375E-2</v>
      </c>
      <c r="R13">
        <v>49</v>
      </c>
      <c r="S13">
        <f t="shared" si="1"/>
        <v>0.22916666666666669</v>
      </c>
      <c r="U13">
        <v>46.7</v>
      </c>
      <c r="V13">
        <v>0.12499999999999999</v>
      </c>
    </row>
    <row r="14" spans="1:22" x14ac:dyDescent="0.3">
      <c r="A14">
        <v>121.2</v>
      </c>
      <c r="B14">
        <v>92.3</v>
      </c>
      <c r="C14">
        <v>135.4</v>
      </c>
      <c r="D14">
        <v>175.1</v>
      </c>
      <c r="E14" t="s">
        <v>9</v>
      </c>
      <c r="F14">
        <v>44.7</v>
      </c>
      <c r="G14">
        <v>56.9</v>
      </c>
      <c r="H14">
        <v>78.3</v>
      </c>
      <c r="I14">
        <v>53.4</v>
      </c>
      <c r="L14">
        <v>43.5</v>
      </c>
      <c r="M14">
        <f t="shared" si="0"/>
        <v>0.1875</v>
      </c>
      <c r="O14">
        <v>42.6</v>
      </c>
      <c r="P14">
        <v>9.375E-2</v>
      </c>
      <c r="R14">
        <v>49.1</v>
      </c>
      <c r="S14">
        <f t="shared" si="1"/>
        <v>0.25</v>
      </c>
      <c r="U14">
        <v>47.4</v>
      </c>
      <c r="V14">
        <v>0.12499999999999999</v>
      </c>
    </row>
    <row r="15" spans="1:22" x14ac:dyDescent="0.3">
      <c r="A15">
        <v>102</v>
      </c>
      <c r="B15">
        <v>104</v>
      </c>
      <c r="C15">
        <v>123.9</v>
      </c>
      <c r="D15">
        <v>169.1</v>
      </c>
      <c r="E15" t="s">
        <v>9</v>
      </c>
      <c r="F15">
        <v>48.8</v>
      </c>
      <c r="G15">
        <v>60.5</v>
      </c>
      <c r="H15">
        <v>73.599999999999994</v>
      </c>
      <c r="I15">
        <v>67.2</v>
      </c>
      <c r="L15">
        <v>44.3</v>
      </c>
      <c r="M15">
        <f t="shared" si="0"/>
        <v>0.203125</v>
      </c>
      <c r="O15">
        <v>42.6</v>
      </c>
      <c r="P15">
        <v>0.109375</v>
      </c>
      <c r="R15">
        <v>50.8</v>
      </c>
      <c r="S15">
        <f t="shared" si="1"/>
        <v>0.27083333333333331</v>
      </c>
      <c r="U15">
        <v>47.4</v>
      </c>
      <c r="V15">
        <v>0.14583333333333331</v>
      </c>
    </row>
    <row r="16" spans="1:22" x14ac:dyDescent="0.3">
      <c r="A16">
        <v>94.3</v>
      </c>
      <c r="B16">
        <v>106</v>
      </c>
      <c r="C16">
        <v>132.6</v>
      </c>
      <c r="D16">
        <v>137.80000000000001</v>
      </c>
      <c r="E16" t="s">
        <v>9</v>
      </c>
      <c r="F16">
        <v>51.2</v>
      </c>
      <c r="G16">
        <v>54.8</v>
      </c>
      <c r="H16">
        <v>71.099999999999994</v>
      </c>
      <c r="I16">
        <v>60.8</v>
      </c>
      <c r="L16">
        <v>44.7</v>
      </c>
      <c r="M16">
        <f t="shared" si="0"/>
        <v>0.21875</v>
      </c>
      <c r="O16">
        <v>42.6</v>
      </c>
      <c r="P16">
        <v>0.109375</v>
      </c>
      <c r="R16">
        <v>51</v>
      </c>
      <c r="S16">
        <f t="shared" si="1"/>
        <v>0.29166666666666663</v>
      </c>
      <c r="U16">
        <v>47.7</v>
      </c>
      <c r="V16">
        <v>0.14583333333333331</v>
      </c>
    </row>
    <row r="17" spans="1:22" x14ac:dyDescent="0.3">
      <c r="A17">
        <v>102.4</v>
      </c>
      <c r="B17">
        <v>121</v>
      </c>
      <c r="C17">
        <v>129</v>
      </c>
      <c r="D17">
        <v>170.2</v>
      </c>
      <c r="E17" t="s">
        <v>10</v>
      </c>
      <c r="F17">
        <v>46.7</v>
      </c>
      <c r="G17">
        <v>63.3</v>
      </c>
      <c r="H17">
        <v>65.599999999999994</v>
      </c>
      <c r="I17">
        <v>66.5</v>
      </c>
      <c r="L17">
        <v>45</v>
      </c>
      <c r="M17">
        <f t="shared" si="0"/>
        <v>0.234375</v>
      </c>
      <c r="O17">
        <v>42.6</v>
      </c>
      <c r="P17">
        <v>0.125</v>
      </c>
      <c r="R17">
        <v>51</v>
      </c>
      <c r="S17">
        <f t="shared" si="1"/>
        <v>0.31249999999999994</v>
      </c>
      <c r="U17">
        <v>47.7</v>
      </c>
      <c r="V17">
        <v>0.16666666666666666</v>
      </c>
    </row>
    <row r="18" spans="1:22" x14ac:dyDescent="0.3">
      <c r="A18">
        <v>105.6</v>
      </c>
      <c r="B18">
        <v>101.3</v>
      </c>
      <c r="C18">
        <v>120.8</v>
      </c>
      <c r="D18">
        <v>153.19999999999999</v>
      </c>
      <c r="E18" t="s">
        <v>10</v>
      </c>
      <c r="F18">
        <v>46</v>
      </c>
      <c r="G18">
        <v>66.8</v>
      </c>
      <c r="H18">
        <v>59.6</v>
      </c>
      <c r="I18">
        <v>54.8</v>
      </c>
      <c r="L18">
        <v>45.1</v>
      </c>
      <c r="M18">
        <f t="shared" si="0"/>
        <v>0.25</v>
      </c>
      <c r="O18">
        <v>42.8</v>
      </c>
      <c r="P18">
        <v>0.125</v>
      </c>
      <c r="R18">
        <v>51.1</v>
      </c>
      <c r="S18">
        <f t="shared" si="1"/>
        <v>0.33333333333333326</v>
      </c>
      <c r="U18">
        <v>47.9</v>
      </c>
      <c r="V18">
        <v>0.16666666666666666</v>
      </c>
    </row>
    <row r="19" spans="1:22" x14ac:dyDescent="0.3">
      <c r="A19">
        <v>107.9</v>
      </c>
      <c r="B19">
        <v>113.3</v>
      </c>
      <c r="C19">
        <v>133.80000000000001</v>
      </c>
      <c r="D19">
        <v>142.30000000000001</v>
      </c>
      <c r="E19" t="s">
        <v>10</v>
      </c>
      <c r="F19">
        <v>41.9</v>
      </c>
      <c r="G19">
        <v>50.8</v>
      </c>
      <c r="H19">
        <v>62.8</v>
      </c>
      <c r="I19">
        <v>58.8</v>
      </c>
      <c r="L19">
        <v>45.4</v>
      </c>
      <c r="M19">
        <f t="shared" si="0"/>
        <v>0.265625</v>
      </c>
      <c r="O19">
        <v>42.8</v>
      </c>
      <c r="P19">
        <v>0.140625</v>
      </c>
      <c r="R19">
        <v>51.4</v>
      </c>
      <c r="S19">
        <f t="shared" si="1"/>
        <v>0.35416666666666657</v>
      </c>
      <c r="U19">
        <v>47.9</v>
      </c>
      <c r="V19">
        <v>0.1875</v>
      </c>
    </row>
    <row r="20" spans="1:22" x14ac:dyDescent="0.3">
      <c r="A20">
        <v>102.2</v>
      </c>
      <c r="B20">
        <v>96.8</v>
      </c>
      <c r="C20">
        <v>129.69999999999999</v>
      </c>
      <c r="D20">
        <v>167.3</v>
      </c>
      <c r="E20" t="s">
        <v>10</v>
      </c>
      <c r="F20">
        <v>45.6</v>
      </c>
      <c r="G20">
        <v>59.5</v>
      </c>
      <c r="H20">
        <v>61.9</v>
      </c>
      <c r="I20">
        <v>61.8</v>
      </c>
      <c r="L20">
        <v>45.6</v>
      </c>
      <c r="M20">
        <f t="shared" si="0"/>
        <v>0.28125</v>
      </c>
      <c r="O20">
        <v>42.9</v>
      </c>
      <c r="P20">
        <v>0.140625</v>
      </c>
      <c r="R20">
        <v>52.3</v>
      </c>
      <c r="S20">
        <f t="shared" si="1"/>
        <v>0.37499999999999989</v>
      </c>
      <c r="U20">
        <v>48.3</v>
      </c>
      <c r="V20">
        <v>0.1875</v>
      </c>
    </row>
    <row r="21" spans="1:22" x14ac:dyDescent="0.3">
      <c r="A21">
        <v>93.2</v>
      </c>
      <c r="B21">
        <v>106.6</v>
      </c>
      <c r="C21">
        <v>120.1</v>
      </c>
      <c r="D21">
        <v>161.6</v>
      </c>
      <c r="E21" t="s">
        <v>9</v>
      </c>
      <c r="F21">
        <v>46.4</v>
      </c>
      <c r="G21">
        <v>44.2</v>
      </c>
      <c r="H21">
        <v>60</v>
      </c>
      <c r="I21">
        <v>63.4</v>
      </c>
      <c r="L21">
        <v>46</v>
      </c>
      <c r="M21">
        <f t="shared" si="0"/>
        <v>0.296875</v>
      </c>
      <c r="O21">
        <v>42.9</v>
      </c>
      <c r="P21">
        <v>0.15625</v>
      </c>
      <c r="R21">
        <v>52.7</v>
      </c>
      <c r="S21">
        <f t="shared" si="1"/>
        <v>0.3958333333333332</v>
      </c>
      <c r="U21">
        <v>48.3</v>
      </c>
      <c r="V21">
        <v>0.20833333333333334</v>
      </c>
    </row>
    <row r="22" spans="1:22" x14ac:dyDescent="0.3">
      <c r="A22">
        <v>96.8</v>
      </c>
      <c r="B22">
        <v>108.7</v>
      </c>
      <c r="C22">
        <v>123</v>
      </c>
      <c r="D22">
        <v>138.4</v>
      </c>
      <c r="E22" t="s">
        <v>9</v>
      </c>
      <c r="F22">
        <v>34</v>
      </c>
      <c r="G22">
        <v>64.7</v>
      </c>
      <c r="H22">
        <v>55</v>
      </c>
      <c r="I22">
        <v>52</v>
      </c>
      <c r="L22">
        <v>46.4</v>
      </c>
      <c r="M22">
        <f t="shared" si="0"/>
        <v>0.3125</v>
      </c>
      <c r="O22">
        <v>43.2</v>
      </c>
      <c r="P22">
        <v>0.15625</v>
      </c>
      <c r="R22">
        <v>52.7</v>
      </c>
      <c r="S22">
        <f t="shared" si="1"/>
        <v>0.41666666666666652</v>
      </c>
      <c r="U22">
        <v>48.3</v>
      </c>
      <c r="V22">
        <v>0.20833333333333334</v>
      </c>
    </row>
    <row r="23" spans="1:22" x14ac:dyDescent="0.3">
      <c r="A23">
        <v>107.1</v>
      </c>
      <c r="B23">
        <v>107.4</v>
      </c>
      <c r="C23">
        <v>140.19999999999999</v>
      </c>
      <c r="D23">
        <v>147.19999999999999</v>
      </c>
      <c r="E23" t="s">
        <v>9</v>
      </c>
      <c r="F23">
        <v>45</v>
      </c>
      <c r="G23">
        <v>59.8</v>
      </c>
      <c r="H23">
        <v>57.2</v>
      </c>
      <c r="I23">
        <v>59</v>
      </c>
      <c r="L23">
        <v>46.4</v>
      </c>
      <c r="M23">
        <f t="shared" si="0"/>
        <v>0.328125</v>
      </c>
      <c r="O23">
        <v>43.2</v>
      </c>
      <c r="P23">
        <v>0.171875</v>
      </c>
      <c r="R23">
        <v>52.9</v>
      </c>
      <c r="S23">
        <f t="shared" si="1"/>
        <v>0.43749999999999983</v>
      </c>
      <c r="U23">
        <v>48.3</v>
      </c>
      <c r="V23">
        <v>0.22916666666666669</v>
      </c>
    </row>
    <row r="24" spans="1:22" x14ac:dyDescent="0.3">
      <c r="A24">
        <v>111.8</v>
      </c>
      <c r="B24">
        <v>101.6</v>
      </c>
      <c r="C24">
        <v>112.1</v>
      </c>
      <c r="D24">
        <v>144.9</v>
      </c>
      <c r="E24" t="s">
        <v>9</v>
      </c>
      <c r="F24">
        <v>42.6</v>
      </c>
      <c r="G24">
        <v>63.2</v>
      </c>
      <c r="H24">
        <v>59.9</v>
      </c>
      <c r="I24">
        <v>64.599999999999994</v>
      </c>
      <c r="L24">
        <v>46.5</v>
      </c>
      <c r="M24">
        <f t="shared" si="0"/>
        <v>0.34375</v>
      </c>
      <c r="O24">
        <v>43.5</v>
      </c>
      <c r="P24">
        <v>0.171875</v>
      </c>
      <c r="R24">
        <v>53.6</v>
      </c>
      <c r="S24">
        <f t="shared" si="1"/>
        <v>0.45833333333333315</v>
      </c>
      <c r="U24">
        <v>49</v>
      </c>
      <c r="V24">
        <v>0.22916666666666669</v>
      </c>
    </row>
    <row r="25" spans="1:22" x14ac:dyDescent="0.3">
      <c r="A25">
        <v>100</v>
      </c>
      <c r="B25">
        <v>112</v>
      </c>
      <c r="C25">
        <v>130.6</v>
      </c>
      <c r="D25">
        <v>135.30000000000001</v>
      </c>
      <c r="E25" t="s">
        <v>10</v>
      </c>
      <c r="F25">
        <v>51.8</v>
      </c>
      <c r="G25">
        <v>57.1</v>
      </c>
      <c r="H25">
        <v>63.4</v>
      </c>
      <c r="I25">
        <v>63</v>
      </c>
      <c r="L25">
        <v>46.6</v>
      </c>
      <c r="M25">
        <f t="shared" si="0"/>
        <v>0.359375</v>
      </c>
      <c r="O25">
        <v>43.5</v>
      </c>
      <c r="P25">
        <v>0.1875</v>
      </c>
      <c r="R25">
        <v>53.8</v>
      </c>
      <c r="S25">
        <f t="shared" si="1"/>
        <v>0.47916666666666646</v>
      </c>
      <c r="U25">
        <v>49</v>
      </c>
      <c r="V25">
        <v>0.25</v>
      </c>
    </row>
    <row r="26" spans="1:22" x14ac:dyDescent="0.3">
      <c r="A26">
        <v>107.4</v>
      </c>
      <c r="B26">
        <v>100.7</v>
      </c>
      <c r="C26">
        <v>125.7</v>
      </c>
      <c r="D26">
        <v>150.9</v>
      </c>
      <c r="E26" t="s">
        <v>9</v>
      </c>
      <c r="F26">
        <v>50.3</v>
      </c>
      <c r="G26">
        <v>53.8</v>
      </c>
      <c r="H26">
        <v>67.599999999999994</v>
      </c>
      <c r="I26">
        <v>52.8</v>
      </c>
      <c r="L26">
        <v>46.7</v>
      </c>
      <c r="M26">
        <f t="shared" si="0"/>
        <v>0.375</v>
      </c>
      <c r="O26">
        <v>43.5</v>
      </c>
      <c r="P26">
        <v>0.1875</v>
      </c>
      <c r="R26">
        <v>54.2</v>
      </c>
      <c r="S26">
        <f t="shared" si="1"/>
        <v>0.49999999999999978</v>
      </c>
      <c r="U26">
        <v>49.1</v>
      </c>
      <c r="V26">
        <v>0.25</v>
      </c>
    </row>
    <row r="27" spans="1:22" x14ac:dyDescent="0.3">
      <c r="A27">
        <v>111.8</v>
      </c>
      <c r="B27">
        <v>118.8</v>
      </c>
      <c r="C27">
        <v>125</v>
      </c>
      <c r="D27">
        <v>146.80000000000001</v>
      </c>
      <c r="E27" t="s">
        <v>9</v>
      </c>
      <c r="F27">
        <v>49.5</v>
      </c>
      <c r="G27">
        <v>55.3</v>
      </c>
      <c r="H27">
        <v>64.5</v>
      </c>
      <c r="I27">
        <v>62.1</v>
      </c>
      <c r="L27">
        <v>47.6</v>
      </c>
      <c r="M27">
        <f t="shared" si="0"/>
        <v>0.390625</v>
      </c>
      <c r="O27">
        <v>43.5</v>
      </c>
      <c r="P27">
        <v>0.203125</v>
      </c>
      <c r="R27">
        <v>54.2</v>
      </c>
      <c r="S27">
        <f t="shared" si="1"/>
        <v>0.52083333333333315</v>
      </c>
      <c r="U27">
        <v>49.1</v>
      </c>
      <c r="V27">
        <v>0.27083333333333331</v>
      </c>
    </row>
    <row r="28" spans="1:22" x14ac:dyDescent="0.3">
      <c r="A28">
        <v>120.3</v>
      </c>
      <c r="B28">
        <v>125</v>
      </c>
      <c r="C28">
        <v>131.6</v>
      </c>
      <c r="D28">
        <v>130.9</v>
      </c>
      <c r="E28" t="s">
        <v>10</v>
      </c>
      <c r="F28">
        <v>52.3</v>
      </c>
      <c r="G28">
        <v>46.7</v>
      </c>
      <c r="H28">
        <v>65.8</v>
      </c>
      <c r="I28">
        <v>62.7</v>
      </c>
      <c r="L28">
        <v>48</v>
      </c>
      <c r="M28">
        <f t="shared" si="0"/>
        <v>0.40625</v>
      </c>
      <c r="O28">
        <v>44.3</v>
      </c>
      <c r="P28">
        <v>0.203125</v>
      </c>
      <c r="R28">
        <v>54.4</v>
      </c>
      <c r="S28">
        <f t="shared" si="1"/>
        <v>0.54166666666666652</v>
      </c>
      <c r="U28">
        <v>50.8</v>
      </c>
      <c r="V28">
        <v>0.27083333333333331</v>
      </c>
    </row>
    <row r="29" spans="1:22" x14ac:dyDescent="0.3">
      <c r="A29">
        <v>113.6</v>
      </c>
      <c r="B29">
        <v>89.5</v>
      </c>
      <c r="C29">
        <v>117.4</v>
      </c>
      <c r="D29">
        <v>149.69999999999999</v>
      </c>
      <c r="E29" t="s">
        <v>9</v>
      </c>
      <c r="F29">
        <v>51.4</v>
      </c>
      <c r="G29">
        <v>47.7</v>
      </c>
      <c r="H29">
        <v>66.2</v>
      </c>
      <c r="I29">
        <v>54.5</v>
      </c>
      <c r="L29">
        <v>48.3</v>
      </c>
      <c r="M29">
        <f t="shared" si="0"/>
        <v>0.421875</v>
      </c>
      <c r="O29">
        <v>44.3</v>
      </c>
      <c r="P29">
        <v>0.21875</v>
      </c>
      <c r="R29">
        <v>54.4</v>
      </c>
      <c r="S29">
        <f t="shared" si="1"/>
        <v>0.56249999999999989</v>
      </c>
      <c r="U29">
        <v>50.8</v>
      </c>
      <c r="V29">
        <v>0.29166666666666663</v>
      </c>
    </row>
    <row r="30" spans="1:22" x14ac:dyDescent="0.3">
      <c r="A30">
        <v>110.3</v>
      </c>
      <c r="B30">
        <v>106.8</v>
      </c>
      <c r="C30">
        <v>136.4</v>
      </c>
      <c r="D30">
        <v>169.7</v>
      </c>
      <c r="E30" t="s">
        <v>10</v>
      </c>
      <c r="F30">
        <v>58.1</v>
      </c>
      <c r="G30">
        <v>61</v>
      </c>
      <c r="H30">
        <v>70.900000000000006</v>
      </c>
      <c r="I30">
        <v>63.2</v>
      </c>
      <c r="L30">
        <v>48.7</v>
      </c>
      <c r="M30">
        <f t="shared" si="0"/>
        <v>0.4375</v>
      </c>
      <c r="O30">
        <v>44.7</v>
      </c>
      <c r="P30">
        <v>0.21875</v>
      </c>
      <c r="R30">
        <v>54.8</v>
      </c>
      <c r="S30">
        <f t="shared" si="1"/>
        <v>0.58333333333333326</v>
      </c>
      <c r="U30">
        <v>51</v>
      </c>
      <c r="V30">
        <v>0.29166666666666663</v>
      </c>
    </row>
    <row r="31" spans="1:22" x14ac:dyDescent="0.3">
      <c r="A31">
        <v>113.5</v>
      </c>
      <c r="B31">
        <v>98.3</v>
      </c>
      <c r="C31">
        <v>126.6</v>
      </c>
      <c r="D31">
        <v>150.19999999999999</v>
      </c>
      <c r="E31" t="s">
        <v>9</v>
      </c>
      <c r="F31">
        <v>52.4</v>
      </c>
      <c r="G31">
        <v>47.4</v>
      </c>
      <c r="H31">
        <v>59</v>
      </c>
      <c r="I31">
        <v>57.6</v>
      </c>
      <c r="L31">
        <v>48.7</v>
      </c>
      <c r="M31">
        <f t="shared" si="0"/>
        <v>0.453125</v>
      </c>
      <c r="O31">
        <v>44.7</v>
      </c>
      <c r="P31">
        <v>0.234375</v>
      </c>
      <c r="R31">
        <v>54.8</v>
      </c>
      <c r="S31">
        <f t="shared" si="1"/>
        <v>0.60416666666666663</v>
      </c>
      <c r="U31">
        <v>51</v>
      </c>
      <c r="V31">
        <v>0.31249999999999994</v>
      </c>
    </row>
    <row r="32" spans="1:22" x14ac:dyDescent="0.3">
      <c r="A32">
        <v>111.2</v>
      </c>
      <c r="B32">
        <v>90.7</v>
      </c>
      <c r="C32">
        <v>120.4</v>
      </c>
      <c r="D32">
        <v>127.9</v>
      </c>
      <c r="E32" t="s">
        <v>9</v>
      </c>
      <c r="F32">
        <v>47.6</v>
      </c>
      <c r="G32">
        <v>60.8</v>
      </c>
      <c r="H32">
        <v>63</v>
      </c>
      <c r="I32">
        <v>69.599999999999994</v>
      </c>
      <c r="L32">
        <v>48.7</v>
      </c>
      <c r="M32">
        <f t="shared" si="0"/>
        <v>0.46875</v>
      </c>
      <c r="O32">
        <v>45</v>
      </c>
      <c r="P32">
        <v>0.234375</v>
      </c>
      <c r="R32">
        <v>55.3</v>
      </c>
      <c r="S32">
        <f t="shared" si="1"/>
        <v>0.625</v>
      </c>
      <c r="U32">
        <v>51</v>
      </c>
      <c r="V32">
        <v>0.31249999999999994</v>
      </c>
    </row>
    <row r="33" spans="1:22" x14ac:dyDescent="0.3">
      <c r="A33">
        <v>104</v>
      </c>
      <c r="B33">
        <v>110.6</v>
      </c>
      <c r="C33">
        <v>136.19999999999999</v>
      </c>
      <c r="D33">
        <v>159.9</v>
      </c>
      <c r="E33" t="s">
        <v>10</v>
      </c>
      <c r="F33">
        <v>43.5</v>
      </c>
      <c r="G33">
        <v>51</v>
      </c>
      <c r="H33">
        <v>60.9</v>
      </c>
      <c r="I33">
        <v>58.6</v>
      </c>
      <c r="L33">
        <v>48.7</v>
      </c>
      <c r="M33">
        <f t="shared" si="0"/>
        <v>0.484375</v>
      </c>
      <c r="O33">
        <v>45</v>
      </c>
      <c r="P33">
        <v>0.25</v>
      </c>
      <c r="R33">
        <v>56.2</v>
      </c>
      <c r="S33">
        <f t="shared" si="1"/>
        <v>0.64583333333333337</v>
      </c>
      <c r="U33">
        <v>51</v>
      </c>
      <c r="V33">
        <v>0.33333333333333326</v>
      </c>
    </row>
    <row r="34" spans="1:22" x14ac:dyDescent="0.3">
      <c r="A34">
        <v>88</v>
      </c>
      <c r="B34">
        <v>110.8</v>
      </c>
      <c r="C34">
        <v>119.6</v>
      </c>
      <c r="D34">
        <v>126.7</v>
      </c>
      <c r="E34" t="s">
        <v>9</v>
      </c>
      <c r="F34">
        <v>56.3</v>
      </c>
      <c r="G34">
        <v>54.4</v>
      </c>
      <c r="H34">
        <v>67.3</v>
      </c>
      <c r="I34">
        <v>56.1</v>
      </c>
      <c r="L34">
        <v>48.8</v>
      </c>
      <c r="M34">
        <f t="shared" si="0"/>
        <v>0.5</v>
      </c>
      <c r="O34">
        <v>45.1</v>
      </c>
      <c r="P34">
        <v>0.25</v>
      </c>
      <c r="R34">
        <v>56.5</v>
      </c>
      <c r="S34">
        <f t="shared" si="1"/>
        <v>0.66666666666666674</v>
      </c>
      <c r="U34">
        <v>51.1</v>
      </c>
      <c r="V34">
        <v>0.33333333333333326</v>
      </c>
    </row>
    <row r="35" spans="1:22" x14ac:dyDescent="0.3">
      <c r="A35">
        <v>99.1</v>
      </c>
      <c r="B35">
        <v>98.8</v>
      </c>
      <c r="C35">
        <v>138.4</v>
      </c>
      <c r="D35">
        <v>123</v>
      </c>
      <c r="E35" t="s">
        <v>9</v>
      </c>
      <c r="F35">
        <v>59.3</v>
      </c>
      <c r="G35">
        <v>43.2</v>
      </c>
      <c r="H35">
        <v>56.7</v>
      </c>
      <c r="I35">
        <v>53</v>
      </c>
      <c r="L35">
        <v>49.4</v>
      </c>
      <c r="M35">
        <f t="shared" ref="M35:M65" si="2">M34+1/COUNT($L$2:$L$65)</f>
        <v>0.515625</v>
      </c>
      <c r="O35">
        <v>45.1</v>
      </c>
      <c r="P35">
        <v>0.265625</v>
      </c>
      <c r="R35">
        <v>56.9</v>
      </c>
      <c r="S35">
        <f t="shared" si="1"/>
        <v>0.68750000000000011</v>
      </c>
      <c r="U35">
        <v>51.1</v>
      </c>
      <c r="V35">
        <v>0.35416666666666657</v>
      </c>
    </row>
    <row r="36" spans="1:22" x14ac:dyDescent="0.3">
      <c r="A36">
        <v>123.6</v>
      </c>
      <c r="B36">
        <v>104.1</v>
      </c>
      <c r="C36">
        <v>144</v>
      </c>
      <c r="D36">
        <v>161</v>
      </c>
      <c r="E36" t="s">
        <v>9</v>
      </c>
      <c r="F36">
        <v>60.9</v>
      </c>
      <c r="G36">
        <v>54.2</v>
      </c>
      <c r="H36">
        <v>54.7</v>
      </c>
      <c r="I36">
        <v>52.4</v>
      </c>
      <c r="L36">
        <v>49.5</v>
      </c>
      <c r="M36">
        <f t="shared" si="2"/>
        <v>0.53125</v>
      </c>
      <c r="O36">
        <v>45.4</v>
      </c>
      <c r="P36">
        <v>0.265625</v>
      </c>
      <c r="R36">
        <v>57.1</v>
      </c>
      <c r="S36">
        <f t="shared" si="1"/>
        <v>0.70833333333333348</v>
      </c>
      <c r="U36">
        <v>51.4</v>
      </c>
      <c r="V36">
        <v>0.35416666666666657</v>
      </c>
    </row>
    <row r="37" spans="1:22" x14ac:dyDescent="0.3">
      <c r="A37">
        <v>111.9</v>
      </c>
      <c r="B37">
        <v>98.6</v>
      </c>
      <c r="C37">
        <v>135.4</v>
      </c>
      <c r="D37">
        <v>129.19999999999999</v>
      </c>
      <c r="E37" t="s">
        <v>10</v>
      </c>
      <c r="F37">
        <v>41.6</v>
      </c>
      <c r="G37">
        <v>46.5</v>
      </c>
      <c r="H37">
        <v>60.2</v>
      </c>
      <c r="I37">
        <v>58.4</v>
      </c>
      <c r="L37">
        <v>49.9</v>
      </c>
      <c r="M37">
        <f t="shared" si="2"/>
        <v>0.546875</v>
      </c>
      <c r="O37">
        <v>45.4</v>
      </c>
      <c r="P37">
        <v>0.28125</v>
      </c>
      <c r="R37">
        <v>58.9</v>
      </c>
      <c r="S37">
        <f t="shared" si="1"/>
        <v>0.72916666666666685</v>
      </c>
      <c r="U37">
        <v>51.4</v>
      </c>
      <c r="V37">
        <v>0.37499999999999989</v>
      </c>
    </row>
    <row r="38" spans="1:22" x14ac:dyDescent="0.3">
      <c r="A38">
        <v>103.2</v>
      </c>
      <c r="B38">
        <v>111</v>
      </c>
      <c r="C38">
        <v>150.30000000000001</v>
      </c>
      <c r="D38">
        <v>137.30000000000001</v>
      </c>
      <c r="E38" t="s">
        <v>9</v>
      </c>
      <c r="F38">
        <v>48.3</v>
      </c>
      <c r="G38">
        <v>42.7</v>
      </c>
      <c r="H38">
        <v>60.4</v>
      </c>
      <c r="I38">
        <v>65.599999999999994</v>
      </c>
      <c r="L38">
        <v>50.1</v>
      </c>
      <c r="M38">
        <f t="shared" si="2"/>
        <v>0.5625</v>
      </c>
      <c r="O38">
        <v>45.6</v>
      </c>
      <c r="P38">
        <v>0.28125</v>
      </c>
      <c r="R38">
        <v>59.5</v>
      </c>
      <c r="S38">
        <f t="shared" si="1"/>
        <v>0.75000000000000022</v>
      </c>
      <c r="U38">
        <v>52.3</v>
      </c>
      <c r="V38">
        <v>0.37499999999999989</v>
      </c>
    </row>
    <row r="39" spans="1:22" x14ac:dyDescent="0.3">
      <c r="A39">
        <v>117.3</v>
      </c>
      <c r="B39">
        <v>111.5</v>
      </c>
      <c r="C39">
        <v>129.30000000000001</v>
      </c>
      <c r="D39">
        <v>161.30000000000001</v>
      </c>
      <c r="E39" t="s">
        <v>10</v>
      </c>
      <c r="F39">
        <v>56.1</v>
      </c>
      <c r="G39">
        <v>60.2</v>
      </c>
      <c r="H39">
        <v>59.4</v>
      </c>
      <c r="I39">
        <v>69.5</v>
      </c>
      <c r="L39">
        <v>50.3</v>
      </c>
      <c r="M39">
        <f t="shared" si="2"/>
        <v>0.578125</v>
      </c>
      <c r="O39">
        <v>45.6</v>
      </c>
      <c r="P39">
        <v>0.296875</v>
      </c>
      <c r="R39">
        <v>59.8</v>
      </c>
      <c r="S39">
        <f t="shared" si="1"/>
        <v>0.77083333333333359</v>
      </c>
      <c r="U39">
        <v>52.3</v>
      </c>
      <c r="V39">
        <v>0.3958333333333332</v>
      </c>
    </row>
    <row r="40" spans="1:22" x14ac:dyDescent="0.3">
      <c r="A40">
        <v>108.1</v>
      </c>
      <c r="B40">
        <v>113.1</v>
      </c>
      <c r="C40">
        <v>139.30000000000001</v>
      </c>
      <c r="D40">
        <v>163.30000000000001</v>
      </c>
      <c r="E40" t="s">
        <v>9</v>
      </c>
      <c r="F40">
        <v>48.7</v>
      </c>
      <c r="G40">
        <v>54.8</v>
      </c>
      <c r="H40">
        <v>63.2</v>
      </c>
      <c r="I40">
        <v>58.1</v>
      </c>
      <c r="L40">
        <v>51.1</v>
      </c>
      <c r="M40">
        <f t="shared" si="2"/>
        <v>0.59375</v>
      </c>
      <c r="O40">
        <v>46</v>
      </c>
      <c r="P40">
        <v>0.296875</v>
      </c>
      <c r="R40">
        <v>60.2</v>
      </c>
      <c r="S40">
        <f t="shared" si="1"/>
        <v>0.79166666666666696</v>
      </c>
      <c r="U40">
        <v>52.7</v>
      </c>
      <c r="V40">
        <v>0.3958333333333332</v>
      </c>
    </row>
    <row r="41" spans="1:22" x14ac:dyDescent="0.3">
      <c r="A41">
        <v>115.3</v>
      </c>
      <c r="B41">
        <v>114.2</v>
      </c>
      <c r="C41">
        <v>122.9</v>
      </c>
      <c r="D41">
        <v>141.1</v>
      </c>
      <c r="E41" t="s">
        <v>10</v>
      </c>
      <c r="F41">
        <v>48.7</v>
      </c>
      <c r="G41">
        <v>43.1</v>
      </c>
      <c r="H41">
        <v>66.400000000000006</v>
      </c>
      <c r="I41">
        <v>57.9</v>
      </c>
      <c r="L41">
        <v>51.2</v>
      </c>
      <c r="M41">
        <f t="shared" si="2"/>
        <v>0.609375</v>
      </c>
      <c r="O41">
        <v>46</v>
      </c>
      <c r="P41">
        <v>0.3125</v>
      </c>
      <c r="R41">
        <v>60.2</v>
      </c>
      <c r="S41">
        <f t="shared" si="1"/>
        <v>0.81250000000000033</v>
      </c>
      <c r="U41">
        <v>52.7</v>
      </c>
      <c r="V41">
        <v>0.41666666666666652</v>
      </c>
    </row>
    <row r="42" spans="1:22" x14ac:dyDescent="0.3">
      <c r="A42">
        <v>121.6</v>
      </c>
      <c r="B42">
        <v>117.2</v>
      </c>
      <c r="C42">
        <v>136.30000000000001</v>
      </c>
      <c r="D42">
        <v>154.6</v>
      </c>
      <c r="E42" t="s">
        <v>10</v>
      </c>
      <c r="F42">
        <v>45.4</v>
      </c>
      <c r="G42">
        <v>63.4</v>
      </c>
      <c r="H42">
        <v>60.8</v>
      </c>
      <c r="I42">
        <v>51.5</v>
      </c>
      <c r="L42">
        <v>51.4</v>
      </c>
      <c r="M42">
        <f t="shared" si="2"/>
        <v>0.625</v>
      </c>
      <c r="O42">
        <v>46.4</v>
      </c>
      <c r="P42">
        <v>0.3125</v>
      </c>
      <c r="R42">
        <v>60.5</v>
      </c>
      <c r="S42">
        <f t="shared" si="1"/>
        <v>0.8333333333333337</v>
      </c>
      <c r="U42">
        <v>52.7</v>
      </c>
      <c r="V42">
        <v>0.41666666666666652</v>
      </c>
    </row>
    <row r="43" spans="1:22" x14ac:dyDescent="0.3">
      <c r="A43">
        <v>114.2</v>
      </c>
      <c r="B43">
        <v>101.6</v>
      </c>
      <c r="C43">
        <v>142.30000000000001</v>
      </c>
      <c r="D43">
        <v>141.9</v>
      </c>
      <c r="E43" t="s">
        <v>10</v>
      </c>
      <c r="F43">
        <v>42.9</v>
      </c>
      <c r="G43">
        <v>49.1</v>
      </c>
      <c r="H43">
        <v>67.3</v>
      </c>
      <c r="I43">
        <v>71</v>
      </c>
      <c r="L43">
        <v>51.4</v>
      </c>
      <c r="M43">
        <f t="shared" si="2"/>
        <v>0.640625</v>
      </c>
      <c r="O43">
        <v>46.4</v>
      </c>
      <c r="P43">
        <v>0.328125</v>
      </c>
      <c r="R43">
        <v>60.8</v>
      </c>
      <c r="S43">
        <f t="shared" si="1"/>
        <v>0.85416666666666707</v>
      </c>
      <c r="U43">
        <v>52.7</v>
      </c>
      <c r="V43">
        <v>0.43749999999999983</v>
      </c>
    </row>
    <row r="44" spans="1:22" x14ac:dyDescent="0.3">
      <c r="A44">
        <v>108.7</v>
      </c>
      <c r="B44">
        <v>106</v>
      </c>
      <c r="C44">
        <v>136.9</v>
      </c>
      <c r="D44">
        <v>171.2</v>
      </c>
      <c r="E44" t="s">
        <v>9</v>
      </c>
      <c r="F44">
        <v>49.9</v>
      </c>
      <c r="G44">
        <v>60.2</v>
      </c>
      <c r="H44">
        <v>74</v>
      </c>
      <c r="I44">
        <v>63.9</v>
      </c>
      <c r="L44">
        <v>51.7</v>
      </c>
      <c r="M44">
        <f t="shared" si="2"/>
        <v>0.65625</v>
      </c>
      <c r="O44">
        <v>46.4</v>
      </c>
      <c r="P44">
        <v>0.328125</v>
      </c>
      <c r="R44">
        <v>61</v>
      </c>
      <c r="S44">
        <f t="shared" si="1"/>
        <v>0.87500000000000044</v>
      </c>
      <c r="U44">
        <v>52.9</v>
      </c>
      <c r="V44">
        <v>0.43749999999999983</v>
      </c>
    </row>
    <row r="45" spans="1:22" x14ac:dyDescent="0.3">
      <c r="A45">
        <v>109.9</v>
      </c>
      <c r="B45">
        <v>98.5</v>
      </c>
      <c r="C45">
        <v>124.7</v>
      </c>
      <c r="D45">
        <v>160.69999999999999</v>
      </c>
      <c r="E45" t="s">
        <v>9</v>
      </c>
      <c r="F45">
        <v>42.6</v>
      </c>
      <c r="G45">
        <v>52.7</v>
      </c>
      <c r="H45">
        <v>65.7</v>
      </c>
      <c r="I45">
        <v>53.3</v>
      </c>
      <c r="L45">
        <v>51.8</v>
      </c>
      <c r="M45">
        <f t="shared" si="2"/>
        <v>0.671875</v>
      </c>
      <c r="O45">
        <v>46.4</v>
      </c>
      <c r="P45">
        <v>0.34375</v>
      </c>
      <c r="R45">
        <v>63.2</v>
      </c>
      <c r="S45">
        <f t="shared" si="1"/>
        <v>0.89583333333333381</v>
      </c>
      <c r="U45">
        <v>52.9</v>
      </c>
      <c r="V45">
        <v>0.45833333333333315</v>
      </c>
    </row>
    <row r="46" spans="1:22" x14ac:dyDescent="0.3">
      <c r="A46">
        <v>113.3</v>
      </c>
      <c r="B46">
        <v>102.4</v>
      </c>
      <c r="C46">
        <v>124.5</v>
      </c>
      <c r="D46">
        <v>165.2</v>
      </c>
      <c r="E46" t="s">
        <v>9</v>
      </c>
      <c r="F46">
        <v>57.4</v>
      </c>
      <c r="G46">
        <v>54.4</v>
      </c>
      <c r="H46">
        <v>63.2</v>
      </c>
      <c r="I46">
        <v>58.6</v>
      </c>
      <c r="L46">
        <v>52.3</v>
      </c>
      <c r="M46">
        <f t="shared" si="2"/>
        <v>0.6875</v>
      </c>
      <c r="O46">
        <v>46.5</v>
      </c>
      <c r="P46">
        <v>0.34375</v>
      </c>
      <c r="R46">
        <v>63.3</v>
      </c>
      <c r="S46">
        <f t="shared" si="1"/>
        <v>0.91666666666666718</v>
      </c>
      <c r="U46">
        <v>53.6</v>
      </c>
      <c r="V46">
        <v>0.45833333333333315</v>
      </c>
    </row>
    <row r="47" spans="1:22" x14ac:dyDescent="0.3">
      <c r="A47">
        <v>120.6</v>
      </c>
      <c r="B47">
        <v>101.9</v>
      </c>
      <c r="C47">
        <v>131</v>
      </c>
      <c r="E47" t="s">
        <v>10</v>
      </c>
      <c r="F47">
        <v>48.7</v>
      </c>
      <c r="G47">
        <v>56.5</v>
      </c>
      <c r="H47">
        <v>64.2</v>
      </c>
      <c r="I47">
        <v>56.8</v>
      </c>
      <c r="L47">
        <v>52.4</v>
      </c>
      <c r="M47">
        <f t="shared" si="2"/>
        <v>0.703125</v>
      </c>
      <c r="O47">
        <v>46.5</v>
      </c>
      <c r="P47">
        <v>0.359375</v>
      </c>
      <c r="R47">
        <v>63.4</v>
      </c>
      <c r="S47">
        <f t="shared" si="1"/>
        <v>0.93750000000000056</v>
      </c>
      <c r="U47">
        <v>53.6</v>
      </c>
      <c r="V47">
        <v>0.47916666666666646</v>
      </c>
    </row>
    <row r="48" spans="1:22" x14ac:dyDescent="0.3">
      <c r="A48">
        <v>93.9</v>
      </c>
      <c r="B48">
        <v>123</v>
      </c>
      <c r="C48">
        <v>136.80000000000001</v>
      </c>
      <c r="E48" t="s">
        <v>9</v>
      </c>
      <c r="F48">
        <v>45.1</v>
      </c>
      <c r="G48">
        <v>52.3</v>
      </c>
      <c r="H48">
        <v>59.6</v>
      </c>
      <c r="I48">
        <v>57.8</v>
      </c>
      <c r="L48">
        <v>52.6</v>
      </c>
      <c r="M48">
        <f t="shared" si="2"/>
        <v>0.71875</v>
      </c>
      <c r="O48">
        <v>46.6</v>
      </c>
      <c r="P48">
        <v>0.359375</v>
      </c>
      <c r="R48">
        <v>64.7</v>
      </c>
      <c r="S48">
        <f t="shared" si="1"/>
        <v>0.95833333333333393</v>
      </c>
      <c r="U48">
        <v>53.8</v>
      </c>
      <c r="V48">
        <v>0.47916666666666646</v>
      </c>
    </row>
    <row r="49" spans="1:22" x14ac:dyDescent="0.3">
      <c r="A49">
        <v>115.7</v>
      </c>
      <c r="B49">
        <v>90.8</v>
      </c>
      <c r="C49">
        <v>124.5</v>
      </c>
      <c r="E49" t="s">
        <v>9</v>
      </c>
      <c r="F49">
        <v>48</v>
      </c>
      <c r="G49">
        <v>49</v>
      </c>
      <c r="H49">
        <v>62.4</v>
      </c>
      <c r="I49">
        <v>63.2</v>
      </c>
      <c r="L49">
        <v>54.8</v>
      </c>
      <c r="M49">
        <f t="shared" si="2"/>
        <v>0.734375</v>
      </c>
      <c r="O49">
        <v>46.6</v>
      </c>
      <c r="P49">
        <v>0.375</v>
      </c>
      <c r="R49">
        <v>66.8</v>
      </c>
      <c r="S49">
        <f t="shared" si="1"/>
        <v>0.9791666666666673</v>
      </c>
      <c r="U49">
        <v>53.8</v>
      </c>
      <c r="V49">
        <v>0.49999999999999978</v>
      </c>
    </row>
    <row r="50" spans="1:22" x14ac:dyDescent="0.3">
      <c r="A50">
        <v>110.2</v>
      </c>
      <c r="B50">
        <v>96.1</v>
      </c>
      <c r="C50">
        <v>132.4</v>
      </c>
      <c r="E50" t="s">
        <v>9</v>
      </c>
      <c r="F50">
        <v>46.6</v>
      </c>
      <c r="H50">
        <v>59.7</v>
      </c>
      <c r="I50">
        <v>62.3</v>
      </c>
      <c r="L50">
        <v>55</v>
      </c>
      <c r="M50">
        <f t="shared" si="2"/>
        <v>0.75</v>
      </c>
      <c r="O50">
        <v>46.7</v>
      </c>
      <c r="P50">
        <v>0.375</v>
      </c>
      <c r="R50">
        <v>67</v>
      </c>
      <c r="S50">
        <v>1</v>
      </c>
      <c r="U50">
        <v>54.2</v>
      </c>
      <c r="V50">
        <v>0.49999999999999978</v>
      </c>
    </row>
    <row r="51" spans="1:22" x14ac:dyDescent="0.3">
      <c r="A51">
        <v>100.1</v>
      </c>
      <c r="B51">
        <v>106.5</v>
      </c>
      <c r="C51">
        <v>131.9</v>
      </c>
      <c r="E51" t="s">
        <v>9</v>
      </c>
      <c r="F51">
        <v>54.8</v>
      </c>
      <c r="H51">
        <v>64.2</v>
      </c>
      <c r="I51">
        <v>55.8</v>
      </c>
      <c r="L51">
        <v>55.5</v>
      </c>
      <c r="M51">
        <f t="shared" si="2"/>
        <v>0.765625</v>
      </c>
      <c r="O51">
        <v>46.7</v>
      </c>
      <c r="P51">
        <v>0.390625</v>
      </c>
      <c r="R51">
        <v>42.7</v>
      </c>
      <c r="S51">
        <v>2.0833333333333332E-2</v>
      </c>
      <c r="U51">
        <v>54.2</v>
      </c>
      <c r="V51">
        <v>0.52083333333333315</v>
      </c>
    </row>
    <row r="52" spans="1:22" x14ac:dyDescent="0.3">
      <c r="A52">
        <v>118.8</v>
      </c>
      <c r="B52">
        <v>114</v>
      </c>
      <c r="C52">
        <v>130.30000000000001</v>
      </c>
      <c r="E52" t="s">
        <v>10</v>
      </c>
      <c r="F52">
        <v>58.4</v>
      </c>
      <c r="H52">
        <v>59.6</v>
      </c>
      <c r="I52">
        <v>57.9</v>
      </c>
      <c r="L52">
        <v>55.8</v>
      </c>
      <c r="M52">
        <f t="shared" si="2"/>
        <v>0.78125</v>
      </c>
      <c r="O52">
        <v>47.6</v>
      </c>
      <c r="P52">
        <v>0.390625</v>
      </c>
      <c r="R52">
        <v>43.1</v>
      </c>
      <c r="S52">
        <v>4.1666666666666664E-2</v>
      </c>
      <c r="U52">
        <v>54.2</v>
      </c>
      <c r="V52">
        <v>0.52083333333333315</v>
      </c>
    </row>
    <row r="53" spans="1:22" x14ac:dyDescent="0.3">
      <c r="A53">
        <v>100.9</v>
      </c>
      <c r="B53">
        <v>75.5</v>
      </c>
      <c r="C53">
        <v>123.8</v>
      </c>
      <c r="E53" t="s">
        <v>9</v>
      </c>
      <c r="F53">
        <v>59.1</v>
      </c>
      <c r="H53">
        <v>60.9</v>
      </c>
      <c r="I53">
        <v>55.5</v>
      </c>
      <c r="L53">
        <v>56.1</v>
      </c>
      <c r="M53">
        <f t="shared" si="2"/>
        <v>0.796875</v>
      </c>
      <c r="O53">
        <v>47.6</v>
      </c>
      <c r="P53">
        <v>0.40625</v>
      </c>
      <c r="R53">
        <v>43.2</v>
      </c>
      <c r="S53">
        <v>6.25E-2</v>
      </c>
      <c r="U53">
        <v>54.2</v>
      </c>
      <c r="V53">
        <v>0.54166666666666652</v>
      </c>
    </row>
    <row r="54" spans="1:22" x14ac:dyDescent="0.3">
      <c r="A54">
        <v>130.80000000000001</v>
      </c>
      <c r="B54">
        <v>111.1</v>
      </c>
      <c r="C54">
        <v>128.69999999999999</v>
      </c>
      <c r="E54" t="s">
        <v>9</v>
      </c>
      <c r="F54">
        <v>42.2</v>
      </c>
      <c r="H54">
        <v>59.2</v>
      </c>
      <c r="I54">
        <v>56.9</v>
      </c>
      <c r="L54">
        <v>56.1</v>
      </c>
      <c r="M54">
        <f t="shared" si="2"/>
        <v>0.8125</v>
      </c>
      <c r="O54">
        <v>48</v>
      </c>
      <c r="P54">
        <v>0.40625</v>
      </c>
      <c r="R54">
        <v>44.2</v>
      </c>
      <c r="S54">
        <v>8.3333333333333329E-2</v>
      </c>
      <c r="U54">
        <v>54.4</v>
      </c>
      <c r="V54">
        <v>0.54166666666666652</v>
      </c>
    </row>
    <row r="55" spans="1:22" x14ac:dyDescent="0.3">
      <c r="A55">
        <v>104.8</v>
      </c>
      <c r="B55">
        <v>103.9</v>
      </c>
      <c r="C55">
        <v>117.8</v>
      </c>
      <c r="E55" t="s">
        <v>9</v>
      </c>
      <c r="F55">
        <v>43.5</v>
      </c>
      <c r="H55">
        <v>62.2</v>
      </c>
      <c r="I55">
        <v>64.599999999999994</v>
      </c>
      <c r="L55">
        <v>56.3</v>
      </c>
      <c r="M55">
        <f t="shared" si="2"/>
        <v>0.828125</v>
      </c>
      <c r="O55">
        <v>48</v>
      </c>
      <c r="P55">
        <v>0.421875</v>
      </c>
      <c r="R55">
        <v>46.5</v>
      </c>
      <c r="S55">
        <v>0.10416666666666666</v>
      </c>
      <c r="U55">
        <v>54.4</v>
      </c>
      <c r="V55">
        <v>0.56249999999999989</v>
      </c>
    </row>
    <row r="56" spans="1:22" x14ac:dyDescent="0.3">
      <c r="A56">
        <v>115.8</v>
      </c>
      <c r="B56">
        <v>101.9</v>
      </c>
      <c r="C56">
        <v>127</v>
      </c>
      <c r="E56" t="s">
        <v>9</v>
      </c>
      <c r="F56">
        <v>49.4</v>
      </c>
      <c r="H56">
        <v>67.900000000000006</v>
      </c>
      <c r="I56">
        <v>56.1</v>
      </c>
      <c r="L56">
        <v>56.3</v>
      </c>
      <c r="M56">
        <f t="shared" si="2"/>
        <v>0.84375</v>
      </c>
      <c r="O56">
        <v>48.3</v>
      </c>
      <c r="P56">
        <v>0.421875</v>
      </c>
      <c r="R56">
        <v>46.7</v>
      </c>
      <c r="S56">
        <v>0.12499999999999999</v>
      </c>
      <c r="U56">
        <v>54.4</v>
      </c>
      <c r="V56">
        <v>0.56249999999999989</v>
      </c>
    </row>
    <row r="57" spans="1:22" x14ac:dyDescent="0.3">
      <c r="A57">
        <v>123.4</v>
      </c>
      <c r="B57">
        <v>95.5</v>
      </c>
      <c r="C57">
        <v>131</v>
      </c>
      <c r="E57" t="s">
        <v>10</v>
      </c>
      <c r="F57">
        <v>50.1</v>
      </c>
      <c r="H57">
        <v>113.6</v>
      </c>
      <c r="I57">
        <v>62.7</v>
      </c>
      <c r="L57">
        <v>56.5</v>
      </c>
      <c r="M57">
        <f t="shared" si="2"/>
        <v>0.859375</v>
      </c>
      <c r="O57">
        <v>48.3</v>
      </c>
      <c r="P57">
        <v>0.4375</v>
      </c>
      <c r="R57">
        <v>47.4</v>
      </c>
      <c r="S57">
        <v>0.14583333333333331</v>
      </c>
      <c r="U57">
        <v>54.4</v>
      </c>
      <c r="V57">
        <v>0.58333333333333326</v>
      </c>
    </row>
    <row r="58" spans="1:22" x14ac:dyDescent="0.3">
      <c r="A58">
        <v>100.8</v>
      </c>
      <c r="B58">
        <v>96.1</v>
      </c>
      <c r="C58">
        <v>118.2</v>
      </c>
      <c r="E58" t="s">
        <v>9</v>
      </c>
      <c r="F58">
        <v>46.4</v>
      </c>
      <c r="H58">
        <v>80</v>
      </c>
      <c r="I58">
        <v>55.9</v>
      </c>
      <c r="L58">
        <v>57.4</v>
      </c>
      <c r="M58">
        <f t="shared" si="2"/>
        <v>0.875</v>
      </c>
      <c r="O58">
        <v>48.7</v>
      </c>
      <c r="P58">
        <v>0.4375</v>
      </c>
      <c r="R58">
        <v>47.7</v>
      </c>
      <c r="S58">
        <v>0.16666666666666666</v>
      </c>
      <c r="U58">
        <v>54.8</v>
      </c>
      <c r="V58">
        <v>0.58333333333333326</v>
      </c>
    </row>
    <row r="59" spans="1:22" x14ac:dyDescent="0.3">
      <c r="A59">
        <v>110</v>
      </c>
      <c r="B59">
        <v>101.1</v>
      </c>
      <c r="C59">
        <v>122</v>
      </c>
      <c r="E59" t="s">
        <v>10</v>
      </c>
      <c r="F59">
        <v>51.1</v>
      </c>
      <c r="H59">
        <v>58.9</v>
      </c>
      <c r="I59">
        <v>53.8</v>
      </c>
      <c r="L59">
        <v>57.7</v>
      </c>
      <c r="M59">
        <f t="shared" si="2"/>
        <v>0.890625</v>
      </c>
      <c r="O59">
        <v>48.7</v>
      </c>
      <c r="P59">
        <v>0.453125</v>
      </c>
      <c r="R59">
        <v>47.9</v>
      </c>
      <c r="S59">
        <v>0.1875</v>
      </c>
      <c r="U59">
        <v>54.8</v>
      </c>
      <c r="V59">
        <v>0.60416666666666663</v>
      </c>
    </row>
    <row r="60" spans="1:22" x14ac:dyDescent="0.3">
      <c r="A60">
        <v>96.8</v>
      </c>
      <c r="B60">
        <v>107.7</v>
      </c>
      <c r="C60">
        <v>135.80000000000001</v>
      </c>
      <c r="E60" t="s">
        <v>9</v>
      </c>
      <c r="F60">
        <v>48.7</v>
      </c>
      <c r="H60">
        <v>61.7</v>
      </c>
      <c r="I60">
        <v>51.9</v>
      </c>
      <c r="L60">
        <v>58.1</v>
      </c>
      <c r="M60">
        <f t="shared" si="2"/>
        <v>0.90625</v>
      </c>
      <c r="O60">
        <v>48.7</v>
      </c>
      <c r="P60">
        <v>0.453125</v>
      </c>
      <c r="R60">
        <v>48.3</v>
      </c>
      <c r="S60">
        <v>0.20833333333333334</v>
      </c>
      <c r="U60">
        <v>54.8</v>
      </c>
      <c r="V60">
        <v>0.60416666666666663</v>
      </c>
    </row>
    <row r="61" spans="1:22" x14ac:dyDescent="0.3">
      <c r="A61">
        <v>106.2</v>
      </c>
      <c r="B61">
        <v>102.6</v>
      </c>
      <c r="C61">
        <v>123.5</v>
      </c>
      <c r="E61" t="s">
        <v>9</v>
      </c>
      <c r="F61">
        <v>57.7</v>
      </c>
      <c r="H61">
        <v>66.099999999999994</v>
      </c>
      <c r="I61">
        <v>57.8</v>
      </c>
      <c r="L61">
        <v>58.4</v>
      </c>
      <c r="M61">
        <f t="shared" si="2"/>
        <v>0.921875</v>
      </c>
      <c r="O61">
        <v>48.7</v>
      </c>
      <c r="P61">
        <v>0.46875</v>
      </c>
      <c r="R61">
        <v>48.3</v>
      </c>
      <c r="S61">
        <v>0.22916666666666669</v>
      </c>
      <c r="U61">
        <v>54.8</v>
      </c>
      <c r="V61">
        <v>0.625</v>
      </c>
    </row>
    <row r="62" spans="1:22" x14ac:dyDescent="0.3">
      <c r="A62">
        <v>91.6</v>
      </c>
      <c r="B62">
        <v>105.9</v>
      </c>
      <c r="C62">
        <v>121.7</v>
      </c>
      <c r="E62" t="s">
        <v>9</v>
      </c>
      <c r="F62">
        <v>40.299999999999997</v>
      </c>
      <c r="H62">
        <v>77.7</v>
      </c>
      <c r="I62">
        <v>68.7</v>
      </c>
      <c r="L62">
        <v>59.1</v>
      </c>
      <c r="M62">
        <f t="shared" si="2"/>
        <v>0.9375</v>
      </c>
      <c r="O62">
        <v>48.7</v>
      </c>
      <c r="P62">
        <v>0.46875</v>
      </c>
      <c r="R62">
        <v>49</v>
      </c>
      <c r="S62">
        <v>0.25</v>
      </c>
      <c r="U62">
        <v>55.3</v>
      </c>
      <c r="V62">
        <v>0.625</v>
      </c>
    </row>
    <row r="63" spans="1:22" x14ac:dyDescent="0.3">
      <c r="A63">
        <v>110.1</v>
      </c>
      <c r="B63">
        <v>108.5</v>
      </c>
      <c r="C63">
        <v>135.5</v>
      </c>
      <c r="E63" t="s">
        <v>9</v>
      </c>
      <c r="F63">
        <v>51.7</v>
      </c>
      <c r="H63">
        <v>74.7</v>
      </c>
      <c r="I63">
        <v>63.6</v>
      </c>
      <c r="L63">
        <v>59.3</v>
      </c>
      <c r="M63">
        <f t="shared" si="2"/>
        <v>0.953125</v>
      </c>
      <c r="O63">
        <v>48.7</v>
      </c>
      <c r="P63">
        <v>0.484375</v>
      </c>
      <c r="R63">
        <v>49.1</v>
      </c>
      <c r="S63">
        <v>0.27083333333333331</v>
      </c>
      <c r="U63">
        <v>55.3</v>
      </c>
      <c r="V63">
        <v>0.64583333333333337</v>
      </c>
    </row>
    <row r="64" spans="1:22" x14ac:dyDescent="0.3">
      <c r="A64">
        <v>105.8</v>
      </c>
      <c r="B64">
        <v>111.1</v>
      </c>
      <c r="C64">
        <v>129.4</v>
      </c>
      <c r="E64" t="s">
        <v>9</v>
      </c>
      <c r="F64">
        <v>63.5</v>
      </c>
      <c r="H64">
        <v>59</v>
      </c>
      <c r="I64">
        <v>54.9</v>
      </c>
      <c r="L64">
        <v>60.9</v>
      </c>
      <c r="M64">
        <f t="shared" si="2"/>
        <v>0.96875</v>
      </c>
      <c r="O64">
        <v>48.7</v>
      </c>
      <c r="P64">
        <v>0.484375</v>
      </c>
      <c r="R64">
        <v>50.8</v>
      </c>
      <c r="S64">
        <v>0.29166666666666663</v>
      </c>
      <c r="U64">
        <v>56.2</v>
      </c>
      <c r="V64">
        <v>0.64583333333333337</v>
      </c>
    </row>
    <row r="65" spans="1:22" x14ac:dyDescent="0.3">
      <c r="A65">
        <v>103.8</v>
      </c>
      <c r="B65">
        <v>111.6</v>
      </c>
      <c r="C65">
        <v>138.80000000000001</v>
      </c>
      <c r="E65" t="s">
        <v>10</v>
      </c>
      <c r="F65">
        <v>56.3</v>
      </c>
      <c r="H65">
        <v>55.1</v>
      </c>
      <c r="I65">
        <v>65.7</v>
      </c>
      <c r="L65">
        <v>63.5</v>
      </c>
      <c r="M65">
        <f t="shared" si="2"/>
        <v>0.984375</v>
      </c>
      <c r="O65">
        <v>48.7</v>
      </c>
      <c r="P65">
        <v>0.5</v>
      </c>
      <c r="R65">
        <v>51</v>
      </c>
      <c r="S65">
        <v>0.31249999999999994</v>
      </c>
      <c r="U65">
        <v>56.2</v>
      </c>
      <c r="V65">
        <v>0.66666666666666674</v>
      </c>
    </row>
    <row r="66" spans="1:22" x14ac:dyDescent="0.3">
      <c r="A66">
        <v>109.5</v>
      </c>
      <c r="B66">
        <v>110.3</v>
      </c>
      <c r="E66" t="s">
        <v>9</v>
      </c>
      <c r="H66">
        <v>70.599999999999994</v>
      </c>
      <c r="I66">
        <v>61.1</v>
      </c>
      <c r="L66" s="5" t="s">
        <v>20</v>
      </c>
      <c r="M66">
        <v>1</v>
      </c>
      <c r="O66">
        <v>48.8</v>
      </c>
      <c r="P66">
        <v>0.5</v>
      </c>
      <c r="R66">
        <v>51</v>
      </c>
      <c r="S66">
        <v>0.33333333333333326</v>
      </c>
      <c r="U66">
        <v>56.5</v>
      </c>
      <c r="V66">
        <v>0.66666666666666674</v>
      </c>
    </row>
    <row r="67" spans="1:22" x14ac:dyDescent="0.3">
      <c r="A67">
        <v>100.4</v>
      </c>
      <c r="B67">
        <v>98.8</v>
      </c>
      <c r="E67" t="s">
        <v>10</v>
      </c>
      <c r="H67">
        <v>71.7</v>
      </c>
      <c r="I67">
        <v>55.3</v>
      </c>
      <c r="L67">
        <v>34</v>
      </c>
      <c r="M67">
        <v>1.5625E-2</v>
      </c>
      <c r="O67">
        <v>48.8</v>
      </c>
      <c r="P67">
        <v>0.515625</v>
      </c>
      <c r="R67">
        <v>51.1</v>
      </c>
      <c r="S67">
        <v>0.35416666666666657</v>
      </c>
      <c r="U67">
        <v>56.5</v>
      </c>
      <c r="V67">
        <v>0.68750000000000011</v>
      </c>
    </row>
    <row r="68" spans="1:22" x14ac:dyDescent="0.3">
      <c r="A68">
        <v>106.9</v>
      </c>
      <c r="B68">
        <v>109.3</v>
      </c>
      <c r="E68" t="s">
        <v>10</v>
      </c>
      <c r="H68">
        <v>65.900000000000006</v>
      </c>
      <c r="I68">
        <v>61.9</v>
      </c>
      <c r="L68">
        <v>39.4</v>
      </c>
      <c r="M68">
        <v>3.125E-2</v>
      </c>
      <c r="O68">
        <v>49.4</v>
      </c>
      <c r="P68">
        <v>0.515625</v>
      </c>
      <c r="R68">
        <v>51.4</v>
      </c>
      <c r="S68">
        <v>0.37499999999999989</v>
      </c>
      <c r="U68">
        <v>56.9</v>
      </c>
      <c r="V68">
        <v>0.68750000000000011</v>
      </c>
    </row>
    <row r="69" spans="1:22" x14ac:dyDescent="0.3">
      <c r="A69">
        <v>114.7</v>
      </c>
      <c r="B69">
        <v>97.9</v>
      </c>
      <c r="E69" t="s">
        <v>10</v>
      </c>
      <c r="H69">
        <v>65.7</v>
      </c>
      <c r="I69">
        <v>56.6</v>
      </c>
      <c r="L69">
        <v>40.299999999999997</v>
      </c>
      <c r="M69">
        <v>4.6875E-2</v>
      </c>
      <c r="O69">
        <v>49.4</v>
      </c>
      <c r="P69">
        <v>0.53125</v>
      </c>
      <c r="R69">
        <v>52.3</v>
      </c>
      <c r="S69">
        <v>0.3958333333333332</v>
      </c>
      <c r="U69">
        <v>56.9</v>
      </c>
      <c r="V69">
        <v>0.70833333333333348</v>
      </c>
    </row>
    <row r="70" spans="1:22" x14ac:dyDescent="0.3">
      <c r="A70">
        <v>117</v>
      </c>
      <c r="B70">
        <v>83.8</v>
      </c>
      <c r="H70">
        <v>65</v>
      </c>
      <c r="I70">
        <v>54.5</v>
      </c>
      <c r="L70">
        <v>41.6</v>
      </c>
      <c r="M70">
        <v>6.25E-2</v>
      </c>
      <c r="O70">
        <v>49.5</v>
      </c>
      <c r="P70">
        <v>0.53125</v>
      </c>
      <c r="R70">
        <v>52.7</v>
      </c>
      <c r="S70">
        <v>0.41666666666666652</v>
      </c>
      <c r="U70">
        <v>57.1</v>
      </c>
      <c r="V70">
        <v>0.70833333333333348</v>
      </c>
    </row>
    <row r="71" spans="1:22" x14ac:dyDescent="0.3">
      <c r="A71">
        <v>101.1</v>
      </c>
      <c r="B71">
        <v>114.5</v>
      </c>
      <c r="H71">
        <v>64</v>
      </c>
      <c r="I71">
        <v>68.3</v>
      </c>
      <c r="L71">
        <v>41.9</v>
      </c>
      <c r="M71">
        <v>7.8125E-2</v>
      </c>
      <c r="O71">
        <v>49.5</v>
      </c>
      <c r="P71">
        <v>0.546875</v>
      </c>
      <c r="R71">
        <v>52.7</v>
      </c>
      <c r="S71">
        <v>0.43749999999999983</v>
      </c>
      <c r="U71">
        <v>57.1</v>
      </c>
      <c r="V71">
        <v>0.72916666666666685</v>
      </c>
    </row>
    <row r="72" spans="1:22" x14ac:dyDescent="0.3">
      <c r="A72">
        <v>114.4</v>
      </c>
      <c r="B72">
        <v>114.3</v>
      </c>
      <c r="H72">
        <v>74.099999999999994</v>
      </c>
      <c r="I72">
        <v>56.5</v>
      </c>
      <c r="L72">
        <v>42.2</v>
      </c>
      <c r="M72">
        <v>9.375E-2</v>
      </c>
      <c r="O72">
        <v>49.9</v>
      </c>
      <c r="P72">
        <v>0.546875</v>
      </c>
      <c r="R72">
        <v>52.9</v>
      </c>
      <c r="S72">
        <v>0.45833333333333315</v>
      </c>
      <c r="U72">
        <v>58.9</v>
      </c>
      <c r="V72">
        <v>0.72916666666666685</v>
      </c>
    </row>
    <row r="73" spans="1:22" x14ac:dyDescent="0.3">
      <c r="A73">
        <v>108.5</v>
      </c>
      <c r="B73">
        <v>107.7</v>
      </c>
      <c r="H73">
        <v>66.599999999999994</v>
      </c>
      <c r="I73">
        <v>58.4</v>
      </c>
      <c r="L73">
        <v>42.6</v>
      </c>
      <c r="M73">
        <v>0.109375</v>
      </c>
      <c r="O73">
        <v>49.9</v>
      </c>
      <c r="P73">
        <v>0.5625</v>
      </c>
      <c r="R73">
        <v>53.6</v>
      </c>
      <c r="S73">
        <v>0.47916666666666646</v>
      </c>
      <c r="U73">
        <v>58.9</v>
      </c>
      <c r="V73">
        <v>0.75000000000000022</v>
      </c>
    </row>
    <row r="74" spans="1:22" x14ac:dyDescent="0.3">
      <c r="A74">
        <v>106</v>
      </c>
      <c r="B74">
        <v>105.9</v>
      </c>
      <c r="H74">
        <v>57.6</v>
      </c>
      <c r="I74">
        <v>50.9</v>
      </c>
      <c r="L74">
        <v>42.6</v>
      </c>
      <c r="M74">
        <v>0.125</v>
      </c>
      <c r="O74">
        <v>50.1</v>
      </c>
      <c r="P74">
        <v>0.5625</v>
      </c>
      <c r="R74">
        <v>53.8</v>
      </c>
      <c r="S74">
        <v>0.49999999999999978</v>
      </c>
      <c r="U74">
        <v>59.5</v>
      </c>
      <c r="V74">
        <v>0.75000000000000022</v>
      </c>
    </row>
    <row r="75" spans="1:22" x14ac:dyDescent="0.3">
      <c r="A75">
        <v>110.4</v>
      </c>
      <c r="B75">
        <v>108.8</v>
      </c>
      <c r="H75">
        <v>67.3</v>
      </c>
      <c r="I75">
        <v>60.7</v>
      </c>
      <c r="L75">
        <v>42.8</v>
      </c>
      <c r="M75">
        <v>0.140625</v>
      </c>
      <c r="O75">
        <v>50.1</v>
      </c>
      <c r="P75">
        <v>0.578125</v>
      </c>
      <c r="R75">
        <v>54.2</v>
      </c>
      <c r="S75">
        <v>0.52083333333333315</v>
      </c>
      <c r="U75">
        <v>59.5</v>
      </c>
      <c r="V75">
        <v>0.77083333333333359</v>
      </c>
    </row>
    <row r="76" spans="1:22" x14ac:dyDescent="0.3">
      <c r="A76">
        <v>99.2</v>
      </c>
      <c r="B76">
        <v>107.5</v>
      </c>
      <c r="H76">
        <v>82.1</v>
      </c>
      <c r="I76">
        <v>61.7</v>
      </c>
      <c r="L76">
        <v>42.9</v>
      </c>
      <c r="M76">
        <v>0.15625</v>
      </c>
      <c r="O76">
        <v>50.3</v>
      </c>
      <c r="P76">
        <v>0.578125</v>
      </c>
      <c r="R76">
        <v>54.2</v>
      </c>
      <c r="S76">
        <v>0.54166666666666652</v>
      </c>
      <c r="U76">
        <v>59.8</v>
      </c>
      <c r="V76">
        <v>0.77083333333333359</v>
      </c>
    </row>
    <row r="77" spans="1:22" x14ac:dyDescent="0.3">
      <c r="A77">
        <v>105.9</v>
      </c>
      <c r="B77">
        <v>107.3</v>
      </c>
      <c r="I77">
        <v>56.2</v>
      </c>
      <c r="L77">
        <v>43.2</v>
      </c>
      <c r="M77">
        <v>0.171875</v>
      </c>
      <c r="O77">
        <v>50.3</v>
      </c>
      <c r="P77">
        <v>0.59375</v>
      </c>
      <c r="R77">
        <v>54.4</v>
      </c>
      <c r="S77">
        <v>0.56249999999999989</v>
      </c>
      <c r="U77">
        <v>59.8</v>
      </c>
      <c r="V77">
        <v>0.79166666666666696</v>
      </c>
    </row>
    <row r="78" spans="1:22" x14ac:dyDescent="0.3">
      <c r="A78">
        <v>111.3</v>
      </c>
      <c r="B78">
        <v>103.5</v>
      </c>
      <c r="I78">
        <v>54.8</v>
      </c>
      <c r="L78">
        <v>43.5</v>
      </c>
      <c r="M78">
        <v>0.1875</v>
      </c>
      <c r="O78">
        <v>51.1</v>
      </c>
      <c r="P78">
        <v>0.59375</v>
      </c>
      <c r="R78">
        <v>54.4</v>
      </c>
      <c r="S78">
        <v>0.58333333333333326</v>
      </c>
      <c r="U78">
        <v>60.2</v>
      </c>
      <c r="V78">
        <v>0.79166666666666696</v>
      </c>
    </row>
    <row r="79" spans="1:22" x14ac:dyDescent="0.3">
      <c r="A79">
        <v>96.8</v>
      </c>
      <c r="B79">
        <v>97</v>
      </c>
      <c r="I79">
        <v>55.7</v>
      </c>
      <c r="L79">
        <v>43.5</v>
      </c>
      <c r="M79">
        <v>0.203125</v>
      </c>
      <c r="O79">
        <v>51.1</v>
      </c>
      <c r="P79">
        <v>0.609375</v>
      </c>
      <c r="R79">
        <v>54.8</v>
      </c>
      <c r="S79">
        <v>0.60416666666666663</v>
      </c>
      <c r="U79">
        <v>60.2</v>
      </c>
      <c r="V79">
        <v>0.81250000000000033</v>
      </c>
    </row>
    <row r="80" spans="1:22" x14ac:dyDescent="0.3">
      <c r="I80">
        <v>60.4</v>
      </c>
      <c r="L80">
        <v>44.3</v>
      </c>
      <c r="M80">
        <v>0.21875</v>
      </c>
      <c r="O80">
        <v>51.2</v>
      </c>
      <c r="P80">
        <v>0.609375</v>
      </c>
      <c r="R80">
        <v>54.8</v>
      </c>
      <c r="S80">
        <v>0.625</v>
      </c>
      <c r="U80">
        <v>60.2</v>
      </c>
      <c r="V80">
        <v>0.81250000000000033</v>
      </c>
    </row>
    <row r="81" spans="9:22" x14ac:dyDescent="0.3">
      <c r="I81">
        <v>61.1</v>
      </c>
      <c r="L81">
        <v>44.7</v>
      </c>
      <c r="M81">
        <v>0.234375</v>
      </c>
      <c r="O81">
        <v>51.2</v>
      </c>
      <c r="P81">
        <v>0.625</v>
      </c>
      <c r="R81">
        <v>55.3</v>
      </c>
      <c r="S81">
        <v>0.64583333333333337</v>
      </c>
      <c r="U81">
        <v>60.2</v>
      </c>
      <c r="V81">
        <v>0.8333333333333337</v>
      </c>
    </row>
    <row r="82" spans="9:22" x14ac:dyDescent="0.3">
      <c r="I82">
        <v>64</v>
      </c>
      <c r="L82">
        <v>45</v>
      </c>
      <c r="M82">
        <v>0.25</v>
      </c>
      <c r="O82">
        <v>51.4</v>
      </c>
      <c r="P82">
        <v>0.625</v>
      </c>
      <c r="R82">
        <v>56.2</v>
      </c>
      <c r="S82">
        <v>0.66666666666666674</v>
      </c>
      <c r="U82">
        <v>60.5</v>
      </c>
      <c r="V82">
        <v>0.8333333333333337</v>
      </c>
    </row>
    <row r="83" spans="9:22" x14ac:dyDescent="0.3">
      <c r="I83">
        <v>72.2</v>
      </c>
      <c r="L83">
        <v>45.1</v>
      </c>
      <c r="M83">
        <v>0.265625</v>
      </c>
      <c r="O83">
        <v>51.4</v>
      </c>
      <c r="P83">
        <v>0.640625</v>
      </c>
      <c r="R83">
        <v>56.5</v>
      </c>
      <c r="S83">
        <v>0.68750000000000011</v>
      </c>
      <c r="U83">
        <v>60.5</v>
      </c>
      <c r="V83">
        <v>0.85416666666666707</v>
      </c>
    </row>
    <row r="84" spans="9:22" x14ac:dyDescent="0.3">
      <c r="I84">
        <v>65.2</v>
      </c>
      <c r="L84">
        <v>45.4</v>
      </c>
      <c r="M84">
        <v>0.28125</v>
      </c>
      <c r="O84">
        <v>51.4</v>
      </c>
      <c r="P84">
        <v>0.640625</v>
      </c>
      <c r="R84">
        <v>56.9</v>
      </c>
      <c r="S84">
        <v>0.70833333333333348</v>
      </c>
      <c r="U84">
        <v>60.8</v>
      </c>
      <c r="V84">
        <v>0.85416666666666707</v>
      </c>
    </row>
    <row r="85" spans="9:22" x14ac:dyDescent="0.3">
      <c r="I85">
        <v>57.3</v>
      </c>
      <c r="L85">
        <v>45.6</v>
      </c>
      <c r="M85">
        <v>0.296875</v>
      </c>
      <c r="O85">
        <v>51.4</v>
      </c>
      <c r="P85">
        <v>0.65625</v>
      </c>
      <c r="R85">
        <v>57.1</v>
      </c>
      <c r="S85">
        <v>0.72916666666666685</v>
      </c>
      <c r="U85">
        <v>60.8</v>
      </c>
      <c r="V85">
        <v>0.87500000000000044</v>
      </c>
    </row>
    <row r="86" spans="9:22" x14ac:dyDescent="0.3">
      <c r="I86">
        <v>60.1</v>
      </c>
      <c r="L86">
        <v>46</v>
      </c>
      <c r="M86">
        <v>0.3125</v>
      </c>
      <c r="O86">
        <v>51.7</v>
      </c>
      <c r="P86">
        <v>0.65625</v>
      </c>
      <c r="R86">
        <v>58.9</v>
      </c>
      <c r="S86">
        <v>0.75000000000000022</v>
      </c>
      <c r="U86">
        <v>61</v>
      </c>
      <c r="V86">
        <v>0.87500000000000044</v>
      </c>
    </row>
    <row r="87" spans="9:22" x14ac:dyDescent="0.3">
      <c r="I87">
        <v>54.3</v>
      </c>
      <c r="L87">
        <v>46.4</v>
      </c>
      <c r="M87">
        <v>0.328125</v>
      </c>
      <c r="O87">
        <v>51.7</v>
      </c>
      <c r="P87">
        <v>0.671875</v>
      </c>
      <c r="R87">
        <v>59.5</v>
      </c>
      <c r="S87">
        <v>0.77083333333333359</v>
      </c>
      <c r="U87">
        <v>61</v>
      </c>
      <c r="V87">
        <v>0.89583333333333381</v>
      </c>
    </row>
    <row r="88" spans="9:22" x14ac:dyDescent="0.3">
      <c r="I88">
        <v>57.7</v>
      </c>
      <c r="L88">
        <v>46.4</v>
      </c>
      <c r="M88">
        <v>0.34375</v>
      </c>
      <c r="O88">
        <v>51.8</v>
      </c>
      <c r="P88">
        <v>0.671875</v>
      </c>
      <c r="R88">
        <v>59.8</v>
      </c>
      <c r="S88">
        <v>0.79166666666666696</v>
      </c>
      <c r="U88">
        <v>63.2</v>
      </c>
      <c r="V88">
        <v>0.89583333333333381</v>
      </c>
    </row>
    <row r="89" spans="9:22" x14ac:dyDescent="0.3">
      <c r="I89">
        <v>70.5</v>
      </c>
      <c r="L89">
        <v>46.5</v>
      </c>
      <c r="M89">
        <v>0.359375</v>
      </c>
      <c r="O89">
        <v>51.8</v>
      </c>
      <c r="P89">
        <v>0.6875</v>
      </c>
      <c r="R89">
        <v>60.2</v>
      </c>
      <c r="S89">
        <v>0.81250000000000033</v>
      </c>
      <c r="U89">
        <v>63.2</v>
      </c>
      <c r="V89">
        <v>0.91666666666666718</v>
      </c>
    </row>
    <row r="90" spans="9:22" x14ac:dyDescent="0.3">
      <c r="I90">
        <v>71.2</v>
      </c>
      <c r="L90">
        <v>46.6</v>
      </c>
      <c r="M90">
        <v>0.375</v>
      </c>
      <c r="O90">
        <v>52.3</v>
      </c>
      <c r="P90">
        <v>0.6875</v>
      </c>
      <c r="R90">
        <v>60.2</v>
      </c>
      <c r="S90">
        <v>0.8333333333333337</v>
      </c>
      <c r="U90">
        <v>63.3</v>
      </c>
      <c r="V90">
        <v>0.91666666666666718</v>
      </c>
    </row>
    <row r="91" spans="9:22" x14ac:dyDescent="0.3">
      <c r="I91">
        <v>56.9</v>
      </c>
      <c r="L91">
        <v>46.7</v>
      </c>
      <c r="M91">
        <v>0.390625</v>
      </c>
      <c r="O91">
        <v>52.3</v>
      </c>
      <c r="P91">
        <v>0.703125</v>
      </c>
      <c r="R91">
        <v>60.5</v>
      </c>
      <c r="S91">
        <v>0.85416666666666707</v>
      </c>
      <c r="U91">
        <v>63.3</v>
      </c>
      <c r="V91">
        <v>0.93750000000000056</v>
      </c>
    </row>
    <row r="92" spans="9:22" x14ac:dyDescent="0.3">
      <c r="I92">
        <v>61.7</v>
      </c>
      <c r="L92">
        <v>47.6</v>
      </c>
      <c r="M92">
        <v>0.40625</v>
      </c>
      <c r="O92">
        <v>52.4</v>
      </c>
      <c r="P92">
        <v>0.703125</v>
      </c>
      <c r="R92">
        <v>60.8</v>
      </c>
      <c r="S92">
        <v>0.87500000000000044</v>
      </c>
      <c r="U92">
        <v>63.4</v>
      </c>
      <c r="V92">
        <v>0.93750000000000056</v>
      </c>
    </row>
    <row r="93" spans="9:22" x14ac:dyDescent="0.3">
      <c r="I93">
        <v>65.599999999999994</v>
      </c>
      <c r="L93">
        <v>48</v>
      </c>
      <c r="M93">
        <v>0.421875</v>
      </c>
      <c r="O93">
        <v>52.4</v>
      </c>
      <c r="P93">
        <v>0.71875</v>
      </c>
      <c r="R93">
        <v>61</v>
      </c>
      <c r="S93">
        <v>0.89583333333333381</v>
      </c>
      <c r="U93">
        <v>63.4</v>
      </c>
      <c r="V93">
        <v>0.95833333333333393</v>
      </c>
    </row>
    <row r="94" spans="9:22" x14ac:dyDescent="0.3">
      <c r="L94">
        <v>48.3</v>
      </c>
      <c r="M94">
        <v>0.4375</v>
      </c>
      <c r="O94">
        <v>52.6</v>
      </c>
      <c r="P94">
        <v>0.71875</v>
      </c>
      <c r="R94">
        <v>63.2</v>
      </c>
      <c r="S94">
        <v>0.91666666666666718</v>
      </c>
      <c r="U94">
        <v>64.7</v>
      </c>
      <c r="V94">
        <v>0.95833333333333393</v>
      </c>
    </row>
    <row r="95" spans="9:22" x14ac:dyDescent="0.3">
      <c r="L95">
        <v>48.7</v>
      </c>
      <c r="M95">
        <v>0.453125</v>
      </c>
      <c r="O95">
        <v>52.6</v>
      </c>
      <c r="P95">
        <v>0.734375</v>
      </c>
      <c r="R95">
        <v>63.3</v>
      </c>
      <c r="S95">
        <v>0.93750000000000056</v>
      </c>
      <c r="U95">
        <v>64.7</v>
      </c>
      <c r="V95">
        <v>0.9791666666666673</v>
      </c>
    </row>
    <row r="96" spans="9:22" x14ac:dyDescent="0.3">
      <c r="L96">
        <v>48.7</v>
      </c>
      <c r="M96">
        <v>0.46875</v>
      </c>
      <c r="O96">
        <v>54.8</v>
      </c>
      <c r="P96">
        <v>0.734375</v>
      </c>
      <c r="R96">
        <v>63.4</v>
      </c>
      <c r="S96">
        <v>0.95833333333333393</v>
      </c>
      <c r="U96">
        <v>66.8</v>
      </c>
      <c r="V96">
        <v>0.9791666666666673</v>
      </c>
    </row>
    <row r="97" spans="12:22" x14ac:dyDescent="0.3">
      <c r="L97">
        <v>48.7</v>
      </c>
      <c r="M97">
        <v>0.484375</v>
      </c>
      <c r="O97">
        <v>54.8</v>
      </c>
      <c r="P97">
        <v>0.75</v>
      </c>
      <c r="R97">
        <v>64.7</v>
      </c>
      <c r="S97">
        <v>0.9791666666666673</v>
      </c>
      <c r="U97">
        <v>66.8</v>
      </c>
      <c r="V97">
        <v>1</v>
      </c>
    </row>
    <row r="98" spans="12:22" x14ac:dyDescent="0.3">
      <c r="L98">
        <v>48.7</v>
      </c>
      <c r="M98">
        <v>0.5</v>
      </c>
      <c r="O98">
        <v>55</v>
      </c>
      <c r="P98">
        <v>0.75</v>
      </c>
      <c r="R98">
        <v>66.8</v>
      </c>
      <c r="S98">
        <v>1</v>
      </c>
      <c r="U98">
        <v>67</v>
      </c>
      <c r="V98">
        <v>1</v>
      </c>
    </row>
    <row r="99" spans="12:22" x14ac:dyDescent="0.3">
      <c r="L99">
        <v>48.8</v>
      </c>
      <c r="M99">
        <v>0.515625</v>
      </c>
      <c r="O99">
        <v>55</v>
      </c>
      <c r="P99">
        <v>0.765625</v>
      </c>
      <c r="R99">
        <v>67</v>
      </c>
      <c r="S99">
        <v>1</v>
      </c>
      <c r="U99">
        <v>67</v>
      </c>
      <c r="V99">
        <v>1</v>
      </c>
    </row>
    <row r="100" spans="12:22" x14ac:dyDescent="0.3">
      <c r="L100">
        <v>49.4</v>
      </c>
      <c r="M100">
        <v>0.53125</v>
      </c>
      <c r="O100">
        <v>55.5</v>
      </c>
      <c r="P100">
        <v>0.765625</v>
      </c>
    </row>
    <row r="101" spans="12:22" x14ac:dyDescent="0.3">
      <c r="L101">
        <v>49.5</v>
      </c>
      <c r="M101">
        <v>0.546875</v>
      </c>
      <c r="O101">
        <v>55.5</v>
      </c>
      <c r="P101">
        <v>0.78125</v>
      </c>
    </row>
    <row r="102" spans="12:22" x14ac:dyDescent="0.3">
      <c r="L102">
        <v>49.9</v>
      </c>
      <c r="M102">
        <v>0.5625</v>
      </c>
      <c r="O102">
        <v>55.8</v>
      </c>
      <c r="P102">
        <v>0.78125</v>
      </c>
    </row>
    <row r="103" spans="12:22" x14ac:dyDescent="0.3">
      <c r="L103">
        <v>50.1</v>
      </c>
      <c r="M103">
        <v>0.578125</v>
      </c>
      <c r="O103">
        <v>55.8</v>
      </c>
      <c r="P103">
        <v>0.796875</v>
      </c>
    </row>
    <row r="104" spans="12:22" x14ac:dyDescent="0.3">
      <c r="L104">
        <v>50.3</v>
      </c>
      <c r="M104">
        <v>0.59375</v>
      </c>
      <c r="O104">
        <v>56.1</v>
      </c>
      <c r="P104">
        <v>0.796875</v>
      </c>
    </row>
    <row r="105" spans="12:22" x14ac:dyDescent="0.3">
      <c r="L105">
        <v>51.1</v>
      </c>
      <c r="M105">
        <v>0.609375</v>
      </c>
      <c r="O105">
        <v>56.1</v>
      </c>
      <c r="P105">
        <v>0.8125</v>
      </c>
    </row>
    <row r="106" spans="12:22" x14ac:dyDescent="0.3">
      <c r="L106">
        <v>51.2</v>
      </c>
      <c r="M106">
        <v>0.625</v>
      </c>
      <c r="O106">
        <v>56.1</v>
      </c>
      <c r="P106">
        <v>0.8125</v>
      </c>
    </row>
    <row r="107" spans="12:22" x14ac:dyDescent="0.3">
      <c r="L107">
        <v>51.4</v>
      </c>
      <c r="M107">
        <v>0.640625</v>
      </c>
      <c r="O107">
        <v>56.1</v>
      </c>
      <c r="P107">
        <v>0.828125</v>
      </c>
    </row>
    <row r="108" spans="12:22" x14ac:dyDescent="0.3">
      <c r="L108">
        <v>51.4</v>
      </c>
      <c r="M108">
        <v>0.65625</v>
      </c>
      <c r="O108">
        <v>56.3</v>
      </c>
      <c r="P108">
        <v>0.828125</v>
      </c>
    </row>
    <row r="109" spans="12:22" x14ac:dyDescent="0.3">
      <c r="L109">
        <v>51.7</v>
      </c>
      <c r="M109">
        <v>0.671875</v>
      </c>
      <c r="O109">
        <v>56.3</v>
      </c>
      <c r="P109">
        <v>0.84375</v>
      </c>
    </row>
    <row r="110" spans="12:22" x14ac:dyDescent="0.3">
      <c r="L110">
        <v>51.8</v>
      </c>
      <c r="M110">
        <v>0.6875</v>
      </c>
      <c r="O110">
        <v>56.3</v>
      </c>
      <c r="P110">
        <v>0.84375</v>
      </c>
    </row>
    <row r="111" spans="12:22" x14ac:dyDescent="0.3">
      <c r="L111">
        <v>52.3</v>
      </c>
      <c r="M111">
        <v>0.703125</v>
      </c>
      <c r="O111">
        <v>56.3</v>
      </c>
      <c r="P111">
        <v>0.859375</v>
      </c>
    </row>
    <row r="112" spans="12:22" x14ac:dyDescent="0.3">
      <c r="L112">
        <v>52.4</v>
      </c>
      <c r="M112">
        <v>0.71875</v>
      </c>
      <c r="O112">
        <v>56.5</v>
      </c>
      <c r="P112">
        <v>0.859375</v>
      </c>
    </row>
    <row r="113" spans="12:16" x14ac:dyDescent="0.3">
      <c r="L113">
        <v>52.6</v>
      </c>
      <c r="M113">
        <v>0.734375</v>
      </c>
      <c r="O113">
        <v>56.5</v>
      </c>
      <c r="P113">
        <v>0.875</v>
      </c>
    </row>
    <row r="114" spans="12:16" x14ac:dyDescent="0.3">
      <c r="L114">
        <v>54.8</v>
      </c>
      <c r="M114">
        <v>0.75</v>
      </c>
      <c r="O114">
        <v>57.4</v>
      </c>
      <c r="P114">
        <v>0.875</v>
      </c>
    </row>
    <row r="115" spans="12:16" x14ac:dyDescent="0.3">
      <c r="L115">
        <v>55</v>
      </c>
      <c r="M115">
        <v>0.765625</v>
      </c>
      <c r="O115">
        <v>57.4</v>
      </c>
      <c r="P115">
        <v>0.890625</v>
      </c>
    </row>
    <row r="116" spans="12:16" x14ac:dyDescent="0.3">
      <c r="L116">
        <v>55.5</v>
      </c>
      <c r="M116">
        <v>0.78125</v>
      </c>
      <c r="O116">
        <v>57.7</v>
      </c>
      <c r="P116">
        <v>0.890625</v>
      </c>
    </row>
    <row r="117" spans="12:16" x14ac:dyDescent="0.3">
      <c r="L117">
        <v>55.8</v>
      </c>
      <c r="M117">
        <v>0.796875</v>
      </c>
      <c r="O117">
        <v>57.7</v>
      </c>
      <c r="P117">
        <v>0.90625</v>
      </c>
    </row>
    <row r="118" spans="12:16" x14ac:dyDescent="0.3">
      <c r="L118">
        <v>56.1</v>
      </c>
      <c r="M118">
        <v>0.8125</v>
      </c>
      <c r="O118">
        <v>58.1</v>
      </c>
      <c r="P118">
        <v>0.90625</v>
      </c>
    </row>
    <row r="119" spans="12:16" x14ac:dyDescent="0.3">
      <c r="L119">
        <v>56.1</v>
      </c>
      <c r="M119">
        <v>0.828125</v>
      </c>
      <c r="O119">
        <v>58.1</v>
      </c>
      <c r="P119">
        <v>0.921875</v>
      </c>
    </row>
    <row r="120" spans="12:16" x14ac:dyDescent="0.3">
      <c r="L120">
        <v>56.3</v>
      </c>
      <c r="M120">
        <v>0.84375</v>
      </c>
      <c r="O120">
        <v>58.4</v>
      </c>
      <c r="P120">
        <v>0.921875</v>
      </c>
    </row>
    <row r="121" spans="12:16" x14ac:dyDescent="0.3">
      <c r="L121">
        <v>56.3</v>
      </c>
      <c r="M121">
        <v>0.859375</v>
      </c>
      <c r="O121">
        <v>58.4</v>
      </c>
      <c r="P121">
        <v>0.9375</v>
      </c>
    </row>
    <row r="122" spans="12:16" x14ac:dyDescent="0.3">
      <c r="L122">
        <v>56.5</v>
      </c>
      <c r="M122">
        <v>0.875</v>
      </c>
      <c r="O122">
        <v>59.1</v>
      </c>
      <c r="P122">
        <v>0.9375</v>
      </c>
    </row>
    <row r="123" spans="12:16" x14ac:dyDescent="0.3">
      <c r="L123">
        <v>57.4</v>
      </c>
      <c r="M123">
        <v>0.890625</v>
      </c>
      <c r="O123">
        <v>59.1</v>
      </c>
      <c r="P123">
        <v>0.953125</v>
      </c>
    </row>
    <row r="124" spans="12:16" x14ac:dyDescent="0.3">
      <c r="L124">
        <v>57.7</v>
      </c>
      <c r="M124">
        <v>0.90625</v>
      </c>
      <c r="O124">
        <v>59.3</v>
      </c>
      <c r="P124">
        <v>0.953125</v>
      </c>
    </row>
    <row r="125" spans="12:16" x14ac:dyDescent="0.3">
      <c r="L125">
        <v>58.1</v>
      </c>
      <c r="M125">
        <v>0.921875</v>
      </c>
      <c r="O125">
        <v>59.3</v>
      </c>
      <c r="P125">
        <v>0.96875</v>
      </c>
    </row>
    <row r="126" spans="12:16" x14ac:dyDescent="0.3">
      <c r="L126">
        <v>58.4</v>
      </c>
      <c r="M126">
        <v>0.9375</v>
      </c>
      <c r="O126">
        <v>60.9</v>
      </c>
      <c r="P126">
        <v>0.96875</v>
      </c>
    </row>
    <row r="127" spans="12:16" x14ac:dyDescent="0.3">
      <c r="L127">
        <v>59.1</v>
      </c>
      <c r="M127">
        <v>0.953125</v>
      </c>
      <c r="O127">
        <v>60.9</v>
      </c>
      <c r="P127">
        <v>0.984375</v>
      </c>
    </row>
    <row r="128" spans="12:16" x14ac:dyDescent="0.3">
      <c r="L128">
        <v>59.3</v>
      </c>
      <c r="M128">
        <v>0.96875</v>
      </c>
      <c r="O128">
        <v>63.5</v>
      </c>
      <c r="P128">
        <v>0.984375</v>
      </c>
    </row>
    <row r="129" spans="12:16" x14ac:dyDescent="0.3">
      <c r="L129">
        <v>60.9</v>
      </c>
      <c r="M129">
        <v>0.984375</v>
      </c>
      <c r="O129">
        <v>63.5</v>
      </c>
      <c r="P129">
        <v>1</v>
      </c>
    </row>
    <row r="130" spans="12:16" x14ac:dyDescent="0.3">
      <c r="L130">
        <v>63.5</v>
      </c>
      <c r="M130">
        <v>1</v>
      </c>
      <c r="O130" s="6">
        <v>64</v>
      </c>
      <c r="P130">
        <v>1</v>
      </c>
    </row>
    <row r="131" spans="12:16" x14ac:dyDescent="0.3">
      <c r="L131" s="6" t="s">
        <v>20</v>
      </c>
      <c r="M131">
        <v>1</v>
      </c>
      <c r="O131" s="6">
        <v>64</v>
      </c>
      <c r="P131">
        <v>1</v>
      </c>
    </row>
  </sheetData>
  <sortState xmlns:xlrd2="http://schemas.microsoft.com/office/spreadsheetml/2017/richdata2" ref="U2:V99">
    <sortCondition ref="U2:U99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>
      <selection activeCell="D10" sqref="D10"/>
    </sheetView>
  </sheetViews>
  <sheetFormatPr defaultRowHeight="14.4" x14ac:dyDescent="0.3"/>
  <sheetData>
    <row r="1" spans="1:6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3">
      <c r="A2">
        <v>1</v>
      </c>
      <c r="B2">
        <v>0.01</v>
      </c>
      <c r="C2" t="s">
        <v>17</v>
      </c>
    </row>
    <row r="3" spans="1:6" x14ac:dyDescent="0.3">
      <c r="A3">
        <v>2</v>
      </c>
      <c r="B3">
        <v>0.05</v>
      </c>
      <c r="C3" t="s">
        <v>18</v>
      </c>
    </row>
    <row r="4" spans="1:6" x14ac:dyDescent="0.3">
      <c r="A4">
        <v>3</v>
      </c>
      <c r="B4">
        <v>0.05</v>
      </c>
      <c r="C4" t="s">
        <v>19</v>
      </c>
    </row>
    <row r="5" spans="1:6" x14ac:dyDescent="0.3">
      <c r="A5">
        <v>4</v>
      </c>
      <c r="B5">
        <v>2.5000000000000001E-2</v>
      </c>
      <c r="C5" t="s">
        <v>18</v>
      </c>
    </row>
    <row r="6" spans="1:6" x14ac:dyDescent="0.3">
      <c r="A6">
        <v>5</v>
      </c>
      <c r="B6">
        <v>2.5000000000000001E-2</v>
      </c>
      <c r="D6">
        <v>54.25</v>
      </c>
      <c r="E6">
        <v>7</v>
      </c>
      <c r="F6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1BB13-8974-408B-8E43-613E78AEEE46}">
  <dimension ref="A1:E83"/>
  <sheetViews>
    <sheetView topLeftCell="A108" workbookViewId="0">
      <selection activeCell="E80" sqref="E80"/>
    </sheetView>
  </sheetViews>
  <sheetFormatPr defaultRowHeight="14.4" x14ac:dyDescent="0.3"/>
  <sheetData>
    <row r="1" spans="1:3" x14ac:dyDescent="0.3">
      <c r="A1">
        <v>113.6</v>
      </c>
      <c r="B1">
        <v>103.7</v>
      </c>
      <c r="C1">
        <f>A1-B1</f>
        <v>9.8999999999999915</v>
      </c>
    </row>
    <row r="2" spans="1:3" x14ac:dyDescent="0.3">
      <c r="A2">
        <v>106.5</v>
      </c>
      <c r="B2">
        <v>97.9</v>
      </c>
      <c r="C2">
        <f t="shared" ref="C2:C65" si="0">A2-B2</f>
        <v>8.5999999999999943</v>
      </c>
    </row>
    <row r="3" spans="1:3" x14ac:dyDescent="0.3">
      <c r="A3">
        <v>105</v>
      </c>
      <c r="B3">
        <v>87.4</v>
      </c>
      <c r="C3">
        <f t="shared" si="0"/>
        <v>17.599999999999994</v>
      </c>
    </row>
    <row r="4" spans="1:3" x14ac:dyDescent="0.3">
      <c r="A4">
        <v>96.7</v>
      </c>
      <c r="B4">
        <v>113.5</v>
      </c>
      <c r="C4">
        <f t="shared" si="0"/>
        <v>-16.799999999999997</v>
      </c>
    </row>
    <row r="5" spans="1:3" x14ac:dyDescent="0.3">
      <c r="A5">
        <v>103.6</v>
      </c>
      <c r="B5">
        <v>122.8</v>
      </c>
      <c r="C5">
        <f t="shared" si="0"/>
        <v>-19.200000000000003</v>
      </c>
    </row>
    <row r="6" spans="1:3" x14ac:dyDescent="0.3">
      <c r="A6">
        <v>106</v>
      </c>
      <c r="B6">
        <v>86.8</v>
      </c>
      <c r="C6">
        <f t="shared" si="0"/>
        <v>19.200000000000003</v>
      </c>
    </row>
    <row r="7" spans="1:3" x14ac:dyDescent="0.3">
      <c r="A7">
        <v>119.6</v>
      </c>
      <c r="B7">
        <v>111.8</v>
      </c>
      <c r="C7">
        <f t="shared" si="0"/>
        <v>7.7999999999999972</v>
      </c>
    </row>
    <row r="8" spans="1:3" x14ac:dyDescent="0.3">
      <c r="A8">
        <v>106.9</v>
      </c>
      <c r="B8">
        <v>104.2</v>
      </c>
      <c r="C8">
        <f t="shared" si="0"/>
        <v>2.7000000000000028</v>
      </c>
    </row>
    <row r="9" spans="1:3" x14ac:dyDescent="0.3">
      <c r="A9">
        <v>112.5</v>
      </c>
      <c r="B9">
        <v>109.6</v>
      </c>
      <c r="C9">
        <f t="shared" si="0"/>
        <v>2.9000000000000057</v>
      </c>
    </row>
    <row r="10" spans="1:3" x14ac:dyDescent="0.3">
      <c r="A10">
        <v>109.9</v>
      </c>
      <c r="B10">
        <v>98.2</v>
      </c>
      <c r="C10">
        <f t="shared" si="0"/>
        <v>11.700000000000003</v>
      </c>
    </row>
    <row r="11" spans="1:3" x14ac:dyDescent="0.3">
      <c r="A11">
        <v>112.4</v>
      </c>
      <c r="B11">
        <v>122.1</v>
      </c>
      <c r="C11">
        <f t="shared" si="0"/>
        <v>-9.6999999999999886</v>
      </c>
    </row>
    <row r="12" spans="1:3" x14ac:dyDescent="0.3">
      <c r="A12">
        <v>104</v>
      </c>
      <c r="B12">
        <v>110.2</v>
      </c>
      <c r="C12">
        <f t="shared" si="0"/>
        <v>-6.2000000000000028</v>
      </c>
    </row>
    <row r="13" spans="1:3" x14ac:dyDescent="0.3">
      <c r="A13">
        <v>121.2</v>
      </c>
      <c r="B13">
        <v>92.3</v>
      </c>
      <c r="C13">
        <f t="shared" si="0"/>
        <v>28.900000000000006</v>
      </c>
    </row>
    <row r="14" spans="1:3" x14ac:dyDescent="0.3">
      <c r="A14">
        <v>102</v>
      </c>
      <c r="B14">
        <v>104</v>
      </c>
      <c r="C14">
        <f t="shared" si="0"/>
        <v>-2</v>
      </c>
    </row>
    <row r="15" spans="1:3" x14ac:dyDescent="0.3">
      <c r="A15">
        <v>94.3</v>
      </c>
      <c r="B15">
        <v>106</v>
      </c>
      <c r="C15">
        <f t="shared" si="0"/>
        <v>-11.700000000000003</v>
      </c>
    </row>
    <row r="16" spans="1:3" x14ac:dyDescent="0.3">
      <c r="A16">
        <v>102.4</v>
      </c>
      <c r="B16">
        <v>121</v>
      </c>
      <c r="C16">
        <f t="shared" si="0"/>
        <v>-18.599999999999994</v>
      </c>
    </row>
    <row r="17" spans="1:3" x14ac:dyDescent="0.3">
      <c r="A17">
        <v>105.6</v>
      </c>
      <c r="B17">
        <v>101.3</v>
      </c>
      <c r="C17">
        <f t="shared" si="0"/>
        <v>4.2999999999999972</v>
      </c>
    </row>
    <row r="18" spans="1:3" x14ac:dyDescent="0.3">
      <c r="A18">
        <v>107.9</v>
      </c>
      <c r="B18">
        <v>113.3</v>
      </c>
      <c r="C18">
        <f t="shared" si="0"/>
        <v>-5.3999999999999915</v>
      </c>
    </row>
    <row r="19" spans="1:3" x14ac:dyDescent="0.3">
      <c r="A19">
        <v>102.2</v>
      </c>
      <c r="B19">
        <v>96.8</v>
      </c>
      <c r="C19">
        <f t="shared" si="0"/>
        <v>5.4000000000000057</v>
      </c>
    </row>
    <row r="20" spans="1:3" x14ac:dyDescent="0.3">
      <c r="A20">
        <v>93.2</v>
      </c>
      <c r="B20">
        <v>106.6</v>
      </c>
      <c r="C20">
        <f t="shared" si="0"/>
        <v>-13.399999999999991</v>
      </c>
    </row>
    <row r="21" spans="1:3" x14ac:dyDescent="0.3">
      <c r="A21">
        <v>96.8</v>
      </c>
      <c r="B21">
        <v>108.7</v>
      </c>
      <c r="C21">
        <f t="shared" si="0"/>
        <v>-11.900000000000006</v>
      </c>
    </row>
    <row r="22" spans="1:3" x14ac:dyDescent="0.3">
      <c r="A22">
        <v>107.1</v>
      </c>
      <c r="B22">
        <v>107.4</v>
      </c>
      <c r="C22">
        <f t="shared" si="0"/>
        <v>-0.30000000000001137</v>
      </c>
    </row>
    <row r="23" spans="1:3" x14ac:dyDescent="0.3">
      <c r="A23">
        <v>111.8</v>
      </c>
      <c r="B23">
        <v>101.6</v>
      </c>
      <c r="C23">
        <f t="shared" si="0"/>
        <v>10.200000000000003</v>
      </c>
    </row>
    <row r="24" spans="1:3" x14ac:dyDescent="0.3">
      <c r="A24">
        <v>100</v>
      </c>
      <c r="B24">
        <v>112</v>
      </c>
      <c r="C24">
        <f t="shared" si="0"/>
        <v>-12</v>
      </c>
    </row>
    <row r="25" spans="1:3" x14ac:dyDescent="0.3">
      <c r="A25">
        <v>107.4</v>
      </c>
      <c r="B25">
        <v>100.7</v>
      </c>
      <c r="C25">
        <f t="shared" si="0"/>
        <v>6.7000000000000028</v>
      </c>
    </row>
    <row r="26" spans="1:3" x14ac:dyDescent="0.3">
      <c r="A26">
        <v>111.8</v>
      </c>
      <c r="B26">
        <v>118.8</v>
      </c>
      <c r="C26">
        <f t="shared" si="0"/>
        <v>-7</v>
      </c>
    </row>
    <row r="27" spans="1:3" x14ac:dyDescent="0.3">
      <c r="A27">
        <v>120.3</v>
      </c>
      <c r="B27">
        <v>125</v>
      </c>
      <c r="C27">
        <f t="shared" si="0"/>
        <v>-4.7000000000000028</v>
      </c>
    </row>
    <row r="28" spans="1:3" x14ac:dyDescent="0.3">
      <c r="A28">
        <v>113.6</v>
      </c>
      <c r="B28">
        <v>89.5</v>
      </c>
      <c r="C28">
        <f t="shared" si="0"/>
        <v>24.099999999999994</v>
      </c>
    </row>
    <row r="29" spans="1:3" x14ac:dyDescent="0.3">
      <c r="A29">
        <v>110.3</v>
      </c>
      <c r="B29">
        <v>106.8</v>
      </c>
      <c r="C29">
        <f t="shared" si="0"/>
        <v>3.5</v>
      </c>
    </row>
    <row r="30" spans="1:3" x14ac:dyDescent="0.3">
      <c r="A30">
        <v>113.5</v>
      </c>
      <c r="B30">
        <v>98.3</v>
      </c>
      <c r="C30">
        <f t="shared" si="0"/>
        <v>15.200000000000003</v>
      </c>
    </row>
    <row r="31" spans="1:3" x14ac:dyDescent="0.3">
      <c r="A31">
        <v>111.2</v>
      </c>
      <c r="B31">
        <v>90.7</v>
      </c>
      <c r="C31">
        <f t="shared" si="0"/>
        <v>20.5</v>
      </c>
    </row>
    <row r="32" spans="1:3" x14ac:dyDescent="0.3">
      <c r="A32">
        <v>104</v>
      </c>
      <c r="B32">
        <v>110.6</v>
      </c>
      <c r="C32">
        <f t="shared" si="0"/>
        <v>-6.5999999999999943</v>
      </c>
    </row>
    <row r="33" spans="1:3" x14ac:dyDescent="0.3">
      <c r="A33">
        <v>88</v>
      </c>
      <c r="B33">
        <v>110.8</v>
      </c>
      <c r="C33">
        <f t="shared" si="0"/>
        <v>-22.799999999999997</v>
      </c>
    </row>
    <row r="34" spans="1:3" x14ac:dyDescent="0.3">
      <c r="A34">
        <v>99.1</v>
      </c>
      <c r="B34">
        <v>98.8</v>
      </c>
      <c r="C34">
        <f t="shared" si="0"/>
        <v>0.29999999999999716</v>
      </c>
    </row>
    <row r="35" spans="1:3" x14ac:dyDescent="0.3">
      <c r="A35">
        <v>123.6</v>
      </c>
      <c r="B35">
        <v>104.1</v>
      </c>
      <c r="C35">
        <f t="shared" si="0"/>
        <v>19.5</v>
      </c>
    </row>
    <row r="36" spans="1:3" x14ac:dyDescent="0.3">
      <c r="A36">
        <v>111.9</v>
      </c>
      <c r="B36">
        <v>98.6</v>
      </c>
      <c r="C36">
        <f t="shared" si="0"/>
        <v>13.300000000000011</v>
      </c>
    </row>
    <row r="37" spans="1:3" x14ac:dyDescent="0.3">
      <c r="A37">
        <v>103.2</v>
      </c>
      <c r="B37">
        <v>111</v>
      </c>
      <c r="C37">
        <f t="shared" si="0"/>
        <v>-7.7999999999999972</v>
      </c>
    </row>
    <row r="38" spans="1:3" x14ac:dyDescent="0.3">
      <c r="A38">
        <v>117.3</v>
      </c>
      <c r="B38">
        <v>111.5</v>
      </c>
      <c r="C38">
        <f t="shared" si="0"/>
        <v>5.7999999999999972</v>
      </c>
    </row>
    <row r="39" spans="1:3" x14ac:dyDescent="0.3">
      <c r="A39">
        <v>108.1</v>
      </c>
      <c r="B39">
        <v>113.1</v>
      </c>
      <c r="C39">
        <f t="shared" si="0"/>
        <v>-5</v>
      </c>
    </row>
    <row r="40" spans="1:3" x14ac:dyDescent="0.3">
      <c r="A40">
        <v>115.3</v>
      </c>
      <c r="B40">
        <v>114.2</v>
      </c>
      <c r="C40">
        <f t="shared" si="0"/>
        <v>1.0999999999999943</v>
      </c>
    </row>
    <row r="41" spans="1:3" x14ac:dyDescent="0.3">
      <c r="A41">
        <v>121.6</v>
      </c>
      <c r="B41">
        <v>117.2</v>
      </c>
      <c r="C41">
        <f t="shared" si="0"/>
        <v>4.3999999999999915</v>
      </c>
    </row>
    <row r="42" spans="1:3" x14ac:dyDescent="0.3">
      <c r="A42">
        <v>114.2</v>
      </c>
      <c r="B42">
        <v>101.6</v>
      </c>
      <c r="C42">
        <f t="shared" si="0"/>
        <v>12.600000000000009</v>
      </c>
    </row>
    <row r="43" spans="1:3" x14ac:dyDescent="0.3">
      <c r="A43">
        <v>108.7</v>
      </c>
      <c r="B43">
        <v>106</v>
      </c>
      <c r="C43">
        <f t="shared" si="0"/>
        <v>2.7000000000000028</v>
      </c>
    </row>
    <row r="44" spans="1:3" x14ac:dyDescent="0.3">
      <c r="A44">
        <v>109.9</v>
      </c>
      <c r="B44">
        <v>98.5</v>
      </c>
      <c r="C44">
        <f t="shared" si="0"/>
        <v>11.400000000000006</v>
      </c>
    </row>
    <row r="45" spans="1:3" x14ac:dyDescent="0.3">
      <c r="A45">
        <v>113.3</v>
      </c>
      <c r="B45">
        <v>102.4</v>
      </c>
      <c r="C45">
        <f t="shared" si="0"/>
        <v>10.899999999999991</v>
      </c>
    </row>
    <row r="46" spans="1:3" x14ac:dyDescent="0.3">
      <c r="A46">
        <v>120.6</v>
      </c>
      <c r="B46">
        <v>101.9</v>
      </c>
      <c r="C46">
        <f t="shared" si="0"/>
        <v>18.699999999999989</v>
      </c>
    </row>
    <row r="47" spans="1:3" x14ac:dyDescent="0.3">
      <c r="A47">
        <v>93.9</v>
      </c>
      <c r="B47">
        <v>123</v>
      </c>
      <c r="C47">
        <f t="shared" si="0"/>
        <v>-29.099999999999994</v>
      </c>
    </row>
    <row r="48" spans="1:3" x14ac:dyDescent="0.3">
      <c r="A48">
        <v>115.7</v>
      </c>
      <c r="B48">
        <v>90.8</v>
      </c>
      <c r="C48">
        <f t="shared" si="0"/>
        <v>24.900000000000006</v>
      </c>
    </row>
    <row r="49" spans="1:3" x14ac:dyDescent="0.3">
      <c r="A49">
        <v>110.2</v>
      </c>
      <c r="B49">
        <v>96.1</v>
      </c>
      <c r="C49">
        <f t="shared" si="0"/>
        <v>14.100000000000009</v>
      </c>
    </row>
    <row r="50" spans="1:3" x14ac:dyDescent="0.3">
      <c r="A50">
        <v>100.1</v>
      </c>
      <c r="B50">
        <v>106.5</v>
      </c>
      <c r="C50">
        <f t="shared" si="0"/>
        <v>-6.4000000000000057</v>
      </c>
    </row>
    <row r="51" spans="1:3" x14ac:dyDescent="0.3">
      <c r="A51">
        <v>118.8</v>
      </c>
      <c r="B51">
        <v>114</v>
      </c>
      <c r="C51">
        <f t="shared" si="0"/>
        <v>4.7999999999999972</v>
      </c>
    </row>
    <row r="52" spans="1:3" x14ac:dyDescent="0.3">
      <c r="A52">
        <v>100.9</v>
      </c>
      <c r="B52">
        <v>75.5</v>
      </c>
      <c r="C52">
        <f t="shared" si="0"/>
        <v>25.400000000000006</v>
      </c>
    </row>
    <row r="53" spans="1:3" x14ac:dyDescent="0.3">
      <c r="A53">
        <v>130.80000000000001</v>
      </c>
      <c r="B53">
        <v>111.1</v>
      </c>
      <c r="C53">
        <f t="shared" si="0"/>
        <v>19.700000000000017</v>
      </c>
    </row>
    <row r="54" spans="1:3" x14ac:dyDescent="0.3">
      <c r="A54">
        <v>104.8</v>
      </c>
      <c r="B54">
        <v>103.9</v>
      </c>
      <c r="C54">
        <f t="shared" si="0"/>
        <v>0.89999999999999147</v>
      </c>
    </row>
    <row r="55" spans="1:3" x14ac:dyDescent="0.3">
      <c r="A55">
        <v>115.8</v>
      </c>
      <c r="B55">
        <v>101.9</v>
      </c>
      <c r="C55">
        <f t="shared" si="0"/>
        <v>13.899999999999991</v>
      </c>
    </row>
    <row r="56" spans="1:3" x14ac:dyDescent="0.3">
      <c r="A56">
        <v>123.4</v>
      </c>
      <c r="B56">
        <v>95.5</v>
      </c>
      <c r="C56">
        <f t="shared" si="0"/>
        <v>27.900000000000006</v>
      </c>
    </row>
    <row r="57" spans="1:3" x14ac:dyDescent="0.3">
      <c r="A57">
        <v>100.8</v>
      </c>
      <c r="B57">
        <v>96.1</v>
      </c>
      <c r="C57">
        <f t="shared" si="0"/>
        <v>4.7000000000000028</v>
      </c>
    </row>
    <row r="58" spans="1:3" x14ac:dyDescent="0.3">
      <c r="A58">
        <v>110</v>
      </c>
      <c r="B58">
        <v>101.1</v>
      </c>
      <c r="C58">
        <f t="shared" si="0"/>
        <v>8.9000000000000057</v>
      </c>
    </row>
    <row r="59" spans="1:3" x14ac:dyDescent="0.3">
      <c r="A59">
        <v>96.8</v>
      </c>
      <c r="B59">
        <v>107.7</v>
      </c>
      <c r="C59">
        <f t="shared" si="0"/>
        <v>-10.900000000000006</v>
      </c>
    </row>
    <row r="60" spans="1:3" x14ac:dyDescent="0.3">
      <c r="A60">
        <v>106.2</v>
      </c>
      <c r="B60">
        <v>102.6</v>
      </c>
      <c r="C60">
        <f t="shared" si="0"/>
        <v>3.6000000000000085</v>
      </c>
    </row>
    <row r="61" spans="1:3" x14ac:dyDescent="0.3">
      <c r="A61">
        <v>91.6</v>
      </c>
      <c r="B61">
        <v>105.9</v>
      </c>
      <c r="C61">
        <f t="shared" si="0"/>
        <v>-14.300000000000011</v>
      </c>
    </row>
    <row r="62" spans="1:3" x14ac:dyDescent="0.3">
      <c r="A62">
        <v>110.1</v>
      </c>
      <c r="B62">
        <v>108.5</v>
      </c>
      <c r="C62">
        <f t="shared" si="0"/>
        <v>1.5999999999999943</v>
      </c>
    </row>
    <row r="63" spans="1:3" x14ac:dyDescent="0.3">
      <c r="A63">
        <v>105.8</v>
      </c>
      <c r="B63">
        <v>111.1</v>
      </c>
      <c r="C63">
        <f t="shared" si="0"/>
        <v>-5.2999999999999972</v>
      </c>
    </row>
    <row r="64" spans="1:3" x14ac:dyDescent="0.3">
      <c r="A64">
        <v>103.8</v>
      </c>
      <c r="B64">
        <v>111.6</v>
      </c>
      <c r="C64">
        <f t="shared" si="0"/>
        <v>-7.7999999999999972</v>
      </c>
    </row>
    <row r="65" spans="1:5" x14ac:dyDescent="0.3">
      <c r="A65">
        <v>109.5</v>
      </c>
      <c r="B65">
        <v>110.3</v>
      </c>
      <c r="C65">
        <f t="shared" si="0"/>
        <v>-0.79999999999999716</v>
      </c>
    </row>
    <row r="66" spans="1:5" x14ac:dyDescent="0.3">
      <c r="A66">
        <v>100.4</v>
      </c>
      <c r="B66">
        <v>98.8</v>
      </c>
      <c r="C66">
        <f t="shared" ref="C66:C78" si="1">A66-B66</f>
        <v>1.6000000000000085</v>
      </c>
    </row>
    <row r="67" spans="1:5" x14ac:dyDescent="0.3">
      <c r="A67">
        <v>106.9</v>
      </c>
      <c r="B67">
        <v>109.3</v>
      </c>
      <c r="C67">
        <f t="shared" si="1"/>
        <v>-2.3999999999999915</v>
      </c>
    </row>
    <row r="68" spans="1:5" x14ac:dyDescent="0.3">
      <c r="A68">
        <v>114.7</v>
      </c>
      <c r="B68">
        <v>97.9</v>
      </c>
      <c r="C68">
        <f t="shared" si="1"/>
        <v>16.799999999999997</v>
      </c>
    </row>
    <row r="69" spans="1:5" x14ac:dyDescent="0.3">
      <c r="A69">
        <v>117</v>
      </c>
      <c r="B69">
        <v>83.8</v>
      </c>
      <c r="C69">
        <f t="shared" si="1"/>
        <v>33.200000000000003</v>
      </c>
    </row>
    <row r="70" spans="1:5" x14ac:dyDescent="0.3">
      <c r="A70">
        <v>101.1</v>
      </c>
      <c r="B70">
        <v>114.5</v>
      </c>
      <c r="C70">
        <f t="shared" si="1"/>
        <v>-13.400000000000006</v>
      </c>
    </row>
    <row r="71" spans="1:5" x14ac:dyDescent="0.3">
      <c r="A71">
        <v>114.4</v>
      </c>
      <c r="B71">
        <v>114.3</v>
      </c>
      <c r="C71">
        <f t="shared" si="1"/>
        <v>0.10000000000000853</v>
      </c>
    </row>
    <row r="72" spans="1:5" x14ac:dyDescent="0.3">
      <c r="A72">
        <v>108.5</v>
      </c>
      <c r="B72">
        <v>107.7</v>
      </c>
      <c r="C72">
        <f t="shared" si="1"/>
        <v>0.79999999999999716</v>
      </c>
    </row>
    <row r="73" spans="1:5" x14ac:dyDescent="0.3">
      <c r="A73">
        <v>106</v>
      </c>
      <c r="B73">
        <v>105.9</v>
      </c>
      <c r="C73">
        <f t="shared" si="1"/>
        <v>9.9999999999994316E-2</v>
      </c>
    </row>
    <row r="74" spans="1:5" x14ac:dyDescent="0.3">
      <c r="A74">
        <v>110.4</v>
      </c>
      <c r="B74">
        <v>108.8</v>
      </c>
      <c r="C74">
        <f t="shared" si="1"/>
        <v>1.6000000000000085</v>
      </c>
    </row>
    <row r="75" spans="1:5" x14ac:dyDescent="0.3">
      <c r="A75">
        <v>99.2</v>
      </c>
      <c r="B75">
        <v>107.5</v>
      </c>
      <c r="C75">
        <f t="shared" si="1"/>
        <v>-8.2999999999999972</v>
      </c>
    </row>
    <row r="76" spans="1:5" x14ac:dyDescent="0.3">
      <c r="A76">
        <v>105.9</v>
      </c>
      <c r="B76">
        <v>107.3</v>
      </c>
      <c r="C76">
        <f t="shared" si="1"/>
        <v>-1.3999999999999915</v>
      </c>
    </row>
    <row r="77" spans="1:5" x14ac:dyDescent="0.3">
      <c r="A77">
        <v>111.3</v>
      </c>
      <c r="B77">
        <v>103.5</v>
      </c>
      <c r="C77">
        <f t="shared" si="1"/>
        <v>7.7999999999999972</v>
      </c>
    </row>
    <row r="78" spans="1:5" x14ac:dyDescent="0.3">
      <c r="A78">
        <v>96.8</v>
      </c>
      <c r="B78">
        <v>97</v>
      </c>
      <c r="C78">
        <f t="shared" si="1"/>
        <v>-0.20000000000000284</v>
      </c>
    </row>
    <row r="80" spans="1:5" x14ac:dyDescent="0.3">
      <c r="A80" s="1">
        <f>(1/78)*SUM(A1:A78)</f>
        <v>108.07307692307691</v>
      </c>
      <c r="B80" s="1">
        <f>(1/78)*SUM(B1:B78)</f>
        <v>105.11282051282052</v>
      </c>
      <c r="C80" s="1">
        <f>(1/78)*SUM(C1:C78)</f>
        <v>2.9602564102564122</v>
      </c>
      <c r="D80" s="1">
        <f>(SQRT(77))*(C80/SQRT(C81))</f>
        <v>2.0527980208890355</v>
      </c>
      <c r="E80" s="2">
        <f>_xlfn.T.DIST.2T(D80,77)</f>
        <v>4.3489397799711303E-2</v>
      </c>
    </row>
    <row r="81" spans="1:3" x14ac:dyDescent="0.3">
      <c r="A81" cm="1">
        <f t="array" ref="A81">(1/78)*SUMPRODUCT(((A1:A78)^2)-((A80)^2))</f>
        <v>66.148377712033735</v>
      </c>
      <c r="B81" cm="1">
        <f t="array" ref="B81">(1/78)*SUMPRODUCT(((B1:B78)^2)-((B80)^2))</f>
        <v>84.897527942142446</v>
      </c>
      <c r="C81" cm="1">
        <f t="array" ref="C81">(1/78)*SUMPRODUCT(((C1:C78)^2)-((C80)^2))</f>
        <v>160.12418967784356</v>
      </c>
    </row>
    <row r="82" spans="1:3" x14ac:dyDescent="0.3">
      <c r="A82" s="2">
        <f>SQRT(A81)</f>
        <v>8.1331652947689275</v>
      </c>
      <c r="B82" s="1">
        <f>SQRT(B81)</f>
        <v>9.2139854537622554</v>
      </c>
      <c r="C82" s="2">
        <f>SQRT(C81)</f>
        <v>12.654018716512299</v>
      </c>
    </row>
    <row r="83" spans="1:3" x14ac:dyDescent="0.3">
      <c r="A83" s="2">
        <f>(A82/SQRT(78))</f>
        <v>0.92089962781687174</v>
      </c>
      <c r="B83" s="1">
        <f>(B82/SQRT(78))</f>
        <v>1.0432784122237373</v>
      </c>
      <c r="C83" s="1">
        <f>(C82/SQRT(78))</f>
        <v>1.4327854782342748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7D0F5-B534-4809-AB25-14EC6A02AF57}">
  <dimension ref="A1:D67"/>
  <sheetViews>
    <sheetView topLeftCell="A64" workbookViewId="0">
      <selection activeCell="C67" sqref="C67"/>
    </sheetView>
  </sheetViews>
  <sheetFormatPr defaultRowHeight="14.4" x14ac:dyDescent="0.3"/>
  <sheetData>
    <row r="1" spans="1:2" x14ac:dyDescent="0.3">
      <c r="A1">
        <v>117.7</v>
      </c>
      <c r="B1">
        <v>131.1</v>
      </c>
    </row>
    <row r="2" spans="1:2" x14ac:dyDescent="0.3">
      <c r="A2">
        <v>126.6</v>
      </c>
      <c r="B2">
        <v>156.80000000000001</v>
      </c>
    </row>
    <row r="3" spans="1:2" x14ac:dyDescent="0.3">
      <c r="A3">
        <v>114.2</v>
      </c>
      <c r="B3">
        <v>142.1</v>
      </c>
    </row>
    <row r="4" spans="1:2" x14ac:dyDescent="0.3">
      <c r="A4">
        <v>129.30000000000001</v>
      </c>
      <c r="B4">
        <v>147.6</v>
      </c>
    </row>
    <row r="5" spans="1:2" x14ac:dyDescent="0.3">
      <c r="A5">
        <v>125.4</v>
      </c>
      <c r="B5">
        <v>138.6</v>
      </c>
    </row>
    <row r="6" spans="1:2" x14ac:dyDescent="0.3">
      <c r="A6">
        <v>122.1</v>
      </c>
      <c r="B6">
        <v>144.30000000000001</v>
      </c>
    </row>
    <row r="7" spans="1:2" x14ac:dyDescent="0.3">
      <c r="A7">
        <v>126.1</v>
      </c>
      <c r="B7">
        <v>134.30000000000001</v>
      </c>
    </row>
    <row r="8" spans="1:2" x14ac:dyDescent="0.3">
      <c r="A8">
        <v>131.5</v>
      </c>
      <c r="B8">
        <v>148.80000000000001</v>
      </c>
    </row>
    <row r="9" spans="1:2" x14ac:dyDescent="0.3">
      <c r="A9">
        <v>128.4</v>
      </c>
      <c r="B9">
        <v>143.5</v>
      </c>
    </row>
    <row r="10" spans="1:2" x14ac:dyDescent="0.3">
      <c r="A10">
        <v>135</v>
      </c>
      <c r="B10">
        <v>147.4</v>
      </c>
    </row>
    <row r="11" spans="1:2" x14ac:dyDescent="0.3">
      <c r="A11">
        <v>115.3</v>
      </c>
      <c r="B11">
        <v>158.9</v>
      </c>
    </row>
    <row r="12" spans="1:2" x14ac:dyDescent="0.3">
      <c r="A12">
        <v>130.19999999999999</v>
      </c>
      <c r="B12">
        <v>153.4</v>
      </c>
    </row>
    <row r="13" spans="1:2" x14ac:dyDescent="0.3">
      <c r="A13">
        <v>135.4</v>
      </c>
      <c r="B13">
        <v>175.1</v>
      </c>
    </row>
    <row r="14" spans="1:2" x14ac:dyDescent="0.3">
      <c r="A14">
        <v>123.9</v>
      </c>
      <c r="B14">
        <v>169.1</v>
      </c>
    </row>
    <row r="15" spans="1:2" x14ac:dyDescent="0.3">
      <c r="A15">
        <v>132.6</v>
      </c>
      <c r="B15">
        <v>137.80000000000001</v>
      </c>
    </row>
    <row r="16" spans="1:2" x14ac:dyDescent="0.3">
      <c r="A16">
        <v>129</v>
      </c>
      <c r="B16">
        <v>170.2</v>
      </c>
    </row>
    <row r="17" spans="1:2" x14ac:dyDescent="0.3">
      <c r="A17">
        <v>120.8</v>
      </c>
      <c r="B17">
        <v>153.19999999999999</v>
      </c>
    </row>
    <row r="18" spans="1:2" x14ac:dyDescent="0.3">
      <c r="A18">
        <v>133.80000000000001</v>
      </c>
      <c r="B18">
        <v>142.30000000000001</v>
      </c>
    </row>
    <row r="19" spans="1:2" x14ac:dyDescent="0.3">
      <c r="A19">
        <v>129.69999999999999</v>
      </c>
      <c r="B19">
        <v>167.3</v>
      </c>
    </row>
    <row r="20" spans="1:2" x14ac:dyDescent="0.3">
      <c r="A20">
        <v>120.1</v>
      </c>
      <c r="B20">
        <v>161.6</v>
      </c>
    </row>
    <row r="21" spans="1:2" x14ac:dyDescent="0.3">
      <c r="A21">
        <v>123</v>
      </c>
      <c r="B21">
        <v>138.4</v>
      </c>
    </row>
    <row r="22" spans="1:2" x14ac:dyDescent="0.3">
      <c r="A22">
        <v>140.19999999999999</v>
      </c>
      <c r="B22">
        <v>147.19999999999999</v>
      </c>
    </row>
    <row r="23" spans="1:2" x14ac:dyDescent="0.3">
      <c r="A23">
        <v>112.1</v>
      </c>
      <c r="B23">
        <v>144.9</v>
      </c>
    </row>
    <row r="24" spans="1:2" x14ac:dyDescent="0.3">
      <c r="A24">
        <v>130.6</v>
      </c>
      <c r="B24">
        <v>135.30000000000001</v>
      </c>
    </row>
    <row r="25" spans="1:2" x14ac:dyDescent="0.3">
      <c r="A25">
        <v>125.7</v>
      </c>
      <c r="B25">
        <v>150.9</v>
      </c>
    </row>
    <row r="26" spans="1:2" x14ac:dyDescent="0.3">
      <c r="A26">
        <v>125</v>
      </c>
      <c r="B26">
        <v>146.80000000000001</v>
      </c>
    </row>
    <row r="27" spans="1:2" x14ac:dyDescent="0.3">
      <c r="A27">
        <v>131.6</v>
      </c>
      <c r="B27">
        <v>130.9</v>
      </c>
    </row>
    <row r="28" spans="1:2" x14ac:dyDescent="0.3">
      <c r="A28">
        <v>117.4</v>
      </c>
      <c r="B28">
        <v>149.69999999999999</v>
      </c>
    </row>
    <row r="29" spans="1:2" x14ac:dyDescent="0.3">
      <c r="A29">
        <v>136.4</v>
      </c>
      <c r="B29">
        <v>169.7</v>
      </c>
    </row>
    <row r="30" spans="1:2" x14ac:dyDescent="0.3">
      <c r="A30">
        <v>126.6</v>
      </c>
      <c r="B30">
        <v>150.19999999999999</v>
      </c>
    </row>
    <row r="31" spans="1:2" x14ac:dyDescent="0.3">
      <c r="A31">
        <v>120.4</v>
      </c>
      <c r="B31">
        <v>127.9</v>
      </c>
    </row>
    <row r="32" spans="1:2" x14ac:dyDescent="0.3">
      <c r="A32">
        <v>136.19999999999999</v>
      </c>
      <c r="B32">
        <v>159.9</v>
      </c>
    </row>
    <row r="33" spans="1:2" x14ac:dyDescent="0.3">
      <c r="A33">
        <v>119.6</v>
      </c>
      <c r="B33">
        <v>126.7</v>
      </c>
    </row>
    <row r="34" spans="1:2" x14ac:dyDescent="0.3">
      <c r="A34">
        <v>138.4</v>
      </c>
      <c r="B34">
        <v>123</v>
      </c>
    </row>
    <row r="35" spans="1:2" x14ac:dyDescent="0.3">
      <c r="A35">
        <v>144</v>
      </c>
      <c r="B35">
        <v>161</v>
      </c>
    </row>
    <row r="36" spans="1:2" x14ac:dyDescent="0.3">
      <c r="A36">
        <v>135.4</v>
      </c>
      <c r="B36">
        <v>129.19999999999999</v>
      </c>
    </row>
    <row r="37" spans="1:2" x14ac:dyDescent="0.3">
      <c r="A37">
        <v>150.30000000000001</v>
      </c>
      <c r="B37">
        <v>137.30000000000001</v>
      </c>
    </row>
    <row r="38" spans="1:2" x14ac:dyDescent="0.3">
      <c r="A38">
        <v>129.30000000000001</v>
      </c>
      <c r="B38">
        <v>161.30000000000001</v>
      </c>
    </row>
    <row r="39" spans="1:2" x14ac:dyDescent="0.3">
      <c r="A39">
        <v>139.30000000000001</v>
      </c>
      <c r="B39">
        <v>163.30000000000001</v>
      </c>
    </row>
    <row r="40" spans="1:2" x14ac:dyDescent="0.3">
      <c r="A40">
        <v>122.9</v>
      </c>
      <c r="B40">
        <v>141.1</v>
      </c>
    </row>
    <row r="41" spans="1:2" x14ac:dyDescent="0.3">
      <c r="A41">
        <v>136.30000000000001</v>
      </c>
      <c r="B41">
        <v>154.6</v>
      </c>
    </row>
    <row r="42" spans="1:2" x14ac:dyDescent="0.3">
      <c r="A42">
        <v>142.30000000000001</v>
      </c>
      <c r="B42">
        <v>141.9</v>
      </c>
    </row>
    <row r="43" spans="1:2" x14ac:dyDescent="0.3">
      <c r="A43">
        <v>136.9</v>
      </c>
      <c r="B43">
        <v>171.2</v>
      </c>
    </row>
    <row r="44" spans="1:2" x14ac:dyDescent="0.3">
      <c r="A44">
        <v>124.7</v>
      </c>
      <c r="B44">
        <v>160.69999999999999</v>
      </c>
    </row>
    <row r="45" spans="1:2" x14ac:dyDescent="0.3">
      <c r="A45">
        <v>124.5</v>
      </c>
      <c r="B45">
        <v>165.2</v>
      </c>
    </row>
    <row r="46" spans="1:2" x14ac:dyDescent="0.3">
      <c r="A46">
        <v>131</v>
      </c>
    </row>
    <row r="47" spans="1:2" x14ac:dyDescent="0.3">
      <c r="A47">
        <v>136.80000000000001</v>
      </c>
    </row>
    <row r="48" spans="1:2" x14ac:dyDescent="0.3">
      <c r="A48">
        <v>124.5</v>
      </c>
    </row>
    <row r="49" spans="1:1" x14ac:dyDescent="0.3">
      <c r="A49">
        <v>132.4</v>
      </c>
    </row>
    <row r="50" spans="1:1" x14ac:dyDescent="0.3">
      <c r="A50">
        <v>131.9</v>
      </c>
    </row>
    <row r="51" spans="1:1" x14ac:dyDescent="0.3">
      <c r="A51">
        <v>130.30000000000001</v>
      </c>
    </row>
    <row r="52" spans="1:1" x14ac:dyDescent="0.3">
      <c r="A52">
        <v>123.8</v>
      </c>
    </row>
    <row r="53" spans="1:1" x14ac:dyDescent="0.3">
      <c r="A53">
        <v>128.69999999999999</v>
      </c>
    </row>
    <row r="54" spans="1:1" x14ac:dyDescent="0.3">
      <c r="A54">
        <v>117.8</v>
      </c>
    </row>
    <row r="55" spans="1:1" x14ac:dyDescent="0.3">
      <c r="A55">
        <v>127</v>
      </c>
    </row>
    <row r="56" spans="1:1" x14ac:dyDescent="0.3">
      <c r="A56">
        <v>131</v>
      </c>
    </row>
    <row r="57" spans="1:1" x14ac:dyDescent="0.3">
      <c r="A57">
        <v>118.2</v>
      </c>
    </row>
    <row r="58" spans="1:1" x14ac:dyDescent="0.3">
      <c r="A58">
        <v>122</v>
      </c>
    </row>
    <row r="59" spans="1:1" x14ac:dyDescent="0.3">
      <c r="A59">
        <v>135.80000000000001</v>
      </c>
    </row>
    <row r="60" spans="1:1" x14ac:dyDescent="0.3">
      <c r="A60">
        <v>123.5</v>
      </c>
    </row>
    <row r="61" spans="1:1" x14ac:dyDescent="0.3">
      <c r="A61">
        <v>121.7</v>
      </c>
    </row>
    <row r="62" spans="1:1" x14ac:dyDescent="0.3">
      <c r="A62">
        <v>135.5</v>
      </c>
    </row>
    <row r="63" spans="1:1" x14ac:dyDescent="0.3">
      <c r="A63">
        <v>129.4</v>
      </c>
    </row>
    <row r="64" spans="1:1" x14ac:dyDescent="0.3">
      <c r="A64">
        <v>138.80000000000001</v>
      </c>
    </row>
    <row r="66" spans="1:4" x14ac:dyDescent="0.3">
      <c r="A66" s="1">
        <f>(1/64)*SUM(A1:A64)</f>
        <v>128.69218749999996</v>
      </c>
      <c r="B66" s="2">
        <f>(1/45)*SUM(B1:B45)</f>
        <v>149.14888888888888</v>
      </c>
      <c r="C66" s="2">
        <f>_xlfn.F.INV.RT(0.05,64,45)</f>
        <v>1.5956065551703107</v>
      </c>
      <c r="D66" s="3">
        <f>_xlfn.F.DIST.RT(C67,64,45)</f>
        <v>7.0812803957241301E-5</v>
      </c>
    </row>
    <row r="67" spans="1:4" x14ac:dyDescent="0.3">
      <c r="A67" s="2" cm="1">
        <f t="array" ref="A67">(64/(64 -1))*((1/64)*SUMPRODUCT(((A1:A64)^2)-((A66)^2)))</f>
        <v>59.897874503980283</v>
      </c>
      <c r="B67" s="2" cm="1">
        <f t="array" ref="B67">(45/(45 -1))*((1/45)*SUMPRODUCT(((B1:B45)^2)-((B66)^2)))</f>
        <v>182.53664646465188</v>
      </c>
      <c r="C67" s="2">
        <f>B67/A67</f>
        <v>3.0474645048134739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28CA6-4F89-489C-AA4E-27571E7DC5E3}">
  <dimension ref="A1:B71"/>
  <sheetViews>
    <sheetView topLeftCell="A55" workbookViewId="0">
      <selection activeCell="A71" sqref="A71"/>
    </sheetView>
  </sheetViews>
  <sheetFormatPr defaultRowHeight="14.4" x14ac:dyDescent="0.3"/>
  <sheetData>
    <row r="1" spans="1:1" x14ac:dyDescent="0.3">
      <c r="A1" t="s">
        <v>9</v>
      </c>
    </row>
    <row r="2" spans="1:1" x14ac:dyDescent="0.3">
      <c r="A2" t="s">
        <v>10</v>
      </c>
    </row>
    <row r="3" spans="1:1" x14ac:dyDescent="0.3">
      <c r="A3" t="s">
        <v>10</v>
      </c>
    </row>
    <row r="4" spans="1:1" x14ac:dyDescent="0.3">
      <c r="A4" t="s">
        <v>9</v>
      </c>
    </row>
    <row r="5" spans="1:1" x14ac:dyDescent="0.3">
      <c r="A5" t="s">
        <v>9</v>
      </c>
    </row>
    <row r="6" spans="1:1" x14ac:dyDescent="0.3">
      <c r="A6" t="s">
        <v>9</v>
      </c>
    </row>
    <row r="7" spans="1:1" x14ac:dyDescent="0.3">
      <c r="A7" t="s">
        <v>10</v>
      </c>
    </row>
    <row r="8" spans="1:1" x14ac:dyDescent="0.3">
      <c r="A8" t="s">
        <v>10</v>
      </c>
    </row>
    <row r="9" spans="1:1" x14ac:dyDescent="0.3">
      <c r="A9" t="s">
        <v>9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10</v>
      </c>
    </row>
    <row r="13" spans="1:1" x14ac:dyDescent="0.3">
      <c r="A13" t="s">
        <v>9</v>
      </c>
    </row>
    <row r="14" spans="1:1" x14ac:dyDescent="0.3">
      <c r="A14" t="s">
        <v>9</v>
      </c>
    </row>
    <row r="15" spans="1:1" x14ac:dyDescent="0.3">
      <c r="A15" t="s">
        <v>9</v>
      </c>
    </row>
    <row r="16" spans="1:1" x14ac:dyDescent="0.3">
      <c r="A16" t="s">
        <v>10</v>
      </c>
    </row>
    <row r="17" spans="1:1" x14ac:dyDescent="0.3">
      <c r="A17" t="s">
        <v>10</v>
      </c>
    </row>
    <row r="18" spans="1:1" x14ac:dyDescent="0.3">
      <c r="A18" t="s">
        <v>10</v>
      </c>
    </row>
    <row r="19" spans="1:1" x14ac:dyDescent="0.3">
      <c r="A19" t="s">
        <v>10</v>
      </c>
    </row>
    <row r="20" spans="1:1" x14ac:dyDescent="0.3">
      <c r="A20" t="s">
        <v>9</v>
      </c>
    </row>
    <row r="21" spans="1:1" x14ac:dyDescent="0.3">
      <c r="A21" t="s">
        <v>9</v>
      </c>
    </row>
    <row r="22" spans="1:1" x14ac:dyDescent="0.3">
      <c r="A22" t="s">
        <v>9</v>
      </c>
    </row>
    <row r="23" spans="1:1" x14ac:dyDescent="0.3">
      <c r="A23" t="s">
        <v>9</v>
      </c>
    </row>
    <row r="24" spans="1:1" x14ac:dyDescent="0.3">
      <c r="A24" t="s">
        <v>10</v>
      </c>
    </row>
    <row r="25" spans="1:1" x14ac:dyDescent="0.3">
      <c r="A25" t="s">
        <v>9</v>
      </c>
    </row>
    <row r="26" spans="1:1" x14ac:dyDescent="0.3">
      <c r="A26" t="s">
        <v>9</v>
      </c>
    </row>
    <row r="27" spans="1:1" x14ac:dyDescent="0.3">
      <c r="A27" t="s">
        <v>10</v>
      </c>
    </row>
    <row r="28" spans="1:1" x14ac:dyDescent="0.3">
      <c r="A28" t="s">
        <v>9</v>
      </c>
    </row>
    <row r="29" spans="1:1" x14ac:dyDescent="0.3">
      <c r="A29" t="s">
        <v>10</v>
      </c>
    </row>
    <row r="30" spans="1:1" x14ac:dyDescent="0.3">
      <c r="A30" t="s">
        <v>9</v>
      </c>
    </row>
    <row r="31" spans="1:1" x14ac:dyDescent="0.3">
      <c r="A31" t="s">
        <v>9</v>
      </c>
    </row>
    <row r="32" spans="1:1" x14ac:dyDescent="0.3">
      <c r="A32" t="s">
        <v>10</v>
      </c>
    </row>
    <row r="33" spans="1:1" x14ac:dyDescent="0.3">
      <c r="A33" t="s">
        <v>9</v>
      </c>
    </row>
    <row r="34" spans="1:1" x14ac:dyDescent="0.3">
      <c r="A34" t="s">
        <v>9</v>
      </c>
    </row>
    <row r="35" spans="1:1" x14ac:dyDescent="0.3">
      <c r="A35" t="s">
        <v>9</v>
      </c>
    </row>
    <row r="36" spans="1:1" x14ac:dyDescent="0.3">
      <c r="A36" t="s">
        <v>10</v>
      </c>
    </row>
    <row r="37" spans="1:1" x14ac:dyDescent="0.3">
      <c r="A37" t="s">
        <v>9</v>
      </c>
    </row>
    <row r="38" spans="1:1" x14ac:dyDescent="0.3">
      <c r="A38" t="s">
        <v>10</v>
      </c>
    </row>
    <row r="39" spans="1:1" x14ac:dyDescent="0.3">
      <c r="A39" t="s">
        <v>9</v>
      </c>
    </row>
    <row r="40" spans="1:1" x14ac:dyDescent="0.3">
      <c r="A40" t="s">
        <v>10</v>
      </c>
    </row>
    <row r="41" spans="1:1" x14ac:dyDescent="0.3">
      <c r="A41" t="s">
        <v>10</v>
      </c>
    </row>
    <row r="42" spans="1:1" x14ac:dyDescent="0.3">
      <c r="A42" t="s">
        <v>10</v>
      </c>
    </row>
    <row r="43" spans="1:1" x14ac:dyDescent="0.3">
      <c r="A43" t="s">
        <v>9</v>
      </c>
    </row>
    <row r="44" spans="1:1" x14ac:dyDescent="0.3">
      <c r="A44" t="s">
        <v>9</v>
      </c>
    </row>
    <row r="45" spans="1:1" x14ac:dyDescent="0.3">
      <c r="A45" t="s">
        <v>9</v>
      </c>
    </row>
    <row r="46" spans="1:1" x14ac:dyDescent="0.3">
      <c r="A46" t="s">
        <v>10</v>
      </c>
    </row>
    <row r="47" spans="1:1" x14ac:dyDescent="0.3">
      <c r="A47" t="s">
        <v>9</v>
      </c>
    </row>
    <row r="48" spans="1:1" x14ac:dyDescent="0.3">
      <c r="A48" t="s">
        <v>9</v>
      </c>
    </row>
    <row r="49" spans="1:1" x14ac:dyDescent="0.3">
      <c r="A49" t="s">
        <v>9</v>
      </c>
    </row>
    <row r="50" spans="1:1" x14ac:dyDescent="0.3">
      <c r="A50" t="s">
        <v>9</v>
      </c>
    </row>
    <row r="51" spans="1:1" x14ac:dyDescent="0.3">
      <c r="A51" t="s">
        <v>10</v>
      </c>
    </row>
    <row r="52" spans="1:1" x14ac:dyDescent="0.3">
      <c r="A52" t="s">
        <v>9</v>
      </c>
    </row>
    <row r="53" spans="1:1" x14ac:dyDescent="0.3">
      <c r="A53" t="s">
        <v>9</v>
      </c>
    </row>
    <row r="54" spans="1:1" x14ac:dyDescent="0.3">
      <c r="A54" t="s">
        <v>9</v>
      </c>
    </row>
    <row r="55" spans="1:1" x14ac:dyDescent="0.3">
      <c r="A55" t="s">
        <v>9</v>
      </c>
    </row>
    <row r="56" spans="1:1" x14ac:dyDescent="0.3">
      <c r="A56" t="s">
        <v>10</v>
      </c>
    </row>
    <row r="57" spans="1:1" x14ac:dyDescent="0.3">
      <c r="A57" t="s">
        <v>9</v>
      </c>
    </row>
    <row r="58" spans="1:1" x14ac:dyDescent="0.3">
      <c r="A58" t="s">
        <v>10</v>
      </c>
    </row>
    <row r="59" spans="1:1" x14ac:dyDescent="0.3">
      <c r="A59" t="s">
        <v>9</v>
      </c>
    </row>
    <row r="60" spans="1:1" x14ac:dyDescent="0.3">
      <c r="A60" t="s">
        <v>9</v>
      </c>
    </row>
    <row r="61" spans="1:1" x14ac:dyDescent="0.3">
      <c r="A61" t="s">
        <v>9</v>
      </c>
    </row>
    <row r="62" spans="1:1" x14ac:dyDescent="0.3">
      <c r="A62" t="s">
        <v>9</v>
      </c>
    </row>
    <row r="63" spans="1:1" x14ac:dyDescent="0.3">
      <c r="A63" t="s">
        <v>9</v>
      </c>
    </row>
    <row r="64" spans="1:1" x14ac:dyDescent="0.3">
      <c r="A64" t="s">
        <v>10</v>
      </c>
    </row>
    <row r="65" spans="1:2" x14ac:dyDescent="0.3">
      <c r="A65" t="s">
        <v>9</v>
      </c>
    </row>
    <row r="66" spans="1:2" x14ac:dyDescent="0.3">
      <c r="A66" t="s">
        <v>10</v>
      </c>
    </row>
    <row r="67" spans="1:2" x14ac:dyDescent="0.3">
      <c r="A67" t="s">
        <v>10</v>
      </c>
    </row>
    <row r="68" spans="1:2" x14ac:dyDescent="0.3">
      <c r="A68" t="s">
        <v>10</v>
      </c>
    </row>
    <row r="70" spans="1:2" x14ac:dyDescent="0.3">
      <c r="A70">
        <f>COUNTIF(A1:A68, "A")</f>
        <v>41</v>
      </c>
    </row>
    <row r="71" spans="1:2" x14ac:dyDescent="0.3">
      <c r="A71">
        <f>_xlfn.BINOM.DIST(40,68,0.6,TRUE)</f>
        <v>0.4671541073243779</v>
      </c>
      <c r="B71">
        <f xml:space="preserve"> 1 - A71</f>
        <v>0.5328458926756221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A3715-7E89-41E2-A7D2-B77D8ECCDEF2}">
  <dimension ref="A1:D66"/>
  <sheetViews>
    <sheetView topLeftCell="A49" workbookViewId="0">
      <selection activeCell="D49" sqref="D49"/>
    </sheetView>
  </sheetViews>
  <sheetFormatPr defaultRowHeight="14.4" x14ac:dyDescent="0.3"/>
  <sheetData>
    <row r="1" spans="1:3" x14ac:dyDescent="0.3">
      <c r="A1">
        <v>44.3</v>
      </c>
      <c r="B1">
        <v>58.9</v>
      </c>
      <c r="C1">
        <f>_xlfn.RANK.AVG(A1,$A$1:$B$64,1)</f>
        <v>18</v>
      </c>
    </row>
    <row r="2" spans="1:3" x14ac:dyDescent="0.3">
      <c r="A2">
        <v>55.8</v>
      </c>
      <c r="B2">
        <v>52.9</v>
      </c>
      <c r="C2">
        <f t="shared" ref="C2:C48" si="0">_xlfn.RANK.AVG(A2,$A$1:$B$64,1)</f>
        <v>82</v>
      </c>
    </row>
    <row r="3" spans="1:3" x14ac:dyDescent="0.3">
      <c r="A3">
        <v>56.1</v>
      </c>
      <c r="B3">
        <v>53.6</v>
      </c>
      <c r="C3">
        <f t="shared" si="0"/>
        <v>83.5</v>
      </c>
    </row>
    <row r="4" spans="1:3" x14ac:dyDescent="0.3">
      <c r="A4">
        <v>52.6</v>
      </c>
      <c r="B4">
        <v>48.3</v>
      </c>
      <c r="C4">
        <f t="shared" si="0"/>
        <v>66</v>
      </c>
    </row>
    <row r="5" spans="1:3" x14ac:dyDescent="0.3">
      <c r="A5">
        <v>39.4</v>
      </c>
      <c r="B5">
        <v>51.4</v>
      </c>
      <c r="C5">
        <f t="shared" si="0"/>
        <v>2</v>
      </c>
    </row>
    <row r="6" spans="1:3" x14ac:dyDescent="0.3">
      <c r="A6">
        <v>46.5</v>
      </c>
      <c r="B6">
        <v>47.9</v>
      </c>
      <c r="C6">
        <f t="shared" si="0"/>
        <v>27.5</v>
      </c>
    </row>
    <row r="7" spans="1:3" x14ac:dyDescent="0.3">
      <c r="A7">
        <v>55</v>
      </c>
      <c r="B7">
        <v>52.7</v>
      </c>
      <c r="C7">
        <f t="shared" si="0"/>
        <v>79</v>
      </c>
    </row>
    <row r="8" spans="1:3" x14ac:dyDescent="0.3">
      <c r="A8">
        <v>51.4</v>
      </c>
      <c r="B8">
        <v>54.2</v>
      </c>
      <c r="C8">
        <f t="shared" si="0"/>
        <v>59</v>
      </c>
    </row>
    <row r="9" spans="1:3" x14ac:dyDescent="0.3">
      <c r="A9">
        <v>55.5</v>
      </c>
      <c r="B9">
        <v>51</v>
      </c>
      <c r="C9">
        <f t="shared" si="0"/>
        <v>81</v>
      </c>
    </row>
    <row r="10" spans="1:3" x14ac:dyDescent="0.3">
      <c r="A10">
        <v>42.8</v>
      </c>
      <c r="B10">
        <v>48.3</v>
      </c>
      <c r="C10">
        <f t="shared" si="0"/>
        <v>10</v>
      </c>
    </row>
    <row r="11" spans="1:3" x14ac:dyDescent="0.3">
      <c r="A11">
        <v>56.5</v>
      </c>
      <c r="B11">
        <v>51.1</v>
      </c>
      <c r="C11">
        <f t="shared" si="0"/>
        <v>88.5</v>
      </c>
    </row>
    <row r="12" spans="1:3" x14ac:dyDescent="0.3">
      <c r="A12">
        <v>43.2</v>
      </c>
      <c r="B12">
        <v>56.2</v>
      </c>
      <c r="C12">
        <f t="shared" si="0"/>
        <v>13.5</v>
      </c>
    </row>
    <row r="13" spans="1:3" x14ac:dyDescent="0.3">
      <c r="A13">
        <v>44.7</v>
      </c>
      <c r="B13">
        <v>56.9</v>
      </c>
      <c r="C13">
        <f t="shared" si="0"/>
        <v>19</v>
      </c>
    </row>
    <row r="14" spans="1:3" x14ac:dyDescent="0.3">
      <c r="A14">
        <v>48.8</v>
      </c>
      <c r="B14">
        <v>60.5</v>
      </c>
      <c r="C14">
        <f t="shared" si="0"/>
        <v>44</v>
      </c>
    </row>
    <row r="15" spans="1:3" x14ac:dyDescent="0.3">
      <c r="A15">
        <v>51.2</v>
      </c>
      <c r="B15">
        <v>54.8</v>
      </c>
      <c r="C15">
        <f t="shared" si="0"/>
        <v>57</v>
      </c>
    </row>
    <row r="16" spans="1:3" x14ac:dyDescent="0.3">
      <c r="A16">
        <v>46.7</v>
      </c>
      <c r="B16">
        <v>63.3</v>
      </c>
      <c r="C16">
        <f t="shared" si="0"/>
        <v>30.5</v>
      </c>
    </row>
    <row r="17" spans="1:3" x14ac:dyDescent="0.3">
      <c r="A17">
        <v>46</v>
      </c>
      <c r="B17">
        <v>66.8</v>
      </c>
      <c r="C17">
        <f t="shared" si="0"/>
        <v>24</v>
      </c>
    </row>
    <row r="18" spans="1:3" x14ac:dyDescent="0.3">
      <c r="A18">
        <v>41.9</v>
      </c>
      <c r="B18">
        <v>50.8</v>
      </c>
      <c r="C18">
        <f t="shared" si="0"/>
        <v>5</v>
      </c>
    </row>
    <row r="19" spans="1:3" x14ac:dyDescent="0.3">
      <c r="A19">
        <v>45.6</v>
      </c>
      <c r="B19">
        <v>59.5</v>
      </c>
      <c r="C19">
        <f t="shared" si="0"/>
        <v>23</v>
      </c>
    </row>
    <row r="20" spans="1:3" x14ac:dyDescent="0.3">
      <c r="A20">
        <v>46.4</v>
      </c>
      <c r="B20">
        <v>44.2</v>
      </c>
      <c r="C20">
        <f t="shared" si="0"/>
        <v>25.5</v>
      </c>
    </row>
    <row r="21" spans="1:3" x14ac:dyDescent="0.3">
      <c r="A21">
        <v>34</v>
      </c>
      <c r="B21">
        <v>64.7</v>
      </c>
      <c r="C21">
        <f t="shared" si="0"/>
        <v>1</v>
      </c>
    </row>
    <row r="22" spans="1:3" x14ac:dyDescent="0.3">
      <c r="A22">
        <v>45</v>
      </c>
      <c r="B22">
        <v>59.8</v>
      </c>
      <c r="C22">
        <f t="shared" si="0"/>
        <v>20</v>
      </c>
    </row>
    <row r="23" spans="1:3" x14ac:dyDescent="0.3">
      <c r="A23">
        <v>42.6</v>
      </c>
      <c r="B23">
        <v>63.2</v>
      </c>
      <c r="C23">
        <f t="shared" si="0"/>
        <v>7.5</v>
      </c>
    </row>
    <row r="24" spans="1:3" x14ac:dyDescent="0.3">
      <c r="A24">
        <v>51.8</v>
      </c>
      <c r="B24">
        <v>57.1</v>
      </c>
      <c r="C24">
        <f t="shared" si="0"/>
        <v>62</v>
      </c>
    </row>
    <row r="25" spans="1:3" x14ac:dyDescent="0.3">
      <c r="A25">
        <v>50.3</v>
      </c>
      <c r="B25">
        <v>53.8</v>
      </c>
      <c r="C25">
        <f t="shared" si="0"/>
        <v>51</v>
      </c>
    </row>
    <row r="26" spans="1:3" x14ac:dyDescent="0.3">
      <c r="A26">
        <v>49.5</v>
      </c>
      <c r="B26">
        <v>55.3</v>
      </c>
      <c r="C26">
        <f t="shared" si="0"/>
        <v>48</v>
      </c>
    </row>
    <row r="27" spans="1:3" x14ac:dyDescent="0.3">
      <c r="A27">
        <v>52.3</v>
      </c>
      <c r="B27">
        <v>46.7</v>
      </c>
      <c r="C27">
        <f t="shared" si="0"/>
        <v>63.5</v>
      </c>
    </row>
    <row r="28" spans="1:3" x14ac:dyDescent="0.3">
      <c r="A28">
        <v>51.4</v>
      </c>
      <c r="B28">
        <v>47.7</v>
      </c>
      <c r="C28">
        <f t="shared" si="0"/>
        <v>59</v>
      </c>
    </row>
    <row r="29" spans="1:3" x14ac:dyDescent="0.3">
      <c r="A29">
        <v>58.1</v>
      </c>
      <c r="B29">
        <v>61</v>
      </c>
      <c r="C29">
        <f t="shared" si="0"/>
        <v>94</v>
      </c>
    </row>
    <row r="30" spans="1:3" x14ac:dyDescent="0.3">
      <c r="A30">
        <v>52.4</v>
      </c>
      <c r="B30">
        <v>47.4</v>
      </c>
      <c r="C30">
        <f t="shared" si="0"/>
        <v>65</v>
      </c>
    </row>
    <row r="31" spans="1:3" x14ac:dyDescent="0.3">
      <c r="A31">
        <v>47.6</v>
      </c>
      <c r="B31">
        <v>60.8</v>
      </c>
      <c r="C31">
        <f t="shared" si="0"/>
        <v>33</v>
      </c>
    </row>
    <row r="32" spans="1:3" x14ac:dyDescent="0.3">
      <c r="A32">
        <v>43.5</v>
      </c>
      <c r="B32">
        <v>51</v>
      </c>
      <c r="C32">
        <f t="shared" si="0"/>
        <v>15.5</v>
      </c>
    </row>
    <row r="33" spans="1:3" x14ac:dyDescent="0.3">
      <c r="A33">
        <v>56.3</v>
      </c>
      <c r="B33">
        <v>54.4</v>
      </c>
      <c r="C33">
        <f t="shared" si="0"/>
        <v>86.5</v>
      </c>
    </row>
    <row r="34" spans="1:3" x14ac:dyDescent="0.3">
      <c r="A34">
        <v>59.3</v>
      </c>
      <c r="B34">
        <v>43.2</v>
      </c>
      <c r="C34">
        <f t="shared" si="0"/>
        <v>98</v>
      </c>
    </row>
    <row r="35" spans="1:3" x14ac:dyDescent="0.3">
      <c r="A35">
        <v>60.9</v>
      </c>
      <c r="B35">
        <v>54.2</v>
      </c>
      <c r="C35">
        <f t="shared" si="0"/>
        <v>105</v>
      </c>
    </row>
    <row r="36" spans="1:3" x14ac:dyDescent="0.3">
      <c r="A36">
        <v>41.6</v>
      </c>
      <c r="B36">
        <v>46.5</v>
      </c>
      <c r="C36">
        <f t="shared" si="0"/>
        <v>4</v>
      </c>
    </row>
    <row r="37" spans="1:3" x14ac:dyDescent="0.3">
      <c r="A37">
        <v>48.3</v>
      </c>
      <c r="B37">
        <v>42.7</v>
      </c>
      <c r="C37">
        <f t="shared" si="0"/>
        <v>38</v>
      </c>
    </row>
    <row r="38" spans="1:3" x14ac:dyDescent="0.3">
      <c r="A38">
        <v>56.1</v>
      </c>
      <c r="B38">
        <v>60.2</v>
      </c>
      <c r="C38">
        <f t="shared" si="0"/>
        <v>83.5</v>
      </c>
    </row>
    <row r="39" spans="1:3" x14ac:dyDescent="0.3">
      <c r="A39">
        <v>48.7</v>
      </c>
      <c r="B39">
        <v>54.8</v>
      </c>
      <c r="C39">
        <f t="shared" si="0"/>
        <v>41.5</v>
      </c>
    </row>
    <row r="40" spans="1:3" x14ac:dyDescent="0.3">
      <c r="A40">
        <v>48.7</v>
      </c>
      <c r="B40">
        <v>43.1</v>
      </c>
      <c r="C40">
        <f t="shared" si="0"/>
        <v>41.5</v>
      </c>
    </row>
    <row r="41" spans="1:3" x14ac:dyDescent="0.3">
      <c r="A41">
        <v>45.4</v>
      </c>
      <c r="B41">
        <v>63.4</v>
      </c>
      <c r="C41">
        <f t="shared" si="0"/>
        <v>22</v>
      </c>
    </row>
    <row r="42" spans="1:3" x14ac:dyDescent="0.3">
      <c r="A42">
        <v>42.9</v>
      </c>
      <c r="B42">
        <v>49.1</v>
      </c>
      <c r="C42">
        <f t="shared" si="0"/>
        <v>11</v>
      </c>
    </row>
    <row r="43" spans="1:3" x14ac:dyDescent="0.3">
      <c r="A43">
        <v>49.9</v>
      </c>
      <c r="B43">
        <v>60.2</v>
      </c>
      <c r="C43">
        <f t="shared" si="0"/>
        <v>49</v>
      </c>
    </row>
    <row r="44" spans="1:3" x14ac:dyDescent="0.3">
      <c r="A44">
        <v>42.6</v>
      </c>
      <c r="B44">
        <v>52.7</v>
      </c>
      <c r="C44">
        <f t="shared" si="0"/>
        <v>7.5</v>
      </c>
    </row>
    <row r="45" spans="1:3" x14ac:dyDescent="0.3">
      <c r="A45">
        <v>57.4</v>
      </c>
      <c r="B45">
        <v>54.4</v>
      </c>
      <c r="C45">
        <f t="shared" si="0"/>
        <v>92</v>
      </c>
    </row>
    <row r="46" spans="1:3" x14ac:dyDescent="0.3">
      <c r="A46">
        <v>48.7</v>
      </c>
      <c r="B46">
        <v>56.5</v>
      </c>
      <c r="C46">
        <f t="shared" si="0"/>
        <v>41.5</v>
      </c>
    </row>
    <row r="47" spans="1:3" x14ac:dyDescent="0.3">
      <c r="A47">
        <v>45.1</v>
      </c>
      <c r="B47">
        <v>52.3</v>
      </c>
      <c r="C47">
        <f t="shared" si="0"/>
        <v>21</v>
      </c>
    </row>
    <row r="48" spans="1:3" x14ac:dyDescent="0.3">
      <c r="A48">
        <v>48</v>
      </c>
      <c r="B48">
        <v>49</v>
      </c>
      <c r="C48">
        <f t="shared" si="0"/>
        <v>36</v>
      </c>
    </row>
    <row r="49" spans="1:3" x14ac:dyDescent="0.3">
      <c r="A49">
        <v>46.6</v>
      </c>
      <c r="C49">
        <f>_xlfn.RANK.AVG(A49,$A$1:$B$64,1)</f>
        <v>29</v>
      </c>
    </row>
    <row r="50" spans="1:3" x14ac:dyDescent="0.3">
      <c r="A50">
        <v>54.8</v>
      </c>
      <c r="C50">
        <f>_xlfn.RANK.AVG(A50,$A$1:$B$64,1)</f>
        <v>77</v>
      </c>
    </row>
    <row r="51" spans="1:3" x14ac:dyDescent="0.3">
      <c r="A51">
        <v>58.4</v>
      </c>
      <c r="C51">
        <f>_xlfn.RANK.AVG(A51,$A$1:$B$64,1)</f>
        <v>95</v>
      </c>
    </row>
    <row r="52" spans="1:3" x14ac:dyDescent="0.3">
      <c r="A52">
        <v>59.1</v>
      </c>
      <c r="C52">
        <f t="shared" ref="C52:C64" si="1">_xlfn.RANK.AVG(A52,$A$1:$B$64,1)</f>
        <v>97</v>
      </c>
    </row>
    <row r="53" spans="1:3" x14ac:dyDescent="0.3">
      <c r="A53">
        <v>42.2</v>
      </c>
      <c r="C53">
        <f t="shared" si="1"/>
        <v>6</v>
      </c>
    </row>
    <row r="54" spans="1:3" x14ac:dyDescent="0.3">
      <c r="A54">
        <v>43.5</v>
      </c>
      <c r="C54">
        <f t="shared" si="1"/>
        <v>15.5</v>
      </c>
    </row>
    <row r="55" spans="1:3" x14ac:dyDescent="0.3">
      <c r="A55">
        <v>49.4</v>
      </c>
      <c r="C55">
        <f t="shared" si="1"/>
        <v>47</v>
      </c>
    </row>
    <row r="56" spans="1:3" x14ac:dyDescent="0.3">
      <c r="A56">
        <v>50.1</v>
      </c>
      <c r="C56">
        <f t="shared" si="1"/>
        <v>50</v>
      </c>
    </row>
    <row r="57" spans="1:3" x14ac:dyDescent="0.3">
      <c r="A57">
        <v>46.4</v>
      </c>
      <c r="C57">
        <f t="shared" si="1"/>
        <v>25.5</v>
      </c>
    </row>
    <row r="58" spans="1:3" x14ac:dyDescent="0.3">
      <c r="A58">
        <v>51.1</v>
      </c>
      <c r="C58">
        <f t="shared" si="1"/>
        <v>55.5</v>
      </c>
    </row>
    <row r="59" spans="1:3" x14ac:dyDescent="0.3">
      <c r="A59">
        <v>48.7</v>
      </c>
      <c r="C59">
        <f t="shared" si="1"/>
        <v>41.5</v>
      </c>
    </row>
    <row r="60" spans="1:3" x14ac:dyDescent="0.3">
      <c r="A60">
        <v>57.7</v>
      </c>
      <c r="C60">
        <f t="shared" si="1"/>
        <v>93</v>
      </c>
    </row>
    <row r="61" spans="1:3" x14ac:dyDescent="0.3">
      <c r="A61">
        <v>40.299999999999997</v>
      </c>
      <c r="C61">
        <f t="shared" si="1"/>
        <v>3</v>
      </c>
    </row>
    <row r="62" spans="1:3" x14ac:dyDescent="0.3">
      <c r="A62">
        <v>51.7</v>
      </c>
      <c r="C62">
        <f t="shared" si="1"/>
        <v>61</v>
      </c>
    </row>
    <row r="63" spans="1:3" x14ac:dyDescent="0.3">
      <c r="A63">
        <v>63.5</v>
      </c>
      <c r="C63">
        <f t="shared" si="1"/>
        <v>110</v>
      </c>
    </row>
    <row r="64" spans="1:3" x14ac:dyDescent="0.3">
      <c r="A64">
        <v>56.3</v>
      </c>
      <c r="C64">
        <f t="shared" si="1"/>
        <v>86.5</v>
      </c>
    </row>
    <row r="66" spans="1:4" x14ac:dyDescent="0.3">
      <c r="A66" s="2">
        <f>_xlfn.NORM.INV(0.025,3616,170.08)</f>
        <v>3282.6493255094274</v>
      </c>
      <c r="C66">
        <f>SUM(C1:C64)</f>
        <v>3028</v>
      </c>
      <c r="D66" s="3">
        <f>_xlfn.NORM.DIST(3028,3616,170.08,1)</f>
        <v>2.7291322807570617E-4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B1066-16BF-450C-816F-86EDB853442A}">
  <dimension ref="A1:L92"/>
  <sheetViews>
    <sheetView tabSelected="1" topLeftCell="B1" workbookViewId="0">
      <selection activeCell="T20" sqref="T20"/>
    </sheetView>
  </sheetViews>
  <sheetFormatPr defaultRowHeight="14.4" x14ac:dyDescent="0.3"/>
  <cols>
    <col min="13" max="13" width="12" bestFit="1" customWidth="1"/>
  </cols>
  <sheetData>
    <row r="1" spans="1:12" x14ac:dyDescent="0.3">
      <c r="A1">
        <v>63.5</v>
      </c>
      <c r="B1">
        <v>67.400000000000006</v>
      </c>
    </row>
    <row r="2" spans="1:12" x14ac:dyDescent="0.3">
      <c r="A2">
        <v>67.099999999999994</v>
      </c>
      <c r="B2">
        <v>63.5</v>
      </c>
      <c r="D2" s="4">
        <v>54.25</v>
      </c>
      <c r="E2" cm="1">
        <f t="array" ref="E2:E11">FREQUENCY(A1:A75,D2:D10)</f>
        <v>0</v>
      </c>
      <c r="F2" s="7">
        <f>E2/$E$13</f>
        <v>0</v>
      </c>
      <c r="G2">
        <v>54.25</v>
      </c>
      <c r="H2" cm="1">
        <f t="array" ref="H2:H11">FREQUENCY(B1:B92,G2:G10)</f>
        <v>11</v>
      </c>
      <c r="I2" s="7">
        <f>H2/-$H$13</f>
        <v>-0.11956521739130435</v>
      </c>
      <c r="J2" s="2">
        <f>$E$13*$H$13/(E2+H2)*(E2/$E$13-H2/$H$13)*(E2/$E$13-H2/$H$13)</f>
        <v>8.9673913043478262</v>
      </c>
      <c r="L2">
        <v>54.25</v>
      </c>
    </row>
    <row r="3" spans="1:12" x14ac:dyDescent="0.3">
      <c r="A3">
        <v>69.400000000000006</v>
      </c>
      <c r="B3">
        <v>62.7</v>
      </c>
      <c r="D3" s="4">
        <v>61.25</v>
      </c>
      <c r="E3">
        <v>26</v>
      </c>
      <c r="F3" s="7">
        <f t="shared" ref="F3:F11" si="0">E3/$E$13</f>
        <v>0.34666666666666668</v>
      </c>
      <c r="G3">
        <v>61.25</v>
      </c>
      <c r="H3">
        <v>44</v>
      </c>
      <c r="I3" s="7">
        <f t="shared" ref="I3:I11" si="1">H3/-$H$13</f>
        <v>-0.47826086956521741</v>
      </c>
      <c r="J3" s="2">
        <f t="shared" ref="J3:J11" si="2">$E$13*$H$13/(E3+H3)*(E3/$E$13-H3/$H$13)*(E3/$E$13-H3/$H$13)</f>
        <v>1.7069648033126295</v>
      </c>
      <c r="L3">
        <v>61.25</v>
      </c>
    </row>
    <row r="4" spans="1:12" x14ac:dyDescent="0.3">
      <c r="A4">
        <v>61.2</v>
      </c>
      <c r="B4">
        <v>53.7</v>
      </c>
      <c r="D4" s="4">
        <v>68.25</v>
      </c>
      <c r="E4">
        <v>34</v>
      </c>
      <c r="F4" s="7">
        <f t="shared" si="0"/>
        <v>0.45333333333333331</v>
      </c>
      <c r="G4" s="4">
        <v>68.25</v>
      </c>
      <c r="H4">
        <v>28</v>
      </c>
      <c r="I4" s="7">
        <f t="shared" si="1"/>
        <v>-0.30434782608695654</v>
      </c>
      <c r="J4" s="2">
        <f t="shared" si="2"/>
        <v>2.4702758298270209</v>
      </c>
      <c r="L4">
        <v>68.25</v>
      </c>
    </row>
    <row r="5" spans="1:12" x14ac:dyDescent="0.3">
      <c r="A5">
        <v>67.3</v>
      </c>
      <c r="B5">
        <v>56.8</v>
      </c>
      <c r="D5" s="4">
        <v>75.25</v>
      </c>
      <c r="E5">
        <v>9</v>
      </c>
      <c r="F5" s="7">
        <f t="shared" si="0"/>
        <v>0.12</v>
      </c>
      <c r="G5">
        <v>75.25</v>
      </c>
      <c r="H5">
        <v>9</v>
      </c>
      <c r="I5" s="7">
        <f t="shared" si="1"/>
        <v>-9.7826086956521743E-2</v>
      </c>
      <c r="J5" s="2">
        <f t="shared" si="2"/>
        <v>0.18847826086956507</v>
      </c>
      <c r="L5">
        <v>75.25</v>
      </c>
    </row>
    <row r="6" spans="1:12" x14ac:dyDescent="0.3">
      <c r="A6">
        <v>57.1</v>
      </c>
      <c r="B6">
        <v>59.7</v>
      </c>
      <c r="D6" s="4">
        <v>82.25</v>
      </c>
      <c r="E6">
        <v>5</v>
      </c>
      <c r="F6" s="7">
        <f t="shared" si="0"/>
        <v>6.6666666666666666E-2</v>
      </c>
      <c r="G6">
        <v>82.25</v>
      </c>
      <c r="H6">
        <v>0</v>
      </c>
      <c r="I6" s="7">
        <f t="shared" si="1"/>
        <v>0</v>
      </c>
      <c r="J6" s="2">
        <f t="shared" si="2"/>
        <v>6.1333333333333329</v>
      </c>
      <c r="L6">
        <v>82.25</v>
      </c>
    </row>
    <row r="7" spans="1:12" x14ac:dyDescent="0.3">
      <c r="A7">
        <v>61.2</v>
      </c>
      <c r="B7">
        <v>59.3</v>
      </c>
      <c r="D7" s="4">
        <v>89.25</v>
      </c>
      <c r="E7">
        <v>0</v>
      </c>
      <c r="F7" s="7">
        <f t="shared" si="0"/>
        <v>0</v>
      </c>
      <c r="G7">
        <v>89.25</v>
      </c>
      <c r="H7">
        <v>0</v>
      </c>
      <c r="I7" s="7">
        <f t="shared" si="1"/>
        <v>0</v>
      </c>
      <c r="J7" s="2">
        <v>0</v>
      </c>
      <c r="L7">
        <v>89.25</v>
      </c>
    </row>
    <row r="8" spans="1:12" x14ac:dyDescent="0.3">
      <c r="A8">
        <v>63.9</v>
      </c>
      <c r="B8">
        <v>58.4</v>
      </c>
      <c r="D8" s="4">
        <v>96.25</v>
      </c>
      <c r="E8">
        <v>0</v>
      </c>
      <c r="F8" s="7">
        <f t="shared" si="0"/>
        <v>0</v>
      </c>
      <c r="G8">
        <v>96.25</v>
      </c>
      <c r="H8">
        <v>0</v>
      </c>
      <c r="I8" s="7">
        <f t="shared" si="1"/>
        <v>0</v>
      </c>
      <c r="J8" s="2">
        <v>0</v>
      </c>
      <c r="L8">
        <v>96.25</v>
      </c>
    </row>
    <row r="9" spans="1:12" x14ac:dyDescent="0.3">
      <c r="A9">
        <v>58.9</v>
      </c>
      <c r="B9">
        <v>65.099999999999994</v>
      </c>
      <c r="D9" s="4">
        <v>103.25</v>
      </c>
      <c r="E9">
        <v>0</v>
      </c>
      <c r="F9" s="7">
        <f t="shared" si="0"/>
        <v>0</v>
      </c>
      <c r="G9">
        <v>103.25</v>
      </c>
      <c r="H9">
        <v>0</v>
      </c>
      <c r="I9" s="7">
        <f t="shared" si="1"/>
        <v>0</v>
      </c>
      <c r="J9" s="2">
        <v>0</v>
      </c>
      <c r="L9">
        <v>103.25</v>
      </c>
    </row>
    <row r="10" spans="1:12" x14ac:dyDescent="0.3">
      <c r="A10">
        <v>67.7</v>
      </c>
      <c r="B10">
        <v>68.900000000000006</v>
      </c>
      <c r="D10" s="4">
        <v>110.25</v>
      </c>
      <c r="E10">
        <v>0</v>
      </c>
      <c r="F10" s="7">
        <f t="shared" si="0"/>
        <v>0</v>
      </c>
      <c r="G10">
        <v>110.25</v>
      </c>
      <c r="H10">
        <v>0</v>
      </c>
      <c r="I10" s="7">
        <f t="shared" si="1"/>
        <v>0</v>
      </c>
      <c r="J10" s="2">
        <v>0</v>
      </c>
      <c r="L10">
        <v>110.25</v>
      </c>
    </row>
    <row r="11" spans="1:12" x14ac:dyDescent="0.3">
      <c r="A11">
        <v>62.3</v>
      </c>
      <c r="B11">
        <v>63.6</v>
      </c>
      <c r="D11" s="4">
        <v>111</v>
      </c>
      <c r="E11">
        <v>1</v>
      </c>
      <c r="F11" s="7">
        <f t="shared" si="0"/>
        <v>1.3333333333333334E-2</v>
      </c>
      <c r="H11">
        <v>0</v>
      </c>
      <c r="I11" s="7">
        <f t="shared" si="1"/>
        <v>0</v>
      </c>
      <c r="J11" s="2">
        <f t="shared" si="2"/>
        <v>1.2266666666666668</v>
      </c>
    </row>
    <row r="12" spans="1:12" x14ac:dyDescent="0.3">
      <c r="A12">
        <v>78.2</v>
      </c>
      <c r="B12">
        <v>58.2</v>
      </c>
    </row>
    <row r="13" spans="1:12" x14ac:dyDescent="0.3">
      <c r="A13">
        <v>78.3</v>
      </c>
      <c r="B13">
        <v>53.4</v>
      </c>
      <c r="E13">
        <f>SUM(_xlfn.ANCHORARRAY(E2))</f>
        <v>75</v>
      </c>
      <c r="F13" s="7">
        <f xml:space="preserve"> SUM(F2:F11)</f>
        <v>1</v>
      </c>
      <c r="H13">
        <f>SUM(_xlfn.ANCHORARRAY(H2))</f>
        <v>92</v>
      </c>
      <c r="I13" s="7">
        <f>SUM(I2:I11)</f>
        <v>-1</v>
      </c>
      <c r="J13" s="2">
        <f>SUM(J2:J11)</f>
        <v>20.69311019835704</v>
      </c>
    </row>
    <row r="14" spans="1:12" x14ac:dyDescent="0.3">
      <c r="A14">
        <v>73.599999999999994</v>
      </c>
      <c r="B14">
        <v>67.2</v>
      </c>
    </row>
    <row r="15" spans="1:12" x14ac:dyDescent="0.3">
      <c r="A15">
        <v>71.099999999999994</v>
      </c>
      <c r="B15">
        <v>60.8</v>
      </c>
      <c r="E15">
        <f>75*92*(1/(0.0882))*(0.0882/75)^2</f>
        <v>0.108192</v>
      </c>
      <c r="J15" s="7">
        <f>_xlfn.CHISQ.DIST.RT(20.69,9)</f>
        <v>1.410030324324499E-2</v>
      </c>
    </row>
    <row r="16" spans="1:12" x14ac:dyDescent="0.3">
      <c r="A16">
        <v>65.599999999999994</v>
      </c>
      <c r="B16">
        <v>66.5</v>
      </c>
    </row>
    <row r="17" spans="1:2" x14ac:dyDescent="0.3">
      <c r="A17">
        <v>59.6</v>
      </c>
      <c r="B17">
        <v>54.8</v>
      </c>
    </row>
    <row r="18" spans="1:2" x14ac:dyDescent="0.3">
      <c r="A18">
        <v>62.8</v>
      </c>
      <c r="B18">
        <v>58.8</v>
      </c>
    </row>
    <row r="19" spans="1:2" x14ac:dyDescent="0.3">
      <c r="A19">
        <v>61.9</v>
      </c>
      <c r="B19">
        <v>61.8</v>
      </c>
    </row>
    <row r="20" spans="1:2" x14ac:dyDescent="0.3">
      <c r="A20">
        <v>60</v>
      </c>
      <c r="B20">
        <v>63.4</v>
      </c>
    </row>
    <row r="21" spans="1:2" x14ac:dyDescent="0.3">
      <c r="A21">
        <v>55</v>
      </c>
      <c r="B21">
        <v>52</v>
      </c>
    </row>
    <row r="22" spans="1:2" x14ac:dyDescent="0.3">
      <c r="A22">
        <v>57.2</v>
      </c>
      <c r="B22">
        <v>59</v>
      </c>
    </row>
    <row r="23" spans="1:2" x14ac:dyDescent="0.3">
      <c r="A23">
        <v>59.9</v>
      </c>
      <c r="B23">
        <v>64.599999999999994</v>
      </c>
    </row>
    <row r="24" spans="1:2" x14ac:dyDescent="0.3">
      <c r="A24">
        <v>63.4</v>
      </c>
      <c r="B24">
        <v>63</v>
      </c>
    </row>
    <row r="25" spans="1:2" x14ac:dyDescent="0.3">
      <c r="A25">
        <v>67.599999999999994</v>
      </c>
      <c r="B25">
        <v>52.8</v>
      </c>
    </row>
    <row r="26" spans="1:2" x14ac:dyDescent="0.3">
      <c r="A26">
        <v>64.5</v>
      </c>
      <c r="B26">
        <v>62.1</v>
      </c>
    </row>
    <row r="27" spans="1:2" x14ac:dyDescent="0.3">
      <c r="A27">
        <v>65.8</v>
      </c>
      <c r="B27">
        <v>62.7</v>
      </c>
    </row>
    <row r="28" spans="1:2" x14ac:dyDescent="0.3">
      <c r="A28">
        <v>66.2</v>
      </c>
      <c r="B28">
        <v>54.5</v>
      </c>
    </row>
    <row r="29" spans="1:2" x14ac:dyDescent="0.3">
      <c r="A29">
        <v>70.900000000000006</v>
      </c>
      <c r="B29">
        <v>63.2</v>
      </c>
    </row>
    <row r="30" spans="1:2" x14ac:dyDescent="0.3">
      <c r="A30">
        <v>59</v>
      </c>
      <c r="B30">
        <v>57.6</v>
      </c>
    </row>
    <row r="31" spans="1:2" x14ac:dyDescent="0.3">
      <c r="A31">
        <v>63</v>
      </c>
      <c r="B31">
        <v>69.599999999999994</v>
      </c>
    </row>
    <row r="32" spans="1:2" x14ac:dyDescent="0.3">
      <c r="A32">
        <v>60.9</v>
      </c>
      <c r="B32">
        <v>58.6</v>
      </c>
    </row>
    <row r="33" spans="1:2" x14ac:dyDescent="0.3">
      <c r="A33">
        <v>67.3</v>
      </c>
      <c r="B33">
        <v>56.1</v>
      </c>
    </row>
    <row r="34" spans="1:2" x14ac:dyDescent="0.3">
      <c r="A34">
        <v>56.7</v>
      </c>
      <c r="B34">
        <v>53</v>
      </c>
    </row>
    <row r="35" spans="1:2" x14ac:dyDescent="0.3">
      <c r="A35">
        <v>54.7</v>
      </c>
      <c r="B35">
        <v>52.4</v>
      </c>
    </row>
    <row r="36" spans="1:2" x14ac:dyDescent="0.3">
      <c r="A36">
        <v>60.2</v>
      </c>
      <c r="B36">
        <v>58.4</v>
      </c>
    </row>
    <row r="37" spans="1:2" x14ac:dyDescent="0.3">
      <c r="A37">
        <v>60.4</v>
      </c>
      <c r="B37">
        <v>65.599999999999994</v>
      </c>
    </row>
    <row r="38" spans="1:2" x14ac:dyDescent="0.3">
      <c r="A38">
        <v>59.4</v>
      </c>
      <c r="B38">
        <v>69.5</v>
      </c>
    </row>
    <row r="39" spans="1:2" x14ac:dyDescent="0.3">
      <c r="A39">
        <v>63.2</v>
      </c>
      <c r="B39">
        <v>58.1</v>
      </c>
    </row>
    <row r="40" spans="1:2" x14ac:dyDescent="0.3">
      <c r="A40">
        <v>66.400000000000006</v>
      </c>
      <c r="B40">
        <v>57.9</v>
      </c>
    </row>
    <row r="41" spans="1:2" x14ac:dyDescent="0.3">
      <c r="A41">
        <v>60.8</v>
      </c>
      <c r="B41">
        <v>51.5</v>
      </c>
    </row>
    <row r="42" spans="1:2" x14ac:dyDescent="0.3">
      <c r="A42">
        <v>67.3</v>
      </c>
      <c r="B42">
        <v>71</v>
      </c>
    </row>
    <row r="43" spans="1:2" x14ac:dyDescent="0.3">
      <c r="A43">
        <v>74</v>
      </c>
      <c r="B43">
        <v>63.9</v>
      </c>
    </row>
    <row r="44" spans="1:2" x14ac:dyDescent="0.3">
      <c r="A44">
        <v>65.7</v>
      </c>
      <c r="B44">
        <v>53.3</v>
      </c>
    </row>
    <row r="45" spans="1:2" x14ac:dyDescent="0.3">
      <c r="A45">
        <v>63.2</v>
      </c>
      <c r="B45">
        <v>58.6</v>
      </c>
    </row>
    <row r="46" spans="1:2" x14ac:dyDescent="0.3">
      <c r="A46">
        <v>64.2</v>
      </c>
      <c r="B46">
        <v>56.8</v>
      </c>
    </row>
    <row r="47" spans="1:2" x14ac:dyDescent="0.3">
      <c r="A47">
        <v>59.6</v>
      </c>
      <c r="B47">
        <v>57.8</v>
      </c>
    </row>
    <row r="48" spans="1:2" x14ac:dyDescent="0.3">
      <c r="A48">
        <v>62.4</v>
      </c>
      <c r="B48">
        <v>63.2</v>
      </c>
    </row>
    <row r="49" spans="1:2" x14ac:dyDescent="0.3">
      <c r="A49">
        <v>59.7</v>
      </c>
      <c r="B49">
        <v>62.3</v>
      </c>
    </row>
    <row r="50" spans="1:2" x14ac:dyDescent="0.3">
      <c r="A50">
        <v>64.2</v>
      </c>
      <c r="B50">
        <v>55.8</v>
      </c>
    </row>
    <row r="51" spans="1:2" x14ac:dyDescent="0.3">
      <c r="A51">
        <v>59.6</v>
      </c>
      <c r="B51">
        <v>57.9</v>
      </c>
    </row>
    <row r="52" spans="1:2" x14ac:dyDescent="0.3">
      <c r="A52">
        <v>60.9</v>
      </c>
      <c r="B52">
        <v>55.5</v>
      </c>
    </row>
    <row r="53" spans="1:2" x14ac:dyDescent="0.3">
      <c r="A53">
        <v>59.2</v>
      </c>
      <c r="B53">
        <v>56.9</v>
      </c>
    </row>
    <row r="54" spans="1:2" x14ac:dyDescent="0.3">
      <c r="A54">
        <v>62.2</v>
      </c>
      <c r="B54">
        <v>64.599999999999994</v>
      </c>
    </row>
    <row r="55" spans="1:2" x14ac:dyDescent="0.3">
      <c r="A55">
        <v>67.900000000000006</v>
      </c>
      <c r="B55">
        <v>56.1</v>
      </c>
    </row>
    <row r="56" spans="1:2" x14ac:dyDescent="0.3">
      <c r="A56">
        <v>113.6</v>
      </c>
      <c r="B56">
        <v>62.7</v>
      </c>
    </row>
    <row r="57" spans="1:2" x14ac:dyDescent="0.3">
      <c r="A57">
        <v>80</v>
      </c>
      <c r="B57">
        <v>55.9</v>
      </c>
    </row>
    <row r="58" spans="1:2" x14ac:dyDescent="0.3">
      <c r="A58">
        <v>58.9</v>
      </c>
      <c r="B58">
        <v>53.8</v>
      </c>
    </row>
    <row r="59" spans="1:2" x14ac:dyDescent="0.3">
      <c r="A59">
        <v>61.7</v>
      </c>
      <c r="B59">
        <v>51.9</v>
      </c>
    </row>
    <row r="60" spans="1:2" x14ac:dyDescent="0.3">
      <c r="A60">
        <v>66.099999999999994</v>
      </c>
      <c r="B60">
        <v>57.8</v>
      </c>
    </row>
    <row r="61" spans="1:2" x14ac:dyDescent="0.3">
      <c r="A61">
        <v>77.7</v>
      </c>
      <c r="B61">
        <v>68.7</v>
      </c>
    </row>
    <row r="62" spans="1:2" x14ac:dyDescent="0.3">
      <c r="A62">
        <v>74.7</v>
      </c>
      <c r="B62">
        <v>63.6</v>
      </c>
    </row>
    <row r="63" spans="1:2" x14ac:dyDescent="0.3">
      <c r="A63">
        <v>59</v>
      </c>
      <c r="B63">
        <v>54.9</v>
      </c>
    </row>
    <row r="64" spans="1:2" x14ac:dyDescent="0.3">
      <c r="A64">
        <v>55.1</v>
      </c>
      <c r="B64">
        <v>65.7</v>
      </c>
    </row>
    <row r="65" spans="1:2" x14ac:dyDescent="0.3">
      <c r="A65">
        <v>70.599999999999994</v>
      </c>
      <c r="B65">
        <v>61.1</v>
      </c>
    </row>
    <row r="66" spans="1:2" x14ac:dyDescent="0.3">
      <c r="A66">
        <v>71.7</v>
      </c>
      <c r="B66">
        <v>55.3</v>
      </c>
    </row>
    <row r="67" spans="1:2" x14ac:dyDescent="0.3">
      <c r="A67">
        <v>65.900000000000006</v>
      </c>
      <c r="B67">
        <v>61.9</v>
      </c>
    </row>
    <row r="68" spans="1:2" x14ac:dyDescent="0.3">
      <c r="A68">
        <v>65.7</v>
      </c>
      <c r="B68">
        <v>56.6</v>
      </c>
    </row>
    <row r="69" spans="1:2" x14ac:dyDescent="0.3">
      <c r="A69">
        <v>65</v>
      </c>
      <c r="B69">
        <v>54.5</v>
      </c>
    </row>
    <row r="70" spans="1:2" x14ac:dyDescent="0.3">
      <c r="A70">
        <v>64</v>
      </c>
      <c r="B70">
        <v>68.3</v>
      </c>
    </row>
    <row r="71" spans="1:2" x14ac:dyDescent="0.3">
      <c r="A71">
        <v>74.099999999999994</v>
      </c>
      <c r="B71">
        <v>56.5</v>
      </c>
    </row>
    <row r="72" spans="1:2" x14ac:dyDescent="0.3">
      <c r="A72">
        <v>66.599999999999994</v>
      </c>
      <c r="B72">
        <v>58.4</v>
      </c>
    </row>
    <row r="73" spans="1:2" x14ac:dyDescent="0.3">
      <c r="A73">
        <v>57.6</v>
      </c>
      <c r="B73">
        <v>50.9</v>
      </c>
    </row>
    <row r="74" spans="1:2" x14ac:dyDescent="0.3">
      <c r="A74">
        <v>67.3</v>
      </c>
      <c r="B74">
        <v>60.7</v>
      </c>
    </row>
    <row r="75" spans="1:2" x14ac:dyDescent="0.3">
      <c r="A75">
        <v>82.1</v>
      </c>
      <c r="B75">
        <v>61.7</v>
      </c>
    </row>
    <row r="76" spans="1:2" x14ac:dyDescent="0.3">
      <c r="B76">
        <v>56.2</v>
      </c>
    </row>
    <row r="77" spans="1:2" x14ac:dyDescent="0.3">
      <c r="B77">
        <v>54.8</v>
      </c>
    </row>
    <row r="78" spans="1:2" x14ac:dyDescent="0.3">
      <c r="B78">
        <v>55.7</v>
      </c>
    </row>
    <row r="79" spans="1:2" x14ac:dyDescent="0.3">
      <c r="B79">
        <v>60.4</v>
      </c>
    </row>
    <row r="80" spans="1:2" x14ac:dyDescent="0.3">
      <c r="B80">
        <v>61.1</v>
      </c>
    </row>
    <row r="81" spans="2:2" x14ac:dyDescent="0.3">
      <c r="B81">
        <v>64</v>
      </c>
    </row>
    <row r="82" spans="2:2" x14ac:dyDescent="0.3">
      <c r="B82">
        <v>72.2</v>
      </c>
    </row>
    <row r="83" spans="2:2" x14ac:dyDescent="0.3">
      <c r="B83">
        <v>65.2</v>
      </c>
    </row>
    <row r="84" spans="2:2" x14ac:dyDescent="0.3">
      <c r="B84">
        <v>57.3</v>
      </c>
    </row>
    <row r="85" spans="2:2" x14ac:dyDescent="0.3">
      <c r="B85">
        <v>60.1</v>
      </c>
    </row>
    <row r="86" spans="2:2" x14ac:dyDescent="0.3">
      <c r="B86">
        <v>54.3</v>
      </c>
    </row>
    <row r="87" spans="2:2" x14ac:dyDescent="0.3">
      <c r="B87">
        <v>57.7</v>
      </c>
    </row>
    <row r="88" spans="2:2" x14ac:dyDescent="0.3">
      <c r="B88">
        <v>70.5</v>
      </c>
    </row>
    <row r="89" spans="2:2" x14ac:dyDescent="0.3">
      <c r="B89">
        <v>71.2</v>
      </c>
    </row>
    <row r="90" spans="2:2" x14ac:dyDescent="0.3">
      <c r="B90">
        <v>56.9</v>
      </c>
    </row>
    <row r="91" spans="2:2" x14ac:dyDescent="0.3">
      <c r="B91">
        <v>61.7</v>
      </c>
    </row>
    <row r="92" spans="2:2" x14ac:dyDescent="0.3">
      <c r="B92">
        <v>65.599999999999994</v>
      </c>
    </row>
  </sheetData>
  <sortState xmlns:xlrd2="http://schemas.microsoft.com/office/spreadsheetml/2017/richdata2" ref="N1:N92">
    <sortCondition ref="N1:N92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Данные</vt:lpstr>
      <vt:lpstr>Условия</vt:lpstr>
      <vt:lpstr>Решение_1</vt:lpstr>
      <vt:lpstr>Решение_2</vt:lpstr>
      <vt:lpstr>Решение_3</vt:lpstr>
      <vt:lpstr>Решение_4</vt:lpstr>
      <vt:lpstr>Решение_5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Ринас Шарифуллин</cp:lastModifiedBy>
  <dcterms:created xsi:type="dcterms:W3CDTF">2021-11-01T21:59:33Z</dcterms:created>
  <dcterms:modified xsi:type="dcterms:W3CDTF">2023-05-02T08:19:51Z</dcterms:modified>
</cp:coreProperties>
</file>