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\OneDrive\Документы\Лаб. работы по мат. стату\"/>
    </mc:Choice>
  </mc:AlternateContent>
  <xr:revisionPtr revIDLastSave="0" documentId="13_ncr:1_{5E72F05E-914F-404B-9F4A-2AF618AEB7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1" sheetId="1" r:id="rId1"/>
    <sheet name="Лист2" sheetId="3" r:id="rId2"/>
    <sheet name="Лист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7" i="5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D3" i="3"/>
  <c r="C3" i="3"/>
  <c r="U7" i="1" l="1"/>
  <c r="N6" i="1"/>
  <c r="C21" i="1" l="1"/>
  <c r="M6" i="1"/>
  <c r="K6" i="1" a="1"/>
  <c r="K6" i="1" s="1"/>
  <c r="L6" i="1" s="1"/>
  <c r="V6" i="1" s="1"/>
  <c r="J6" i="1"/>
  <c r="T14" i="1" l="1"/>
  <c r="U13" i="1"/>
  <c r="T13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D20" i="1" a="1"/>
  <c r="D20" i="1" l="1"/>
  <c r="D36" i="1" s="1"/>
  <c r="F24" i="1"/>
  <c r="E34" i="1"/>
  <c r="E21" i="1"/>
  <c r="E32" i="1"/>
  <c r="E30" i="1"/>
  <c r="F28" i="1"/>
  <c r="E28" i="1"/>
  <c r="E27" i="1"/>
  <c r="F31" i="1"/>
  <c r="F21" i="1"/>
  <c r="E23" i="1"/>
  <c r="F23" i="1"/>
  <c r="E22" i="1"/>
  <c r="F25" i="1"/>
  <c r="F26" i="1"/>
  <c r="E31" i="1"/>
  <c r="E29" i="1"/>
  <c r="F30" i="1"/>
  <c r="F32" i="1"/>
  <c r="F33" i="1"/>
  <c r="E24" i="1"/>
  <c r="F34" i="1"/>
  <c r="F27" i="1"/>
  <c r="F29" i="1"/>
  <c r="E26" i="1"/>
  <c r="E25" i="1"/>
  <c r="F22" i="1"/>
  <c r="J7" i="1" l="1"/>
  <c r="K7" i="1" l="1"/>
  <c r="L7" i="1" s="1"/>
  <c r="N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<sst xmlns="http://schemas.openxmlformats.org/spreadsheetml/2006/main" count="62" uniqueCount="41">
  <si>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X0</t>
  </si>
  <si>
    <t>Δ</t>
  </si>
  <si>
    <t/>
  </si>
  <si>
    <t>Условия задания II</t>
  </si>
  <si>
    <t>Границы Гисто</t>
  </si>
  <si>
    <t>Вид и Надёжность интервала Q*100%</t>
  </si>
  <si>
    <t>mu</t>
  </si>
  <si>
    <t>sigma2</t>
  </si>
  <si>
    <t>M</t>
  </si>
  <si>
    <t>p</t>
  </si>
  <si>
    <t>Норма качества</t>
  </si>
  <si>
    <t>X  &gt;</t>
  </si>
  <si>
    <t>2storonya</t>
  </si>
  <si>
    <t>Verhnya</t>
  </si>
  <si>
    <t>Объём</t>
  </si>
  <si>
    <t>Математ-ое
ожидание</t>
  </si>
  <si>
    <t>Дисперсия</t>
  </si>
  <si>
    <t>Медиана</t>
  </si>
  <si>
    <t>по всем данным</t>
  </si>
  <si>
    <t>группированные</t>
  </si>
  <si>
    <t>Точечные оценки</t>
  </si>
  <si>
    <t>Характеристика</t>
  </si>
  <si>
    <t>Интервал</t>
  </si>
  <si>
    <r>
      <t xml:space="preserve">Надёж-ть
(1 -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04"/>
      </rPr>
      <t>)</t>
    </r>
  </si>
  <si>
    <t>Вид 
границы</t>
  </si>
  <si>
    <t>Константы</t>
  </si>
  <si>
    <t>квантиль</t>
  </si>
  <si>
    <t>Матем. ожидание</t>
  </si>
  <si>
    <t>Станд. отклонен.</t>
  </si>
  <si>
    <t>Вер-сть</t>
  </si>
  <si>
    <t>точная</t>
  </si>
  <si>
    <t>асимпт.</t>
  </si>
  <si>
    <t>Станд.
отклонение</t>
  </si>
  <si>
    <t>Вероятность
= {X &gt; 118.7}</t>
  </si>
  <si>
    <t>двусторонняя</t>
  </si>
  <si>
    <t>верхняя</t>
  </si>
  <si>
    <t xml:space="preserve"> (0; 7,54]</t>
  </si>
  <si>
    <t>(120,41; 121,62)</t>
  </si>
  <si>
    <t>(120; 121,5)</t>
  </si>
  <si>
    <t>k = 36,
n - k + 1 = 55</t>
  </si>
  <si>
    <t>Доверительные интервалы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</si>
</sst>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  <font>
      <sz val="7"/>
      <color theme="1"/>
      <name val="Arial"/>
      <family val="2"/>
      <charset val="204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4" fontId="5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Эмпирическая функция распределения с подогнанной нормальной ф.р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710967160010273E-2"/>
          <c:y val="0.15229095074455898"/>
          <c:w val="0.90250613244954048"/>
          <c:h val="0.778412749952647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Лист2!$A$3:$A$182</c:f>
              <c:numCache>
                <c:formatCode>General</c:formatCode>
                <c:ptCount val="180"/>
                <c:pt idx="0">
                  <c:v>115</c:v>
                </c:pt>
                <c:pt idx="1">
                  <c:v>115</c:v>
                </c:pt>
                <c:pt idx="2">
                  <c:v>115.3</c:v>
                </c:pt>
                <c:pt idx="3">
                  <c:v>115.3</c:v>
                </c:pt>
                <c:pt idx="4">
                  <c:v>116</c:v>
                </c:pt>
                <c:pt idx="5">
                  <c:v>116</c:v>
                </c:pt>
                <c:pt idx="6">
                  <c:v>116.2</c:v>
                </c:pt>
                <c:pt idx="7">
                  <c:v>116.2</c:v>
                </c:pt>
                <c:pt idx="8">
                  <c:v>116.7</c:v>
                </c:pt>
                <c:pt idx="9">
                  <c:v>116.7</c:v>
                </c:pt>
                <c:pt idx="10">
                  <c:v>117</c:v>
                </c:pt>
                <c:pt idx="11">
                  <c:v>117</c:v>
                </c:pt>
                <c:pt idx="12">
                  <c:v>117.2</c:v>
                </c:pt>
                <c:pt idx="13">
                  <c:v>117.2</c:v>
                </c:pt>
                <c:pt idx="14">
                  <c:v>117.8</c:v>
                </c:pt>
                <c:pt idx="15">
                  <c:v>117.8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118.2</c:v>
                </c:pt>
                <c:pt idx="21">
                  <c:v>118.2</c:v>
                </c:pt>
                <c:pt idx="22">
                  <c:v>118.5</c:v>
                </c:pt>
                <c:pt idx="23">
                  <c:v>118.5</c:v>
                </c:pt>
                <c:pt idx="24">
                  <c:v>118.7</c:v>
                </c:pt>
                <c:pt idx="25">
                  <c:v>118.7</c:v>
                </c:pt>
                <c:pt idx="26">
                  <c:v>118.9</c:v>
                </c:pt>
                <c:pt idx="27">
                  <c:v>118.9</c:v>
                </c:pt>
                <c:pt idx="28">
                  <c:v>119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119.2</c:v>
                </c:pt>
                <c:pt idx="39">
                  <c:v>119.2</c:v>
                </c:pt>
                <c:pt idx="40">
                  <c:v>119.2</c:v>
                </c:pt>
                <c:pt idx="41">
                  <c:v>119.2</c:v>
                </c:pt>
                <c:pt idx="42">
                  <c:v>119.3</c:v>
                </c:pt>
                <c:pt idx="43">
                  <c:v>119.3</c:v>
                </c:pt>
                <c:pt idx="44">
                  <c:v>119.5</c:v>
                </c:pt>
                <c:pt idx="45">
                  <c:v>119.5</c:v>
                </c:pt>
                <c:pt idx="46">
                  <c:v>119.5</c:v>
                </c:pt>
                <c:pt idx="47">
                  <c:v>119.5</c:v>
                </c:pt>
                <c:pt idx="48">
                  <c:v>119.5</c:v>
                </c:pt>
                <c:pt idx="49">
                  <c:v>119.5</c:v>
                </c:pt>
                <c:pt idx="50">
                  <c:v>119.5</c:v>
                </c:pt>
                <c:pt idx="51">
                  <c:v>119.5</c:v>
                </c:pt>
                <c:pt idx="52">
                  <c:v>119.5</c:v>
                </c:pt>
                <c:pt idx="53">
                  <c:v>119.5</c:v>
                </c:pt>
                <c:pt idx="54">
                  <c:v>119.5</c:v>
                </c:pt>
                <c:pt idx="55">
                  <c:v>119.5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120.1</c:v>
                </c:pt>
                <c:pt idx="73">
                  <c:v>120.1</c:v>
                </c:pt>
                <c:pt idx="74">
                  <c:v>120.2</c:v>
                </c:pt>
                <c:pt idx="75">
                  <c:v>120.2</c:v>
                </c:pt>
                <c:pt idx="76">
                  <c:v>120.3</c:v>
                </c:pt>
                <c:pt idx="77">
                  <c:v>120.3</c:v>
                </c:pt>
                <c:pt idx="78">
                  <c:v>120.5</c:v>
                </c:pt>
                <c:pt idx="79">
                  <c:v>120.5</c:v>
                </c:pt>
                <c:pt idx="80">
                  <c:v>120.5</c:v>
                </c:pt>
                <c:pt idx="81">
                  <c:v>120.5</c:v>
                </c:pt>
                <c:pt idx="82">
                  <c:v>120.5</c:v>
                </c:pt>
                <c:pt idx="83">
                  <c:v>120.5</c:v>
                </c:pt>
                <c:pt idx="84">
                  <c:v>120.8</c:v>
                </c:pt>
                <c:pt idx="85">
                  <c:v>120.8</c:v>
                </c:pt>
                <c:pt idx="86">
                  <c:v>121</c:v>
                </c:pt>
                <c:pt idx="87">
                  <c:v>121</c:v>
                </c:pt>
                <c:pt idx="88">
                  <c:v>121</c:v>
                </c:pt>
                <c:pt idx="89">
                  <c:v>121</c:v>
                </c:pt>
                <c:pt idx="90">
                  <c:v>121</c:v>
                </c:pt>
                <c:pt idx="91">
                  <c:v>121</c:v>
                </c:pt>
                <c:pt idx="92">
                  <c:v>121.2</c:v>
                </c:pt>
                <c:pt idx="93">
                  <c:v>121.2</c:v>
                </c:pt>
                <c:pt idx="94">
                  <c:v>121.3</c:v>
                </c:pt>
                <c:pt idx="95">
                  <c:v>121.3</c:v>
                </c:pt>
                <c:pt idx="96">
                  <c:v>121.5</c:v>
                </c:pt>
                <c:pt idx="97">
                  <c:v>121.5</c:v>
                </c:pt>
                <c:pt idx="98">
                  <c:v>121.5</c:v>
                </c:pt>
                <c:pt idx="99">
                  <c:v>121.5</c:v>
                </c:pt>
                <c:pt idx="100">
                  <c:v>121.5</c:v>
                </c:pt>
                <c:pt idx="101">
                  <c:v>121.5</c:v>
                </c:pt>
                <c:pt idx="102">
                  <c:v>121.5</c:v>
                </c:pt>
                <c:pt idx="103">
                  <c:v>121.5</c:v>
                </c:pt>
                <c:pt idx="104">
                  <c:v>121.5</c:v>
                </c:pt>
                <c:pt idx="105">
                  <c:v>121.5</c:v>
                </c:pt>
                <c:pt idx="106">
                  <c:v>121.5</c:v>
                </c:pt>
                <c:pt idx="107">
                  <c:v>121.5</c:v>
                </c:pt>
                <c:pt idx="108">
                  <c:v>121.5</c:v>
                </c:pt>
                <c:pt idx="109">
                  <c:v>121.5</c:v>
                </c:pt>
                <c:pt idx="110">
                  <c:v>122</c:v>
                </c:pt>
                <c:pt idx="111">
                  <c:v>122</c:v>
                </c:pt>
                <c:pt idx="112">
                  <c:v>122</c:v>
                </c:pt>
                <c:pt idx="113">
                  <c:v>122</c:v>
                </c:pt>
                <c:pt idx="114">
                  <c:v>122</c:v>
                </c:pt>
                <c:pt idx="115">
                  <c:v>122</c:v>
                </c:pt>
                <c:pt idx="116">
                  <c:v>122</c:v>
                </c:pt>
                <c:pt idx="117">
                  <c:v>122</c:v>
                </c:pt>
                <c:pt idx="118">
                  <c:v>122.5</c:v>
                </c:pt>
                <c:pt idx="119">
                  <c:v>122.5</c:v>
                </c:pt>
                <c:pt idx="120">
                  <c:v>122.5</c:v>
                </c:pt>
                <c:pt idx="121">
                  <c:v>122.5</c:v>
                </c:pt>
                <c:pt idx="122">
                  <c:v>122.5</c:v>
                </c:pt>
                <c:pt idx="123">
                  <c:v>122.5</c:v>
                </c:pt>
                <c:pt idx="124">
                  <c:v>122.5</c:v>
                </c:pt>
                <c:pt idx="125">
                  <c:v>122.5</c:v>
                </c:pt>
                <c:pt idx="126">
                  <c:v>122.5</c:v>
                </c:pt>
                <c:pt idx="127">
                  <c:v>122.5</c:v>
                </c:pt>
                <c:pt idx="128">
                  <c:v>122.8</c:v>
                </c:pt>
                <c:pt idx="129">
                  <c:v>122.8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123</c:v>
                </c:pt>
                <c:pt idx="134">
                  <c:v>123</c:v>
                </c:pt>
                <c:pt idx="135">
                  <c:v>123</c:v>
                </c:pt>
                <c:pt idx="136">
                  <c:v>123</c:v>
                </c:pt>
                <c:pt idx="137">
                  <c:v>123</c:v>
                </c:pt>
                <c:pt idx="138">
                  <c:v>123</c:v>
                </c:pt>
                <c:pt idx="139">
                  <c:v>123</c:v>
                </c:pt>
                <c:pt idx="140">
                  <c:v>123</c:v>
                </c:pt>
                <c:pt idx="141">
                  <c:v>123</c:v>
                </c:pt>
                <c:pt idx="142">
                  <c:v>123</c:v>
                </c:pt>
                <c:pt idx="143">
                  <c:v>123</c:v>
                </c:pt>
                <c:pt idx="144">
                  <c:v>123.1</c:v>
                </c:pt>
                <c:pt idx="145">
                  <c:v>123.1</c:v>
                </c:pt>
                <c:pt idx="146">
                  <c:v>123.2</c:v>
                </c:pt>
                <c:pt idx="147">
                  <c:v>123.2</c:v>
                </c:pt>
                <c:pt idx="148">
                  <c:v>123.3</c:v>
                </c:pt>
                <c:pt idx="149">
                  <c:v>123.3</c:v>
                </c:pt>
                <c:pt idx="150">
                  <c:v>123.5</c:v>
                </c:pt>
                <c:pt idx="151">
                  <c:v>123.5</c:v>
                </c:pt>
                <c:pt idx="152">
                  <c:v>123.5</c:v>
                </c:pt>
                <c:pt idx="153">
                  <c:v>123.5</c:v>
                </c:pt>
                <c:pt idx="154">
                  <c:v>123.5</c:v>
                </c:pt>
                <c:pt idx="155">
                  <c:v>123.5</c:v>
                </c:pt>
                <c:pt idx="156">
                  <c:v>123.5</c:v>
                </c:pt>
                <c:pt idx="157">
                  <c:v>123.5</c:v>
                </c:pt>
                <c:pt idx="158">
                  <c:v>123.5</c:v>
                </c:pt>
                <c:pt idx="159">
                  <c:v>123.5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125</c:v>
                </c:pt>
                <c:pt idx="171">
                  <c:v>125</c:v>
                </c:pt>
                <c:pt idx="172">
                  <c:v>125.1</c:v>
                </c:pt>
                <c:pt idx="173">
                  <c:v>125.1</c:v>
                </c:pt>
                <c:pt idx="174">
                  <c:v>125.3</c:v>
                </c:pt>
                <c:pt idx="175">
                  <c:v>125.3</c:v>
                </c:pt>
                <c:pt idx="176">
                  <c:v>126.5</c:v>
                </c:pt>
                <c:pt idx="177">
                  <c:v>126.5</c:v>
                </c:pt>
                <c:pt idx="178">
                  <c:v>128</c:v>
                </c:pt>
                <c:pt idx="179">
                  <c:v>128</c:v>
                </c:pt>
              </c:numCache>
            </c:numRef>
          </c:xVal>
          <c:yVal>
            <c:numRef>
              <c:f>Лист2!$B$3:$B$182</c:f>
              <c:numCache>
                <c:formatCode>General</c:formatCode>
                <c:ptCount val="180"/>
                <c:pt idx="0">
                  <c:v>0</c:v>
                </c:pt>
                <c:pt idx="1">
                  <c:v>1.1111111111111112E-2</c:v>
                </c:pt>
                <c:pt idx="2">
                  <c:v>1.1111111111111112E-2</c:v>
                </c:pt>
                <c:pt idx="3">
                  <c:v>2.2222222222222223E-2</c:v>
                </c:pt>
                <c:pt idx="4">
                  <c:v>2.2222222222222223E-2</c:v>
                </c:pt>
                <c:pt idx="5">
                  <c:v>3.3333333333333333E-2</c:v>
                </c:pt>
                <c:pt idx="6">
                  <c:v>3.3333333333333333E-2</c:v>
                </c:pt>
                <c:pt idx="7">
                  <c:v>4.4444444444444446E-2</c:v>
                </c:pt>
                <c:pt idx="8">
                  <c:v>4.4444444444444446E-2</c:v>
                </c:pt>
                <c:pt idx="9">
                  <c:v>5.5555555555555559E-2</c:v>
                </c:pt>
                <c:pt idx="10">
                  <c:v>5.5555555555555559E-2</c:v>
                </c:pt>
                <c:pt idx="11">
                  <c:v>6.6666666666666666E-2</c:v>
                </c:pt>
                <c:pt idx="12">
                  <c:v>6.6666666666666666E-2</c:v>
                </c:pt>
                <c:pt idx="13">
                  <c:v>7.7777777777777779E-2</c:v>
                </c:pt>
                <c:pt idx="14">
                  <c:v>7.7777777777777779E-2</c:v>
                </c:pt>
                <c:pt idx="15">
                  <c:v>8.8888888888888892E-2</c:v>
                </c:pt>
                <c:pt idx="16">
                  <c:v>8.8888888888888892E-2</c:v>
                </c:pt>
                <c:pt idx="17">
                  <c:v>0.1</c:v>
                </c:pt>
                <c:pt idx="18">
                  <c:v>0.1</c:v>
                </c:pt>
                <c:pt idx="19">
                  <c:v>0.11111111111111112</c:v>
                </c:pt>
                <c:pt idx="20">
                  <c:v>0.11111111111111112</c:v>
                </c:pt>
                <c:pt idx="21">
                  <c:v>0.12222222222222223</c:v>
                </c:pt>
                <c:pt idx="22">
                  <c:v>0.12222222222222223</c:v>
                </c:pt>
                <c:pt idx="23">
                  <c:v>0.13333333333333333</c:v>
                </c:pt>
                <c:pt idx="24">
                  <c:v>0.13333333333333333</c:v>
                </c:pt>
                <c:pt idx="25">
                  <c:v>0.14444444444444443</c:v>
                </c:pt>
                <c:pt idx="26">
                  <c:v>0.14444444444444443</c:v>
                </c:pt>
                <c:pt idx="27">
                  <c:v>0.15555555555555553</c:v>
                </c:pt>
                <c:pt idx="28">
                  <c:v>0.15555555555555553</c:v>
                </c:pt>
                <c:pt idx="29">
                  <c:v>0.16666666666666663</c:v>
                </c:pt>
                <c:pt idx="30">
                  <c:v>0.17777777777777773</c:v>
                </c:pt>
                <c:pt idx="31">
                  <c:v>0.18888888888888883</c:v>
                </c:pt>
                <c:pt idx="32">
                  <c:v>0.19999999999999993</c:v>
                </c:pt>
                <c:pt idx="33">
                  <c:v>0.16666666666666663</c:v>
                </c:pt>
                <c:pt idx="34">
                  <c:v>0.17777777777777773</c:v>
                </c:pt>
                <c:pt idx="35">
                  <c:v>0.18888888888888883</c:v>
                </c:pt>
                <c:pt idx="36">
                  <c:v>0.19999999999999993</c:v>
                </c:pt>
                <c:pt idx="37">
                  <c:v>0.21111111111111103</c:v>
                </c:pt>
                <c:pt idx="38">
                  <c:v>0.21111111111111103</c:v>
                </c:pt>
                <c:pt idx="39">
                  <c:v>0.22222222222222213</c:v>
                </c:pt>
                <c:pt idx="40">
                  <c:v>0.22222222222222213</c:v>
                </c:pt>
                <c:pt idx="41">
                  <c:v>0.23333333333333323</c:v>
                </c:pt>
                <c:pt idx="42">
                  <c:v>0.23333333333333323</c:v>
                </c:pt>
                <c:pt idx="43">
                  <c:v>0.24444444444444433</c:v>
                </c:pt>
                <c:pt idx="44">
                  <c:v>0.24444444444444433</c:v>
                </c:pt>
                <c:pt idx="45">
                  <c:v>0.25555555555555542</c:v>
                </c:pt>
                <c:pt idx="46">
                  <c:v>0.26666666666666655</c:v>
                </c:pt>
                <c:pt idx="47">
                  <c:v>0.27777777777777768</c:v>
                </c:pt>
                <c:pt idx="48">
                  <c:v>0.28888888888888881</c:v>
                </c:pt>
                <c:pt idx="49">
                  <c:v>0.29999999999999993</c:v>
                </c:pt>
                <c:pt idx="50">
                  <c:v>0.25555555555555542</c:v>
                </c:pt>
                <c:pt idx="51">
                  <c:v>0.26666666666666655</c:v>
                </c:pt>
                <c:pt idx="52">
                  <c:v>0.27777777777777768</c:v>
                </c:pt>
                <c:pt idx="53">
                  <c:v>0.28888888888888881</c:v>
                </c:pt>
                <c:pt idx="54">
                  <c:v>0.29999999999999993</c:v>
                </c:pt>
                <c:pt idx="55">
                  <c:v>0.31111111111111106</c:v>
                </c:pt>
                <c:pt idx="56">
                  <c:v>0.31111111111111106</c:v>
                </c:pt>
                <c:pt idx="57">
                  <c:v>0.32222222222222219</c:v>
                </c:pt>
                <c:pt idx="58">
                  <c:v>0.33333333333333331</c:v>
                </c:pt>
                <c:pt idx="59">
                  <c:v>0.34444444444444444</c:v>
                </c:pt>
                <c:pt idx="60">
                  <c:v>0.35555555555555557</c:v>
                </c:pt>
                <c:pt idx="61">
                  <c:v>0.3666666666666667</c:v>
                </c:pt>
                <c:pt idx="62">
                  <c:v>0.37777777777777782</c:v>
                </c:pt>
                <c:pt idx="63">
                  <c:v>0.38888888888888895</c:v>
                </c:pt>
                <c:pt idx="64">
                  <c:v>0.32222222222222219</c:v>
                </c:pt>
                <c:pt idx="65">
                  <c:v>0.33333333333333331</c:v>
                </c:pt>
                <c:pt idx="66">
                  <c:v>0.34444444444444444</c:v>
                </c:pt>
                <c:pt idx="67">
                  <c:v>0.35555555555555557</c:v>
                </c:pt>
                <c:pt idx="68">
                  <c:v>0.3666666666666667</c:v>
                </c:pt>
                <c:pt idx="69">
                  <c:v>0.37777777777777782</c:v>
                </c:pt>
                <c:pt idx="70">
                  <c:v>0.38888888888888895</c:v>
                </c:pt>
                <c:pt idx="71">
                  <c:v>0.40000000000000008</c:v>
                </c:pt>
                <c:pt idx="72">
                  <c:v>0.40000000000000008</c:v>
                </c:pt>
                <c:pt idx="73">
                  <c:v>0.4111111111111112</c:v>
                </c:pt>
                <c:pt idx="74">
                  <c:v>0.4111111111111112</c:v>
                </c:pt>
                <c:pt idx="75">
                  <c:v>0.42222222222222233</c:v>
                </c:pt>
                <c:pt idx="76">
                  <c:v>0.42222222222222233</c:v>
                </c:pt>
                <c:pt idx="77">
                  <c:v>0.43333333333333346</c:v>
                </c:pt>
                <c:pt idx="78">
                  <c:v>0.43333333333333346</c:v>
                </c:pt>
                <c:pt idx="79">
                  <c:v>0.44444444444444459</c:v>
                </c:pt>
                <c:pt idx="80">
                  <c:v>0.45555555555555571</c:v>
                </c:pt>
                <c:pt idx="81">
                  <c:v>0.44444444444444459</c:v>
                </c:pt>
                <c:pt idx="82">
                  <c:v>0.45555555555555571</c:v>
                </c:pt>
                <c:pt idx="83">
                  <c:v>0.46666666666666684</c:v>
                </c:pt>
                <c:pt idx="84">
                  <c:v>0.46666666666666684</c:v>
                </c:pt>
                <c:pt idx="85">
                  <c:v>0.47777777777777797</c:v>
                </c:pt>
                <c:pt idx="86">
                  <c:v>0.47777777777777797</c:v>
                </c:pt>
                <c:pt idx="87">
                  <c:v>0.48888888888888909</c:v>
                </c:pt>
                <c:pt idx="88">
                  <c:v>0.50000000000000022</c:v>
                </c:pt>
                <c:pt idx="89">
                  <c:v>0.48888888888888909</c:v>
                </c:pt>
                <c:pt idx="90">
                  <c:v>0.50000000000000022</c:v>
                </c:pt>
                <c:pt idx="91">
                  <c:v>0.51111111111111129</c:v>
                </c:pt>
                <c:pt idx="92">
                  <c:v>0.51111111111111129</c:v>
                </c:pt>
                <c:pt idx="93">
                  <c:v>0.52222222222222237</c:v>
                </c:pt>
                <c:pt idx="94">
                  <c:v>0.52222222222222237</c:v>
                </c:pt>
                <c:pt idx="95">
                  <c:v>0.53333333333333344</c:v>
                </c:pt>
                <c:pt idx="96">
                  <c:v>0.53333333333333344</c:v>
                </c:pt>
                <c:pt idx="97">
                  <c:v>0.54444444444444451</c:v>
                </c:pt>
                <c:pt idx="98">
                  <c:v>0.55555555555555558</c:v>
                </c:pt>
                <c:pt idx="99">
                  <c:v>0.56666666666666665</c:v>
                </c:pt>
                <c:pt idx="100">
                  <c:v>0.57777777777777772</c:v>
                </c:pt>
                <c:pt idx="101">
                  <c:v>0.5888888888888888</c:v>
                </c:pt>
                <c:pt idx="102">
                  <c:v>0.59999999999999987</c:v>
                </c:pt>
                <c:pt idx="103">
                  <c:v>0.54444444444444451</c:v>
                </c:pt>
                <c:pt idx="104">
                  <c:v>0.55555555555555558</c:v>
                </c:pt>
                <c:pt idx="105">
                  <c:v>0.56666666666666665</c:v>
                </c:pt>
                <c:pt idx="106">
                  <c:v>0.57777777777777772</c:v>
                </c:pt>
                <c:pt idx="107">
                  <c:v>0.5888888888888888</c:v>
                </c:pt>
                <c:pt idx="108">
                  <c:v>0.59999999999999987</c:v>
                </c:pt>
                <c:pt idx="109">
                  <c:v>0.61111111111111094</c:v>
                </c:pt>
                <c:pt idx="110">
                  <c:v>0.61111111111111094</c:v>
                </c:pt>
                <c:pt idx="111">
                  <c:v>0.62222222222222201</c:v>
                </c:pt>
                <c:pt idx="112">
                  <c:v>0.63333333333333308</c:v>
                </c:pt>
                <c:pt idx="113">
                  <c:v>0.64444444444444415</c:v>
                </c:pt>
                <c:pt idx="114">
                  <c:v>0.62222222222222201</c:v>
                </c:pt>
                <c:pt idx="115">
                  <c:v>0.63333333333333308</c:v>
                </c:pt>
                <c:pt idx="116">
                  <c:v>0.64444444444444415</c:v>
                </c:pt>
                <c:pt idx="117">
                  <c:v>0.65555555555555522</c:v>
                </c:pt>
                <c:pt idx="118">
                  <c:v>0.65555555555555522</c:v>
                </c:pt>
                <c:pt idx="119">
                  <c:v>0.6666666666666663</c:v>
                </c:pt>
                <c:pt idx="120">
                  <c:v>0.67777777777777737</c:v>
                </c:pt>
                <c:pt idx="121">
                  <c:v>0.68888888888888844</c:v>
                </c:pt>
                <c:pt idx="122">
                  <c:v>0.69999999999999951</c:v>
                </c:pt>
                <c:pt idx="123">
                  <c:v>0.6666666666666663</c:v>
                </c:pt>
                <c:pt idx="124">
                  <c:v>0.67777777777777737</c:v>
                </c:pt>
                <c:pt idx="125">
                  <c:v>0.68888888888888844</c:v>
                </c:pt>
                <c:pt idx="126">
                  <c:v>0.69999999999999951</c:v>
                </c:pt>
                <c:pt idx="127">
                  <c:v>0.71111111111111058</c:v>
                </c:pt>
                <c:pt idx="128">
                  <c:v>0.71111111111111058</c:v>
                </c:pt>
                <c:pt idx="129">
                  <c:v>0.72222222222222165</c:v>
                </c:pt>
                <c:pt idx="130">
                  <c:v>0.72222222222222165</c:v>
                </c:pt>
                <c:pt idx="131">
                  <c:v>0.73333333333333273</c:v>
                </c:pt>
                <c:pt idx="132">
                  <c:v>0.7444444444444438</c:v>
                </c:pt>
                <c:pt idx="133">
                  <c:v>0.75555555555555487</c:v>
                </c:pt>
                <c:pt idx="134">
                  <c:v>0.76666666666666594</c:v>
                </c:pt>
                <c:pt idx="135">
                  <c:v>0.77777777777777701</c:v>
                </c:pt>
                <c:pt idx="136">
                  <c:v>0.78888888888888808</c:v>
                </c:pt>
                <c:pt idx="137">
                  <c:v>0.73333333333333273</c:v>
                </c:pt>
                <c:pt idx="138">
                  <c:v>0.7444444444444438</c:v>
                </c:pt>
                <c:pt idx="139">
                  <c:v>0.75555555555555487</c:v>
                </c:pt>
                <c:pt idx="140">
                  <c:v>0.76666666666666594</c:v>
                </c:pt>
                <c:pt idx="141">
                  <c:v>0.77777777777777701</c:v>
                </c:pt>
                <c:pt idx="142">
                  <c:v>0.78888888888888808</c:v>
                </c:pt>
                <c:pt idx="143">
                  <c:v>0.79999999999999916</c:v>
                </c:pt>
                <c:pt idx="144">
                  <c:v>0.79999999999999916</c:v>
                </c:pt>
                <c:pt idx="145">
                  <c:v>0.81111111111111023</c:v>
                </c:pt>
                <c:pt idx="146">
                  <c:v>0.81111111111111023</c:v>
                </c:pt>
                <c:pt idx="147">
                  <c:v>0.8222222222222213</c:v>
                </c:pt>
                <c:pt idx="148">
                  <c:v>0.8222222222222213</c:v>
                </c:pt>
                <c:pt idx="149">
                  <c:v>0.83333333333333237</c:v>
                </c:pt>
                <c:pt idx="150">
                  <c:v>0.83333333333333237</c:v>
                </c:pt>
                <c:pt idx="151">
                  <c:v>0.84444444444444344</c:v>
                </c:pt>
                <c:pt idx="152">
                  <c:v>0.85555555555555451</c:v>
                </c:pt>
                <c:pt idx="153">
                  <c:v>0.86666666666666559</c:v>
                </c:pt>
                <c:pt idx="154">
                  <c:v>0.87777777777777666</c:v>
                </c:pt>
                <c:pt idx="155">
                  <c:v>0.84444444444444344</c:v>
                </c:pt>
                <c:pt idx="156">
                  <c:v>0.85555555555555451</c:v>
                </c:pt>
                <c:pt idx="157">
                  <c:v>0.86666666666666559</c:v>
                </c:pt>
                <c:pt idx="158">
                  <c:v>0.87777777777777666</c:v>
                </c:pt>
                <c:pt idx="159">
                  <c:v>0.88888888888888773</c:v>
                </c:pt>
                <c:pt idx="160">
                  <c:v>0.88888888888888773</c:v>
                </c:pt>
                <c:pt idx="161">
                  <c:v>0.8999999999999988</c:v>
                </c:pt>
                <c:pt idx="162">
                  <c:v>0.91111111111110987</c:v>
                </c:pt>
                <c:pt idx="163">
                  <c:v>0.92222222222222094</c:v>
                </c:pt>
                <c:pt idx="164">
                  <c:v>0.93333333333333202</c:v>
                </c:pt>
                <c:pt idx="165">
                  <c:v>0.8999999999999988</c:v>
                </c:pt>
                <c:pt idx="166">
                  <c:v>0.91111111111110987</c:v>
                </c:pt>
                <c:pt idx="167">
                  <c:v>0.92222222222222094</c:v>
                </c:pt>
                <c:pt idx="168">
                  <c:v>0.93333333333333202</c:v>
                </c:pt>
                <c:pt idx="169">
                  <c:v>0.94444444444444309</c:v>
                </c:pt>
                <c:pt idx="170">
                  <c:v>0.94444444444444309</c:v>
                </c:pt>
                <c:pt idx="171">
                  <c:v>0.95555555555555416</c:v>
                </c:pt>
                <c:pt idx="172">
                  <c:v>0.95555555555555416</c:v>
                </c:pt>
                <c:pt idx="173">
                  <c:v>0.96666666666666523</c:v>
                </c:pt>
                <c:pt idx="174">
                  <c:v>0.96666666666666523</c:v>
                </c:pt>
                <c:pt idx="175">
                  <c:v>0.9777777777777763</c:v>
                </c:pt>
                <c:pt idx="176">
                  <c:v>0.9777777777777763</c:v>
                </c:pt>
                <c:pt idx="177">
                  <c:v>0.98888888888888737</c:v>
                </c:pt>
                <c:pt idx="178">
                  <c:v>0.98888888888888737</c:v>
                </c:pt>
                <c:pt idx="179">
                  <c:v>0.99999999999999845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0-4FF4-B466-B21C339548A7}"/>
            </c:ext>
          </c:extLst>
        </c:ser>
        <c:ser>
          <c:idx val="1"/>
          <c:order val="1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Лист2!$A$3:$A$182</c:f>
              <c:numCache>
                <c:formatCode>General</c:formatCode>
                <c:ptCount val="180"/>
                <c:pt idx="0">
                  <c:v>115</c:v>
                </c:pt>
                <c:pt idx="1">
                  <c:v>115</c:v>
                </c:pt>
                <c:pt idx="2">
                  <c:v>115.3</c:v>
                </c:pt>
                <c:pt idx="3">
                  <c:v>115.3</c:v>
                </c:pt>
                <c:pt idx="4">
                  <c:v>116</c:v>
                </c:pt>
                <c:pt idx="5">
                  <c:v>116</c:v>
                </c:pt>
                <c:pt idx="6">
                  <c:v>116.2</c:v>
                </c:pt>
                <c:pt idx="7">
                  <c:v>116.2</c:v>
                </c:pt>
                <c:pt idx="8">
                  <c:v>116.7</c:v>
                </c:pt>
                <c:pt idx="9">
                  <c:v>116.7</c:v>
                </c:pt>
                <c:pt idx="10">
                  <c:v>117</c:v>
                </c:pt>
                <c:pt idx="11">
                  <c:v>117</c:v>
                </c:pt>
                <c:pt idx="12">
                  <c:v>117.2</c:v>
                </c:pt>
                <c:pt idx="13">
                  <c:v>117.2</c:v>
                </c:pt>
                <c:pt idx="14">
                  <c:v>117.8</c:v>
                </c:pt>
                <c:pt idx="15">
                  <c:v>117.8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118.2</c:v>
                </c:pt>
                <c:pt idx="21">
                  <c:v>118.2</c:v>
                </c:pt>
                <c:pt idx="22">
                  <c:v>118.5</c:v>
                </c:pt>
                <c:pt idx="23">
                  <c:v>118.5</c:v>
                </c:pt>
                <c:pt idx="24">
                  <c:v>118.7</c:v>
                </c:pt>
                <c:pt idx="25">
                  <c:v>118.7</c:v>
                </c:pt>
                <c:pt idx="26">
                  <c:v>118.9</c:v>
                </c:pt>
                <c:pt idx="27">
                  <c:v>118.9</c:v>
                </c:pt>
                <c:pt idx="28">
                  <c:v>119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119.2</c:v>
                </c:pt>
                <c:pt idx="39">
                  <c:v>119.2</c:v>
                </c:pt>
                <c:pt idx="40">
                  <c:v>119.2</c:v>
                </c:pt>
                <c:pt idx="41">
                  <c:v>119.2</c:v>
                </c:pt>
                <c:pt idx="42">
                  <c:v>119.3</c:v>
                </c:pt>
                <c:pt idx="43">
                  <c:v>119.3</c:v>
                </c:pt>
                <c:pt idx="44">
                  <c:v>119.5</c:v>
                </c:pt>
                <c:pt idx="45">
                  <c:v>119.5</c:v>
                </c:pt>
                <c:pt idx="46">
                  <c:v>119.5</c:v>
                </c:pt>
                <c:pt idx="47">
                  <c:v>119.5</c:v>
                </c:pt>
                <c:pt idx="48">
                  <c:v>119.5</c:v>
                </c:pt>
                <c:pt idx="49">
                  <c:v>119.5</c:v>
                </c:pt>
                <c:pt idx="50">
                  <c:v>119.5</c:v>
                </c:pt>
                <c:pt idx="51">
                  <c:v>119.5</c:v>
                </c:pt>
                <c:pt idx="52">
                  <c:v>119.5</c:v>
                </c:pt>
                <c:pt idx="53">
                  <c:v>119.5</c:v>
                </c:pt>
                <c:pt idx="54">
                  <c:v>119.5</c:v>
                </c:pt>
                <c:pt idx="55">
                  <c:v>119.5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120.1</c:v>
                </c:pt>
                <c:pt idx="73">
                  <c:v>120.1</c:v>
                </c:pt>
                <c:pt idx="74">
                  <c:v>120.2</c:v>
                </c:pt>
                <c:pt idx="75">
                  <c:v>120.2</c:v>
                </c:pt>
                <c:pt idx="76">
                  <c:v>120.3</c:v>
                </c:pt>
                <c:pt idx="77">
                  <c:v>120.3</c:v>
                </c:pt>
                <c:pt idx="78">
                  <c:v>120.5</c:v>
                </c:pt>
                <c:pt idx="79">
                  <c:v>120.5</c:v>
                </c:pt>
                <c:pt idx="80">
                  <c:v>120.5</c:v>
                </c:pt>
                <c:pt idx="81">
                  <c:v>120.5</c:v>
                </c:pt>
                <c:pt idx="82">
                  <c:v>120.5</c:v>
                </c:pt>
                <c:pt idx="83">
                  <c:v>120.5</c:v>
                </c:pt>
                <c:pt idx="84">
                  <c:v>120.8</c:v>
                </c:pt>
                <c:pt idx="85">
                  <c:v>120.8</c:v>
                </c:pt>
                <c:pt idx="86">
                  <c:v>121</c:v>
                </c:pt>
                <c:pt idx="87">
                  <c:v>121</c:v>
                </c:pt>
                <c:pt idx="88">
                  <c:v>121</c:v>
                </c:pt>
                <c:pt idx="89">
                  <c:v>121</c:v>
                </c:pt>
                <c:pt idx="90">
                  <c:v>121</c:v>
                </c:pt>
                <c:pt idx="91">
                  <c:v>121</c:v>
                </c:pt>
                <c:pt idx="92">
                  <c:v>121.2</c:v>
                </c:pt>
                <c:pt idx="93">
                  <c:v>121.2</c:v>
                </c:pt>
                <c:pt idx="94">
                  <c:v>121.3</c:v>
                </c:pt>
                <c:pt idx="95">
                  <c:v>121.3</c:v>
                </c:pt>
                <c:pt idx="96">
                  <c:v>121.5</c:v>
                </c:pt>
                <c:pt idx="97">
                  <c:v>121.5</c:v>
                </c:pt>
                <c:pt idx="98">
                  <c:v>121.5</c:v>
                </c:pt>
                <c:pt idx="99">
                  <c:v>121.5</c:v>
                </c:pt>
                <c:pt idx="100">
                  <c:v>121.5</c:v>
                </c:pt>
                <c:pt idx="101">
                  <c:v>121.5</c:v>
                </c:pt>
                <c:pt idx="102">
                  <c:v>121.5</c:v>
                </c:pt>
                <c:pt idx="103">
                  <c:v>121.5</c:v>
                </c:pt>
                <c:pt idx="104">
                  <c:v>121.5</c:v>
                </c:pt>
                <c:pt idx="105">
                  <c:v>121.5</c:v>
                </c:pt>
                <c:pt idx="106">
                  <c:v>121.5</c:v>
                </c:pt>
                <c:pt idx="107">
                  <c:v>121.5</c:v>
                </c:pt>
                <c:pt idx="108">
                  <c:v>121.5</c:v>
                </c:pt>
                <c:pt idx="109">
                  <c:v>121.5</c:v>
                </c:pt>
                <c:pt idx="110">
                  <c:v>122</c:v>
                </c:pt>
                <c:pt idx="111">
                  <c:v>122</c:v>
                </c:pt>
                <c:pt idx="112">
                  <c:v>122</c:v>
                </c:pt>
                <c:pt idx="113">
                  <c:v>122</c:v>
                </c:pt>
                <c:pt idx="114">
                  <c:v>122</c:v>
                </c:pt>
                <c:pt idx="115">
                  <c:v>122</c:v>
                </c:pt>
                <c:pt idx="116">
                  <c:v>122</c:v>
                </c:pt>
                <c:pt idx="117">
                  <c:v>122</c:v>
                </c:pt>
                <c:pt idx="118">
                  <c:v>122.5</c:v>
                </c:pt>
                <c:pt idx="119">
                  <c:v>122.5</c:v>
                </c:pt>
                <c:pt idx="120">
                  <c:v>122.5</c:v>
                </c:pt>
                <c:pt idx="121">
                  <c:v>122.5</c:v>
                </c:pt>
                <c:pt idx="122">
                  <c:v>122.5</c:v>
                </c:pt>
                <c:pt idx="123">
                  <c:v>122.5</c:v>
                </c:pt>
                <c:pt idx="124">
                  <c:v>122.5</c:v>
                </c:pt>
                <c:pt idx="125">
                  <c:v>122.5</c:v>
                </c:pt>
                <c:pt idx="126">
                  <c:v>122.5</c:v>
                </c:pt>
                <c:pt idx="127">
                  <c:v>122.5</c:v>
                </c:pt>
                <c:pt idx="128">
                  <c:v>122.8</c:v>
                </c:pt>
                <c:pt idx="129">
                  <c:v>122.8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123</c:v>
                </c:pt>
                <c:pt idx="134">
                  <c:v>123</c:v>
                </c:pt>
                <c:pt idx="135">
                  <c:v>123</c:v>
                </c:pt>
                <c:pt idx="136">
                  <c:v>123</c:v>
                </c:pt>
                <c:pt idx="137">
                  <c:v>123</c:v>
                </c:pt>
                <c:pt idx="138">
                  <c:v>123</c:v>
                </c:pt>
                <c:pt idx="139">
                  <c:v>123</c:v>
                </c:pt>
                <c:pt idx="140">
                  <c:v>123</c:v>
                </c:pt>
                <c:pt idx="141">
                  <c:v>123</c:v>
                </c:pt>
                <c:pt idx="142">
                  <c:v>123</c:v>
                </c:pt>
                <c:pt idx="143">
                  <c:v>123</c:v>
                </c:pt>
                <c:pt idx="144">
                  <c:v>123.1</c:v>
                </c:pt>
                <c:pt idx="145">
                  <c:v>123.1</c:v>
                </c:pt>
                <c:pt idx="146">
                  <c:v>123.2</c:v>
                </c:pt>
                <c:pt idx="147">
                  <c:v>123.2</c:v>
                </c:pt>
                <c:pt idx="148">
                  <c:v>123.3</c:v>
                </c:pt>
                <c:pt idx="149">
                  <c:v>123.3</c:v>
                </c:pt>
                <c:pt idx="150">
                  <c:v>123.5</c:v>
                </c:pt>
                <c:pt idx="151">
                  <c:v>123.5</c:v>
                </c:pt>
                <c:pt idx="152">
                  <c:v>123.5</c:v>
                </c:pt>
                <c:pt idx="153">
                  <c:v>123.5</c:v>
                </c:pt>
                <c:pt idx="154">
                  <c:v>123.5</c:v>
                </c:pt>
                <c:pt idx="155">
                  <c:v>123.5</c:v>
                </c:pt>
                <c:pt idx="156">
                  <c:v>123.5</c:v>
                </c:pt>
                <c:pt idx="157">
                  <c:v>123.5</c:v>
                </c:pt>
                <c:pt idx="158">
                  <c:v>123.5</c:v>
                </c:pt>
                <c:pt idx="159">
                  <c:v>123.5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125</c:v>
                </c:pt>
                <c:pt idx="171">
                  <c:v>125</c:v>
                </c:pt>
                <c:pt idx="172">
                  <c:v>125.1</c:v>
                </c:pt>
                <c:pt idx="173">
                  <c:v>125.1</c:v>
                </c:pt>
                <c:pt idx="174">
                  <c:v>125.3</c:v>
                </c:pt>
                <c:pt idx="175">
                  <c:v>125.3</c:v>
                </c:pt>
                <c:pt idx="176">
                  <c:v>126.5</c:v>
                </c:pt>
                <c:pt idx="177">
                  <c:v>126.5</c:v>
                </c:pt>
                <c:pt idx="178">
                  <c:v>128</c:v>
                </c:pt>
                <c:pt idx="179">
                  <c:v>128</c:v>
                </c:pt>
              </c:numCache>
            </c:numRef>
          </c:xVal>
          <c:yVal>
            <c:numRef>
              <c:f>Лист2!$C$3:$C$182</c:f>
              <c:numCache>
                <c:formatCode>General</c:formatCode>
                <c:ptCount val="180"/>
                <c:pt idx="0">
                  <c:v>7.2320017203275468E-3</c:v>
                </c:pt>
                <c:pt idx="1">
                  <c:v>7.2320017203275468E-3</c:v>
                </c:pt>
                <c:pt idx="2">
                  <c:v>1.007408184010782E-2</c:v>
                </c:pt>
                <c:pt idx="3">
                  <c:v>1.007408184010782E-2</c:v>
                </c:pt>
                <c:pt idx="4">
                  <c:v>2.0723796690340152E-2</c:v>
                </c:pt>
                <c:pt idx="5">
                  <c:v>2.0723796690340152E-2</c:v>
                </c:pt>
                <c:pt idx="6">
                  <c:v>2.5131228560790801E-2</c:v>
                </c:pt>
                <c:pt idx="7">
                  <c:v>2.5131228560790801E-2</c:v>
                </c:pt>
                <c:pt idx="8">
                  <c:v>3.9674870777180439E-2</c:v>
                </c:pt>
                <c:pt idx="9">
                  <c:v>3.9674870777180439E-2</c:v>
                </c:pt>
                <c:pt idx="10">
                  <c:v>5.1284960152558866E-2</c:v>
                </c:pt>
                <c:pt idx="11">
                  <c:v>5.1284960152558866E-2</c:v>
                </c:pt>
                <c:pt idx="12">
                  <c:v>6.0424543832200507E-2</c:v>
                </c:pt>
                <c:pt idx="13">
                  <c:v>6.0424543832200507E-2</c:v>
                </c:pt>
                <c:pt idx="14">
                  <c:v>9.5552524052613094E-2</c:v>
                </c:pt>
                <c:pt idx="15">
                  <c:v>9.5552524052613094E-2</c:v>
                </c:pt>
                <c:pt idx="16">
                  <c:v>0.11009627807646739</c:v>
                </c:pt>
                <c:pt idx="17">
                  <c:v>0.11009627807646739</c:v>
                </c:pt>
                <c:pt idx="18">
                  <c:v>0.11009627807646739</c:v>
                </c:pt>
                <c:pt idx="19">
                  <c:v>0.11009627807646739</c:v>
                </c:pt>
                <c:pt idx="20">
                  <c:v>0.12616352522304317</c:v>
                </c:pt>
                <c:pt idx="21">
                  <c:v>0.12616352522304317</c:v>
                </c:pt>
                <c:pt idx="22">
                  <c:v>0.15320966771758635</c:v>
                </c:pt>
                <c:pt idx="23">
                  <c:v>0.15320966771758635</c:v>
                </c:pt>
                <c:pt idx="24">
                  <c:v>0.17323371465819115</c:v>
                </c:pt>
                <c:pt idx="25">
                  <c:v>0.17323371465819115</c:v>
                </c:pt>
                <c:pt idx="26">
                  <c:v>0.19484970841018759</c:v>
                </c:pt>
                <c:pt idx="27">
                  <c:v>0.19484970841018759</c:v>
                </c:pt>
                <c:pt idx="28">
                  <c:v>0.20624712351852212</c:v>
                </c:pt>
                <c:pt idx="29">
                  <c:v>0.20624712351852212</c:v>
                </c:pt>
                <c:pt idx="30">
                  <c:v>0.20624712351852212</c:v>
                </c:pt>
                <c:pt idx="31">
                  <c:v>0.20624712351852212</c:v>
                </c:pt>
                <c:pt idx="32">
                  <c:v>0.20624712351852212</c:v>
                </c:pt>
                <c:pt idx="33">
                  <c:v>0.20624712351852212</c:v>
                </c:pt>
                <c:pt idx="34">
                  <c:v>0.20624712351852212</c:v>
                </c:pt>
                <c:pt idx="35">
                  <c:v>0.20624712351852212</c:v>
                </c:pt>
                <c:pt idx="36">
                  <c:v>0.20624712351852212</c:v>
                </c:pt>
                <c:pt idx="37">
                  <c:v>0.20624712351852212</c:v>
                </c:pt>
                <c:pt idx="38">
                  <c:v>0.23019300365100021</c:v>
                </c:pt>
                <c:pt idx="39">
                  <c:v>0.23019300365100021</c:v>
                </c:pt>
                <c:pt idx="40">
                  <c:v>0.23019300365100021</c:v>
                </c:pt>
                <c:pt idx="41">
                  <c:v>0.23019300365100021</c:v>
                </c:pt>
                <c:pt idx="42">
                  <c:v>0.24272589693863111</c:v>
                </c:pt>
                <c:pt idx="43">
                  <c:v>0.24272589693863111</c:v>
                </c:pt>
                <c:pt idx="44">
                  <c:v>0.26886141345433756</c:v>
                </c:pt>
                <c:pt idx="45">
                  <c:v>0.26886141345433756</c:v>
                </c:pt>
                <c:pt idx="46">
                  <c:v>0.26886141345433756</c:v>
                </c:pt>
                <c:pt idx="47">
                  <c:v>0.26886141345433756</c:v>
                </c:pt>
                <c:pt idx="48">
                  <c:v>0.26886141345433756</c:v>
                </c:pt>
                <c:pt idx="49">
                  <c:v>0.26886141345433756</c:v>
                </c:pt>
                <c:pt idx="50">
                  <c:v>0.26886141345433756</c:v>
                </c:pt>
                <c:pt idx="51">
                  <c:v>0.26886141345433756</c:v>
                </c:pt>
                <c:pt idx="52">
                  <c:v>0.26886141345433756</c:v>
                </c:pt>
                <c:pt idx="53">
                  <c:v>0.26886141345433756</c:v>
                </c:pt>
                <c:pt idx="54">
                  <c:v>0.26886141345433756</c:v>
                </c:pt>
                <c:pt idx="55">
                  <c:v>0.26886141345433756</c:v>
                </c:pt>
                <c:pt idx="56">
                  <c:v>0.33980032858803272</c:v>
                </c:pt>
                <c:pt idx="57">
                  <c:v>0.33980032858803272</c:v>
                </c:pt>
                <c:pt idx="58">
                  <c:v>0.33980032858803272</c:v>
                </c:pt>
                <c:pt idx="59">
                  <c:v>0.33980032858803272</c:v>
                </c:pt>
                <c:pt idx="60">
                  <c:v>0.33980032858803272</c:v>
                </c:pt>
                <c:pt idx="61">
                  <c:v>0.33980032858803272</c:v>
                </c:pt>
                <c:pt idx="62">
                  <c:v>0.33980032858803272</c:v>
                </c:pt>
                <c:pt idx="63">
                  <c:v>0.33980032858803272</c:v>
                </c:pt>
                <c:pt idx="64">
                  <c:v>0.33980032858803272</c:v>
                </c:pt>
                <c:pt idx="65">
                  <c:v>0.33980032858803272</c:v>
                </c:pt>
                <c:pt idx="66">
                  <c:v>0.33980032858803272</c:v>
                </c:pt>
                <c:pt idx="67">
                  <c:v>0.33980032858803272</c:v>
                </c:pt>
                <c:pt idx="68">
                  <c:v>0.33980032858803272</c:v>
                </c:pt>
                <c:pt idx="69">
                  <c:v>0.33980032858803272</c:v>
                </c:pt>
                <c:pt idx="70">
                  <c:v>0.33980032858803272</c:v>
                </c:pt>
                <c:pt idx="71">
                  <c:v>0.33980032858803272</c:v>
                </c:pt>
                <c:pt idx="72">
                  <c:v>0.3548132630697981</c:v>
                </c:pt>
                <c:pt idx="73">
                  <c:v>0.3548132630697981</c:v>
                </c:pt>
                <c:pt idx="74">
                  <c:v>0.37005513750157937</c:v>
                </c:pt>
                <c:pt idx="75">
                  <c:v>0.37005513750157937</c:v>
                </c:pt>
                <c:pt idx="76">
                  <c:v>0.38550389713476974</c:v>
                </c:pt>
                <c:pt idx="77">
                  <c:v>0.38550389713476974</c:v>
                </c:pt>
                <c:pt idx="78">
                  <c:v>0.41692901989996434</c:v>
                </c:pt>
                <c:pt idx="79">
                  <c:v>0.41692901989996434</c:v>
                </c:pt>
                <c:pt idx="80">
                  <c:v>0.41692901989996434</c:v>
                </c:pt>
                <c:pt idx="81">
                  <c:v>0.41692901989996434</c:v>
                </c:pt>
                <c:pt idx="82">
                  <c:v>0.41692901989996434</c:v>
                </c:pt>
                <c:pt idx="83">
                  <c:v>0.41692901989996434</c:v>
                </c:pt>
                <c:pt idx="84">
                  <c:v>0.46501588031022223</c:v>
                </c:pt>
                <c:pt idx="85">
                  <c:v>0.46501588031022223</c:v>
                </c:pt>
                <c:pt idx="86">
                  <c:v>0.49740527175488758</c:v>
                </c:pt>
                <c:pt idx="87">
                  <c:v>0.49740527175488758</c:v>
                </c:pt>
                <c:pt idx="88">
                  <c:v>0.49740527175488758</c:v>
                </c:pt>
                <c:pt idx="89">
                  <c:v>0.49740527175488758</c:v>
                </c:pt>
                <c:pt idx="90">
                  <c:v>0.49740527175488758</c:v>
                </c:pt>
                <c:pt idx="91">
                  <c:v>0.49740527175488758</c:v>
                </c:pt>
                <c:pt idx="92">
                  <c:v>0.52981178534129625</c:v>
                </c:pt>
                <c:pt idx="93">
                  <c:v>0.52981178534129625</c:v>
                </c:pt>
                <c:pt idx="94">
                  <c:v>0.54595464753551226</c:v>
                </c:pt>
                <c:pt idx="95">
                  <c:v>0.54595464753551226</c:v>
                </c:pt>
                <c:pt idx="96">
                  <c:v>0.5779876144787397</c:v>
                </c:pt>
                <c:pt idx="97">
                  <c:v>0.5779876144787397</c:v>
                </c:pt>
                <c:pt idx="98">
                  <c:v>0.5779876144787397</c:v>
                </c:pt>
                <c:pt idx="99">
                  <c:v>0.5779876144787397</c:v>
                </c:pt>
                <c:pt idx="100">
                  <c:v>0.5779876144787397</c:v>
                </c:pt>
                <c:pt idx="101">
                  <c:v>0.5779876144787397</c:v>
                </c:pt>
                <c:pt idx="102">
                  <c:v>0.5779876144787397</c:v>
                </c:pt>
                <c:pt idx="103">
                  <c:v>0.5779876144787397</c:v>
                </c:pt>
                <c:pt idx="104">
                  <c:v>0.5779876144787397</c:v>
                </c:pt>
                <c:pt idx="105">
                  <c:v>0.5779876144787397</c:v>
                </c:pt>
                <c:pt idx="106">
                  <c:v>0.5779876144787397</c:v>
                </c:pt>
                <c:pt idx="107">
                  <c:v>0.5779876144787397</c:v>
                </c:pt>
                <c:pt idx="108">
                  <c:v>0.5779876144787397</c:v>
                </c:pt>
                <c:pt idx="109">
                  <c:v>0.5779876144787397</c:v>
                </c:pt>
                <c:pt idx="110">
                  <c:v>0.65542174161032341</c:v>
                </c:pt>
                <c:pt idx="111">
                  <c:v>0.65542174161032341</c:v>
                </c:pt>
                <c:pt idx="112">
                  <c:v>0.65542174161032341</c:v>
                </c:pt>
                <c:pt idx="113">
                  <c:v>0.65542174161032341</c:v>
                </c:pt>
                <c:pt idx="114">
                  <c:v>0.65542174161032341</c:v>
                </c:pt>
                <c:pt idx="115">
                  <c:v>0.65542174161032341</c:v>
                </c:pt>
                <c:pt idx="116">
                  <c:v>0.65542174161032341</c:v>
                </c:pt>
                <c:pt idx="117">
                  <c:v>0.65542174161032341</c:v>
                </c:pt>
                <c:pt idx="118">
                  <c:v>0.72682948104853429</c:v>
                </c:pt>
                <c:pt idx="119">
                  <c:v>0.72682948104853429</c:v>
                </c:pt>
                <c:pt idx="120">
                  <c:v>0.72682948104853429</c:v>
                </c:pt>
                <c:pt idx="121">
                  <c:v>0.72682948104853429</c:v>
                </c:pt>
                <c:pt idx="122">
                  <c:v>0.72682948104853429</c:v>
                </c:pt>
                <c:pt idx="123">
                  <c:v>0.72682948104853429</c:v>
                </c:pt>
                <c:pt idx="124">
                  <c:v>0.72682948104853429</c:v>
                </c:pt>
                <c:pt idx="125">
                  <c:v>0.72682948104853429</c:v>
                </c:pt>
                <c:pt idx="126">
                  <c:v>0.72682948104853429</c:v>
                </c:pt>
                <c:pt idx="127">
                  <c:v>0.72682948104853429</c:v>
                </c:pt>
                <c:pt idx="128">
                  <c:v>0.76583632595656981</c:v>
                </c:pt>
                <c:pt idx="129">
                  <c:v>0.76583632595656981</c:v>
                </c:pt>
                <c:pt idx="130">
                  <c:v>0.79002386746318809</c:v>
                </c:pt>
                <c:pt idx="131">
                  <c:v>0.79002386746318809</c:v>
                </c:pt>
                <c:pt idx="132">
                  <c:v>0.79002386746318809</c:v>
                </c:pt>
                <c:pt idx="133">
                  <c:v>0.79002386746318809</c:v>
                </c:pt>
                <c:pt idx="134">
                  <c:v>0.79002386746318809</c:v>
                </c:pt>
                <c:pt idx="135">
                  <c:v>0.79002386746318809</c:v>
                </c:pt>
                <c:pt idx="136">
                  <c:v>0.79002386746318809</c:v>
                </c:pt>
                <c:pt idx="137">
                  <c:v>0.79002386746318809</c:v>
                </c:pt>
                <c:pt idx="138">
                  <c:v>0.79002386746318809</c:v>
                </c:pt>
                <c:pt idx="139">
                  <c:v>0.79002386746318809</c:v>
                </c:pt>
                <c:pt idx="140">
                  <c:v>0.79002386746318809</c:v>
                </c:pt>
                <c:pt idx="141">
                  <c:v>0.79002386746318809</c:v>
                </c:pt>
                <c:pt idx="142">
                  <c:v>0.79002386746318809</c:v>
                </c:pt>
                <c:pt idx="143">
                  <c:v>0.79002386746318809</c:v>
                </c:pt>
                <c:pt idx="144">
                  <c:v>0.80154548665903425</c:v>
                </c:pt>
                <c:pt idx="145">
                  <c:v>0.80154548665903425</c:v>
                </c:pt>
                <c:pt idx="146">
                  <c:v>0.81267714073846054</c:v>
                </c:pt>
                <c:pt idx="147">
                  <c:v>0.81267714073846054</c:v>
                </c:pt>
                <c:pt idx="148">
                  <c:v>0.82341427375391485</c:v>
                </c:pt>
                <c:pt idx="149">
                  <c:v>0.82341427375391485</c:v>
                </c:pt>
                <c:pt idx="150">
                  <c:v>0.8436939206852182</c:v>
                </c:pt>
                <c:pt idx="151">
                  <c:v>0.8436939206852182</c:v>
                </c:pt>
                <c:pt idx="152">
                  <c:v>0.8436939206852182</c:v>
                </c:pt>
                <c:pt idx="153">
                  <c:v>0.8436939206852182</c:v>
                </c:pt>
                <c:pt idx="154">
                  <c:v>0.8436939206852182</c:v>
                </c:pt>
                <c:pt idx="155">
                  <c:v>0.8436939206852182</c:v>
                </c:pt>
                <c:pt idx="156">
                  <c:v>0.8436939206852182</c:v>
                </c:pt>
                <c:pt idx="157">
                  <c:v>0.8436939206852182</c:v>
                </c:pt>
                <c:pt idx="158">
                  <c:v>0.8436939206852182</c:v>
                </c:pt>
                <c:pt idx="159">
                  <c:v>0.8436939206852182</c:v>
                </c:pt>
                <c:pt idx="160">
                  <c:v>0.8874366439155621</c:v>
                </c:pt>
                <c:pt idx="161">
                  <c:v>0.8874366439155621</c:v>
                </c:pt>
                <c:pt idx="162">
                  <c:v>0.8874366439155621</c:v>
                </c:pt>
                <c:pt idx="163">
                  <c:v>0.8874366439155621</c:v>
                </c:pt>
                <c:pt idx="164">
                  <c:v>0.8874366439155621</c:v>
                </c:pt>
                <c:pt idx="165">
                  <c:v>0.8874366439155621</c:v>
                </c:pt>
                <c:pt idx="166">
                  <c:v>0.8874366439155621</c:v>
                </c:pt>
                <c:pt idx="167">
                  <c:v>0.8874366439155621</c:v>
                </c:pt>
                <c:pt idx="168">
                  <c:v>0.8874366439155621</c:v>
                </c:pt>
                <c:pt idx="169">
                  <c:v>0.8874366439155621</c:v>
                </c:pt>
                <c:pt idx="170">
                  <c:v>0.9473314476332938</c:v>
                </c:pt>
                <c:pt idx="171">
                  <c:v>0.9473314476332938</c:v>
                </c:pt>
                <c:pt idx="172">
                  <c:v>0.95155912703313605</c:v>
                </c:pt>
                <c:pt idx="173">
                  <c:v>0.95155912703313605</c:v>
                </c:pt>
                <c:pt idx="174">
                  <c:v>0.95919880958913672</c:v>
                </c:pt>
                <c:pt idx="175">
                  <c:v>0.95919880958913672</c:v>
                </c:pt>
                <c:pt idx="176">
                  <c:v>0.98710197050252901</c:v>
                </c:pt>
                <c:pt idx="177">
                  <c:v>0.98710197050252901</c:v>
                </c:pt>
                <c:pt idx="178">
                  <c:v>0.99773741510466951</c:v>
                </c:pt>
                <c:pt idx="179">
                  <c:v>0.99773741510466951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0-4FF4-B466-B21C33954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02271"/>
        <c:axId val="1920003375"/>
      </c:scatterChart>
      <c:valAx>
        <c:axId val="187230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003375"/>
        <c:crosses val="autoZero"/>
        <c:crossBetween val="midCat"/>
      </c:valAx>
      <c:valAx>
        <c:axId val="192000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2302271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Гистограмма выборки с подогнанной нормальной функцией плотности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Лист3!$E$1:$E$30</c:f>
              <c:numCache>
                <c:formatCode>General</c:formatCode>
                <c:ptCount val="30"/>
                <c:pt idx="0">
                  <c:v>114.5</c:v>
                </c:pt>
                <c:pt idx="1">
                  <c:v>114.5</c:v>
                </c:pt>
                <c:pt idx="2">
                  <c:v>115.5</c:v>
                </c:pt>
                <c:pt idx="3">
                  <c:v>115.5</c:v>
                </c:pt>
                <c:pt idx="4">
                  <c:v>116.5</c:v>
                </c:pt>
                <c:pt idx="5">
                  <c:v>116.5</c:v>
                </c:pt>
                <c:pt idx="6">
                  <c:v>117.5</c:v>
                </c:pt>
                <c:pt idx="7">
                  <c:v>117.5</c:v>
                </c:pt>
                <c:pt idx="8">
                  <c:v>118.5</c:v>
                </c:pt>
                <c:pt idx="9">
                  <c:v>118.5</c:v>
                </c:pt>
                <c:pt idx="10">
                  <c:v>119.5</c:v>
                </c:pt>
                <c:pt idx="11">
                  <c:v>119.5</c:v>
                </c:pt>
                <c:pt idx="12">
                  <c:v>120.5</c:v>
                </c:pt>
                <c:pt idx="13">
                  <c:v>120.5</c:v>
                </c:pt>
                <c:pt idx="14">
                  <c:v>121.5</c:v>
                </c:pt>
                <c:pt idx="15">
                  <c:v>121.5</c:v>
                </c:pt>
                <c:pt idx="16">
                  <c:v>122.5</c:v>
                </c:pt>
                <c:pt idx="17">
                  <c:v>122.5</c:v>
                </c:pt>
                <c:pt idx="18">
                  <c:v>123.5</c:v>
                </c:pt>
                <c:pt idx="19">
                  <c:v>123.5</c:v>
                </c:pt>
                <c:pt idx="20">
                  <c:v>124.5</c:v>
                </c:pt>
                <c:pt idx="21">
                  <c:v>124.5</c:v>
                </c:pt>
                <c:pt idx="22">
                  <c:v>125.5</c:v>
                </c:pt>
                <c:pt idx="23">
                  <c:v>125.5</c:v>
                </c:pt>
                <c:pt idx="24">
                  <c:v>126.5</c:v>
                </c:pt>
                <c:pt idx="25">
                  <c:v>126.5</c:v>
                </c:pt>
                <c:pt idx="26">
                  <c:v>127.5</c:v>
                </c:pt>
                <c:pt idx="27">
                  <c:v>127.5</c:v>
                </c:pt>
                <c:pt idx="28">
                  <c:v>128.5</c:v>
                </c:pt>
                <c:pt idx="29">
                  <c:v>128.5</c:v>
                </c:pt>
              </c:numCache>
            </c:numRef>
          </c:xVal>
          <c:yVal>
            <c:numRef>
              <c:f>Лист3!$F$1:$F$30</c:f>
              <c:numCache>
                <c:formatCode>General</c:formatCode>
                <c:ptCount val="30"/>
                <c:pt idx="0">
                  <c:v>0</c:v>
                </c:pt>
                <c:pt idx="1">
                  <c:v>2.2222222222222223E-2</c:v>
                </c:pt>
                <c:pt idx="2">
                  <c:v>2.2222222222222223E-2</c:v>
                </c:pt>
                <c:pt idx="3">
                  <c:v>2.2222222222222223E-2</c:v>
                </c:pt>
                <c:pt idx="4">
                  <c:v>2.2222222222222223E-2</c:v>
                </c:pt>
                <c:pt idx="5">
                  <c:v>3.3333333333333333E-2</c:v>
                </c:pt>
                <c:pt idx="6">
                  <c:v>3.3333333333333333E-2</c:v>
                </c:pt>
                <c:pt idx="7">
                  <c:v>5.5555555555555552E-2</c:v>
                </c:pt>
                <c:pt idx="8">
                  <c:v>5.5555555555555552E-2</c:v>
                </c:pt>
                <c:pt idx="9">
                  <c:v>0.17777777777777778</c:v>
                </c:pt>
                <c:pt idx="10">
                  <c:v>0.17777777777777778</c:v>
                </c:pt>
                <c:pt idx="11">
                  <c:v>0.15555555555555556</c:v>
                </c:pt>
                <c:pt idx="12">
                  <c:v>0.15555555555555556</c:v>
                </c:pt>
                <c:pt idx="13">
                  <c:v>0.14444444444444443</c:v>
                </c:pt>
                <c:pt idx="14">
                  <c:v>0.14444444444444443</c:v>
                </c:pt>
                <c:pt idx="15">
                  <c:v>0.1</c:v>
                </c:pt>
                <c:pt idx="16">
                  <c:v>0.1</c:v>
                </c:pt>
                <c:pt idx="17">
                  <c:v>0.17777777777777778</c:v>
                </c:pt>
                <c:pt idx="18">
                  <c:v>0.17777777777777778</c:v>
                </c:pt>
                <c:pt idx="19">
                  <c:v>5.5555555555555552E-2</c:v>
                </c:pt>
                <c:pt idx="20">
                  <c:v>5.5555555555555552E-2</c:v>
                </c:pt>
                <c:pt idx="21">
                  <c:v>3.3333333333333333E-2</c:v>
                </c:pt>
                <c:pt idx="22">
                  <c:v>3.3333333333333333E-2</c:v>
                </c:pt>
                <c:pt idx="23">
                  <c:v>1.1111111111111112E-2</c:v>
                </c:pt>
                <c:pt idx="24">
                  <c:v>1.1111111111111112E-2</c:v>
                </c:pt>
                <c:pt idx="25">
                  <c:v>0</c:v>
                </c:pt>
                <c:pt idx="26">
                  <c:v>0</c:v>
                </c:pt>
                <c:pt idx="27">
                  <c:v>1.1111111111111112E-2</c:v>
                </c:pt>
                <c:pt idx="28">
                  <c:v>1.1111111111111112E-2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A-456E-8E4E-80D75BB1B493}"/>
            </c:ext>
          </c:extLst>
        </c:ser>
        <c:ser>
          <c:idx val="1"/>
          <c:order val="1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Лист3!$A$17:$A$106</c:f>
              <c:numCache>
                <c:formatCode>General</c:formatCode>
                <c:ptCount val="90"/>
                <c:pt idx="0">
                  <c:v>115</c:v>
                </c:pt>
                <c:pt idx="1">
                  <c:v>115.3</c:v>
                </c:pt>
                <c:pt idx="2">
                  <c:v>116</c:v>
                </c:pt>
                <c:pt idx="3">
                  <c:v>116.2</c:v>
                </c:pt>
                <c:pt idx="4">
                  <c:v>116.7</c:v>
                </c:pt>
                <c:pt idx="5">
                  <c:v>117</c:v>
                </c:pt>
                <c:pt idx="6">
                  <c:v>117.2</c:v>
                </c:pt>
                <c:pt idx="7">
                  <c:v>117.8</c:v>
                </c:pt>
                <c:pt idx="8">
                  <c:v>118</c:v>
                </c:pt>
                <c:pt idx="9">
                  <c:v>118</c:v>
                </c:pt>
                <c:pt idx="10">
                  <c:v>118.2</c:v>
                </c:pt>
                <c:pt idx="11">
                  <c:v>118.5</c:v>
                </c:pt>
                <c:pt idx="12">
                  <c:v>118.7</c:v>
                </c:pt>
                <c:pt idx="13">
                  <c:v>118.9</c:v>
                </c:pt>
                <c:pt idx="14">
                  <c:v>119</c:v>
                </c:pt>
                <c:pt idx="15">
                  <c:v>119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119.2</c:v>
                </c:pt>
                <c:pt idx="20">
                  <c:v>119.2</c:v>
                </c:pt>
                <c:pt idx="21">
                  <c:v>119.3</c:v>
                </c:pt>
                <c:pt idx="22">
                  <c:v>119.5</c:v>
                </c:pt>
                <c:pt idx="23">
                  <c:v>119.5</c:v>
                </c:pt>
                <c:pt idx="24">
                  <c:v>119.5</c:v>
                </c:pt>
                <c:pt idx="25">
                  <c:v>119.5</c:v>
                </c:pt>
                <c:pt idx="26">
                  <c:v>119.5</c:v>
                </c:pt>
                <c:pt idx="27">
                  <c:v>119.5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120.1</c:v>
                </c:pt>
                <c:pt idx="37">
                  <c:v>120.2</c:v>
                </c:pt>
                <c:pt idx="38">
                  <c:v>120.3</c:v>
                </c:pt>
                <c:pt idx="39">
                  <c:v>120.5</c:v>
                </c:pt>
                <c:pt idx="40">
                  <c:v>120.5</c:v>
                </c:pt>
                <c:pt idx="41">
                  <c:v>120.5</c:v>
                </c:pt>
                <c:pt idx="42">
                  <c:v>120.8</c:v>
                </c:pt>
                <c:pt idx="43">
                  <c:v>121</c:v>
                </c:pt>
                <c:pt idx="44">
                  <c:v>121</c:v>
                </c:pt>
                <c:pt idx="45">
                  <c:v>121</c:v>
                </c:pt>
                <c:pt idx="46">
                  <c:v>121.2</c:v>
                </c:pt>
                <c:pt idx="47">
                  <c:v>121.3</c:v>
                </c:pt>
                <c:pt idx="48">
                  <c:v>121.5</c:v>
                </c:pt>
                <c:pt idx="49">
                  <c:v>121.5</c:v>
                </c:pt>
                <c:pt idx="50">
                  <c:v>121.5</c:v>
                </c:pt>
                <c:pt idx="51">
                  <c:v>121.5</c:v>
                </c:pt>
                <c:pt idx="52">
                  <c:v>121.5</c:v>
                </c:pt>
                <c:pt idx="53">
                  <c:v>121.5</c:v>
                </c:pt>
                <c:pt idx="54">
                  <c:v>121.5</c:v>
                </c:pt>
                <c:pt idx="55">
                  <c:v>122</c:v>
                </c:pt>
                <c:pt idx="56">
                  <c:v>122</c:v>
                </c:pt>
                <c:pt idx="57">
                  <c:v>122</c:v>
                </c:pt>
                <c:pt idx="58">
                  <c:v>122</c:v>
                </c:pt>
                <c:pt idx="59">
                  <c:v>122.5</c:v>
                </c:pt>
                <c:pt idx="60">
                  <c:v>122.5</c:v>
                </c:pt>
                <c:pt idx="61">
                  <c:v>122.5</c:v>
                </c:pt>
                <c:pt idx="62">
                  <c:v>122.5</c:v>
                </c:pt>
                <c:pt idx="63">
                  <c:v>122.5</c:v>
                </c:pt>
                <c:pt idx="64">
                  <c:v>122.8</c:v>
                </c:pt>
                <c:pt idx="65">
                  <c:v>123</c:v>
                </c:pt>
                <c:pt idx="66">
                  <c:v>123</c:v>
                </c:pt>
                <c:pt idx="67">
                  <c:v>123</c:v>
                </c:pt>
                <c:pt idx="68">
                  <c:v>123</c:v>
                </c:pt>
                <c:pt idx="69">
                  <c:v>123</c:v>
                </c:pt>
                <c:pt idx="70">
                  <c:v>123</c:v>
                </c:pt>
                <c:pt idx="71">
                  <c:v>123</c:v>
                </c:pt>
                <c:pt idx="72">
                  <c:v>123.1</c:v>
                </c:pt>
                <c:pt idx="73">
                  <c:v>123.2</c:v>
                </c:pt>
                <c:pt idx="74">
                  <c:v>123.3</c:v>
                </c:pt>
                <c:pt idx="75">
                  <c:v>123.5</c:v>
                </c:pt>
                <c:pt idx="76">
                  <c:v>123.5</c:v>
                </c:pt>
                <c:pt idx="77">
                  <c:v>123.5</c:v>
                </c:pt>
                <c:pt idx="78">
                  <c:v>123.5</c:v>
                </c:pt>
                <c:pt idx="79">
                  <c:v>123.5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125</c:v>
                </c:pt>
                <c:pt idx="86">
                  <c:v>125.1</c:v>
                </c:pt>
                <c:pt idx="87">
                  <c:v>125.3</c:v>
                </c:pt>
                <c:pt idx="88">
                  <c:v>126.5</c:v>
                </c:pt>
                <c:pt idx="89">
                  <c:v>128</c:v>
                </c:pt>
              </c:numCache>
            </c:numRef>
          </c:xVal>
          <c:yVal>
            <c:numRef>
              <c:f>Лист3!$B$17:$B$106</c:f>
              <c:numCache>
                <c:formatCode>General</c:formatCode>
                <c:ptCount val="90"/>
                <c:pt idx="0">
                  <c:v>8.2387811273064507E-3</c:v>
                </c:pt>
                <c:pt idx="1">
                  <c:v>1.1006149775591577E-2</c:v>
                </c:pt>
                <c:pt idx="2">
                  <c:v>2.0421525000960245E-2</c:v>
                </c:pt>
                <c:pt idx="3">
                  <c:v>2.4008011609403575E-2</c:v>
                </c:pt>
                <c:pt idx="4">
                  <c:v>3.495570735482742E-2</c:v>
                </c:pt>
                <c:pt idx="5">
                  <c:v>4.29376446332378E-2</c:v>
                </c:pt>
                <c:pt idx="6">
                  <c:v>4.8843998330065828E-2</c:v>
                </c:pt>
                <c:pt idx="7">
                  <c:v>6.9115609312771595E-2</c:v>
                </c:pt>
                <c:pt idx="8">
                  <c:v>7.6579602226000132E-2</c:v>
                </c:pt>
                <c:pt idx="9">
                  <c:v>7.6579602226000132E-2</c:v>
                </c:pt>
                <c:pt idx="10">
                  <c:v>8.4292913489177002E-2</c:v>
                </c:pt>
                <c:pt idx="11">
                  <c:v>9.6149574435101873E-2</c:v>
                </c:pt>
                <c:pt idx="12">
                  <c:v>0.1041064912205973</c:v>
                </c:pt>
                <c:pt idx="13">
                  <c:v>0.11198226463645955</c:v>
                </c:pt>
                <c:pt idx="14">
                  <c:v>0.11585448127052152</c:v>
                </c:pt>
                <c:pt idx="15">
                  <c:v>0.11585448127052152</c:v>
                </c:pt>
                <c:pt idx="16">
                  <c:v>0.11585448127052152</c:v>
                </c:pt>
                <c:pt idx="17">
                  <c:v>0.11585448127052152</c:v>
                </c:pt>
                <c:pt idx="18">
                  <c:v>0.11585448127052152</c:v>
                </c:pt>
                <c:pt idx="19">
                  <c:v>0.12339448911748484</c:v>
                </c:pt>
                <c:pt idx="20">
                  <c:v>0.12339448911748484</c:v>
                </c:pt>
                <c:pt idx="21">
                  <c:v>0.12703257470085122</c:v>
                </c:pt>
                <c:pt idx="22">
                  <c:v>0.13397060487266438</c:v>
                </c:pt>
                <c:pt idx="23">
                  <c:v>0.13397060487266438</c:v>
                </c:pt>
                <c:pt idx="24">
                  <c:v>0.13397060487266438</c:v>
                </c:pt>
                <c:pt idx="25">
                  <c:v>0.13397060487266438</c:v>
                </c:pt>
                <c:pt idx="26">
                  <c:v>0.13397060487266438</c:v>
                </c:pt>
                <c:pt idx="27">
                  <c:v>0.13397060487266438</c:v>
                </c:pt>
                <c:pt idx="28">
                  <c:v>0.14867481605910299</c:v>
                </c:pt>
                <c:pt idx="29">
                  <c:v>0.14867481605910299</c:v>
                </c:pt>
                <c:pt idx="30">
                  <c:v>0.14867481605910299</c:v>
                </c:pt>
                <c:pt idx="31">
                  <c:v>0.14867481605910299</c:v>
                </c:pt>
                <c:pt idx="32">
                  <c:v>0.14867481605910299</c:v>
                </c:pt>
                <c:pt idx="33">
                  <c:v>0.14867481605910299</c:v>
                </c:pt>
                <c:pt idx="34">
                  <c:v>0.14867481605910299</c:v>
                </c:pt>
                <c:pt idx="35">
                  <c:v>0.14867481605910299</c:v>
                </c:pt>
                <c:pt idx="36">
                  <c:v>0.15105626196518127</c:v>
                </c:pt>
                <c:pt idx="37">
                  <c:v>0.15322347424394975</c:v>
                </c:pt>
                <c:pt idx="38">
                  <c:v>0.15516620051735658</c:v>
                </c:pt>
                <c:pt idx="39">
                  <c:v>0.15834214068051294</c:v>
                </c:pt>
                <c:pt idx="40">
                  <c:v>0.15834214068051294</c:v>
                </c:pt>
                <c:pt idx="41">
                  <c:v>0.15834214068051294</c:v>
                </c:pt>
                <c:pt idx="42">
                  <c:v>0.16122595360597269</c:v>
                </c:pt>
                <c:pt idx="43">
                  <c:v>0.1618403558450483</c:v>
                </c:pt>
                <c:pt idx="44">
                  <c:v>0.1618403558450483</c:v>
                </c:pt>
                <c:pt idx="45">
                  <c:v>0.1618403558450483</c:v>
                </c:pt>
                <c:pt idx="46">
                  <c:v>0.1613911397711045</c:v>
                </c:pt>
                <c:pt idx="47">
                  <c:v>0.16076962297575764</c:v>
                </c:pt>
                <c:pt idx="48">
                  <c:v>0.1587480311814769</c:v>
                </c:pt>
                <c:pt idx="49">
                  <c:v>0.1587480311814769</c:v>
                </c:pt>
                <c:pt idx="50">
                  <c:v>0.1587480311814769</c:v>
                </c:pt>
                <c:pt idx="51">
                  <c:v>0.1587480311814769</c:v>
                </c:pt>
                <c:pt idx="52">
                  <c:v>0.1587480311814769</c:v>
                </c:pt>
                <c:pt idx="53">
                  <c:v>0.1587480311814769</c:v>
                </c:pt>
                <c:pt idx="54">
                  <c:v>0.1587480311814769</c:v>
                </c:pt>
                <c:pt idx="55">
                  <c:v>0.14943801200525031</c:v>
                </c:pt>
                <c:pt idx="56">
                  <c:v>0.14943801200525031</c:v>
                </c:pt>
                <c:pt idx="57">
                  <c:v>0.14943801200525031</c:v>
                </c:pt>
                <c:pt idx="58">
                  <c:v>0.14943801200525031</c:v>
                </c:pt>
                <c:pt idx="59">
                  <c:v>0.1350034992972223</c:v>
                </c:pt>
                <c:pt idx="60">
                  <c:v>0.1350034992972223</c:v>
                </c:pt>
                <c:pt idx="61">
                  <c:v>0.1350034992972223</c:v>
                </c:pt>
                <c:pt idx="62">
                  <c:v>0.1350034992972223</c:v>
                </c:pt>
                <c:pt idx="63">
                  <c:v>0.1350034992972223</c:v>
                </c:pt>
                <c:pt idx="64">
                  <c:v>0.12453699237140828</c:v>
                </c:pt>
                <c:pt idx="65">
                  <c:v>0.11704697124549029</c:v>
                </c:pt>
                <c:pt idx="66">
                  <c:v>0.11704697124549029</c:v>
                </c:pt>
                <c:pt idx="67">
                  <c:v>0.11704697124549029</c:v>
                </c:pt>
                <c:pt idx="68">
                  <c:v>0.11704697124549029</c:v>
                </c:pt>
                <c:pt idx="69">
                  <c:v>0.11704697124549029</c:v>
                </c:pt>
                <c:pt idx="70">
                  <c:v>0.11704697124549029</c:v>
                </c:pt>
                <c:pt idx="71">
                  <c:v>0.11704697124549029</c:v>
                </c:pt>
                <c:pt idx="72">
                  <c:v>0.11319283997645259</c:v>
                </c:pt>
                <c:pt idx="73">
                  <c:v>0.10928561006871342</c:v>
                </c:pt>
                <c:pt idx="74">
                  <c:v>0.10533974289023026</c:v>
                </c:pt>
                <c:pt idx="75">
                  <c:v>9.7388246274775103E-2</c:v>
                </c:pt>
                <c:pt idx="76">
                  <c:v>9.7388246274775103E-2</c:v>
                </c:pt>
                <c:pt idx="77">
                  <c:v>9.7388246274775103E-2</c:v>
                </c:pt>
                <c:pt idx="78">
                  <c:v>9.7388246274775103E-2</c:v>
                </c:pt>
                <c:pt idx="79">
                  <c:v>9.7388246274775103E-2</c:v>
                </c:pt>
                <c:pt idx="80">
                  <c:v>7.776499007928174E-2</c:v>
                </c:pt>
                <c:pt idx="81">
                  <c:v>7.776499007928174E-2</c:v>
                </c:pt>
                <c:pt idx="82">
                  <c:v>7.776499007928174E-2</c:v>
                </c:pt>
                <c:pt idx="83">
                  <c:v>7.776499007928174E-2</c:v>
                </c:pt>
                <c:pt idx="84">
                  <c:v>7.776499007928174E-2</c:v>
                </c:pt>
                <c:pt idx="85">
                  <c:v>4.382610790053898E-2</c:v>
                </c:pt>
                <c:pt idx="86">
                  <c:v>4.1010649575572197E-2</c:v>
                </c:pt>
                <c:pt idx="87">
                  <c:v>3.5733855973346315E-2</c:v>
                </c:pt>
                <c:pt idx="88">
                  <c:v>1.3618841215742264E-2</c:v>
                </c:pt>
                <c:pt idx="89">
                  <c:v>2.9223235883608597E-3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A-456E-8E4E-80D75BB1B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157584"/>
        <c:axId val="1797899168"/>
      </c:scatterChart>
      <c:valAx>
        <c:axId val="205815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7899168"/>
        <c:crosses val="autoZero"/>
        <c:crossBetween val="midCat"/>
      </c:valAx>
      <c:valAx>
        <c:axId val="17978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815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236220</xdr:colOff>
      <xdr:row>4</xdr:row>
      <xdr:rowOff>186690</xdr:rowOff>
    </xdr:from>
    <xdr:ext cx="1122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84B65D7-3E4E-5E0B-D593-BE2162C52AB6}"/>
                </a:ext>
              </a:extLst>
            </xdr:cNvPr>
            <xdr:cNvSpPr txBox="1"/>
          </xdr:nvSpPr>
          <xdr:spPr>
            <a:xfrm>
              <a:off x="8732520" y="918210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𝑝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84B65D7-3E4E-5E0B-D593-BE2162C52AB6}"/>
                </a:ext>
              </a:extLst>
            </xdr:cNvPr>
            <xdr:cNvSpPr txBox="1"/>
          </xdr:nvSpPr>
          <xdr:spPr>
            <a:xfrm>
              <a:off x="8732520" y="918210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𝑝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121920</xdr:colOff>
      <xdr:row>5</xdr:row>
      <xdr:rowOff>80010</xdr:rowOff>
    </xdr:from>
    <xdr:ext cx="2558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AB401F3-DFEC-0AEB-3B7C-46EFD678E807}"/>
                </a:ext>
              </a:extLst>
            </xdr:cNvPr>
            <xdr:cNvSpPr txBox="1"/>
          </xdr:nvSpPr>
          <xdr:spPr>
            <a:xfrm>
              <a:off x="6080760" y="1177290"/>
              <a:ext cx="255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AB401F3-DFEC-0AEB-3B7C-46EFD678E807}"/>
                </a:ext>
              </a:extLst>
            </xdr:cNvPr>
            <xdr:cNvSpPr txBox="1"/>
          </xdr:nvSpPr>
          <xdr:spPr>
            <a:xfrm>
              <a:off x="6080760" y="1177290"/>
              <a:ext cx="255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ru-RU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152400</xdr:colOff>
      <xdr:row>5</xdr:row>
      <xdr:rowOff>80010</xdr:rowOff>
    </xdr:from>
    <xdr:ext cx="2908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6889652-39DC-99C8-B636-F57948427D3E}"/>
                </a:ext>
              </a:extLst>
            </xdr:cNvPr>
            <xdr:cNvSpPr txBox="1"/>
          </xdr:nvSpPr>
          <xdr:spPr>
            <a:xfrm>
              <a:off x="5524500" y="1177290"/>
              <a:ext cx="2908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6889652-39DC-99C8-B636-F57948427D3E}"/>
                </a:ext>
              </a:extLst>
            </xdr:cNvPr>
            <xdr:cNvSpPr txBox="1"/>
          </xdr:nvSpPr>
          <xdr:spPr>
            <a:xfrm>
              <a:off x="5524500" y="1177290"/>
              <a:ext cx="2908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=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137160</xdr:colOff>
      <xdr:row>6</xdr:row>
      <xdr:rowOff>49530</xdr:rowOff>
    </xdr:from>
    <xdr:ext cx="3130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920087F-4B8C-1627-1385-726716CE7063}"/>
                </a:ext>
              </a:extLst>
            </xdr:cNvPr>
            <xdr:cNvSpPr txBox="1"/>
          </xdr:nvSpPr>
          <xdr:spPr>
            <a:xfrm>
              <a:off x="6096000" y="1489710"/>
              <a:ext cx="3130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^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920087F-4B8C-1627-1385-726716CE7063}"/>
                </a:ext>
              </a:extLst>
            </xdr:cNvPr>
            <xdr:cNvSpPr txBox="1"/>
          </xdr:nvSpPr>
          <xdr:spPr>
            <a:xfrm>
              <a:off x="6096000" y="1489710"/>
              <a:ext cx="3130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̅_</a:t>
              </a:r>
              <a:r>
                <a:rPr lang="en-US" sz="1100" b="0" i="0">
                  <a:latin typeface="Cambria Math" panose="02040503050406030204" pitchFamily="18" charset="0"/>
                </a:rPr>
                <a:t>^=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60960</xdr:colOff>
      <xdr:row>5</xdr:row>
      <xdr:rowOff>80010</xdr:rowOff>
    </xdr:from>
    <xdr:ext cx="31367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2370389-D791-E313-39A3-DD5666EAA737}"/>
                </a:ext>
              </a:extLst>
            </xdr:cNvPr>
            <xdr:cNvSpPr txBox="1"/>
          </xdr:nvSpPr>
          <xdr:spPr>
            <a:xfrm>
              <a:off x="6880860" y="1177290"/>
              <a:ext cx="31367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̃"/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2370389-D791-E313-39A3-DD5666EAA737}"/>
                </a:ext>
              </a:extLst>
            </xdr:cNvPr>
            <xdr:cNvSpPr txBox="1"/>
          </xdr:nvSpPr>
          <xdr:spPr>
            <a:xfrm>
              <a:off x="6880860" y="1177290"/>
              <a:ext cx="31367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𝑠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̃^</a:t>
              </a:r>
              <a:r>
                <a:rPr lang="ru-RU" sz="1100" i="0">
                  <a:latin typeface="Cambria Math" panose="02040503050406030204" pitchFamily="18" charset="0"/>
                </a:rPr>
                <a:t>2=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266700</xdr:colOff>
      <xdr:row>5</xdr:row>
      <xdr:rowOff>87630</xdr:rowOff>
    </xdr:from>
    <xdr:ext cx="24449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DB001E2-1C63-4318-A29E-0CE1F864C1F2}"/>
                </a:ext>
              </a:extLst>
            </xdr:cNvPr>
            <xdr:cNvSpPr txBox="1"/>
          </xdr:nvSpPr>
          <xdr:spPr>
            <a:xfrm>
              <a:off x="7818120" y="1184910"/>
              <a:ext cx="2444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DB001E2-1C63-4318-A29E-0CE1F864C1F2}"/>
                </a:ext>
              </a:extLst>
            </xdr:cNvPr>
            <xdr:cNvSpPr txBox="1"/>
          </xdr:nvSpPr>
          <xdr:spPr>
            <a:xfrm>
              <a:off x="7818120" y="1184910"/>
              <a:ext cx="2444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𝑠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̃</a:t>
              </a:r>
              <a:r>
                <a:rPr lang="ru-RU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22860</xdr:colOff>
      <xdr:row>5</xdr:row>
      <xdr:rowOff>72390</xdr:rowOff>
    </xdr:from>
    <xdr:ext cx="362663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D7E6C42-0F58-549E-B6D2-7A335FBB4D90}"/>
                </a:ext>
              </a:extLst>
            </xdr:cNvPr>
            <xdr:cNvSpPr txBox="1"/>
          </xdr:nvSpPr>
          <xdr:spPr>
            <a:xfrm>
              <a:off x="8382000" y="1169670"/>
              <a:ext cx="362663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D7E6C42-0F58-549E-B6D2-7A335FBB4D90}"/>
                </a:ext>
              </a:extLst>
            </xdr:cNvPr>
            <xdr:cNvSpPr txBox="1"/>
          </xdr:nvSpPr>
          <xdr:spPr>
            <a:xfrm>
              <a:off x="8382000" y="1169670"/>
              <a:ext cx="362663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𝑀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̃_</a:t>
              </a:r>
              <a:r>
                <a:rPr lang="ru-RU" sz="110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137160</xdr:colOff>
      <xdr:row>6</xdr:row>
      <xdr:rowOff>26670</xdr:rowOff>
    </xdr:from>
    <xdr:ext cx="313676" cy="180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DB00CF7-B9B6-D6DF-45D5-00E4CA60E6BB}"/>
                </a:ext>
              </a:extLst>
            </xdr:cNvPr>
            <xdr:cNvSpPr txBox="1"/>
          </xdr:nvSpPr>
          <xdr:spPr>
            <a:xfrm>
              <a:off x="6957060" y="1466850"/>
              <a:ext cx="313676" cy="180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^</m:t>
                        </m:r>
                      </m:sub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DB00CF7-B9B6-D6DF-45D5-00E4CA60E6BB}"/>
                </a:ext>
              </a:extLst>
            </xdr:cNvPr>
            <xdr:cNvSpPr txBox="1"/>
          </xdr:nvSpPr>
          <xdr:spPr>
            <a:xfrm>
              <a:off x="6957060" y="1466850"/>
              <a:ext cx="313676" cy="180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𝑠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144780</xdr:colOff>
      <xdr:row>6</xdr:row>
      <xdr:rowOff>57150</xdr:rowOff>
    </xdr:from>
    <xdr:ext cx="300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DDCA24A-984C-029C-C611-A387357A3C53}"/>
                </a:ext>
              </a:extLst>
            </xdr:cNvPr>
            <xdr:cNvSpPr txBox="1"/>
          </xdr:nvSpPr>
          <xdr:spPr>
            <a:xfrm>
              <a:off x="7696200" y="1497330"/>
              <a:ext cx="300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^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DDCA24A-984C-029C-C611-A387357A3C53}"/>
                </a:ext>
              </a:extLst>
            </xdr:cNvPr>
            <xdr:cNvSpPr txBox="1"/>
          </xdr:nvSpPr>
          <xdr:spPr>
            <a:xfrm>
              <a:off x="7696200" y="1497330"/>
              <a:ext cx="300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𝑠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^=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777240</xdr:colOff>
      <xdr:row>5</xdr:row>
      <xdr:rowOff>87630</xdr:rowOff>
    </xdr:from>
    <xdr:ext cx="2568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2C1CD71-E75F-F282-28B9-DE213548F0B3}"/>
                </a:ext>
              </a:extLst>
            </xdr:cNvPr>
            <xdr:cNvSpPr txBox="1"/>
          </xdr:nvSpPr>
          <xdr:spPr>
            <a:xfrm>
              <a:off x="9745980" y="1184910"/>
              <a:ext cx="2568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2C1CD71-E75F-F282-28B9-DE213548F0B3}"/>
                </a:ext>
              </a:extLst>
            </xdr:cNvPr>
            <xdr:cNvSpPr txBox="1"/>
          </xdr:nvSpPr>
          <xdr:spPr>
            <a:xfrm>
              <a:off x="9745980" y="1184910"/>
              <a:ext cx="2568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𝑝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̃</a:t>
              </a:r>
              <a:r>
                <a:rPr lang="ru-RU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807720</xdr:colOff>
      <xdr:row>6</xdr:row>
      <xdr:rowOff>34290</xdr:rowOff>
    </xdr:from>
    <xdr:ext cx="2568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731BD04-6554-4BEB-934A-9195B3329E44}"/>
                </a:ext>
              </a:extLst>
            </xdr:cNvPr>
            <xdr:cNvSpPr txBox="1"/>
          </xdr:nvSpPr>
          <xdr:spPr>
            <a:xfrm>
              <a:off x="9776460" y="1474470"/>
              <a:ext cx="2568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731BD04-6554-4BEB-934A-9195B3329E44}"/>
                </a:ext>
              </a:extLst>
            </xdr:cNvPr>
            <xdr:cNvSpPr txBox="1"/>
          </xdr:nvSpPr>
          <xdr:spPr>
            <a:xfrm>
              <a:off x="9776460" y="1474470"/>
              <a:ext cx="2568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𝑝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̃</a:t>
              </a:r>
              <a:r>
                <a:rPr lang="ru-RU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60960</xdr:colOff>
      <xdr:row>5</xdr:row>
      <xdr:rowOff>80010</xdr:rowOff>
    </xdr:from>
    <xdr:ext cx="2141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16AFB8B-A876-5013-1CE5-24D946136A6B}"/>
                </a:ext>
              </a:extLst>
            </xdr:cNvPr>
            <xdr:cNvSpPr txBox="1"/>
          </xdr:nvSpPr>
          <xdr:spPr>
            <a:xfrm>
              <a:off x="12649200" y="1177290"/>
              <a:ext cx="2141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16AFB8B-A876-5013-1CE5-24D946136A6B}"/>
                </a:ext>
              </a:extLst>
            </xdr:cNvPr>
            <xdr:cNvSpPr txBox="1"/>
          </xdr:nvSpPr>
          <xdr:spPr>
            <a:xfrm>
              <a:off x="12649200" y="1177290"/>
              <a:ext cx="2141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𝜇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21</xdr:col>
      <xdr:colOff>91440</xdr:colOff>
      <xdr:row>5</xdr:row>
      <xdr:rowOff>95250</xdr:rowOff>
    </xdr:from>
    <xdr:ext cx="2971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1C20358-6779-F08A-F301-04083E1DBB82}"/>
                </a:ext>
              </a:extLst>
            </xdr:cNvPr>
            <xdr:cNvSpPr txBox="1"/>
          </xdr:nvSpPr>
          <xdr:spPr>
            <a:xfrm>
              <a:off x="16520160" y="1192530"/>
              <a:ext cx="29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1C20358-6779-F08A-F301-04083E1DBB82}"/>
                </a:ext>
              </a:extLst>
            </xdr:cNvPr>
            <xdr:cNvSpPr txBox="1"/>
          </xdr:nvSpPr>
          <xdr:spPr>
            <a:xfrm>
              <a:off x="16520160" y="1192530"/>
              <a:ext cx="29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𝑚=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20</xdr:col>
      <xdr:colOff>129540</xdr:colOff>
      <xdr:row>5</xdr:row>
      <xdr:rowOff>49530</xdr:rowOff>
    </xdr:from>
    <xdr:ext cx="531236" cy="210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D8D0239-50CD-1F40-3310-EC2DD300C1BD}"/>
                </a:ext>
              </a:extLst>
            </xdr:cNvPr>
            <xdr:cNvSpPr txBox="1"/>
          </xdr:nvSpPr>
          <xdr:spPr>
            <a:xfrm>
              <a:off x="15460980" y="1146810"/>
              <a:ext cx="531236" cy="210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89</m:t>
                        </m:r>
                      </m:sub>
                      <m:sup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0,02</m:t>
                            </m:r>
                          </m:e>
                        </m:d>
                      </m:sup>
                    </m:sSubSup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D8D0239-50CD-1F40-3310-EC2DD300C1BD}"/>
                </a:ext>
              </a:extLst>
            </xdr:cNvPr>
            <xdr:cNvSpPr txBox="1"/>
          </xdr:nvSpPr>
          <xdr:spPr>
            <a:xfrm>
              <a:off x="15460980" y="1146810"/>
              <a:ext cx="531236" cy="210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𝑡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89^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((</a:t>
              </a:r>
              <a:r>
                <a:rPr lang="ru-RU" sz="1100" i="0">
                  <a:latin typeface="Cambria Math" panose="02040503050406030204" pitchFamily="18" charset="0"/>
                </a:rPr>
                <a:t>0,02)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ru-RU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20</xdr:col>
      <xdr:colOff>205740</xdr:colOff>
      <xdr:row>6</xdr:row>
      <xdr:rowOff>26670</xdr:rowOff>
    </xdr:from>
    <xdr:ext cx="547650" cy="210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8694B8D-3845-2C64-3E6E-11D52FFB1524}"/>
                </a:ext>
              </a:extLst>
            </xdr:cNvPr>
            <xdr:cNvSpPr txBox="1"/>
          </xdr:nvSpPr>
          <xdr:spPr>
            <a:xfrm>
              <a:off x="15537180" y="1466850"/>
              <a:ext cx="547650" cy="210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89</m:t>
                        </m:r>
                      </m:sub>
                      <m:sup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0,91</m:t>
                            </m:r>
                          </m:e>
                        </m:d>
                      </m:sup>
                    </m:sSubSup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8694B8D-3845-2C64-3E6E-11D52FFB1524}"/>
                </a:ext>
              </a:extLst>
            </xdr:cNvPr>
            <xdr:cNvSpPr txBox="1"/>
          </xdr:nvSpPr>
          <xdr:spPr>
            <a:xfrm>
              <a:off x="15537180" y="1466850"/>
              <a:ext cx="547650" cy="210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89^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((</a:t>
              </a:r>
              <a:r>
                <a:rPr lang="ru-RU" sz="1100" i="0">
                  <a:latin typeface="Cambria Math" panose="02040503050406030204" pitchFamily="18" charset="0"/>
                </a:rPr>
                <a:t>0,91)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ru-RU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441960</xdr:colOff>
      <xdr:row>6</xdr:row>
      <xdr:rowOff>49530</xdr:rowOff>
    </xdr:from>
    <xdr:ext cx="25821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74BC15C-8391-48F7-4031-887017224216}"/>
                </a:ext>
              </a:extLst>
            </xdr:cNvPr>
            <xdr:cNvSpPr txBox="1"/>
          </xdr:nvSpPr>
          <xdr:spPr>
            <a:xfrm>
              <a:off x="13030200" y="148971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10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74BC15C-8391-48F7-4031-887017224216}"/>
                </a:ext>
              </a:extLst>
            </xdr:cNvPr>
            <xdr:cNvSpPr txBox="1"/>
          </xdr:nvSpPr>
          <xdr:spPr>
            <a:xfrm>
              <a:off x="13030200" y="148971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𝜎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 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594360</xdr:colOff>
      <xdr:row>7</xdr:row>
      <xdr:rowOff>19050</xdr:rowOff>
    </xdr:from>
    <xdr:ext cx="2627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7693A42-9105-4C70-5046-CD4C8DB95DD8}"/>
                </a:ext>
              </a:extLst>
            </xdr:cNvPr>
            <xdr:cNvSpPr txBox="1"/>
          </xdr:nvSpPr>
          <xdr:spPr>
            <a:xfrm>
              <a:off x="13182600" y="1725930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7693A42-9105-4C70-5046-CD4C8DB95DD8}"/>
                </a:ext>
              </a:extLst>
            </xdr:cNvPr>
            <xdr:cNvSpPr txBox="1"/>
          </xdr:nvSpPr>
          <xdr:spPr>
            <a:xfrm>
              <a:off x="13182600" y="1725930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𝜎≤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335280</xdr:colOff>
      <xdr:row>8</xdr:row>
      <xdr:rowOff>102870</xdr:rowOff>
    </xdr:from>
    <xdr:ext cx="222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63AD981-D63B-ACC7-5BC1-DC42464FA5A0}"/>
                </a:ext>
              </a:extLst>
            </xdr:cNvPr>
            <xdr:cNvSpPr txBox="1"/>
          </xdr:nvSpPr>
          <xdr:spPr>
            <a:xfrm>
              <a:off x="12923520" y="1992630"/>
              <a:ext cx="222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63AD981-D63B-ACC7-5BC1-DC42464FA5A0}"/>
                </a:ext>
              </a:extLst>
            </xdr:cNvPr>
            <xdr:cNvSpPr txBox="1"/>
          </xdr:nvSpPr>
          <xdr:spPr>
            <a:xfrm>
              <a:off x="12923520" y="1992630"/>
              <a:ext cx="222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𝑀𝜖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20</xdr:col>
      <xdr:colOff>541020</xdr:colOff>
      <xdr:row>10</xdr:row>
      <xdr:rowOff>3810</xdr:rowOff>
    </xdr:from>
    <xdr:ext cx="275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960DD88-B9F7-191F-9943-A92AA0142BF1}"/>
                </a:ext>
              </a:extLst>
            </xdr:cNvPr>
            <xdr:cNvSpPr txBox="1"/>
          </xdr:nvSpPr>
          <xdr:spPr>
            <a:xfrm>
              <a:off x="15872460" y="2442210"/>
              <a:ext cx="275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960DD88-B9F7-191F-9943-A92AA0142BF1}"/>
                </a:ext>
              </a:extLst>
            </xdr:cNvPr>
            <xdr:cNvSpPr txBox="1"/>
          </xdr:nvSpPr>
          <xdr:spPr>
            <a:xfrm>
              <a:off x="15872460" y="2442210"/>
              <a:ext cx="275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𝑄=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21</xdr:col>
      <xdr:colOff>152400</xdr:colOff>
      <xdr:row>10</xdr:row>
      <xdr:rowOff>3810</xdr:rowOff>
    </xdr:from>
    <xdr:ext cx="2971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BE416D2-7B6E-F2C5-0597-3C23450693C6}"/>
                </a:ext>
              </a:extLst>
            </xdr:cNvPr>
            <xdr:cNvSpPr txBox="1"/>
          </xdr:nvSpPr>
          <xdr:spPr>
            <a:xfrm>
              <a:off x="16581120" y="2442210"/>
              <a:ext cx="29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BE416D2-7B6E-F2C5-0597-3C23450693C6}"/>
                </a:ext>
              </a:extLst>
            </xdr:cNvPr>
            <xdr:cNvSpPr txBox="1"/>
          </xdr:nvSpPr>
          <xdr:spPr>
            <a:xfrm>
              <a:off x="16581120" y="2442210"/>
              <a:ext cx="29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𝑚=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723900</xdr:colOff>
      <xdr:row>9</xdr:row>
      <xdr:rowOff>11430</xdr:rowOff>
    </xdr:from>
    <xdr:ext cx="2571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027F3A-1AFD-6704-4000-61FD9371CC21}"/>
                </a:ext>
              </a:extLst>
            </xdr:cNvPr>
            <xdr:cNvSpPr txBox="1"/>
          </xdr:nvSpPr>
          <xdr:spPr>
            <a:xfrm>
              <a:off x="13312140" y="2266950"/>
              <a:ext cx="257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027F3A-1AFD-6704-4000-61FD9371CC21}"/>
                </a:ext>
              </a:extLst>
            </xdr:cNvPr>
            <xdr:cNvSpPr txBox="1"/>
          </xdr:nvSpPr>
          <xdr:spPr>
            <a:xfrm>
              <a:off x="13312140" y="2266950"/>
              <a:ext cx="257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𝑝≤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624840</xdr:colOff>
      <xdr:row>10</xdr:row>
      <xdr:rowOff>11430</xdr:rowOff>
    </xdr:from>
    <xdr:ext cx="2571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D0AEC67-1E12-4F25-901B-160EFB74AACC}"/>
                </a:ext>
              </a:extLst>
            </xdr:cNvPr>
            <xdr:cNvSpPr txBox="1"/>
          </xdr:nvSpPr>
          <xdr:spPr>
            <a:xfrm>
              <a:off x="13213080" y="2449830"/>
              <a:ext cx="257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D0AEC67-1E12-4F25-901B-160EFB74AACC}"/>
                </a:ext>
              </a:extLst>
            </xdr:cNvPr>
            <xdr:cNvSpPr txBox="1"/>
          </xdr:nvSpPr>
          <xdr:spPr>
            <a:xfrm>
              <a:off x="13213080" y="2449830"/>
              <a:ext cx="257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𝑝≤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137160</xdr:rowOff>
    </xdr:from>
    <xdr:to>
      <xdr:col>18</xdr:col>
      <xdr:colOff>178340</xdr:colOff>
      <xdr:row>26</xdr:row>
      <xdr:rowOff>97277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65957E-B692-210A-F67A-1517B7982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11</xdr:row>
      <xdr:rowOff>41910</xdr:rowOff>
    </xdr:from>
    <xdr:to>
      <xdr:col>16</xdr:col>
      <xdr:colOff>441960</xdr:colOff>
      <xdr:row>28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188CEB1-5EFE-44BC-3C5F-E7E76B78B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opLeftCell="L1" workbookViewId="0">
      <selection activeCell="W15" sqref="W15"/>
    </sheetView>
  </sheetViews>
  <sheetFormatPr defaultRowHeight="14.4" x14ac:dyDescent="0.3"/>
  <cols>
    <col min="8" max="8" width="16.109375" customWidth="1"/>
    <col min="9" max="9" width="8.5546875" customWidth="1"/>
    <col min="10" max="10" width="12.5546875" customWidth="1"/>
    <col min="11" max="11" width="10.6640625" customWidth="1"/>
    <col min="12" max="12" width="11.77734375" customWidth="1"/>
    <col min="14" max="14" width="20.109375" customWidth="1"/>
    <col min="16" max="16" width="14.88671875" customWidth="1"/>
    <col min="18" max="18" width="17.88671875" customWidth="1"/>
    <col min="20" max="20" width="13.21875" customWidth="1"/>
    <col min="21" max="21" width="16" customWidth="1"/>
    <col min="22" max="22" width="11.6640625" customWidth="1"/>
  </cols>
  <sheetData>
    <row r="1" spans="1:22" x14ac:dyDescent="0.3">
      <c r="A1">
        <v>115</v>
      </c>
    </row>
    <row r="2" spans="1:22" x14ac:dyDescent="0.3">
      <c r="A2">
        <v>115.3</v>
      </c>
      <c r="C2" s="1"/>
      <c r="D2" s="1"/>
      <c r="E2" s="1"/>
    </row>
    <row r="3" spans="1:22" x14ac:dyDescent="0.3">
      <c r="A3">
        <v>116</v>
      </c>
      <c r="P3" s="15" t="s">
        <v>40</v>
      </c>
      <c r="Q3" s="15"/>
      <c r="R3" s="15"/>
      <c r="S3" s="15"/>
      <c r="T3" s="15"/>
      <c r="U3" s="15"/>
      <c r="V3" s="15"/>
    </row>
    <row r="4" spans="1:22" x14ac:dyDescent="0.3">
      <c r="A4">
        <v>116.2</v>
      </c>
      <c r="H4" s="15" t="s">
        <v>20</v>
      </c>
      <c r="I4" s="15"/>
      <c r="J4" s="15"/>
      <c r="K4" s="15"/>
      <c r="L4" s="15"/>
      <c r="M4" s="15"/>
      <c r="N4" s="15"/>
      <c r="P4" s="20" t="s">
        <v>21</v>
      </c>
      <c r="Q4" s="21"/>
      <c r="R4" s="16" t="s">
        <v>22</v>
      </c>
      <c r="S4" s="16" t="s">
        <v>23</v>
      </c>
      <c r="T4" s="16" t="s">
        <v>24</v>
      </c>
      <c r="U4" s="18" t="s">
        <v>25</v>
      </c>
      <c r="V4" s="19"/>
    </row>
    <row r="5" spans="1:22" ht="28.8" x14ac:dyDescent="0.3">
      <c r="A5">
        <v>116.7</v>
      </c>
      <c r="C5" s="2" t="s">
        <v>3</v>
      </c>
      <c r="D5" s="3"/>
      <c r="E5" s="3"/>
      <c r="F5" s="3"/>
      <c r="H5" s="5"/>
      <c r="I5" s="5" t="s">
        <v>14</v>
      </c>
      <c r="J5" s="6" t="s">
        <v>15</v>
      </c>
      <c r="K5" s="5" t="s">
        <v>16</v>
      </c>
      <c r="L5" s="6" t="s">
        <v>32</v>
      </c>
      <c r="M5" s="5" t="s">
        <v>17</v>
      </c>
      <c r="N5" s="6" t="s">
        <v>33</v>
      </c>
      <c r="P5" s="22"/>
      <c r="Q5" s="23"/>
      <c r="R5" s="17"/>
      <c r="S5" s="17"/>
      <c r="T5" s="17"/>
      <c r="U5" s="5" t="s">
        <v>26</v>
      </c>
      <c r="V5" s="5"/>
    </row>
    <row r="6" spans="1:22" ht="27" customHeight="1" x14ac:dyDescent="0.3">
      <c r="A6">
        <v>117</v>
      </c>
      <c r="C6" t="s">
        <v>4</v>
      </c>
      <c r="H6" s="5" t="s">
        <v>18</v>
      </c>
      <c r="I6" s="7">
        <v>90</v>
      </c>
      <c r="J6" s="8">
        <f>(1/I6)*SUM(A1:A90)</f>
        <v>121.01555555555558</v>
      </c>
      <c r="K6" s="8" cm="1">
        <f t="array" ref="K6">(I6/(I6 -1))*((1/I6)*SUMPRODUCT(((A1:A90)^2)-((J6)^2)))</f>
        <v>6.0761598002431789</v>
      </c>
      <c r="L6" s="9">
        <f>SQRT(K6)</f>
        <v>2.4649867748617189</v>
      </c>
      <c r="M6" s="7">
        <f xml:space="preserve"> (1/2)*(A45 + A46)</f>
        <v>121</v>
      </c>
      <c r="N6" s="8">
        <f>(COUNTIF(A1:A90,"&gt;118,7"))/I6</f>
        <v>0.85555555555555551</v>
      </c>
      <c r="P6" s="18" t="s">
        <v>27</v>
      </c>
      <c r="Q6" s="19"/>
      <c r="R6" s="9" t="s">
        <v>37</v>
      </c>
      <c r="S6" s="5">
        <v>0.96</v>
      </c>
      <c r="T6" s="5" t="s">
        <v>34</v>
      </c>
      <c r="U6" s="7">
        <v>1.9870000000000001</v>
      </c>
      <c r="V6" s="10">
        <f>L6/SQRT(I6)</f>
        <v>0.25983242035852389</v>
      </c>
    </row>
    <row r="7" spans="1:22" ht="21" customHeight="1" x14ac:dyDescent="0.3">
      <c r="A7">
        <v>117.2</v>
      </c>
      <c r="C7" s="1" t="s">
        <v>0</v>
      </c>
      <c r="E7" s="1"/>
      <c r="F7" s="4">
        <v>114.55</v>
      </c>
      <c r="H7" s="5" t="s">
        <v>19</v>
      </c>
      <c r="I7" s="7"/>
      <c r="J7" s="9">
        <f>(1/I6)*SUM(E21:E34)</f>
        <v>120.83333333333334</v>
      </c>
      <c r="K7" s="9">
        <f>((1/I6)*SUM(F21:F34))-(J7)^2</f>
        <v>5.8944444444423425</v>
      </c>
      <c r="L7" s="8">
        <f>SQRT(K7)</f>
        <v>2.427847697950253</v>
      </c>
      <c r="M7" s="7"/>
      <c r="N7" s="9">
        <f>_xlfn.NORM.DIST(118.7,J7,L7,TRUE)</f>
        <v>0.18978381544393885</v>
      </c>
      <c r="P7" s="18" t="s">
        <v>16</v>
      </c>
      <c r="Q7" s="19"/>
      <c r="R7" s="7" t="s">
        <v>36</v>
      </c>
      <c r="S7" s="5">
        <v>0.91</v>
      </c>
      <c r="T7" s="5" t="s">
        <v>35</v>
      </c>
      <c r="U7" s="9">
        <f>_xlfn.CHISQ.INV.RT(0.91,89)</f>
        <v>71.70156874835186</v>
      </c>
      <c r="V7" s="5"/>
    </row>
    <row r="8" spans="1:22" x14ac:dyDescent="0.3">
      <c r="A8">
        <v>117.8</v>
      </c>
      <c r="C8" s="1" t="s">
        <v>1</v>
      </c>
      <c r="F8">
        <v>1</v>
      </c>
      <c r="P8" s="18" t="s">
        <v>28</v>
      </c>
      <c r="Q8" s="19"/>
      <c r="R8" s="7">
        <v>2.746</v>
      </c>
      <c r="S8" s="5">
        <v>0.91</v>
      </c>
      <c r="T8" s="5" t="s">
        <v>35</v>
      </c>
      <c r="U8" s="5"/>
      <c r="V8" s="5"/>
    </row>
    <row r="9" spans="1:22" ht="28.8" x14ac:dyDescent="0.3">
      <c r="A9">
        <v>118</v>
      </c>
      <c r="C9" s="1"/>
      <c r="P9" s="18" t="s">
        <v>17</v>
      </c>
      <c r="Q9" s="19"/>
      <c r="R9" s="7" t="s">
        <v>38</v>
      </c>
      <c r="S9" s="5">
        <v>0.95</v>
      </c>
      <c r="T9" s="11" t="s">
        <v>34</v>
      </c>
      <c r="U9" s="5"/>
      <c r="V9" s="6" t="s">
        <v>39</v>
      </c>
    </row>
    <row r="10" spans="1:22" x14ac:dyDescent="0.3">
      <c r="A10">
        <v>118</v>
      </c>
      <c r="C10" s="1"/>
      <c r="P10" s="24" t="s">
        <v>29</v>
      </c>
      <c r="Q10" s="5" t="s">
        <v>30</v>
      </c>
      <c r="R10" s="14">
        <v>0.91304719999999995</v>
      </c>
      <c r="S10" s="5">
        <v>0.91</v>
      </c>
      <c r="T10" s="5" t="s">
        <v>35</v>
      </c>
      <c r="U10" s="5"/>
      <c r="V10" s="5"/>
    </row>
    <row r="11" spans="1:22" x14ac:dyDescent="0.3">
      <c r="A11">
        <v>118.2</v>
      </c>
      <c r="C11" t="s">
        <v>5</v>
      </c>
      <c r="P11" s="17"/>
      <c r="Q11" s="5" t="s">
        <v>31</v>
      </c>
      <c r="R11" s="8">
        <v>0.90623180000000003</v>
      </c>
      <c r="S11" s="5">
        <v>0.91</v>
      </c>
      <c r="T11" s="5" t="s">
        <v>35</v>
      </c>
      <c r="U11" s="9">
        <v>1.34</v>
      </c>
      <c r="V11" s="8">
        <f>SQRT(((N6*(1-N6))/I6)+(((U11)^2)/((4*I6)^2)))</f>
        <v>3.7242029924091695E-2</v>
      </c>
    </row>
    <row r="12" spans="1:22" x14ac:dyDescent="0.3">
      <c r="A12">
        <v>118.5</v>
      </c>
      <c r="C12" t="s">
        <v>6</v>
      </c>
      <c r="E12" t="s">
        <v>12</v>
      </c>
      <c r="F12">
        <v>96</v>
      </c>
    </row>
    <row r="13" spans="1:22" x14ac:dyDescent="0.3">
      <c r="A13">
        <v>118.7</v>
      </c>
      <c r="C13" t="s">
        <v>7</v>
      </c>
      <c r="E13" t="s">
        <v>13</v>
      </c>
      <c r="F13">
        <v>91</v>
      </c>
      <c r="T13" s="12">
        <f>J6-_xlfn.CONFIDENCE.NORM(0.025,L6,90)</f>
        <v>120.43316645984379</v>
      </c>
      <c r="U13" s="12">
        <f>J6+_xlfn.CONFIDENCE.NORM(0.025,L6,90)</f>
        <v>121.59794465126737</v>
      </c>
    </row>
    <row r="14" spans="1:22" x14ac:dyDescent="0.3">
      <c r="A14">
        <v>118.9</v>
      </c>
      <c r="C14" t="s">
        <v>8</v>
      </c>
      <c r="E14" t="s">
        <v>12</v>
      </c>
      <c r="F14">
        <v>95</v>
      </c>
      <c r="T14">
        <f>N6+(((N6*(1-N6))/SQRT(90))*U11)</f>
        <v>0.87301106796991867</v>
      </c>
    </row>
    <row r="15" spans="1:22" x14ac:dyDescent="0.3">
      <c r="A15">
        <v>119</v>
      </c>
      <c r="C15" t="s">
        <v>9</v>
      </c>
      <c r="E15" t="s">
        <v>13</v>
      </c>
      <c r="F15">
        <v>91</v>
      </c>
    </row>
    <row r="16" spans="1:22" x14ac:dyDescent="0.3">
      <c r="A16">
        <v>119</v>
      </c>
    </row>
    <row r="17" spans="1:6" x14ac:dyDescent="0.3">
      <c r="A17">
        <v>119</v>
      </c>
      <c r="C17" t="s">
        <v>10</v>
      </c>
    </row>
    <row r="18" spans="1:6" x14ac:dyDescent="0.3">
      <c r="A18">
        <v>119</v>
      </c>
      <c r="C18" t="s">
        <v>11</v>
      </c>
      <c r="F18">
        <v>118.69999999999999</v>
      </c>
    </row>
    <row r="19" spans="1:6" x14ac:dyDescent="0.3">
      <c r="A19">
        <v>119</v>
      </c>
    </row>
    <row r="20" spans="1:6" x14ac:dyDescent="0.3">
      <c r="A20">
        <v>119.2</v>
      </c>
      <c r="C20">
        <v>114.5</v>
      </c>
      <c r="D20" cm="1">
        <f t="array" ref="D20:D35">FREQUENCY(A1:A90,C20:C34)</f>
        <v>0</v>
      </c>
    </row>
    <row r="21" spans="1:6" x14ac:dyDescent="0.3">
      <c r="A21">
        <v>119.2</v>
      </c>
      <c r="C21">
        <f>C20+1</f>
        <v>115.5</v>
      </c>
      <c r="D21">
        <v>2</v>
      </c>
      <c r="E21">
        <f>D21*AVERAGE(C20:C21)</f>
        <v>230</v>
      </c>
      <c r="F21">
        <f>D21*(115)^2</f>
        <v>26450</v>
      </c>
    </row>
    <row r="22" spans="1:6" x14ac:dyDescent="0.3">
      <c r="A22">
        <v>119.3</v>
      </c>
      <c r="C22">
        <f>C21+1</f>
        <v>116.5</v>
      </c>
      <c r="D22">
        <v>2</v>
      </c>
      <c r="E22">
        <f>D22*116</f>
        <v>232</v>
      </c>
      <c r="F22">
        <f>D22*(116)^2</f>
        <v>26912</v>
      </c>
    </row>
    <row r="23" spans="1:6" x14ac:dyDescent="0.3">
      <c r="A23">
        <v>119.5</v>
      </c>
      <c r="C23">
        <f t="shared" ref="C23:C25" si="0">C22+1</f>
        <v>117.5</v>
      </c>
      <c r="D23">
        <v>3</v>
      </c>
      <c r="E23">
        <f>D23*117</f>
        <v>351</v>
      </c>
      <c r="F23">
        <f>D23*(117)^2</f>
        <v>41067</v>
      </c>
    </row>
    <row r="24" spans="1:6" x14ac:dyDescent="0.3">
      <c r="A24">
        <v>119.5</v>
      </c>
      <c r="C24">
        <f t="shared" si="0"/>
        <v>118.5</v>
      </c>
      <c r="D24">
        <v>5</v>
      </c>
      <c r="E24">
        <f>D24*118</f>
        <v>590</v>
      </c>
      <c r="F24">
        <f>D24*(118)^2</f>
        <v>69620</v>
      </c>
    </row>
    <row r="25" spans="1:6" x14ac:dyDescent="0.3">
      <c r="A25">
        <v>119.5</v>
      </c>
      <c r="C25">
        <f t="shared" si="0"/>
        <v>119.5</v>
      </c>
      <c r="D25">
        <v>16</v>
      </c>
      <c r="E25">
        <f>D25*119</f>
        <v>1904</v>
      </c>
      <c r="F25">
        <f>D25*(119)^2</f>
        <v>226576</v>
      </c>
    </row>
    <row r="26" spans="1:6" x14ac:dyDescent="0.3">
      <c r="A26">
        <v>119.5</v>
      </c>
      <c r="C26">
        <f>C25+1</f>
        <v>120.5</v>
      </c>
      <c r="D26">
        <v>14</v>
      </c>
      <c r="E26">
        <f>D26*120</f>
        <v>1680</v>
      </c>
      <c r="F26">
        <f>D26*(120)^2</f>
        <v>201600</v>
      </c>
    </row>
    <row r="27" spans="1:6" x14ac:dyDescent="0.3">
      <c r="A27">
        <v>119.5</v>
      </c>
      <c r="C27">
        <f>C26+1</f>
        <v>121.5</v>
      </c>
      <c r="D27">
        <v>13</v>
      </c>
      <c r="E27">
        <f>D27*121</f>
        <v>1573</v>
      </c>
      <c r="F27">
        <f>D27*(121)^2</f>
        <v>190333</v>
      </c>
    </row>
    <row r="28" spans="1:6" x14ac:dyDescent="0.3">
      <c r="A28">
        <v>119.5</v>
      </c>
      <c r="C28">
        <f t="shared" ref="C28" si="1">C27+1</f>
        <v>122.5</v>
      </c>
      <c r="D28">
        <v>9</v>
      </c>
      <c r="E28">
        <f>D28*122</f>
        <v>1098</v>
      </c>
      <c r="F28">
        <f>D28*(122)^2</f>
        <v>133956</v>
      </c>
    </row>
    <row r="29" spans="1:6" x14ac:dyDescent="0.3">
      <c r="A29">
        <v>120</v>
      </c>
      <c r="C29">
        <f t="shared" ref="C29:C34" si="2">C28+1</f>
        <v>123.5</v>
      </c>
      <c r="D29">
        <v>16</v>
      </c>
      <c r="E29">
        <f>D29*123</f>
        <v>1968</v>
      </c>
      <c r="F29">
        <f>D29*(123)^2</f>
        <v>242064</v>
      </c>
    </row>
    <row r="30" spans="1:6" x14ac:dyDescent="0.3">
      <c r="A30">
        <v>120</v>
      </c>
      <c r="C30">
        <f t="shared" si="2"/>
        <v>124.5</v>
      </c>
      <c r="D30">
        <v>5</v>
      </c>
      <c r="E30">
        <f>D30*124</f>
        <v>620</v>
      </c>
      <c r="F30">
        <f>D30*(124)^2</f>
        <v>76880</v>
      </c>
    </row>
    <row r="31" spans="1:6" x14ac:dyDescent="0.3">
      <c r="A31">
        <v>120</v>
      </c>
      <c r="C31">
        <f t="shared" si="2"/>
        <v>125.5</v>
      </c>
      <c r="D31">
        <v>3</v>
      </c>
      <c r="E31">
        <f>D31*125</f>
        <v>375</v>
      </c>
      <c r="F31">
        <f>D31*(125)^2</f>
        <v>46875</v>
      </c>
    </row>
    <row r="32" spans="1:6" x14ac:dyDescent="0.3">
      <c r="A32">
        <v>120</v>
      </c>
      <c r="C32">
        <f t="shared" si="2"/>
        <v>126.5</v>
      </c>
      <c r="D32">
        <v>1</v>
      </c>
      <c r="E32">
        <f>D32*126</f>
        <v>126</v>
      </c>
      <c r="F32">
        <f>D32*(126)^2</f>
        <v>15876</v>
      </c>
    </row>
    <row r="33" spans="1:10" x14ac:dyDescent="0.3">
      <c r="A33">
        <v>120</v>
      </c>
      <c r="C33">
        <f t="shared" si="2"/>
        <v>127.5</v>
      </c>
      <c r="D33">
        <v>0</v>
      </c>
      <c r="E33">
        <v>0</v>
      </c>
      <c r="F33">
        <f t="shared" ref="F33" si="3">D33*(115)^2</f>
        <v>0</v>
      </c>
    </row>
    <row r="34" spans="1:10" x14ac:dyDescent="0.3">
      <c r="A34">
        <v>120</v>
      </c>
      <c r="C34">
        <f t="shared" si="2"/>
        <v>128.5</v>
      </c>
      <c r="D34">
        <v>1</v>
      </c>
      <c r="E34">
        <f>D34*128</f>
        <v>128</v>
      </c>
      <c r="F34">
        <f>D34*(128)^2</f>
        <v>16384</v>
      </c>
    </row>
    <row r="35" spans="1:10" x14ac:dyDescent="0.3">
      <c r="A35">
        <v>120</v>
      </c>
      <c r="D35">
        <v>0</v>
      </c>
      <c r="E35">
        <v>0</v>
      </c>
    </row>
    <row r="36" spans="1:10" x14ac:dyDescent="0.3">
      <c r="A36">
        <v>120</v>
      </c>
      <c r="D36">
        <f>SUM(D20:D34)</f>
        <v>90</v>
      </c>
    </row>
    <row r="37" spans="1:10" x14ac:dyDescent="0.3">
      <c r="A37">
        <v>120.1</v>
      </c>
    </row>
    <row r="38" spans="1:10" x14ac:dyDescent="0.3">
      <c r="A38">
        <v>120.2</v>
      </c>
    </row>
    <row r="39" spans="1:10" x14ac:dyDescent="0.3">
      <c r="A39">
        <v>120.3</v>
      </c>
      <c r="H39">
        <v>39</v>
      </c>
      <c r="J39">
        <v>51</v>
      </c>
    </row>
    <row r="40" spans="1:10" x14ac:dyDescent="0.3">
      <c r="A40">
        <v>120.5</v>
      </c>
      <c r="H40">
        <v>36</v>
      </c>
      <c r="J40">
        <v>54</v>
      </c>
    </row>
    <row r="41" spans="1:10" x14ac:dyDescent="0.3">
      <c r="A41">
        <v>120.5</v>
      </c>
    </row>
    <row r="42" spans="1:10" x14ac:dyDescent="0.3">
      <c r="A42">
        <v>120.5</v>
      </c>
    </row>
    <row r="43" spans="1:10" x14ac:dyDescent="0.3">
      <c r="A43">
        <v>120.8</v>
      </c>
    </row>
    <row r="44" spans="1:10" x14ac:dyDescent="0.3">
      <c r="A44">
        <v>121</v>
      </c>
    </row>
    <row r="45" spans="1:10" x14ac:dyDescent="0.3">
      <c r="A45">
        <v>121</v>
      </c>
    </row>
    <row r="46" spans="1:10" x14ac:dyDescent="0.3">
      <c r="A46">
        <v>121</v>
      </c>
    </row>
    <row r="47" spans="1:10" x14ac:dyDescent="0.3">
      <c r="A47">
        <v>121.2</v>
      </c>
    </row>
    <row r="48" spans="1:10" x14ac:dyDescent="0.3">
      <c r="A48">
        <v>121.3</v>
      </c>
    </row>
    <row r="49" spans="1:1" x14ac:dyDescent="0.3">
      <c r="A49">
        <v>121.5</v>
      </c>
    </row>
    <row r="50" spans="1:1" x14ac:dyDescent="0.3">
      <c r="A50">
        <v>121.5</v>
      </c>
    </row>
    <row r="51" spans="1:1" x14ac:dyDescent="0.3">
      <c r="A51">
        <v>121.5</v>
      </c>
    </row>
    <row r="52" spans="1:1" x14ac:dyDescent="0.3">
      <c r="A52">
        <v>121.5</v>
      </c>
    </row>
    <row r="53" spans="1:1" x14ac:dyDescent="0.3">
      <c r="A53">
        <v>121.5</v>
      </c>
    </row>
    <row r="54" spans="1:1" x14ac:dyDescent="0.3">
      <c r="A54">
        <v>121.5</v>
      </c>
    </row>
    <row r="55" spans="1:1" x14ac:dyDescent="0.3">
      <c r="A55">
        <v>121.5</v>
      </c>
    </row>
    <row r="56" spans="1:1" x14ac:dyDescent="0.3">
      <c r="A56">
        <v>122</v>
      </c>
    </row>
    <row r="57" spans="1:1" x14ac:dyDescent="0.3">
      <c r="A57">
        <v>122</v>
      </c>
    </row>
    <row r="58" spans="1:1" x14ac:dyDescent="0.3">
      <c r="A58">
        <v>122</v>
      </c>
    </row>
    <row r="59" spans="1:1" x14ac:dyDescent="0.3">
      <c r="A59">
        <v>122</v>
      </c>
    </row>
    <row r="60" spans="1:1" x14ac:dyDescent="0.3">
      <c r="A60">
        <v>122.5</v>
      </c>
    </row>
    <row r="61" spans="1:1" x14ac:dyDescent="0.3">
      <c r="A61">
        <v>122.5</v>
      </c>
    </row>
    <row r="62" spans="1:1" x14ac:dyDescent="0.3">
      <c r="A62">
        <v>122.5</v>
      </c>
    </row>
    <row r="63" spans="1:1" x14ac:dyDescent="0.3">
      <c r="A63">
        <v>122.5</v>
      </c>
    </row>
    <row r="64" spans="1:1" x14ac:dyDescent="0.3">
      <c r="A64">
        <v>122.5</v>
      </c>
    </row>
    <row r="65" spans="1:1" x14ac:dyDescent="0.3">
      <c r="A65">
        <v>122.8</v>
      </c>
    </row>
    <row r="66" spans="1:1" x14ac:dyDescent="0.3">
      <c r="A66">
        <v>123</v>
      </c>
    </row>
    <row r="67" spans="1:1" x14ac:dyDescent="0.3">
      <c r="A67">
        <v>123</v>
      </c>
    </row>
    <row r="68" spans="1:1" x14ac:dyDescent="0.3">
      <c r="A68">
        <v>123</v>
      </c>
    </row>
    <row r="69" spans="1:1" x14ac:dyDescent="0.3">
      <c r="A69">
        <v>123</v>
      </c>
    </row>
    <row r="70" spans="1:1" x14ac:dyDescent="0.3">
      <c r="A70">
        <v>123</v>
      </c>
    </row>
    <row r="71" spans="1:1" x14ac:dyDescent="0.3">
      <c r="A71">
        <v>123</v>
      </c>
    </row>
    <row r="72" spans="1:1" x14ac:dyDescent="0.3">
      <c r="A72">
        <v>123</v>
      </c>
    </row>
    <row r="73" spans="1:1" x14ac:dyDescent="0.3">
      <c r="A73">
        <v>123.1</v>
      </c>
    </row>
    <row r="74" spans="1:1" x14ac:dyDescent="0.3">
      <c r="A74">
        <v>123.2</v>
      </c>
    </row>
    <row r="75" spans="1:1" x14ac:dyDescent="0.3">
      <c r="A75">
        <v>123.3</v>
      </c>
    </row>
    <row r="76" spans="1:1" x14ac:dyDescent="0.3">
      <c r="A76">
        <v>123.5</v>
      </c>
    </row>
    <row r="77" spans="1:1" x14ac:dyDescent="0.3">
      <c r="A77">
        <v>123.5</v>
      </c>
    </row>
    <row r="78" spans="1:1" x14ac:dyDescent="0.3">
      <c r="A78">
        <v>123.5</v>
      </c>
    </row>
    <row r="79" spans="1:1" x14ac:dyDescent="0.3">
      <c r="A79">
        <v>123.5</v>
      </c>
    </row>
    <row r="80" spans="1:1" x14ac:dyDescent="0.3">
      <c r="A80">
        <v>123.5</v>
      </c>
    </row>
    <row r="81" spans="1:1" x14ac:dyDescent="0.3">
      <c r="A81">
        <v>124</v>
      </c>
    </row>
    <row r="82" spans="1:1" x14ac:dyDescent="0.3">
      <c r="A82">
        <v>124</v>
      </c>
    </row>
    <row r="83" spans="1:1" x14ac:dyDescent="0.3">
      <c r="A83">
        <v>124</v>
      </c>
    </row>
    <row r="84" spans="1:1" x14ac:dyDescent="0.3">
      <c r="A84">
        <v>124</v>
      </c>
    </row>
    <row r="85" spans="1:1" x14ac:dyDescent="0.3">
      <c r="A85">
        <v>124</v>
      </c>
    </row>
    <row r="86" spans="1:1" x14ac:dyDescent="0.3">
      <c r="A86">
        <v>125</v>
      </c>
    </row>
    <row r="87" spans="1:1" x14ac:dyDescent="0.3">
      <c r="A87">
        <v>125.1</v>
      </c>
    </row>
    <row r="88" spans="1:1" x14ac:dyDescent="0.3">
      <c r="A88">
        <v>125.3</v>
      </c>
    </row>
    <row r="89" spans="1:1" x14ac:dyDescent="0.3">
      <c r="A89">
        <v>126.5</v>
      </c>
    </row>
    <row r="90" spans="1:1" x14ac:dyDescent="0.3">
      <c r="A90">
        <v>128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</sheetData>
  <sortState xmlns:xlrd2="http://schemas.microsoft.com/office/spreadsheetml/2017/richdata2" ref="A1:A104">
    <sortCondition ref="A1:A104"/>
  </sortState>
  <mergeCells count="12">
    <mergeCell ref="H4:N4"/>
    <mergeCell ref="R4:R5"/>
    <mergeCell ref="S4:S5"/>
    <mergeCell ref="P4:Q5"/>
    <mergeCell ref="P10:P11"/>
    <mergeCell ref="P8:Q8"/>
    <mergeCell ref="P9:Q9"/>
    <mergeCell ref="P3:V3"/>
    <mergeCell ref="T4:T5"/>
    <mergeCell ref="U4:V4"/>
    <mergeCell ref="P6:Q6"/>
    <mergeCell ref="P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C529-9624-4F37-BA67-08D13AFF8129}">
  <dimension ref="A2:E182"/>
  <sheetViews>
    <sheetView zoomScale="94" workbookViewId="0">
      <selection activeCell="D3" sqref="D3"/>
    </sheetView>
  </sheetViews>
  <sheetFormatPr defaultRowHeight="14.4" x14ac:dyDescent="0.3"/>
  <sheetData>
    <row r="2" spans="1:5" x14ac:dyDescent="0.3">
      <c r="C2" s="13"/>
    </row>
    <row r="3" spans="1:5" x14ac:dyDescent="0.3">
      <c r="A3">
        <v>115</v>
      </c>
      <c r="B3">
        <v>0</v>
      </c>
      <c r="C3">
        <f>_xlfn.NORM.DIST(A3,121.016,2.46,TRUE)</f>
        <v>7.2320017203275468E-3</v>
      </c>
      <c r="D3">
        <f>ABS(B3-C3)</f>
        <v>7.2320017203275468E-3</v>
      </c>
      <c r="E3">
        <f>MAX(D3:D182)</f>
        <v>7.1273925492979062E-2</v>
      </c>
    </row>
    <row r="4" spans="1:5" x14ac:dyDescent="0.3">
      <c r="A4">
        <v>115</v>
      </c>
      <c r="B4">
        <v>1.1111111111111112E-2</v>
      </c>
      <c r="C4">
        <f t="shared" ref="C4:C67" si="0">_xlfn.NORM.DIST(A4,121.016,2.46,TRUE)</f>
        <v>7.2320017203275468E-3</v>
      </c>
      <c r="D4">
        <f t="shared" ref="D4:D67" si="1">ABS(B4-C4)</f>
        <v>3.8791093907835647E-3</v>
      </c>
    </row>
    <row r="5" spans="1:5" x14ac:dyDescent="0.3">
      <c r="A5">
        <v>115.3</v>
      </c>
      <c r="B5">
        <v>1.1111111111111112E-2</v>
      </c>
      <c r="C5">
        <f t="shared" si="0"/>
        <v>1.007408184010782E-2</v>
      </c>
      <c r="D5">
        <f t="shared" si="1"/>
        <v>1.0370292710032911E-3</v>
      </c>
    </row>
    <row r="6" spans="1:5" x14ac:dyDescent="0.3">
      <c r="A6">
        <v>115.3</v>
      </c>
      <c r="B6">
        <v>2.2222222222222223E-2</v>
      </c>
      <c r="C6">
        <f t="shared" si="0"/>
        <v>1.007408184010782E-2</v>
      </c>
      <c r="D6">
        <f t="shared" si="1"/>
        <v>1.2148140382114403E-2</v>
      </c>
    </row>
    <row r="7" spans="1:5" x14ac:dyDescent="0.3">
      <c r="A7">
        <v>116</v>
      </c>
      <c r="B7">
        <v>2.2222222222222223E-2</v>
      </c>
      <c r="C7">
        <f t="shared" si="0"/>
        <v>2.0723796690340152E-2</v>
      </c>
      <c r="D7">
        <f t="shared" si="1"/>
        <v>1.4984255318820708E-3</v>
      </c>
    </row>
    <row r="8" spans="1:5" x14ac:dyDescent="0.3">
      <c r="A8">
        <v>116</v>
      </c>
      <c r="B8">
        <v>3.3333333333333333E-2</v>
      </c>
      <c r="C8">
        <f t="shared" si="0"/>
        <v>2.0723796690340152E-2</v>
      </c>
      <c r="D8">
        <f t="shared" si="1"/>
        <v>1.2609536642993181E-2</v>
      </c>
    </row>
    <row r="9" spans="1:5" x14ac:dyDescent="0.3">
      <c r="A9">
        <v>116.2</v>
      </c>
      <c r="B9">
        <v>3.3333333333333333E-2</v>
      </c>
      <c r="C9">
        <f t="shared" si="0"/>
        <v>2.5131228560790801E-2</v>
      </c>
      <c r="D9">
        <f t="shared" si="1"/>
        <v>8.2021047725425317E-3</v>
      </c>
    </row>
    <row r="10" spans="1:5" x14ac:dyDescent="0.3">
      <c r="A10">
        <v>116.2</v>
      </c>
      <c r="B10">
        <v>4.4444444444444446E-2</v>
      </c>
      <c r="C10">
        <f t="shared" si="0"/>
        <v>2.5131228560790801E-2</v>
      </c>
      <c r="D10">
        <f t="shared" si="1"/>
        <v>1.9313215883653645E-2</v>
      </c>
    </row>
    <row r="11" spans="1:5" x14ac:dyDescent="0.3">
      <c r="A11">
        <v>116.7</v>
      </c>
      <c r="B11">
        <v>4.4444444444444446E-2</v>
      </c>
      <c r="C11">
        <f t="shared" si="0"/>
        <v>3.9674870777180439E-2</v>
      </c>
      <c r="D11">
        <f t="shared" si="1"/>
        <v>4.7695736672640071E-3</v>
      </c>
    </row>
    <row r="12" spans="1:5" x14ac:dyDescent="0.3">
      <c r="A12">
        <v>116.7</v>
      </c>
      <c r="B12">
        <v>5.5555555555555559E-2</v>
      </c>
      <c r="C12">
        <f t="shared" si="0"/>
        <v>3.9674870777180439E-2</v>
      </c>
      <c r="D12">
        <f t="shared" si="1"/>
        <v>1.588068477837512E-2</v>
      </c>
    </row>
    <row r="13" spans="1:5" x14ac:dyDescent="0.3">
      <c r="A13">
        <v>117</v>
      </c>
      <c r="B13">
        <v>5.5555555555555559E-2</v>
      </c>
      <c r="C13">
        <f t="shared" si="0"/>
        <v>5.1284960152558866E-2</v>
      </c>
      <c r="D13">
        <f t="shared" si="1"/>
        <v>4.2705954029966936E-3</v>
      </c>
    </row>
    <row r="14" spans="1:5" x14ac:dyDescent="0.3">
      <c r="A14">
        <v>117</v>
      </c>
      <c r="B14">
        <v>6.6666666666666666E-2</v>
      </c>
      <c r="C14">
        <f t="shared" si="0"/>
        <v>5.1284960152558866E-2</v>
      </c>
      <c r="D14">
        <f t="shared" si="1"/>
        <v>1.53817065141078E-2</v>
      </c>
    </row>
    <row r="15" spans="1:5" x14ac:dyDescent="0.3">
      <c r="A15">
        <v>117.2</v>
      </c>
      <c r="B15">
        <v>6.6666666666666666E-2</v>
      </c>
      <c r="C15">
        <f t="shared" si="0"/>
        <v>6.0424543832200507E-2</v>
      </c>
      <c r="D15">
        <f t="shared" si="1"/>
        <v>6.2421228344661586E-3</v>
      </c>
    </row>
    <row r="16" spans="1:5" x14ac:dyDescent="0.3">
      <c r="A16">
        <v>117.2</v>
      </c>
      <c r="B16">
        <v>7.7777777777777779E-2</v>
      </c>
      <c r="C16">
        <f t="shared" si="0"/>
        <v>6.0424543832200507E-2</v>
      </c>
      <c r="D16">
        <f t="shared" si="1"/>
        <v>1.7353233945577272E-2</v>
      </c>
    </row>
    <row r="17" spans="1:4" x14ac:dyDescent="0.3">
      <c r="A17">
        <v>117.8</v>
      </c>
      <c r="B17">
        <v>7.7777777777777779E-2</v>
      </c>
      <c r="C17">
        <f t="shared" si="0"/>
        <v>9.5552524052613094E-2</v>
      </c>
      <c r="D17">
        <f t="shared" si="1"/>
        <v>1.7774746274835315E-2</v>
      </c>
    </row>
    <row r="18" spans="1:4" x14ac:dyDescent="0.3">
      <c r="A18">
        <v>117.8</v>
      </c>
      <c r="B18">
        <v>8.8888888888888892E-2</v>
      </c>
      <c r="C18">
        <f t="shared" si="0"/>
        <v>9.5552524052613094E-2</v>
      </c>
      <c r="D18">
        <f t="shared" si="1"/>
        <v>6.6636351637242019E-3</v>
      </c>
    </row>
    <row r="19" spans="1:4" x14ac:dyDescent="0.3">
      <c r="A19">
        <v>118</v>
      </c>
      <c r="B19">
        <v>8.8888888888888892E-2</v>
      </c>
      <c r="C19">
        <f t="shared" si="0"/>
        <v>0.11009627807646739</v>
      </c>
      <c r="D19">
        <f t="shared" si="1"/>
        <v>2.1207389187578501E-2</v>
      </c>
    </row>
    <row r="20" spans="1:4" x14ac:dyDescent="0.3">
      <c r="A20">
        <v>118</v>
      </c>
      <c r="B20">
        <v>0.1</v>
      </c>
      <c r="C20">
        <f t="shared" si="0"/>
        <v>0.11009627807646739</v>
      </c>
      <c r="D20">
        <f t="shared" si="1"/>
        <v>1.0096278076467388E-2</v>
      </c>
    </row>
    <row r="21" spans="1:4" x14ac:dyDescent="0.3">
      <c r="A21">
        <v>118</v>
      </c>
      <c r="B21">
        <v>0.1</v>
      </c>
      <c r="C21">
        <f t="shared" si="0"/>
        <v>0.11009627807646739</v>
      </c>
      <c r="D21">
        <f t="shared" si="1"/>
        <v>1.0096278076467388E-2</v>
      </c>
    </row>
    <row r="22" spans="1:4" x14ac:dyDescent="0.3">
      <c r="A22">
        <v>118</v>
      </c>
      <c r="B22">
        <v>0.11111111111111112</v>
      </c>
      <c r="C22">
        <f t="shared" si="0"/>
        <v>0.11009627807646739</v>
      </c>
      <c r="D22">
        <f t="shared" si="1"/>
        <v>1.0148330346437251E-3</v>
      </c>
    </row>
    <row r="23" spans="1:4" x14ac:dyDescent="0.3">
      <c r="A23">
        <v>118.2</v>
      </c>
      <c r="B23">
        <v>0.11111111111111112</v>
      </c>
      <c r="C23">
        <f t="shared" si="0"/>
        <v>0.12616352522304317</v>
      </c>
      <c r="D23">
        <f t="shared" si="1"/>
        <v>1.5052414111932047E-2</v>
      </c>
    </row>
    <row r="24" spans="1:4" x14ac:dyDescent="0.3">
      <c r="A24">
        <v>118.2</v>
      </c>
      <c r="B24">
        <v>0.12222222222222223</v>
      </c>
      <c r="C24">
        <f t="shared" si="0"/>
        <v>0.12616352522304317</v>
      </c>
      <c r="D24">
        <f t="shared" si="1"/>
        <v>3.9413030008209338E-3</v>
      </c>
    </row>
    <row r="25" spans="1:4" x14ac:dyDescent="0.3">
      <c r="A25">
        <v>118.5</v>
      </c>
      <c r="B25">
        <v>0.12222222222222223</v>
      </c>
      <c r="C25">
        <f t="shared" si="0"/>
        <v>0.15320966771758635</v>
      </c>
      <c r="D25">
        <f t="shared" si="1"/>
        <v>3.0987445495364113E-2</v>
      </c>
    </row>
    <row r="26" spans="1:4" x14ac:dyDescent="0.3">
      <c r="A26">
        <v>118.5</v>
      </c>
      <c r="B26">
        <v>0.13333333333333333</v>
      </c>
      <c r="C26">
        <f t="shared" si="0"/>
        <v>0.15320966771758635</v>
      </c>
      <c r="D26">
        <f t="shared" si="1"/>
        <v>1.9876334384253014E-2</v>
      </c>
    </row>
    <row r="27" spans="1:4" x14ac:dyDescent="0.3">
      <c r="A27">
        <v>118.7</v>
      </c>
      <c r="B27">
        <v>0.13333333333333333</v>
      </c>
      <c r="C27">
        <f t="shared" si="0"/>
        <v>0.17323371465819115</v>
      </c>
      <c r="D27">
        <f t="shared" si="1"/>
        <v>3.990038132485782E-2</v>
      </c>
    </row>
    <row r="28" spans="1:4" x14ac:dyDescent="0.3">
      <c r="A28">
        <v>118.7</v>
      </c>
      <c r="B28">
        <v>0.14444444444444443</v>
      </c>
      <c r="C28">
        <f t="shared" si="0"/>
        <v>0.17323371465819115</v>
      </c>
      <c r="D28">
        <f t="shared" si="1"/>
        <v>2.878927021374672E-2</v>
      </c>
    </row>
    <row r="29" spans="1:4" x14ac:dyDescent="0.3">
      <c r="A29">
        <v>118.9</v>
      </c>
      <c r="B29">
        <v>0.14444444444444443</v>
      </c>
      <c r="C29">
        <f t="shared" si="0"/>
        <v>0.19484970841018759</v>
      </c>
      <c r="D29">
        <f t="shared" si="1"/>
        <v>5.0405263965743158E-2</v>
      </c>
    </row>
    <row r="30" spans="1:4" x14ac:dyDescent="0.3">
      <c r="A30">
        <v>118.9</v>
      </c>
      <c r="B30">
        <v>0.15555555555555553</v>
      </c>
      <c r="C30">
        <f t="shared" si="0"/>
        <v>0.19484970841018759</v>
      </c>
      <c r="D30">
        <f t="shared" si="1"/>
        <v>3.9294152854632058E-2</v>
      </c>
    </row>
    <row r="31" spans="1:4" x14ac:dyDescent="0.3">
      <c r="A31">
        <v>119</v>
      </c>
      <c r="B31">
        <v>0.15555555555555553</v>
      </c>
      <c r="C31">
        <f t="shared" si="0"/>
        <v>0.20624712351852212</v>
      </c>
      <c r="D31">
        <f t="shared" si="1"/>
        <v>5.0691567962966588E-2</v>
      </c>
    </row>
    <row r="32" spans="1:4" x14ac:dyDescent="0.3">
      <c r="A32">
        <v>119</v>
      </c>
      <c r="B32">
        <v>0.16666666666666663</v>
      </c>
      <c r="C32">
        <f t="shared" si="0"/>
        <v>0.20624712351852212</v>
      </c>
      <c r="D32">
        <f t="shared" si="1"/>
        <v>3.9580456851855489E-2</v>
      </c>
    </row>
    <row r="33" spans="1:4" x14ac:dyDescent="0.3">
      <c r="A33">
        <v>119</v>
      </c>
      <c r="B33">
        <v>0.17777777777777773</v>
      </c>
      <c r="C33">
        <f t="shared" si="0"/>
        <v>0.20624712351852212</v>
      </c>
      <c r="D33">
        <f t="shared" si="1"/>
        <v>2.846934574074439E-2</v>
      </c>
    </row>
    <row r="34" spans="1:4" x14ac:dyDescent="0.3">
      <c r="A34">
        <v>119</v>
      </c>
      <c r="B34">
        <v>0.18888888888888883</v>
      </c>
      <c r="C34">
        <f t="shared" si="0"/>
        <v>0.20624712351852212</v>
      </c>
      <c r="D34">
        <f t="shared" si="1"/>
        <v>1.735823462963329E-2</v>
      </c>
    </row>
    <row r="35" spans="1:4" x14ac:dyDescent="0.3">
      <c r="A35">
        <v>119</v>
      </c>
      <c r="B35">
        <v>0.19999999999999993</v>
      </c>
      <c r="C35">
        <f t="shared" si="0"/>
        <v>0.20624712351852212</v>
      </c>
      <c r="D35">
        <f t="shared" si="1"/>
        <v>6.2471235185221907E-3</v>
      </c>
    </row>
    <row r="36" spans="1:4" x14ac:dyDescent="0.3">
      <c r="A36">
        <v>119</v>
      </c>
      <c r="B36">
        <v>0.16666666666666663</v>
      </c>
      <c r="C36">
        <f t="shared" si="0"/>
        <v>0.20624712351852212</v>
      </c>
      <c r="D36">
        <f t="shared" si="1"/>
        <v>3.9580456851855489E-2</v>
      </c>
    </row>
    <row r="37" spans="1:4" x14ac:dyDescent="0.3">
      <c r="A37">
        <v>119</v>
      </c>
      <c r="B37">
        <v>0.17777777777777773</v>
      </c>
      <c r="C37">
        <f t="shared" si="0"/>
        <v>0.20624712351852212</v>
      </c>
      <c r="D37">
        <f t="shared" si="1"/>
        <v>2.846934574074439E-2</v>
      </c>
    </row>
    <row r="38" spans="1:4" x14ac:dyDescent="0.3">
      <c r="A38">
        <v>119</v>
      </c>
      <c r="B38">
        <v>0.18888888888888883</v>
      </c>
      <c r="C38">
        <f t="shared" si="0"/>
        <v>0.20624712351852212</v>
      </c>
      <c r="D38">
        <f t="shared" si="1"/>
        <v>1.735823462963329E-2</v>
      </c>
    </row>
    <row r="39" spans="1:4" x14ac:dyDescent="0.3">
      <c r="A39">
        <v>119</v>
      </c>
      <c r="B39">
        <v>0.19999999999999993</v>
      </c>
      <c r="C39">
        <f t="shared" si="0"/>
        <v>0.20624712351852212</v>
      </c>
      <c r="D39">
        <f t="shared" si="1"/>
        <v>6.2471235185221907E-3</v>
      </c>
    </row>
    <row r="40" spans="1:4" x14ac:dyDescent="0.3">
      <c r="A40">
        <v>119</v>
      </c>
      <c r="B40">
        <v>0.21111111111111103</v>
      </c>
      <c r="C40">
        <f t="shared" si="0"/>
        <v>0.20624712351852212</v>
      </c>
      <c r="D40">
        <f t="shared" si="1"/>
        <v>4.8639875925889087E-3</v>
      </c>
    </row>
    <row r="41" spans="1:4" x14ac:dyDescent="0.3">
      <c r="A41">
        <v>119.2</v>
      </c>
      <c r="B41">
        <v>0.21111111111111103</v>
      </c>
      <c r="C41">
        <f t="shared" si="0"/>
        <v>0.23019300365100021</v>
      </c>
      <c r="D41">
        <f t="shared" si="1"/>
        <v>1.9081892539889178E-2</v>
      </c>
    </row>
    <row r="42" spans="1:4" x14ac:dyDescent="0.3">
      <c r="A42">
        <v>119.2</v>
      </c>
      <c r="B42">
        <v>0.22222222222222213</v>
      </c>
      <c r="C42">
        <f t="shared" si="0"/>
        <v>0.23019300365100021</v>
      </c>
      <c r="D42">
        <f t="shared" si="1"/>
        <v>7.9707814287780787E-3</v>
      </c>
    </row>
    <row r="43" spans="1:4" x14ac:dyDescent="0.3">
      <c r="A43">
        <v>119.2</v>
      </c>
      <c r="B43">
        <v>0.22222222222222213</v>
      </c>
      <c r="C43">
        <f t="shared" si="0"/>
        <v>0.23019300365100021</v>
      </c>
      <c r="D43">
        <f t="shared" si="1"/>
        <v>7.9707814287780787E-3</v>
      </c>
    </row>
    <row r="44" spans="1:4" x14ac:dyDescent="0.3">
      <c r="A44">
        <v>119.2</v>
      </c>
      <c r="B44">
        <v>0.23333333333333323</v>
      </c>
      <c r="C44">
        <f t="shared" si="0"/>
        <v>0.23019300365100021</v>
      </c>
      <c r="D44">
        <f t="shared" si="1"/>
        <v>3.1403296823330207E-3</v>
      </c>
    </row>
    <row r="45" spans="1:4" x14ac:dyDescent="0.3">
      <c r="A45">
        <v>119.3</v>
      </c>
      <c r="B45">
        <v>0.23333333333333323</v>
      </c>
      <c r="C45">
        <f t="shared" si="0"/>
        <v>0.24272589693863111</v>
      </c>
      <c r="D45">
        <f t="shared" si="1"/>
        <v>9.3925636052978878E-3</v>
      </c>
    </row>
    <row r="46" spans="1:4" x14ac:dyDescent="0.3">
      <c r="A46">
        <v>119.3</v>
      </c>
      <c r="B46">
        <v>0.24444444444444433</v>
      </c>
      <c r="C46">
        <f t="shared" si="0"/>
        <v>0.24272589693863111</v>
      </c>
      <c r="D46">
        <f t="shared" si="1"/>
        <v>1.7185475058132116E-3</v>
      </c>
    </row>
    <row r="47" spans="1:4" x14ac:dyDescent="0.3">
      <c r="A47">
        <v>119.5</v>
      </c>
      <c r="B47">
        <v>0.24444444444444433</v>
      </c>
      <c r="C47">
        <f t="shared" si="0"/>
        <v>0.26886141345433756</v>
      </c>
      <c r="D47">
        <f t="shared" si="1"/>
        <v>2.4416969009893236E-2</v>
      </c>
    </row>
    <row r="48" spans="1:4" x14ac:dyDescent="0.3">
      <c r="A48">
        <v>119.5</v>
      </c>
      <c r="B48">
        <v>0.25555555555555542</v>
      </c>
      <c r="C48">
        <f t="shared" si="0"/>
        <v>0.26886141345433756</v>
      </c>
      <c r="D48">
        <f t="shared" si="1"/>
        <v>1.3305857898782136E-2</v>
      </c>
    </row>
    <row r="49" spans="1:4" x14ac:dyDescent="0.3">
      <c r="A49">
        <v>119.5</v>
      </c>
      <c r="B49">
        <v>0.26666666666666655</v>
      </c>
      <c r="C49">
        <f t="shared" si="0"/>
        <v>0.26886141345433756</v>
      </c>
      <c r="D49">
        <f t="shared" si="1"/>
        <v>2.1947467876710092E-3</v>
      </c>
    </row>
    <row r="50" spans="1:4" x14ac:dyDescent="0.3">
      <c r="A50">
        <v>119.5</v>
      </c>
      <c r="B50">
        <v>0.27777777777777768</v>
      </c>
      <c r="C50">
        <f t="shared" si="0"/>
        <v>0.26886141345433756</v>
      </c>
      <c r="D50">
        <f t="shared" si="1"/>
        <v>8.916364323440118E-3</v>
      </c>
    </row>
    <row r="51" spans="1:4" x14ac:dyDescent="0.3">
      <c r="A51">
        <v>119.5</v>
      </c>
      <c r="B51">
        <v>0.28888888888888881</v>
      </c>
      <c r="C51">
        <f t="shared" si="0"/>
        <v>0.26886141345433756</v>
      </c>
      <c r="D51">
        <f t="shared" si="1"/>
        <v>2.0027475434551245E-2</v>
      </c>
    </row>
    <row r="52" spans="1:4" x14ac:dyDescent="0.3">
      <c r="A52">
        <v>119.5</v>
      </c>
      <c r="B52">
        <v>0.29999999999999993</v>
      </c>
      <c r="C52">
        <f t="shared" si="0"/>
        <v>0.26886141345433756</v>
      </c>
      <c r="D52">
        <f t="shared" si="1"/>
        <v>3.1138586545662372E-2</v>
      </c>
    </row>
    <row r="53" spans="1:4" x14ac:dyDescent="0.3">
      <c r="A53">
        <v>119.5</v>
      </c>
      <c r="B53">
        <v>0.25555555555555542</v>
      </c>
      <c r="C53">
        <f t="shared" si="0"/>
        <v>0.26886141345433756</v>
      </c>
      <c r="D53">
        <f t="shared" si="1"/>
        <v>1.3305857898782136E-2</v>
      </c>
    </row>
    <row r="54" spans="1:4" x14ac:dyDescent="0.3">
      <c r="A54">
        <v>119.5</v>
      </c>
      <c r="B54">
        <v>0.26666666666666655</v>
      </c>
      <c r="C54">
        <f t="shared" si="0"/>
        <v>0.26886141345433756</v>
      </c>
      <c r="D54">
        <f t="shared" si="1"/>
        <v>2.1947467876710092E-3</v>
      </c>
    </row>
    <row r="55" spans="1:4" x14ac:dyDescent="0.3">
      <c r="A55">
        <v>119.5</v>
      </c>
      <c r="B55">
        <v>0.27777777777777768</v>
      </c>
      <c r="C55">
        <f t="shared" si="0"/>
        <v>0.26886141345433756</v>
      </c>
      <c r="D55">
        <f t="shared" si="1"/>
        <v>8.916364323440118E-3</v>
      </c>
    </row>
    <row r="56" spans="1:4" x14ac:dyDescent="0.3">
      <c r="A56">
        <v>119.5</v>
      </c>
      <c r="B56">
        <v>0.28888888888888881</v>
      </c>
      <c r="C56">
        <f t="shared" si="0"/>
        <v>0.26886141345433756</v>
      </c>
      <c r="D56">
        <f t="shared" si="1"/>
        <v>2.0027475434551245E-2</v>
      </c>
    </row>
    <row r="57" spans="1:4" x14ac:dyDescent="0.3">
      <c r="A57">
        <v>119.5</v>
      </c>
      <c r="B57">
        <v>0.29999999999999993</v>
      </c>
      <c r="C57">
        <f t="shared" si="0"/>
        <v>0.26886141345433756</v>
      </c>
      <c r="D57">
        <f t="shared" si="1"/>
        <v>3.1138586545662372E-2</v>
      </c>
    </row>
    <row r="58" spans="1:4" x14ac:dyDescent="0.3">
      <c r="A58">
        <v>119.5</v>
      </c>
      <c r="B58">
        <v>0.31111111111111106</v>
      </c>
      <c r="C58">
        <f t="shared" si="0"/>
        <v>0.26886141345433756</v>
      </c>
      <c r="D58">
        <f t="shared" si="1"/>
        <v>4.2249697656773499E-2</v>
      </c>
    </row>
    <row r="59" spans="1:4" x14ac:dyDescent="0.3">
      <c r="A59">
        <v>120</v>
      </c>
      <c r="B59">
        <v>0.31111111111111106</v>
      </c>
      <c r="C59">
        <f t="shared" si="0"/>
        <v>0.33980032858803272</v>
      </c>
      <c r="D59">
        <f t="shared" si="1"/>
        <v>2.8689217476921658E-2</v>
      </c>
    </row>
    <row r="60" spans="1:4" x14ac:dyDescent="0.3">
      <c r="A60">
        <v>120</v>
      </c>
      <c r="B60">
        <v>0.32222222222222219</v>
      </c>
      <c r="C60">
        <f t="shared" si="0"/>
        <v>0.33980032858803272</v>
      </c>
      <c r="D60">
        <f t="shared" si="1"/>
        <v>1.7578106365810531E-2</v>
      </c>
    </row>
    <row r="61" spans="1:4" x14ac:dyDescent="0.3">
      <c r="A61">
        <v>120</v>
      </c>
      <c r="B61">
        <v>0.33333333333333331</v>
      </c>
      <c r="C61">
        <f t="shared" si="0"/>
        <v>0.33980032858803272</v>
      </c>
      <c r="D61">
        <f t="shared" si="1"/>
        <v>6.4669952546994036E-3</v>
      </c>
    </row>
    <row r="62" spans="1:4" x14ac:dyDescent="0.3">
      <c r="A62">
        <v>120</v>
      </c>
      <c r="B62">
        <v>0.34444444444444444</v>
      </c>
      <c r="C62">
        <f t="shared" si="0"/>
        <v>0.33980032858803272</v>
      </c>
      <c r="D62">
        <f t="shared" si="1"/>
        <v>4.6441158564117235E-3</v>
      </c>
    </row>
    <row r="63" spans="1:4" x14ac:dyDescent="0.3">
      <c r="A63">
        <v>120</v>
      </c>
      <c r="B63">
        <v>0.35555555555555557</v>
      </c>
      <c r="C63">
        <f t="shared" si="0"/>
        <v>0.33980032858803272</v>
      </c>
      <c r="D63">
        <f t="shared" si="1"/>
        <v>1.5755226967522851E-2</v>
      </c>
    </row>
    <row r="64" spans="1:4" x14ac:dyDescent="0.3">
      <c r="A64">
        <v>120</v>
      </c>
      <c r="B64">
        <v>0.3666666666666667</v>
      </c>
      <c r="C64">
        <f t="shared" si="0"/>
        <v>0.33980032858803272</v>
      </c>
      <c r="D64">
        <f t="shared" si="1"/>
        <v>2.6866338078633978E-2</v>
      </c>
    </row>
    <row r="65" spans="1:4" x14ac:dyDescent="0.3">
      <c r="A65">
        <v>120</v>
      </c>
      <c r="B65">
        <v>0.37777777777777782</v>
      </c>
      <c r="C65">
        <f t="shared" si="0"/>
        <v>0.33980032858803272</v>
      </c>
      <c r="D65">
        <f t="shared" si="1"/>
        <v>3.7977449189745105E-2</v>
      </c>
    </row>
    <row r="66" spans="1:4" x14ac:dyDescent="0.3">
      <c r="A66">
        <v>120</v>
      </c>
      <c r="B66">
        <v>0.38888888888888895</v>
      </c>
      <c r="C66">
        <f t="shared" si="0"/>
        <v>0.33980032858803272</v>
      </c>
      <c r="D66">
        <f t="shared" si="1"/>
        <v>4.9088560300856232E-2</v>
      </c>
    </row>
    <row r="67" spans="1:4" x14ac:dyDescent="0.3">
      <c r="A67">
        <v>120</v>
      </c>
      <c r="B67">
        <v>0.32222222222222219</v>
      </c>
      <c r="C67">
        <f t="shared" si="0"/>
        <v>0.33980032858803272</v>
      </c>
      <c r="D67">
        <f t="shared" si="1"/>
        <v>1.7578106365810531E-2</v>
      </c>
    </row>
    <row r="68" spans="1:4" x14ac:dyDescent="0.3">
      <c r="A68">
        <v>120</v>
      </c>
      <c r="B68">
        <v>0.33333333333333331</v>
      </c>
      <c r="C68">
        <f t="shared" ref="C68:C131" si="2">_xlfn.NORM.DIST(A68,121.016,2.46,TRUE)</f>
        <v>0.33980032858803272</v>
      </c>
      <c r="D68">
        <f t="shared" ref="D68:D131" si="3">ABS(B68-C68)</f>
        <v>6.4669952546994036E-3</v>
      </c>
    </row>
    <row r="69" spans="1:4" x14ac:dyDescent="0.3">
      <c r="A69">
        <v>120</v>
      </c>
      <c r="B69">
        <v>0.34444444444444444</v>
      </c>
      <c r="C69">
        <f t="shared" si="2"/>
        <v>0.33980032858803272</v>
      </c>
      <c r="D69">
        <f t="shared" si="3"/>
        <v>4.6441158564117235E-3</v>
      </c>
    </row>
    <row r="70" spans="1:4" x14ac:dyDescent="0.3">
      <c r="A70">
        <v>120</v>
      </c>
      <c r="B70">
        <v>0.35555555555555557</v>
      </c>
      <c r="C70">
        <f t="shared" si="2"/>
        <v>0.33980032858803272</v>
      </c>
      <c r="D70">
        <f t="shared" si="3"/>
        <v>1.5755226967522851E-2</v>
      </c>
    </row>
    <row r="71" spans="1:4" x14ac:dyDescent="0.3">
      <c r="A71">
        <v>120</v>
      </c>
      <c r="B71">
        <v>0.3666666666666667</v>
      </c>
      <c r="C71">
        <f t="shared" si="2"/>
        <v>0.33980032858803272</v>
      </c>
      <c r="D71">
        <f t="shared" si="3"/>
        <v>2.6866338078633978E-2</v>
      </c>
    </row>
    <row r="72" spans="1:4" x14ac:dyDescent="0.3">
      <c r="A72">
        <v>120</v>
      </c>
      <c r="B72">
        <v>0.37777777777777782</v>
      </c>
      <c r="C72">
        <f t="shared" si="2"/>
        <v>0.33980032858803272</v>
      </c>
      <c r="D72">
        <f t="shared" si="3"/>
        <v>3.7977449189745105E-2</v>
      </c>
    </row>
    <row r="73" spans="1:4" x14ac:dyDescent="0.3">
      <c r="A73">
        <v>120</v>
      </c>
      <c r="B73">
        <v>0.38888888888888895</v>
      </c>
      <c r="C73">
        <f t="shared" si="2"/>
        <v>0.33980032858803272</v>
      </c>
      <c r="D73">
        <f t="shared" si="3"/>
        <v>4.9088560300856232E-2</v>
      </c>
    </row>
    <row r="74" spans="1:4" x14ac:dyDescent="0.3">
      <c r="A74">
        <v>120</v>
      </c>
      <c r="B74">
        <v>0.40000000000000008</v>
      </c>
      <c r="C74">
        <f t="shared" si="2"/>
        <v>0.33980032858803272</v>
      </c>
      <c r="D74">
        <f t="shared" si="3"/>
        <v>6.0199671411967359E-2</v>
      </c>
    </row>
    <row r="75" spans="1:4" x14ac:dyDescent="0.3">
      <c r="A75">
        <v>120.1</v>
      </c>
      <c r="B75">
        <v>0.40000000000000008</v>
      </c>
      <c r="C75">
        <f t="shared" si="2"/>
        <v>0.3548132630697981</v>
      </c>
      <c r="D75">
        <f t="shared" si="3"/>
        <v>4.5186736930201976E-2</v>
      </c>
    </row>
    <row r="76" spans="1:4" x14ac:dyDescent="0.3">
      <c r="A76">
        <v>120.1</v>
      </c>
      <c r="B76">
        <v>0.4111111111111112</v>
      </c>
      <c r="C76">
        <f t="shared" si="2"/>
        <v>0.3548132630697981</v>
      </c>
      <c r="D76">
        <f t="shared" si="3"/>
        <v>5.6297848041313103E-2</v>
      </c>
    </row>
    <row r="77" spans="1:4" x14ac:dyDescent="0.3">
      <c r="A77">
        <v>120.2</v>
      </c>
      <c r="B77">
        <v>0.4111111111111112</v>
      </c>
      <c r="C77">
        <f t="shared" si="2"/>
        <v>0.37005513750157937</v>
      </c>
      <c r="D77">
        <f t="shared" si="3"/>
        <v>4.1055973609531837E-2</v>
      </c>
    </row>
    <row r="78" spans="1:4" x14ac:dyDescent="0.3">
      <c r="A78">
        <v>120.2</v>
      </c>
      <c r="B78">
        <v>0.42222222222222233</v>
      </c>
      <c r="C78">
        <f t="shared" si="2"/>
        <v>0.37005513750157937</v>
      </c>
      <c r="D78">
        <f t="shared" si="3"/>
        <v>5.2167084720642964E-2</v>
      </c>
    </row>
    <row r="79" spans="1:4" x14ac:dyDescent="0.3">
      <c r="A79">
        <v>120.3</v>
      </c>
      <c r="B79">
        <v>0.42222222222222233</v>
      </c>
      <c r="C79">
        <f t="shared" si="2"/>
        <v>0.38550389713476974</v>
      </c>
      <c r="D79">
        <f t="shared" si="3"/>
        <v>3.6718325087452597E-2</v>
      </c>
    </row>
    <row r="80" spans="1:4" x14ac:dyDescent="0.3">
      <c r="A80">
        <v>120.3</v>
      </c>
      <c r="B80">
        <v>0.43333333333333346</v>
      </c>
      <c r="C80">
        <f t="shared" si="2"/>
        <v>0.38550389713476974</v>
      </c>
      <c r="D80">
        <f t="shared" si="3"/>
        <v>4.7829436198563724E-2</v>
      </c>
    </row>
    <row r="81" spans="1:4" x14ac:dyDescent="0.3">
      <c r="A81">
        <v>120.5</v>
      </c>
      <c r="B81">
        <v>0.43333333333333346</v>
      </c>
      <c r="C81">
        <f t="shared" si="2"/>
        <v>0.41692901989996434</v>
      </c>
      <c r="D81">
        <f t="shared" si="3"/>
        <v>1.6404313433369122E-2</v>
      </c>
    </row>
    <row r="82" spans="1:4" x14ac:dyDescent="0.3">
      <c r="A82">
        <v>120.5</v>
      </c>
      <c r="B82">
        <v>0.44444444444444459</v>
      </c>
      <c r="C82">
        <f t="shared" si="2"/>
        <v>0.41692901989996434</v>
      </c>
      <c r="D82">
        <f t="shared" si="3"/>
        <v>2.7515424544480249E-2</v>
      </c>
    </row>
    <row r="83" spans="1:4" x14ac:dyDescent="0.3">
      <c r="A83">
        <v>120.5</v>
      </c>
      <c r="B83">
        <v>0.45555555555555571</v>
      </c>
      <c r="C83">
        <f t="shared" si="2"/>
        <v>0.41692901989996434</v>
      </c>
      <c r="D83">
        <f t="shared" si="3"/>
        <v>3.8626535655591376E-2</v>
      </c>
    </row>
    <row r="84" spans="1:4" x14ac:dyDescent="0.3">
      <c r="A84">
        <v>120.5</v>
      </c>
      <c r="B84">
        <v>0.44444444444444459</v>
      </c>
      <c r="C84">
        <f t="shared" si="2"/>
        <v>0.41692901989996434</v>
      </c>
      <c r="D84">
        <f t="shared" si="3"/>
        <v>2.7515424544480249E-2</v>
      </c>
    </row>
    <row r="85" spans="1:4" x14ac:dyDescent="0.3">
      <c r="A85">
        <v>120.5</v>
      </c>
      <c r="B85">
        <v>0.45555555555555571</v>
      </c>
      <c r="C85">
        <f t="shared" si="2"/>
        <v>0.41692901989996434</v>
      </c>
      <c r="D85">
        <f t="shared" si="3"/>
        <v>3.8626535655591376E-2</v>
      </c>
    </row>
    <row r="86" spans="1:4" x14ac:dyDescent="0.3">
      <c r="A86">
        <v>120.5</v>
      </c>
      <c r="B86">
        <v>0.46666666666666684</v>
      </c>
      <c r="C86">
        <f t="shared" si="2"/>
        <v>0.41692901989996434</v>
      </c>
      <c r="D86">
        <f t="shared" si="3"/>
        <v>4.9737646766702504E-2</v>
      </c>
    </row>
    <row r="87" spans="1:4" x14ac:dyDescent="0.3">
      <c r="A87">
        <v>120.8</v>
      </c>
      <c r="B87">
        <v>0.46666666666666684</v>
      </c>
      <c r="C87">
        <f t="shared" si="2"/>
        <v>0.46501588031022223</v>
      </c>
      <c r="D87">
        <f t="shared" si="3"/>
        <v>1.6507863564446112E-3</v>
      </c>
    </row>
    <row r="88" spans="1:4" x14ac:dyDescent="0.3">
      <c r="A88">
        <v>120.8</v>
      </c>
      <c r="B88">
        <v>0.47777777777777797</v>
      </c>
      <c r="C88">
        <f t="shared" si="2"/>
        <v>0.46501588031022223</v>
      </c>
      <c r="D88">
        <f t="shared" si="3"/>
        <v>1.2761897467555738E-2</v>
      </c>
    </row>
    <row r="89" spans="1:4" x14ac:dyDescent="0.3">
      <c r="A89">
        <v>121</v>
      </c>
      <c r="B89">
        <v>0.47777777777777797</v>
      </c>
      <c r="C89">
        <f t="shared" si="2"/>
        <v>0.49740527175488758</v>
      </c>
      <c r="D89">
        <f t="shared" si="3"/>
        <v>1.9627493977109611E-2</v>
      </c>
    </row>
    <row r="90" spans="1:4" x14ac:dyDescent="0.3">
      <c r="A90">
        <v>121</v>
      </c>
      <c r="B90">
        <v>0.48888888888888909</v>
      </c>
      <c r="C90">
        <f t="shared" si="2"/>
        <v>0.49740527175488758</v>
      </c>
      <c r="D90">
        <f t="shared" si="3"/>
        <v>8.5163828659984842E-3</v>
      </c>
    </row>
    <row r="91" spans="1:4" x14ac:dyDescent="0.3">
      <c r="A91">
        <v>121</v>
      </c>
      <c r="B91">
        <v>0.50000000000000022</v>
      </c>
      <c r="C91">
        <f t="shared" si="2"/>
        <v>0.49740527175488758</v>
      </c>
      <c r="D91">
        <f t="shared" si="3"/>
        <v>2.594728245112643E-3</v>
      </c>
    </row>
    <row r="92" spans="1:4" x14ac:dyDescent="0.3">
      <c r="A92">
        <v>121</v>
      </c>
      <c r="B92">
        <v>0.48888888888888909</v>
      </c>
      <c r="C92">
        <f t="shared" si="2"/>
        <v>0.49740527175488758</v>
      </c>
      <c r="D92">
        <f t="shared" si="3"/>
        <v>8.5163828659984842E-3</v>
      </c>
    </row>
    <row r="93" spans="1:4" x14ac:dyDescent="0.3">
      <c r="A93">
        <v>121</v>
      </c>
      <c r="B93">
        <v>0.50000000000000022</v>
      </c>
      <c r="C93">
        <f t="shared" si="2"/>
        <v>0.49740527175488758</v>
      </c>
      <c r="D93">
        <f t="shared" si="3"/>
        <v>2.594728245112643E-3</v>
      </c>
    </row>
    <row r="94" spans="1:4" x14ac:dyDescent="0.3">
      <c r="A94">
        <v>121</v>
      </c>
      <c r="B94">
        <v>0.51111111111111129</v>
      </c>
      <c r="C94">
        <f t="shared" si="2"/>
        <v>0.49740527175488758</v>
      </c>
      <c r="D94">
        <f t="shared" si="3"/>
        <v>1.3705839356223715E-2</v>
      </c>
    </row>
    <row r="95" spans="1:4" x14ac:dyDescent="0.3">
      <c r="A95">
        <v>121.2</v>
      </c>
      <c r="B95">
        <v>0.51111111111111129</v>
      </c>
      <c r="C95">
        <f t="shared" si="2"/>
        <v>0.52981178534129625</v>
      </c>
      <c r="D95">
        <f t="shared" si="3"/>
        <v>1.8700674230184955E-2</v>
      </c>
    </row>
    <row r="96" spans="1:4" x14ac:dyDescent="0.3">
      <c r="A96">
        <v>121.2</v>
      </c>
      <c r="B96">
        <v>0.52222222222222237</v>
      </c>
      <c r="C96">
        <f t="shared" si="2"/>
        <v>0.52981178534129625</v>
      </c>
      <c r="D96">
        <f t="shared" si="3"/>
        <v>7.5895631190738833E-3</v>
      </c>
    </row>
    <row r="97" spans="1:4" x14ac:dyDescent="0.3">
      <c r="A97">
        <v>121.3</v>
      </c>
      <c r="B97">
        <v>0.52222222222222237</v>
      </c>
      <c r="C97">
        <f t="shared" si="2"/>
        <v>0.54595464753551226</v>
      </c>
      <c r="D97">
        <f t="shared" si="3"/>
        <v>2.3732425313289895E-2</v>
      </c>
    </row>
    <row r="98" spans="1:4" x14ac:dyDescent="0.3">
      <c r="A98">
        <v>121.3</v>
      </c>
      <c r="B98">
        <v>0.53333333333333344</v>
      </c>
      <c r="C98">
        <f t="shared" si="2"/>
        <v>0.54595464753551226</v>
      </c>
      <c r="D98">
        <f t="shared" si="3"/>
        <v>1.2621314202178824E-2</v>
      </c>
    </row>
    <row r="99" spans="1:4" x14ac:dyDescent="0.3">
      <c r="A99">
        <v>121.5</v>
      </c>
      <c r="B99">
        <v>0.53333333333333344</v>
      </c>
      <c r="C99">
        <f t="shared" si="2"/>
        <v>0.5779876144787397</v>
      </c>
      <c r="D99">
        <f t="shared" si="3"/>
        <v>4.465428114540626E-2</v>
      </c>
    </row>
    <row r="100" spans="1:4" x14ac:dyDescent="0.3">
      <c r="A100">
        <v>121.5</v>
      </c>
      <c r="B100">
        <v>0.54444444444444451</v>
      </c>
      <c r="C100">
        <f t="shared" si="2"/>
        <v>0.5779876144787397</v>
      </c>
      <c r="D100">
        <f t="shared" si="3"/>
        <v>3.3543170034295189E-2</v>
      </c>
    </row>
    <row r="101" spans="1:4" x14ac:dyDescent="0.3">
      <c r="A101">
        <v>121.5</v>
      </c>
      <c r="B101">
        <v>0.55555555555555558</v>
      </c>
      <c r="C101">
        <f t="shared" si="2"/>
        <v>0.5779876144787397</v>
      </c>
      <c r="D101">
        <f t="shared" si="3"/>
        <v>2.2432058923184117E-2</v>
      </c>
    </row>
    <row r="102" spans="1:4" x14ac:dyDescent="0.3">
      <c r="A102">
        <v>121.5</v>
      </c>
      <c r="B102">
        <v>0.56666666666666665</v>
      </c>
      <c r="C102">
        <f t="shared" si="2"/>
        <v>0.5779876144787397</v>
      </c>
      <c r="D102">
        <f t="shared" si="3"/>
        <v>1.1320947812073046E-2</v>
      </c>
    </row>
    <row r="103" spans="1:4" x14ac:dyDescent="0.3">
      <c r="A103">
        <v>121.5</v>
      </c>
      <c r="B103">
        <v>0.57777777777777772</v>
      </c>
      <c r="C103">
        <f t="shared" si="2"/>
        <v>0.5779876144787397</v>
      </c>
      <c r="D103">
        <f t="shared" si="3"/>
        <v>2.0983670096197393E-4</v>
      </c>
    </row>
    <row r="104" spans="1:4" x14ac:dyDescent="0.3">
      <c r="A104">
        <v>121.5</v>
      </c>
      <c r="B104">
        <v>0.5888888888888888</v>
      </c>
      <c r="C104">
        <f t="shared" si="2"/>
        <v>0.5779876144787397</v>
      </c>
      <c r="D104">
        <f t="shared" si="3"/>
        <v>1.0901274410149098E-2</v>
      </c>
    </row>
    <row r="105" spans="1:4" x14ac:dyDescent="0.3">
      <c r="A105">
        <v>121.5</v>
      </c>
      <c r="B105">
        <v>0.59999999999999987</v>
      </c>
      <c r="C105">
        <f t="shared" si="2"/>
        <v>0.5779876144787397</v>
      </c>
      <c r="D105">
        <f t="shared" si="3"/>
        <v>2.2012385521260169E-2</v>
      </c>
    </row>
    <row r="106" spans="1:4" x14ac:dyDescent="0.3">
      <c r="A106">
        <v>121.5</v>
      </c>
      <c r="B106">
        <v>0.54444444444444451</v>
      </c>
      <c r="C106">
        <f t="shared" si="2"/>
        <v>0.5779876144787397</v>
      </c>
      <c r="D106">
        <f t="shared" si="3"/>
        <v>3.3543170034295189E-2</v>
      </c>
    </row>
    <row r="107" spans="1:4" x14ac:dyDescent="0.3">
      <c r="A107">
        <v>121.5</v>
      </c>
      <c r="B107">
        <v>0.55555555555555558</v>
      </c>
      <c r="C107">
        <f t="shared" si="2"/>
        <v>0.5779876144787397</v>
      </c>
      <c r="D107">
        <f t="shared" si="3"/>
        <v>2.2432058923184117E-2</v>
      </c>
    </row>
    <row r="108" spans="1:4" x14ac:dyDescent="0.3">
      <c r="A108">
        <v>121.5</v>
      </c>
      <c r="B108">
        <v>0.56666666666666665</v>
      </c>
      <c r="C108">
        <f t="shared" si="2"/>
        <v>0.5779876144787397</v>
      </c>
      <c r="D108">
        <f t="shared" si="3"/>
        <v>1.1320947812073046E-2</v>
      </c>
    </row>
    <row r="109" spans="1:4" x14ac:dyDescent="0.3">
      <c r="A109">
        <v>121.5</v>
      </c>
      <c r="B109">
        <v>0.57777777777777772</v>
      </c>
      <c r="C109">
        <f t="shared" si="2"/>
        <v>0.5779876144787397</v>
      </c>
      <c r="D109">
        <f t="shared" si="3"/>
        <v>2.0983670096197393E-4</v>
      </c>
    </row>
    <row r="110" spans="1:4" x14ac:dyDescent="0.3">
      <c r="A110">
        <v>121.5</v>
      </c>
      <c r="B110">
        <v>0.5888888888888888</v>
      </c>
      <c r="C110">
        <f t="shared" si="2"/>
        <v>0.5779876144787397</v>
      </c>
      <c r="D110">
        <f t="shared" si="3"/>
        <v>1.0901274410149098E-2</v>
      </c>
    </row>
    <row r="111" spans="1:4" x14ac:dyDescent="0.3">
      <c r="A111">
        <v>121.5</v>
      </c>
      <c r="B111">
        <v>0.59999999999999987</v>
      </c>
      <c r="C111">
        <f t="shared" si="2"/>
        <v>0.5779876144787397</v>
      </c>
      <c r="D111">
        <f t="shared" si="3"/>
        <v>2.2012385521260169E-2</v>
      </c>
    </row>
    <row r="112" spans="1:4" x14ac:dyDescent="0.3">
      <c r="A112">
        <v>121.5</v>
      </c>
      <c r="B112">
        <v>0.61111111111111094</v>
      </c>
      <c r="C112">
        <f t="shared" si="2"/>
        <v>0.5779876144787397</v>
      </c>
      <c r="D112">
        <f t="shared" si="3"/>
        <v>3.3123496632371241E-2</v>
      </c>
    </row>
    <row r="113" spans="1:4" x14ac:dyDescent="0.3">
      <c r="A113">
        <v>122</v>
      </c>
      <c r="B113">
        <v>0.61111111111111094</v>
      </c>
      <c r="C113">
        <f t="shared" si="2"/>
        <v>0.65542174161032341</v>
      </c>
      <c r="D113">
        <f t="shared" si="3"/>
        <v>4.4310630499212467E-2</v>
      </c>
    </row>
    <row r="114" spans="1:4" x14ac:dyDescent="0.3">
      <c r="A114">
        <v>122</v>
      </c>
      <c r="B114">
        <v>0.62222222222222201</v>
      </c>
      <c r="C114">
        <f t="shared" si="2"/>
        <v>0.65542174161032341</v>
      </c>
      <c r="D114">
        <f t="shared" si="3"/>
        <v>3.3199519388101395E-2</v>
      </c>
    </row>
    <row r="115" spans="1:4" x14ac:dyDescent="0.3">
      <c r="A115">
        <v>122</v>
      </c>
      <c r="B115">
        <v>0.63333333333333308</v>
      </c>
      <c r="C115">
        <f t="shared" si="2"/>
        <v>0.65542174161032341</v>
      </c>
      <c r="D115">
        <f t="shared" si="3"/>
        <v>2.2088408276990323E-2</v>
      </c>
    </row>
    <row r="116" spans="1:4" x14ac:dyDescent="0.3">
      <c r="A116">
        <v>122</v>
      </c>
      <c r="B116">
        <v>0.64444444444444415</v>
      </c>
      <c r="C116">
        <f t="shared" si="2"/>
        <v>0.65542174161032341</v>
      </c>
      <c r="D116">
        <f t="shared" si="3"/>
        <v>1.0977297165879252E-2</v>
      </c>
    </row>
    <row r="117" spans="1:4" x14ac:dyDescent="0.3">
      <c r="A117">
        <v>122</v>
      </c>
      <c r="B117">
        <v>0.62222222222222201</v>
      </c>
      <c r="C117">
        <f t="shared" si="2"/>
        <v>0.65542174161032341</v>
      </c>
      <c r="D117">
        <f t="shared" si="3"/>
        <v>3.3199519388101395E-2</v>
      </c>
    </row>
    <row r="118" spans="1:4" x14ac:dyDescent="0.3">
      <c r="A118">
        <v>122</v>
      </c>
      <c r="B118">
        <v>0.63333333333333308</v>
      </c>
      <c r="C118">
        <f t="shared" si="2"/>
        <v>0.65542174161032341</v>
      </c>
      <c r="D118">
        <f t="shared" si="3"/>
        <v>2.2088408276990323E-2</v>
      </c>
    </row>
    <row r="119" spans="1:4" x14ac:dyDescent="0.3">
      <c r="A119">
        <v>122</v>
      </c>
      <c r="B119">
        <v>0.64444444444444415</v>
      </c>
      <c r="C119">
        <f t="shared" si="2"/>
        <v>0.65542174161032341</v>
      </c>
      <c r="D119">
        <f t="shared" si="3"/>
        <v>1.0977297165879252E-2</v>
      </c>
    </row>
    <row r="120" spans="1:4" x14ac:dyDescent="0.3">
      <c r="A120">
        <v>122</v>
      </c>
      <c r="B120">
        <v>0.65555555555555522</v>
      </c>
      <c r="C120">
        <f t="shared" si="2"/>
        <v>0.65542174161032341</v>
      </c>
      <c r="D120">
        <f t="shared" si="3"/>
        <v>1.3381394523181989E-4</v>
      </c>
    </row>
    <row r="121" spans="1:4" x14ac:dyDescent="0.3">
      <c r="A121">
        <v>122.5</v>
      </c>
      <c r="B121">
        <v>0.65555555555555522</v>
      </c>
      <c r="C121">
        <f t="shared" si="2"/>
        <v>0.72682948104853429</v>
      </c>
      <c r="D121">
        <f t="shared" si="3"/>
        <v>7.1273925492979062E-2</v>
      </c>
    </row>
    <row r="122" spans="1:4" x14ac:dyDescent="0.3">
      <c r="A122">
        <v>122.5</v>
      </c>
      <c r="B122">
        <v>0.6666666666666663</v>
      </c>
      <c r="C122">
        <f t="shared" si="2"/>
        <v>0.72682948104853429</v>
      </c>
      <c r="D122">
        <f t="shared" si="3"/>
        <v>6.0162814381867991E-2</v>
      </c>
    </row>
    <row r="123" spans="1:4" x14ac:dyDescent="0.3">
      <c r="A123">
        <v>122.5</v>
      </c>
      <c r="B123">
        <v>0.67777777777777737</v>
      </c>
      <c r="C123">
        <f t="shared" si="2"/>
        <v>0.72682948104853429</v>
      </c>
      <c r="D123">
        <f t="shared" si="3"/>
        <v>4.9051703270756919E-2</v>
      </c>
    </row>
    <row r="124" spans="1:4" x14ac:dyDescent="0.3">
      <c r="A124">
        <v>122.5</v>
      </c>
      <c r="B124">
        <v>0.68888888888888844</v>
      </c>
      <c r="C124">
        <f t="shared" si="2"/>
        <v>0.72682948104853429</v>
      </c>
      <c r="D124">
        <f t="shared" si="3"/>
        <v>3.7940592159645847E-2</v>
      </c>
    </row>
    <row r="125" spans="1:4" x14ac:dyDescent="0.3">
      <c r="A125">
        <v>122.5</v>
      </c>
      <c r="B125">
        <v>0.69999999999999951</v>
      </c>
      <c r="C125">
        <f t="shared" si="2"/>
        <v>0.72682948104853429</v>
      </c>
      <c r="D125">
        <f t="shared" si="3"/>
        <v>2.6829481048534776E-2</v>
      </c>
    </row>
    <row r="126" spans="1:4" x14ac:dyDescent="0.3">
      <c r="A126">
        <v>122.5</v>
      </c>
      <c r="B126">
        <v>0.6666666666666663</v>
      </c>
      <c r="C126">
        <f t="shared" si="2"/>
        <v>0.72682948104853429</v>
      </c>
      <c r="D126">
        <f t="shared" si="3"/>
        <v>6.0162814381867991E-2</v>
      </c>
    </row>
    <row r="127" spans="1:4" x14ac:dyDescent="0.3">
      <c r="A127">
        <v>122.5</v>
      </c>
      <c r="B127">
        <v>0.67777777777777737</v>
      </c>
      <c r="C127">
        <f t="shared" si="2"/>
        <v>0.72682948104853429</v>
      </c>
      <c r="D127">
        <f t="shared" si="3"/>
        <v>4.9051703270756919E-2</v>
      </c>
    </row>
    <row r="128" spans="1:4" x14ac:dyDescent="0.3">
      <c r="A128">
        <v>122.5</v>
      </c>
      <c r="B128">
        <v>0.68888888888888844</v>
      </c>
      <c r="C128">
        <f t="shared" si="2"/>
        <v>0.72682948104853429</v>
      </c>
      <c r="D128">
        <f t="shared" si="3"/>
        <v>3.7940592159645847E-2</v>
      </c>
    </row>
    <row r="129" spans="1:4" x14ac:dyDescent="0.3">
      <c r="A129">
        <v>122.5</v>
      </c>
      <c r="B129">
        <v>0.69999999999999951</v>
      </c>
      <c r="C129">
        <f t="shared" si="2"/>
        <v>0.72682948104853429</v>
      </c>
      <c r="D129">
        <f t="shared" si="3"/>
        <v>2.6829481048534776E-2</v>
      </c>
    </row>
    <row r="130" spans="1:4" x14ac:dyDescent="0.3">
      <c r="A130">
        <v>122.5</v>
      </c>
      <c r="B130">
        <v>0.71111111111111058</v>
      </c>
      <c r="C130">
        <f t="shared" si="2"/>
        <v>0.72682948104853429</v>
      </c>
      <c r="D130">
        <f t="shared" si="3"/>
        <v>1.5718369937423704E-2</v>
      </c>
    </row>
    <row r="131" spans="1:4" x14ac:dyDescent="0.3">
      <c r="A131">
        <v>122.8</v>
      </c>
      <c r="B131">
        <v>0.71111111111111058</v>
      </c>
      <c r="C131">
        <f t="shared" si="2"/>
        <v>0.76583632595656981</v>
      </c>
      <c r="D131">
        <f t="shared" si="3"/>
        <v>5.4725214845459225E-2</v>
      </c>
    </row>
    <row r="132" spans="1:4" x14ac:dyDescent="0.3">
      <c r="A132">
        <v>122.8</v>
      </c>
      <c r="B132">
        <v>0.72222222222222165</v>
      </c>
      <c r="C132">
        <f t="shared" ref="C132:C182" si="4">_xlfn.NORM.DIST(A132,121.016,2.46,TRUE)</f>
        <v>0.76583632595656981</v>
      </c>
      <c r="D132">
        <f t="shared" ref="D132:D182" si="5">ABS(B132-C132)</f>
        <v>4.3614103734348153E-2</v>
      </c>
    </row>
    <row r="133" spans="1:4" x14ac:dyDescent="0.3">
      <c r="A133">
        <v>123</v>
      </c>
      <c r="B133">
        <v>0.72222222222222165</v>
      </c>
      <c r="C133">
        <f t="shared" si="4"/>
        <v>0.79002386746318809</v>
      </c>
      <c r="D133">
        <f t="shared" si="5"/>
        <v>6.7801645240966435E-2</v>
      </c>
    </row>
    <row r="134" spans="1:4" x14ac:dyDescent="0.3">
      <c r="A134">
        <v>123</v>
      </c>
      <c r="B134">
        <v>0.73333333333333273</v>
      </c>
      <c r="C134">
        <f t="shared" si="4"/>
        <v>0.79002386746318809</v>
      </c>
      <c r="D134">
        <f t="shared" si="5"/>
        <v>5.6690534129855363E-2</v>
      </c>
    </row>
    <row r="135" spans="1:4" x14ac:dyDescent="0.3">
      <c r="A135">
        <v>123</v>
      </c>
      <c r="B135">
        <v>0.7444444444444438</v>
      </c>
      <c r="C135">
        <f t="shared" si="4"/>
        <v>0.79002386746318809</v>
      </c>
      <c r="D135">
        <f t="shared" si="5"/>
        <v>4.5579423018744292E-2</v>
      </c>
    </row>
    <row r="136" spans="1:4" x14ac:dyDescent="0.3">
      <c r="A136">
        <v>123</v>
      </c>
      <c r="B136">
        <v>0.75555555555555487</v>
      </c>
      <c r="C136">
        <f t="shared" si="4"/>
        <v>0.79002386746318809</v>
      </c>
      <c r="D136">
        <f t="shared" si="5"/>
        <v>3.446831190763322E-2</v>
      </c>
    </row>
    <row r="137" spans="1:4" x14ac:dyDescent="0.3">
      <c r="A137">
        <v>123</v>
      </c>
      <c r="B137">
        <v>0.76666666666666594</v>
      </c>
      <c r="C137">
        <f t="shared" si="4"/>
        <v>0.79002386746318809</v>
      </c>
      <c r="D137">
        <f t="shared" si="5"/>
        <v>2.3357200796522148E-2</v>
      </c>
    </row>
    <row r="138" spans="1:4" x14ac:dyDescent="0.3">
      <c r="A138">
        <v>123</v>
      </c>
      <c r="B138">
        <v>0.77777777777777701</v>
      </c>
      <c r="C138">
        <f t="shared" si="4"/>
        <v>0.79002386746318809</v>
      </c>
      <c r="D138">
        <f t="shared" si="5"/>
        <v>1.2246089685411077E-2</v>
      </c>
    </row>
    <row r="139" spans="1:4" x14ac:dyDescent="0.3">
      <c r="A139">
        <v>123</v>
      </c>
      <c r="B139">
        <v>0.78888888888888808</v>
      </c>
      <c r="C139">
        <f t="shared" si="4"/>
        <v>0.79002386746318809</v>
      </c>
      <c r="D139">
        <f t="shared" si="5"/>
        <v>1.1349785743000051E-3</v>
      </c>
    </row>
    <row r="140" spans="1:4" x14ac:dyDescent="0.3">
      <c r="A140">
        <v>123</v>
      </c>
      <c r="B140">
        <v>0.73333333333333273</v>
      </c>
      <c r="C140">
        <f t="shared" si="4"/>
        <v>0.79002386746318809</v>
      </c>
      <c r="D140">
        <f t="shared" si="5"/>
        <v>5.6690534129855363E-2</v>
      </c>
    </row>
    <row r="141" spans="1:4" x14ac:dyDescent="0.3">
      <c r="A141">
        <v>123</v>
      </c>
      <c r="B141">
        <v>0.7444444444444438</v>
      </c>
      <c r="C141">
        <f t="shared" si="4"/>
        <v>0.79002386746318809</v>
      </c>
      <c r="D141">
        <f t="shared" si="5"/>
        <v>4.5579423018744292E-2</v>
      </c>
    </row>
    <row r="142" spans="1:4" x14ac:dyDescent="0.3">
      <c r="A142">
        <v>123</v>
      </c>
      <c r="B142">
        <v>0.75555555555555487</v>
      </c>
      <c r="C142">
        <f t="shared" si="4"/>
        <v>0.79002386746318809</v>
      </c>
      <c r="D142">
        <f t="shared" si="5"/>
        <v>3.446831190763322E-2</v>
      </c>
    </row>
    <row r="143" spans="1:4" x14ac:dyDescent="0.3">
      <c r="A143">
        <v>123</v>
      </c>
      <c r="B143">
        <v>0.76666666666666594</v>
      </c>
      <c r="C143">
        <f t="shared" si="4"/>
        <v>0.79002386746318809</v>
      </c>
      <c r="D143">
        <f t="shared" si="5"/>
        <v>2.3357200796522148E-2</v>
      </c>
    </row>
    <row r="144" spans="1:4" x14ac:dyDescent="0.3">
      <c r="A144">
        <v>123</v>
      </c>
      <c r="B144">
        <v>0.77777777777777701</v>
      </c>
      <c r="C144">
        <f t="shared" si="4"/>
        <v>0.79002386746318809</v>
      </c>
      <c r="D144">
        <f t="shared" si="5"/>
        <v>1.2246089685411077E-2</v>
      </c>
    </row>
    <row r="145" spans="1:4" x14ac:dyDescent="0.3">
      <c r="A145">
        <v>123</v>
      </c>
      <c r="B145">
        <v>0.78888888888888808</v>
      </c>
      <c r="C145">
        <f t="shared" si="4"/>
        <v>0.79002386746318809</v>
      </c>
      <c r="D145">
        <f t="shared" si="5"/>
        <v>1.1349785743000051E-3</v>
      </c>
    </row>
    <row r="146" spans="1:4" x14ac:dyDescent="0.3">
      <c r="A146">
        <v>123</v>
      </c>
      <c r="B146">
        <v>0.79999999999999916</v>
      </c>
      <c r="C146">
        <f t="shared" si="4"/>
        <v>0.79002386746318809</v>
      </c>
      <c r="D146">
        <f t="shared" si="5"/>
        <v>9.9761325368110665E-3</v>
      </c>
    </row>
    <row r="147" spans="1:4" x14ac:dyDescent="0.3">
      <c r="A147">
        <v>123.1</v>
      </c>
      <c r="B147">
        <v>0.79999999999999916</v>
      </c>
      <c r="C147">
        <f t="shared" si="4"/>
        <v>0.80154548665903425</v>
      </c>
      <c r="D147">
        <f t="shared" si="5"/>
        <v>1.5454866590350891E-3</v>
      </c>
    </row>
    <row r="148" spans="1:4" x14ac:dyDescent="0.3">
      <c r="A148">
        <v>123.1</v>
      </c>
      <c r="B148">
        <v>0.81111111111111023</v>
      </c>
      <c r="C148">
        <f t="shared" si="4"/>
        <v>0.80154548665903425</v>
      </c>
      <c r="D148">
        <f t="shared" si="5"/>
        <v>9.5656244520759826E-3</v>
      </c>
    </row>
    <row r="149" spans="1:4" x14ac:dyDescent="0.3">
      <c r="A149">
        <v>123.2</v>
      </c>
      <c r="B149">
        <v>0.81111111111111023</v>
      </c>
      <c r="C149">
        <f t="shared" si="4"/>
        <v>0.81267714073846054</v>
      </c>
      <c r="D149">
        <f t="shared" si="5"/>
        <v>1.5660296273503072E-3</v>
      </c>
    </row>
    <row r="150" spans="1:4" x14ac:dyDescent="0.3">
      <c r="A150">
        <v>123.2</v>
      </c>
      <c r="B150">
        <v>0.8222222222222213</v>
      </c>
      <c r="C150">
        <f t="shared" si="4"/>
        <v>0.81267714073846054</v>
      </c>
      <c r="D150">
        <f t="shared" si="5"/>
        <v>9.5450814837607645E-3</v>
      </c>
    </row>
    <row r="151" spans="1:4" x14ac:dyDescent="0.3">
      <c r="A151">
        <v>123.3</v>
      </c>
      <c r="B151">
        <v>0.8222222222222213</v>
      </c>
      <c r="C151">
        <f t="shared" si="4"/>
        <v>0.82341427375391485</v>
      </c>
      <c r="D151">
        <f t="shared" si="5"/>
        <v>1.1920515316935498E-3</v>
      </c>
    </row>
    <row r="152" spans="1:4" x14ac:dyDescent="0.3">
      <c r="A152">
        <v>123.3</v>
      </c>
      <c r="B152">
        <v>0.83333333333333237</v>
      </c>
      <c r="C152">
        <f t="shared" si="4"/>
        <v>0.82341427375391485</v>
      </c>
      <c r="D152">
        <f t="shared" si="5"/>
        <v>9.9190595794175218E-3</v>
      </c>
    </row>
    <row r="153" spans="1:4" x14ac:dyDescent="0.3">
      <c r="A153">
        <v>123.5</v>
      </c>
      <c r="B153">
        <v>0.83333333333333237</v>
      </c>
      <c r="C153">
        <f t="shared" si="4"/>
        <v>0.8436939206852182</v>
      </c>
      <c r="D153">
        <f t="shared" si="5"/>
        <v>1.036058735188583E-2</v>
      </c>
    </row>
    <row r="154" spans="1:4" x14ac:dyDescent="0.3">
      <c r="A154">
        <v>123.5</v>
      </c>
      <c r="B154">
        <v>0.84444444444444344</v>
      </c>
      <c r="C154">
        <f t="shared" si="4"/>
        <v>0.8436939206852182</v>
      </c>
      <c r="D154">
        <f t="shared" si="5"/>
        <v>7.5052375922524117E-4</v>
      </c>
    </row>
    <row r="155" spans="1:4" x14ac:dyDescent="0.3">
      <c r="A155">
        <v>123.5</v>
      </c>
      <c r="B155">
        <v>0.85555555555555451</v>
      </c>
      <c r="C155">
        <f t="shared" si="4"/>
        <v>0.8436939206852182</v>
      </c>
      <c r="D155">
        <f t="shared" si="5"/>
        <v>1.1861634870336313E-2</v>
      </c>
    </row>
    <row r="156" spans="1:4" x14ac:dyDescent="0.3">
      <c r="A156">
        <v>123.5</v>
      </c>
      <c r="B156">
        <v>0.86666666666666559</v>
      </c>
      <c r="C156">
        <f t="shared" si="4"/>
        <v>0.8436939206852182</v>
      </c>
      <c r="D156">
        <f t="shared" si="5"/>
        <v>2.2972745981447384E-2</v>
      </c>
    </row>
    <row r="157" spans="1:4" x14ac:dyDescent="0.3">
      <c r="A157">
        <v>123.5</v>
      </c>
      <c r="B157">
        <v>0.87777777777777666</v>
      </c>
      <c r="C157">
        <f t="shared" si="4"/>
        <v>0.8436939206852182</v>
      </c>
      <c r="D157">
        <f t="shared" si="5"/>
        <v>3.4083857092558456E-2</v>
      </c>
    </row>
    <row r="158" spans="1:4" x14ac:dyDescent="0.3">
      <c r="A158">
        <v>123.5</v>
      </c>
      <c r="B158">
        <v>0.84444444444444344</v>
      </c>
      <c r="C158">
        <f t="shared" si="4"/>
        <v>0.8436939206852182</v>
      </c>
      <c r="D158">
        <f t="shared" si="5"/>
        <v>7.5052375922524117E-4</v>
      </c>
    </row>
    <row r="159" spans="1:4" x14ac:dyDescent="0.3">
      <c r="A159">
        <v>123.5</v>
      </c>
      <c r="B159">
        <v>0.85555555555555451</v>
      </c>
      <c r="C159">
        <f t="shared" si="4"/>
        <v>0.8436939206852182</v>
      </c>
      <c r="D159">
        <f t="shared" si="5"/>
        <v>1.1861634870336313E-2</v>
      </c>
    </row>
    <row r="160" spans="1:4" x14ac:dyDescent="0.3">
      <c r="A160">
        <v>123.5</v>
      </c>
      <c r="B160">
        <v>0.86666666666666559</v>
      </c>
      <c r="C160">
        <f t="shared" si="4"/>
        <v>0.8436939206852182</v>
      </c>
      <c r="D160">
        <f t="shared" si="5"/>
        <v>2.2972745981447384E-2</v>
      </c>
    </row>
    <row r="161" spans="1:4" x14ac:dyDescent="0.3">
      <c r="A161">
        <v>123.5</v>
      </c>
      <c r="B161">
        <v>0.87777777777777666</v>
      </c>
      <c r="C161">
        <f t="shared" si="4"/>
        <v>0.8436939206852182</v>
      </c>
      <c r="D161">
        <f t="shared" si="5"/>
        <v>3.4083857092558456E-2</v>
      </c>
    </row>
    <row r="162" spans="1:4" x14ac:dyDescent="0.3">
      <c r="A162">
        <v>123.5</v>
      </c>
      <c r="B162">
        <v>0.88888888888888773</v>
      </c>
      <c r="C162">
        <f t="shared" si="4"/>
        <v>0.8436939206852182</v>
      </c>
      <c r="D162">
        <f t="shared" si="5"/>
        <v>4.5194968203669528E-2</v>
      </c>
    </row>
    <row r="163" spans="1:4" x14ac:dyDescent="0.3">
      <c r="A163">
        <v>124</v>
      </c>
      <c r="B163">
        <v>0.88888888888888773</v>
      </c>
      <c r="C163">
        <f t="shared" si="4"/>
        <v>0.8874366439155621</v>
      </c>
      <c r="D163">
        <f t="shared" si="5"/>
        <v>1.4522449733256337E-3</v>
      </c>
    </row>
    <row r="164" spans="1:4" x14ac:dyDescent="0.3">
      <c r="A164">
        <v>124</v>
      </c>
      <c r="B164">
        <v>0.8999999999999988</v>
      </c>
      <c r="C164">
        <f t="shared" si="4"/>
        <v>0.8874366439155621</v>
      </c>
      <c r="D164">
        <f t="shared" si="5"/>
        <v>1.2563356084436705E-2</v>
      </c>
    </row>
    <row r="165" spans="1:4" x14ac:dyDescent="0.3">
      <c r="A165">
        <v>124</v>
      </c>
      <c r="B165">
        <v>0.91111111111110987</v>
      </c>
      <c r="C165">
        <f t="shared" si="4"/>
        <v>0.8874366439155621</v>
      </c>
      <c r="D165">
        <f t="shared" si="5"/>
        <v>2.3674467195547777E-2</v>
      </c>
    </row>
    <row r="166" spans="1:4" x14ac:dyDescent="0.3">
      <c r="A166">
        <v>124</v>
      </c>
      <c r="B166">
        <v>0.92222222222222094</v>
      </c>
      <c r="C166">
        <f t="shared" si="4"/>
        <v>0.8874366439155621</v>
      </c>
      <c r="D166">
        <f t="shared" si="5"/>
        <v>3.4785578306658849E-2</v>
      </c>
    </row>
    <row r="167" spans="1:4" x14ac:dyDescent="0.3">
      <c r="A167">
        <v>124</v>
      </c>
      <c r="B167">
        <v>0.93333333333333202</v>
      </c>
      <c r="C167">
        <f t="shared" si="4"/>
        <v>0.8874366439155621</v>
      </c>
      <c r="D167">
        <f t="shared" si="5"/>
        <v>4.589668941776992E-2</v>
      </c>
    </row>
    <row r="168" spans="1:4" x14ac:dyDescent="0.3">
      <c r="A168">
        <v>124</v>
      </c>
      <c r="B168">
        <v>0.8999999999999988</v>
      </c>
      <c r="C168">
        <f t="shared" si="4"/>
        <v>0.8874366439155621</v>
      </c>
      <c r="D168">
        <f t="shared" si="5"/>
        <v>1.2563356084436705E-2</v>
      </c>
    </row>
    <row r="169" spans="1:4" x14ac:dyDescent="0.3">
      <c r="A169">
        <v>124</v>
      </c>
      <c r="B169">
        <v>0.91111111111110987</v>
      </c>
      <c r="C169">
        <f t="shared" si="4"/>
        <v>0.8874366439155621</v>
      </c>
      <c r="D169">
        <f t="shared" si="5"/>
        <v>2.3674467195547777E-2</v>
      </c>
    </row>
    <row r="170" spans="1:4" x14ac:dyDescent="0.3">
      <c r="A170">
        <v>124</v>
      </c>
      <c r="B170">
        <v>0.92222222222222094</v>
      </c>
      <c r="C170">
        <f t="shared" si="4"/>
        <v>0.8874366439155621</v>
      </c>
      <c r="D170">
        <f t="shared" si="5"/>
        <v>3.4785578306658849E-2</v>
      </c>
    </row>
    <row r="171" spans="1:4" x14ac:dyDescent="0.3">
      <c r="A171">
        <v>124</v>
      </c>
      <c r="B171">
        <v>0.93333333333333202</v>
      </c>
      <c r="C171">
        <f t="shared" si="4"/>
        <v>0.8874366439155621</v>
      </c>
      <c r="D171">
        <f t="shared" si="5"/>
        <v>4.589668941776992E-2</v>
      </c>
    </row>
    <row r="172" spans="1:4" x14ac:dyDescent="0.3">
      <c r="A172">
        <v>124</v>
      </c>
      <c r="B172">
        <v>0.94444444444444309</v>
      </c>
      <c r="C172">
        <f t="shared" si="4"/>
        <v>0.8874366439155621</v>
      </c>
      <c r="D172">
        <f t="shared" si="5"/>
        <v>5.7007800528880992E-2</v>
      </c>
    </row>
    <row r="173" spans="1:4" x14ac:dyDescent="0.3">
      <c r="A173">
        <v>125</v>
      </c>
      <c r="B173">
        <v>0.94444444444444309</v>
      </c>
      <c r="C173">
        <f t="shared" si="4"/>
        <v>0.9473314476332938</v>
      </c>
      <c r="D173">
        <f t="shared" si="5"/>
        <v>2.8870031888507119E-3</v>
      </c>
    </row>
    <row r="174" spans="1:4" x14ac:dyDescent="0.3">
      <c r="A174">
        <v>125</v>
      </c>
      <c r="B174">
        <v>0.95555555555555416</v>
      </c>
      <c r="C174">
        <f t="shared" si="4"/>
        <v>0.9473314476332938</v>
      </c>
      <c r="D174">
        <f t="shared" si="5"/>
        <v>8.2241079222603597E-3</v>
      </c>
    </row>
    <row r="175" spans="1:4" x14ac:dyDescent="0.3">
      <c r="A175">
        <v>125.1</v>
      </c>
      <c r="B175">
        <v>0.95555555555555416</v>
      </c>
      <c r="C175">
        <f t="shared" si="4"/>
        <v>0.95155912703313605</v>
      </c>
      <c r="D175">
        <f t="shared" si="5"/>
        <v>3.9964285224181051E-3</v>
      </c>
    </row>
    <row r="176" spans="1:4" x14ac:dyDescent="0.3">
      <c r="A176">
        <v>125.1</v>
      </c>
      <c r="B176">
        <v>0.96666666666666523</v>
      </c>
      <c r="C176">
        <f t="shared" si="4"/>
        <v>0.95155912703313605</v>
      </c>
      <c r="D176">
        <f t="shared" si="5"/>
        <v>1.5107539633529177E-2</v>
      </c>
    </row>
    <row r="177" spans="1:4" x14ac:dyDescent="0.3">
      <c r="A177">
        <v>125.3</v>
      </c>
      <c r="B177">
        <v>0.96666666666666523</v>
      </c>
      <c r="C177">
        <f t="shared" si="4"/>
        <v>0.95919880958913672</v>
      </c>
      <c r="D177">
        <f t="shared" si="5"/>
        <v>7.4678570775285058E-3</v>
      </c>
    </row>
    <row r="178" spans="1:4" x14ac:dyDescent="0.3">
      <c r="A178">
        <v>125.3</v>
      </c>
      <c r="B178">
        <v>0.9777777777777763</v>
      </c>
      <c r="C178">
        <f t="shared" si="4"/>
        <v>0.95919880958913672</v>
      </c>
      <c r="D178">
        <f t="shared" si="5"/>
        <v>1.8578968188639577E-2</v>
      </c>
    </row>
    <row r="179" spans="1:4" x14ac:dyDescent="0.3">
      <c r="A179">
        <v>126.5</v>
      </c>
      <c r="B179">
        <v>0.9777777777777763</v>
      </c>
      <c r="C179">
        <f t="shared" si="4"/>
        <v>0.98710197050252901</v>
      </c>
      <c r="D179">
        <f t="shared" si="5"/>
        <v>9.3241927247527112E-3</v>
      </c>
    </row>
    <row r="180" spans="1:4" x14ac:dyDescent="0.3">
      <c r="A180">
        <v>126.5</v>
      </c>
      <c r="B180">
        <v>0.98888888888888737</v>
      </c>
      <c r="C180">
        <f t="shared" si="4"/>
        <v>0.98710197050252901</v>
      </c>
      <c r="D180">
        <f t="shared" si="5"/>
        <v>1.7869183863583604E-3</v>
      </c>
    </row>
    <row r="181" spans="1:4" x14ac:dyDescent="0.3">
      <c r="A181">
        <v>128</v>
      </c>
      <c r="B181">
        <v>0.98888888888888737</v>
      </c>
      <c r="C181">
        <f t="shared" si="4"/>
        <v>0.99773741510466951</v>
      </c>
      <c r="D181">
        <f t="shared" si="5"/>
        <v>8.8485262157821376E-3</v>
      </c>
    </row>
    <row r="182" spans="1:4" x14ac:dyDescent="0.3">
      <c r="A182">
        <v>128</v>
      </c>
      <c r="B182">
        <v>0.99999999999999845</v>
      </c>
      <c r="C182">
        <f t="shared" si="4"/>
        <v>0.99773741510466951</v>
      </c>
      <c r="D182">
        <f t="shared" si="5"/>
        <v>2.262584895328934E-3</v>
      </c>
    </row>
  </sheetData>
  <sortState xmlns:xlrd2="http://schemas.microsoft.com/office/spreadsheetml/2017/richdata2" ref="A3:B182">
    <sortCondition ref="A3:A18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C8B2-7FCF-439E-9E3F-573F945FA93E}">
  <dimension ref="A1:F106"/>
  <sheetViews>
    <sheetView tabSelected="1" workbookViewId="0">
      <selection activeCell="B17" sqref="B17"/>
    </sheetView>
  </sheetViews>
  <sheetFormatPr defaultRowHeight="14.4" x14ac:dyDescent="0.3"/>
  <cols>
    <col min="2" max="2" width="11" bestFit="1" customWidth="1"/>
  </cols>
  <sheetData>
    <row r="1" spans="1:6" x14ac:dyDescent="0.3">
      <c r="A1">
        <v>114.5</v>
      </c>
      <c r="B1">
        <v>0</v>
      </c>
      <c r="C1">
        <v>0</v>
      </c>
      <c r="E1">
        <v>114.5</v>
      </c>
      <c r="F1">
        <v>0</v>
      </c>
    </row>
    <row r="2" spans="1:6" x14ac:dyDescent="0.3">
      <c r="A2">
        <v>115.5</v>
      </c>
      <c r="B2">
        <v>2</v>
      </c>
      <c r="C2">
        <v>2.2222222222222223E-2</v>
      </c>
      <c r="E2">
        <v>114.5</v>
      </c>
      <c r="F2">
        <v>2.2222222222222223E-2</v>
      </c>
    </row>
    <row r="3" spans="1:6" x14ac:dyDescent="0.3">
      <c r="A3">
        <v>116.5</v>
      </c>
      <c r="B3">
        <v>2</v>
      </c>
      <c r="C3">
        <v>2.2222222222222223E-2</v>
      </c>
      <c r="E3">
        <v>115.5</v>
      </c>
      <c r="F3">
        <v>2.2222222222222223E-2</v>
      </c>
    </row>
    <row r="4" spans="1:6" x14ac:dyDescent="0.3">
      <c r="A4">
        <v>117.5</v>
      </c>
      <c r="B4">
        <v>3</v>
      </c>
      <c r="C4">
        <v>3.3333333333333333E-2</v>
      </c>
      <c r="E4">
        <v>115.5</v>
      </c>
      <c r="F4">
        <v>2.2222222222222223E-2</v>
      </c>
    </row>
    <row r="5" spans="1:6" x14ac:dyDescent="0.3">
      <c r="A5">
        <v>118.5</v>
      </c>
      <c r="B5">
        <v>5</v>
      </c>
      <c r="C5">
        <v>5.5555555555555552E-2</v>
      </c>
      <c r="E5">
        <v>116.5</v>
      </c>
      <c r="F5">
        <v>2.2222222222222223E-2</v>
      </c>
    </row>
    <row r="6" spans="1:6" x14ac:dyDescent="0.3">
      <c r="A6">
        <v>119.5</v>
      </c>
      <c r="B6">
        <v>16</v>
      </c>
      <c r="C6">
        <v>0.17777777777777778</v>
      </c>
      <c r="E6">
        <v>116.5</v>
      </c>
      <c r="F6">
        <v>3.3333333333333333E-2</v>
      </c>
    </row>
    <row r="7" spans="1:6" x14ac:dyDescent="0.3">
      <c r="A7">
        <v>120.5</v>
      </c>
      <c r="B7">
        <v>14</v>
      </c>
      <c r="C7">
        <v>0.15555555555555556</v>
      </c>
      <c r="E7">
        <v>117.5</v>
      </c>
      <c r="F7">
        <v>3.3333333333333333E-2</v>
      </c>
    </row>
    <row r="8" spans="1:6" x14ac:dyDescent="0.3">
      <c r="A8">
        <v>121.5</v>
      </c>
      <c r="B8">
        <v>13</v>
      </c>
      <c r="C8">
        <v>0.14444444444444443</v>
      </c>
      <c r="E8">
        <v>117.5</v>
      </c>
      <c r="F8">
        <v>5.5555555555555552E-2</v>
      </c>
    </row>
    <row r="9" spans="1:6" x14ac:dyDescent="0.3">
      <c r="A9">
        <v>122.5</v>
      </c>
      <c r="B9">
        <v>9</v>
      </c>
      <c r="C9">
        <v>0.1</v>
      </c>
      <c r="E9">
        <v>118.5</v>
      </c>
      <c r="F9">
        <v>5.5555555555555552E-2</v>
      </c>
    </row>
    <row r="10" spans="1:6" x14ac:dyDescent="0.3">
      <c r="A10">
        <v>123.5</v>
      </c>
      <c r="B10">
        <v>16</v>
      </c>
      <c r="C10">
        <v>0.17777777777777778</v>
      </c>
      <c r="E10">
        <v>118.5</v>
      </c>
      <c r="F10">
        <v>0.17777777777777778</v>
      </c>
    </row>
    <row r="11" spans="1:6" x14ac:dyDescent="0.3">
      <c r="A11">
        <v>124.5</v>
      </c>
      <c r="B11">
        <v>5</v>
      </c>
      <c r="C11">
        <v>5.5555555555555552E-2</v>
      </c>
      <c r="E11">
        <v>119.5</v>
      </c>
      <c r="F11">
        <v>0.17777777777777778</v>
      </c>
    </row>
    <row r="12" spans="1:6" x14ac:dyDescent="0.3">
      <c r="A12">
        <v>125.5</v>
      </c>
      <c r="B12">
        <v>3</v>
      </c>
      <c r="C12">
        <v>3.3333333333333333E-2</v>
      </c>
      <c r="E12">
        <v>119.5</v>
      </c>
      <c r="F12">
        <v>0.15555555555555556</v>
      </c>
    </row>
    <row r="13" spans="1:6" x14ac:dyDescent="0.3">
      <c r="A13">
        <v>126.5</v>
      </c>
      <c r="B13">
        <v>1</v>
      </c>
      <c r="C13">
        <v>1.1111111111111112E-2</v>
      </c>
      <c r="E13">
        <v>120.5</v>
      </c>
      <c r="F13">
        <v>0.15555555555555556</v>
      </c>
    </row>
    <row r="14" spans="1:6" x14ac:dyDescent="0.3">
      <c r="A14">
        <v>127.5</v>
      </c>
      <c r="B14">
        <v>0</v>
      </c>
      <c r="C14">
        <v>0</v>
      </c>
      <c r="E14">
        <v>120.5</v>
      </c>
      <c r="F14">
        <v>0.14444444444444443</v>
      </c>
    </row>
    <row r="15" spans="1:6" x14ac:dyDescent="0.3">
      <c r="A15">
        <v>128.5</v>
      </c>
      <c r="B15">
        <v>1</v>
      </c>
      <c r="C15">
        <v>1.1111111111111112E-2</v>
      </c>
      <c r="E15">
        <v>121.5</v>
      </c>
      <c r="F15">
        <v>0.14444444444444443</v>
      </c>
    </row>
    <row r="16" spans="1:6" x14ac:dyDescent="0.3">
      <c r="B16">
        <v>0</v>
      </c>
      <c r="E16">
        <v>121.5</v>
      </c>
      <c r="F16">
        <v>0.1</v>
      </c>
    </row>
    <row r="17" spans="1:6" x14ac:dyDescent="0.3">
      <c r="A17">
        <v>115</v>
      </c>
      <c r="B17">
        <f>_xlfn.NORM.DIST(A17,$D$17,$D$18,FALSE)</f>
        <v>8.2387811273064507E-3</v>
      </c>
      <c r="D17">
        <v>121.01555555555558</v>
      </c>
      <c r="E17">
        <v>122.5</v>
      </c>
      <c r="F17">
        <v>0.1</v>
      </c>
    </row>
    <row r="18" spans="1:6" x14ac:dyDescent="0.3">
      <c r="A18">
        <v>115.3</v>
      </c>
      <c r="B18">
        <f t="shared" ref="B18:B81" si="0">_xlfn.NORM.DIST(A18,$D$17,$D$18,FALSE)</f>
        <v>1.1006149775591577E-2</v>
      </c>
      <c r="D18">
        <v>2.4649867748617189</v>
      </c>
      <c r="E18">
        <v>122.5</v>
      </c>
      <c r="F18">
        <v>0.17777777777777778</v>
      </c>
    </row>
    <row r="19" spans="1:6" x14ac:dyDescent="0.3">
      <c r="A19">
        <v>116</v>
      </c>
      <c r="B19">
        <f t="shared" si="0"/>
        <v>2.0421525000960245E-2</v>
      </c>
      <c r="E19">
        <v>123.5</v>
      </c>
      <c r="F19">
        <v>0.17777777777777778</v>
      </c>
    </row>
    <row r="20" spans="1:6" x14ac:dyDescent="0.3">
      <c r="A20">
        <v>116.2</v>
      </c>
      <c r="B20">
        <f t="shared" si="0"/>
        <v>2.4008011609403575E-2</v>
      </c>
      <c r="E20">
        <v>123.5</v>
      </c>
      <c r="F20">
        <v>5.5555555555555552E-2</v>
      </c>
    </row>
    <row r="21" spans="1:6" x14ac:dyDescent="0.3">
      <c r="A21">
        <v>116.7</v>
      </c>
      <c r="B21">
        <f t="shared" si="0"/>
        <v>3.495570735482742E-2</v>
      </c>
      <c r="E21">
        <v>124.5</v>
      </c>
      <c r="F21">
        <v>5.5555555555555552E-2</v>
      </c>
    </row>
    <row r="22" spans="1:6" x14ac:dyDescent="0.3">
      <c r="A22">
        <v>117</v>
      </c>
      <c r="B22">
        <f t="shared" si="0"/>
        <v>4.29376446332378E-2</v>
      </c>
      <c r="E22">
        <v>124.5</v>
      </c>
      <c r="F22">
        <v>3.3333333333333333E-2</v>
      </c>
    </row>
    <row r="23" spans="1:6" x14ac:dyDescent="0.3">
      <c r="A23">
        <v>117.2</v>
      </c>
      <c r="B23">
        <f t="shared" si="0"/>
        <v>4.8843998330065828E-2</v>
      </c>
      <c r="E23">
        <v>125.5</v>
      </c>
      <c r="F23">
        <v>3.3333333333333333E-2</v>
      </c>
    </row>
    <row r="24" spans="1:6" x14ac:dyDescent="0.3">
      <c r="A24">
        <v>117.8</v>
      </c>
      <c r="B24">
        <f t="shared" si="0"/>
        <v>6.9115609312771595E-2</v>
      </c>
      <c r="E24">
        <v>125.5</v>
      </c>
      <c r="F24">
        <v>1.1111111111111112E-2</v>
      </c>
    </row>
    <row r="25" spans="1:6" x14ac:dyDescent="0.3">
      <c r="A25">
        <v>118</v>
      </c>
      <c r="B25">
        <f t="shared" si="0"/>
        <v>7.6579602226000132E-2</v>
      </c>
      <c r="E25">
        <v>126.5</v>
      </c>
      <c r="F25">
        <v>1.1111111111111112E-2</v>
      </c>
    </row>
    <row r="26" spans="1:6" x14ac:dyDescent="0.3">
      <c r="A26">
        <v>118</v>
      </c>
      <c r="B26">
        <f t="shared" si="0"/>
        <v>7.6579602226000132E-2</v>
      </c>
      <c r="E26">
        <v>126.5</v>
      </c>
      <c r="F26">
        <v>0</v>
      </c>
    </row>
    <row r="27" spans="1:6" x14ac:dyDescent="0.3">
      <c r="A27">
        <v>118.2</v>
      </c>
      <c r="B27">
        <f t="shared" si="0"/>
        <v>8.4292913489177002E-2</v>
      </c>
      <c r="E27">
        <v>127.5</v>
      </c>
      <c r="F27">
        <v>0</v>
      </c>
    </row>
    <row r="28" spans="1:6" x14ac:dyDescent="0.3">
      <c r="A28">
        <v>118.5</v>
      </c>
      <c r="B28">
        <f t="shared" si="0"/>
        <v>9.6149574435101873E-2</v>
      </c>
      <c r="E28">
        <v>127.5</v>
      </c>
      <c r="F28">
        <v>1.1111111111111112E-2</v>
      </c>
    </row>
    <row r="29" spans="1:6" x14ac:dyDescent="0.3">
      <c r="A29">
        <v>118.7</v>
      </c>
      <c r="B29">
        <f t="shared" si="0"/>
        <v>0.1041064912205973</v>
      </c>
      <c r="E29">
        <v>128.5</v>
      </c>
      <c r="F29">
        <v>1.1111111111111112E-2</v>
      </c>
    </row>
    <row r="30" spans="1:6" x14ac:dyDescent="0.3">
      <c r="A30">
        <v>118.9</v>
      </c>
      <c r="B30">
        <f t="shared" si="0"/>
        <v>0.11198226463645955</v>
      </c>
      <c r="E30">
        <v>128.5</v>
      </c>
      <c r="F30">
        <v>0</v>
      </c>
    </row>
    <row r="31" spans="1:6" x14ac:dyDescent="0.3">
      <c r="A31">
        <v>119</v>
      </c>
      <c r="B31">
        <f t="shared" si="0"/>
        <v>0.11585448127052152</v>
      </c>
    </row>
    <row r="32" spans="1:6" x14ac:dyDescent="0.3">
      <c r="A32">
        <v>119</v>
      </c>
      <c r="B32">
        <f t="shared" si="0"/>
        <v>0.11585448127052152</v>
      </c>
    </row>
    <row r="33" spans="1:2" x14ac:dyDescent="0.3">
      <c r="A33">
        <v>119</v>
      </c>
      <c r="B33">
        <f t="shared" si="0"/>
        <v>0.11585448127052152</v>
      </c>
    </row>
    <row r="34" spans="1:2" x14ac:dyDescent="0.3">
      <c r="A34">
        <v>119</v>
      </c>
      <c r="B34">
        <f t="shared" si="0"/>
        <v>0.11585448127052152</v>
      </c>
    </row>
    <row r="35" spans="1:2" x14ac:dyDescent="0.3">
      <c r="A35">
        <v>119</v>
      </c>
      <c r="B35">
        <f t="shared" si="0"/>
        <v>0.11585448127052152</v>
      </c>
    </row>
    <row r="36" spans="1:2" x14ac:dyDescent="0.3">
      <c r="A36">
        <v>119.2</v>
      </c>
      <c r="B36">
        <f t="shared" si="0"/>
        <v>0.12339448911748484</v>
      </c>
    </row>
    <row r="37" spans="1:2" x14ac:dyDescent="0.3">
      <c r="A37">
        <v>119.2</v>
      </c>
      <c r="B37">
        <f t="shared" si="0"/>
        <v>0.12339448911748484</v>
      </c>
    </row>
    <row r="38" spans="1:2" x14ac:dyDescent="0.3">
      <c r="A38">
        <v>119.3</v>
      </c>
      <c r="B38">
        <f t="shared" si="0"/>
        <v>0.12703257470085122</v>
      </c>
    </row>
    <row r="39" spans="1:2" x14ac:dyDescent="0.3">
      <c r="A39">
        <v>119.5</v>
      </c>
      <c r="B39">
        <f t="shared" si="0"/>
        <v>0.13397060487266438</v>
      </c>
    </row>
    <row r="40" spans="1:2" x14ac:dyDescent="0.3">
      <c r="A40">
        <v>119.5</v>
      </c>
      <c r="B40">
        <f t="shared" si="0"/>
        <v>0.13397060487266438</v>
      </c>
    </row>
    <row r="41" spans="1:2" x14ac:dyDescent="0.3">
      <c r="A41">
        <v>119.5</v>
      </c>
      <c r="B41">
        <f t="shared" si="0"/>
        <v>0.13397060487266438</v>
      </c>
    </row>
    <row r="42" spans="1:2" x14ac:dyDescent="0.3">
      <c r="A42">
        <v>119.5</v>
      </c>
      <c r="B42">
        <f t="shared" si="0"/>
        <v>0.13397060487266438</v>
      </c>
    </row>
    <row r="43" spans="1:2" x14ac:dyDescent="0.3">
      <c r="A43">
        <v>119.5</v>
      </c>
      <c r="B43">
        <f t="shared" si="0"/>
        <v>0.13397060487266438</v>
      </c>
    </row>
    <row r="44" spans="1:2" x14ac:dyDescent="0.3">
      <c r="A44">
        <v>119.5</v>
      </c>
      <c r="B44">
        <f t="shared" si="0"/>
        <v>0.13397060487266438</v>
      </c>
    </row>
    <row r="45" spans="1:2" x14ac:dyDescent="0.3">
      <c r="A45">
        <v>120</v>
      </c>
      <c r="B45">
        <f t="shared" si="0"/>
        <v>0.14867481605910299</v>
      </c>
    </row>
    <row r="46" spans="1:2" x14ac:dyDescent="0.3">
      <c r="A46">
        <v>120</v>
      </c>
      <c r="B46">
        <f t="shared" si="0"/>
        <v>0.14867481605910299</v>
      </c>
    </row>
    <row r="47" spans="1:2" x14ac:dyDescent="0.3">
      <c r="A47">
        <v>120</v>
      </c>
      <c r="B47">
        <f t="shared" si="0"/>
        <v>0.14867481605910299</v>
      </c>
    </row>
    <row r="48" spans="1:2" x14ac:dyDescent="0.3">
      <c r="A48">
        <v>120</v>
      </c>
      <c r="B48">
        <f t="shared" si="0"/>
        <v>0.14867481605910299</v>
      </c>
    </row>
    <row r="49" spans="1:2" x14ac:dyDescent="0.3">
      <c r="A49">
        <v>120</v>
      </c>
      <c r="B49">
        <f t="shared" si="0"/>
        <v>0.14867481605910299</v>
      </c>
    </row>
    <row r="50" spans="1:2" x14ac:dyDescent="0.3">
      <c r="A50">
        <v>120</v>
      </c>
      <c r="B50">
        <f t="shared" si="0"/>
        <v>0.14867481605910299</v>
      </c>
    </row>
    <row r="51" spans="1:2" x14ac:dyDescent="0.3">
      <c r="A51">
        <v>120</v>
      </c>
      <c r="B51">
        <f t="shared" si="0"/>
        <v>0.14867481605910299</v>
      </c>
    </row>
    <row r="52" spans="1:2" x14ac:dyDescent="0.3">
      <c r="A52">
        <v>120</v>
      </c>
      <c r="B52">
        <f t="shared" si="0"/>
        <v>0.14867481605910299</v>
      </c>
    </row>
    <row r="53" spans="1:2" x14ac:dyDescent="0.3">
      <c r="A53">
        <v>120.1</v>
      </c>
      <c r="B53">
        <f t="shared" si="0"/>
        <v>0.15105626196518127</v>
      </c>
    </row>
    <row r="54" spans="1:2" x14ac:dyDescent="0.3">
      <c r="A54">
        <v>120.2</v>
      </c>
      <c r="B54">
        <f t="shared" si="0"/>
        <v>0.15322347424394975</v>
      </c>
    </row>
    <row r="55" spans="1:2" x14ac:dyDescent="0.3">
      <c r="A55">
        <v>120.3</v>
      </c>
      <c r="B55">
        <f t="shared" si="0"/>
        <v>0.15516620051735658</v>
      </c>
    </row>
    <row r="56" spans="1:2" x14ac:dyDescent="0.3">
      <c r="A56">
        <v>120.5</v>
      </c>
      <c r="B56">
        <f t="shared" si="0"/>
        <v>0.15834214068051294</v>
      </c>
    </row>
    <row r="57" spans="1:2" x14ac:dyDescent="0.3">
      <c r="A57">
        <v>120.5</v>
      </c>
      <c r="B57">
        <f t="shared" si="0"/>
        <v>0.15834214068051294</v>
      </c>
    </row>
    <row r="58" spans="1:2" x14ac:dyDescent="0.3">
      <c r="A58">
        <v>120.5</v>
      </c>
      <c r="B58">
        <f t="shared" si="0"/>
        <v>0.15834214068051294</v>
      </c>
    </row>
    <row r="59" spans="1:2" x14ac:dyDescent="0.3">
      <c r="A59">
        <v>120.8</v>
      </c>
      <c r="B59">
        <f t="shared" si="0"/>
        <v>0.16122595360597269</v>
      </c>
    </row>
    <row r="60" spans="1:2" x14ac:dyDescent="0.3">
      <c r="A60">
        <v>121</v>
      </c>
      <c r="B60">
        <f t="shared" si="0"/>
        <v>0.1618403558450483</v>
      </c>
    </row>
    <row r="61" spans="1:2" x14ac:dyDescent="0.3">
      <c r="A61">
        <v>121</v>
      </c>
      <c r="B61">
        <f t="shared" si="0"/>
        <v>0.1618403558450483</v>
      </c>
    </row>
    <row r="62" spans="1:2" x14ac:dyDescent="0.3">
      <c r="A62">
        <v>121</v>
      </c>
      <c r="B62">
        <f t="shared" si="0"/>
        <v>0.1618403558450483</v>
      </c>
    </row>
    <row r="63" spans="1:2" x14ac:dyDescent="0.3">
      <c r="A63">
        <v>121.2</v>
      </c>
      <c r="B63">
        <f t="shared" si="0"/>
        <v>0.1613911397711045</v>
      </c>
    </row>
    <row r="64" spans="1:2" x14ac:dyDescent="0.3">
      <c r="A64">
        <v>121.3</v>
      </c>
      <c r="B64">
        <f t="shared" si="0"/>
        <v>0.16076962297575764</v>
      </c>
    </row>
    <row r="65" spans="1:2" x14ac:dyDescent="0.3">
      <c r="A65">
        <v>121.5</v>
      </c>
      <c r="B65">
        <f t="shared" si="0"/>
        <v>0.1587480311814769</v>
      </c>
    </row>
    <row r="66" spans="1:2" x14ac:dyDescent="0.3">
      <c r="A66">
        <v>121.5</v>
      </c>
      <c r="B66">
        <f t="shared" si="0"/>
        <v>0.1587480311814769</v>
      </c>
    </row>
    <row r="67" spans="1:2" x14ac:dyDescent="0.3">
      <c r="A67">
        <v>121.5</v>
      </c>
      <c r="B67">
        <f t="shared" si="0"/>
        <v>0.1587480311814769</v>
      </c>
    </row>
    <row r="68" spans="1:2" x14ac:dyDescent="0.3">
      <c r="A68">
        <v>121.5</v>
      </c>
      <c r="B68">
        <f t="shared" si="0"/>
        <v>0.1587480311814769</v>
      </c>
    </row>
    <row r="69" spans="1:2" x14ac:dyDescent="0.3">
      <c r="A69">
        <v>121.5</v>
      </c>
      <c r="B69">
        <f t="shared" si="0"/>
        <v>0.1587480311814769</v>
      </c>
    </row>
    <row r="70" spans="1:2" x14ac:dyDescent="0.3">
      <c r="A70">
        <v>121.5</v>
      </c>
      <c r="B70">
        <f t="shared" si="0"/>
        <v>0.1587480311814769</v>
      </c>
    </row>
    <row r="71" spans="1:2" x14ac:dyDescent="0.3">
      <c r="A71">
        <v>121.5</v>
      </c>
      <c r="B71">
        <f t="shared" si="0"/>
        <v>0.1587480311814769</v>
      </c>
    </row>
    <row r="72" spans="1:2" x14ac:dyDescent="0.3">
      <c r="A72">
        <v>122</v>
      </c>
      <c r="B72">
        <f t="shared" si="0"/>
        <v>0.14943801200525031</v>
      </c>
    </row>
    <row r="73" spans="1:2" x14ac:dyDescent="0.3">
      <c r="A73">
        <v>122</v>
      </c>
      <c r="B73">
        <f t="shared" si="0"/>
        <v>0.14943801200525031</v>
      </c>
    </row>
    <row r="74" spans="1:2" x14ac:dyDescent="0.3">
      <c r="A74">
        <v>122</v>
      </c>
      <c r="B74">
        <f t="shared" si="0"/>
        <v>0.14943801200525031</v>
      </c>
    </row>
    <row r="75" spans="1:2" x14ac:dyDescent="0.3">
      <c r="A75">
        <v>122</v>
      </c>
      <c r="B75">
        <f t="shared" si="0"/>
        <v>0.14943801200525031</v>
      </c>
    </row>
    <row r="76" spans="1:2" x14ac:dyDescent="0.3">
      <c r="A76">
        <v>122.5</v>
      </c>
      <c r="B76">
        <f t="shared" si="0"/>
        <v>0.1350034992972223</v>
      </c>
    </row>
    <row r="77" spans="1:2" x14ac:dyDescent="0.3">
      <c r="A77">
        <v>122.5</v>
      </c>
      <c r="B77">
        <f t="shared" si="0"/>
        <v>0.1350034992972223</v>
      </c>
    </row>
    <row r="78" spans="1:2" x14ac:dyDescent="0.3">
      <c r="A78">
        <v>122.5</v>
      </c>
      <c r="B78">
        <f t="shared" si="0"/>
        <v>0.1350034992972223</v>
      </c>
    </row>
    <row r="79" spans="1:2" x14ac:dyDescent="0.3">
      <c r="A79">
        <v>122.5</v>
      </c>
      <c r="B79">
        <f t="shared" si="0"/>
        <v>0.1350034992972223</v>
      </c>
    </row>
    <row r="80" spans="1:2" x14ac:dyDescent="0.3">
      <c r="A80">
        <v>122.5</v>
      </c>
      <c r="B80">
        <f t="shared" si="0"/>
        <v>0.1350034992972223</v>
      </c>
    </row>
    <row r="81" spans="1:2" x14ac:dyDescent="0.3">
      <c r="A81">
        <v>122.8</v>
      </c>
      <c r="B81">
        <f t="shared" si="0"/>
        <v>0.12453699237140828</v>
      </c>
    </row>
    <row r="82" spans="1:2" x14ac:dyDescent="0.3">
      <c r="A82">
        <v>123</v>
      </c>
      <c r="B82">
        <f t="shared" ref="B82:B106" si="1">_xlfn.NORM.DIST(A82,$D$17,$D$18,FALSE)</f>
        <v>0.11704697124549029</v>
      </c>
    </row>
    <row r="83" spans="1:2" x14ac:dyDescent="0.3">
      <c r="A83">
        <v>123</v>
      </c>
      <c r="B83">
        <f t="shared" si="1"/>
        <v>0.11704697124549029</v>
      </c>
    </row>
    <row r="84" spans="1:2" x14ac:dyDescent="0.3">
      <c r="A84">
        <v>123</v>
      </c>
      <c r="B84">
        <f t="shared" si="1"/>
        <v>0.11704697124549029</v>
      </c>
    </row>
    <row r="85" spans="1:2" x14ac:dyDescent="0.3">
      <c r="A85">
        <v>123</v>
      </c>
      <c r="B85">
        <f t="shared" si="1"/>
        <v>0.11704697124549029</v>
      </c>
    </row>
    <row r="86" spans="1:2" x14ac:dyDescent="0.3">
      <c r="A86">
        <v>123</v>
      </c>
      <c r="B86">
        <f t="shared" si="1"/>
        <v>0.11704697124549029</v>
      </c>
    </row>
    <row r="87" spans="1:2" x14ac:dyDescent="0.3">
      <c r="A87">
        <v>123</v>
      </c>
      <c r="B87">
        <f t="shared" si="1"/>
        <v>0.11704697124549029</v>
      </c>
    </row>
    <row r="88" spans="1:2" x14ac:dyDescent="0.3">
      <c r="A88">
        <v>123</v>
      </c>
      <c r="B88">
        <f t="shared" si="1"/>
        <v>0.11704697124549029</v>
      </c>
    </row>
    <row r="89" spans="1:2" x14ac:dyDescent="0.3">
      <c r="A89">
        <v>123.1</v>
      </c>
      <c r="B89">
        <f t="shared" si="1"/>
        <v>0.11319283997645259</v>
      </c>
    </row>
    <row r="90" spans="1:2" x14ac:dyDescent="0.3">
      <c r="A90">
        <v>123.2</v>
      </c>
      <c r="B90">
        <f t="shared" si="1"/>
        <v>0.10928561006871342</v>
      </c>
    </row>
    <row r="91" spans="1:2" x14ac:dyDescent="0.3">
      <c r="A91">
        <v>123.3</v>
      </c>
      <c r="B91">
        <f t="shared" si="1"/>
        <v>0.10533974289023026</v>
      </c>
    </row>
    <row r="92" spans="1:2" x14ac:dyDescent="0.3">
      <c r="A92">
        <v>123.5</v>
      </c>
      <c r="B92">
        <f t="shared" si="1"/>
        <v>9.7388246274775103E-2</v>
      </c>
    </row>
    <row r="93" spans="1:2" x14ac:dyDescent="0.3">
      <c r="A93">
        <v>123.5</v>
      </c>
      <c r="B93">
        <f t="shared" si="1"/>
        <v>9.7388246274775103E-2</v>
      </c>
    </row>
    <row r="94" spans="1:2" x14ac:dyDescent="0.3">
      <c r="A94">
        <v>123.5</v>
      </c>
      <c r="B94">
        <f t="shared" si="1"/>
        <v>9.7388246274775103E-2</v>
      </c>
    </row>
    <row r="95" spans="1:2" x14ac:dyDescent="0.3">
      <c r="A95">
        <v>123.5</v>
      </c>
      <c r="B95">
        <f t="shared" si="1"/>
        <v>9.7388246274775103E-2</v>
      </c>
    </row>
    <row r="96" spans="1:2" x14ac:dyDescent="0.3">
      <c r="A96">
        <v>123.5</v>
      </c>
      <c r="B96">
        <f t="shared" si="1"/>
        <v>9.7388246274775103E-2</v>
      </c>
    </row>
    <row r="97" spans="1:2" x14ac:dyDescent="0.3">
      <c r="A97">
        <v>124</v>
      </c>
      <c r="B97">
        <f t="shared" si="1"/>
        <v>7.776499007928174E-2</v>
      </c>
    </row>
    <row r="98" spans="1:2" x14ac:dyDescent="0.3">
      <c r="A98">
        <v>124</v>
      </c>
      <c r="B98">
        <f t="shared" si="1"/>
        <v>7.776499007928174E-2</v>
      </c>
    </row>
    <row r="99" spans="1:2" x14ac:dyDescent="0.3">
      <c r="A99">
        <v>124</v>
      </c>
      <c r="B99">
        <f t="shared" si="1"/>
        <v>7.776499007928174E-2</v>
      </c>
    </row>
    <row r="100" spans="1:2" x14ac:dyDescent="0.3">
      <c r="A100">
        <v>124</v>
      </c>
      <c r="B100">
        <f t="shared" si="1"/>
        <v>7.776499007928174E-2</v>
      </c>
    </row>
    <row r="101" spans="1:2" x14ac:dyDescent="0.3">
      <c r="A101">
        <v>124</v>
      </c>
      <c r="B101">
        <f t="shared" si="1"/>
        <v>7.776499007928174E-2</v>
      </c>
    </row>
    <row r="102" spans="1:2" x14ac:dyDescent="0.3">
      <c r="A102">
        <v>125</v>
      </c>
      <c r="B102">
        <f t="shared" si="1"/>
        <v>4.382610790053898E-2</v>
      </c>
    </row>
    <row r="103" spans="1:2" x14ac:dyDescent="0.3">
      <c r="A103">
        <v>125.1</v>
      </c>
      <c r="B103">
        <f t="shared" si="1"/>
        <v>4.1010649575572197E-2</v>
      </c>
    </row>
    <row r="104" spans="1:2" x14ac:dyDescent="0.3">
      <c r="A104">
        <v>125.3</v>
      </c>
      <c r="B104">
        <f t="shared" si="1"/>
        <v>3.5733855973346315E-2</v>
      </c>
    </row>
    <row r="105" spans="1:2" x14ac:dyDescent="0.3">
      <c r="A105">
        <v>126.5</v>
      </c>
      <c r="B105">
        <f t="shared" si="1"/>
        <v>1.3618841215742264E-2</v>
      </c>
    </row>
    <row r="106" spans="1:2" x14ac:dyDescent="0.3">
      <c r="A106">
        <v>128</v>
      </c>
      <c r="B106">
        <f t="shared" si="1"/>
        <v>2.9223235883608597E-3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9F282C3AA3B64EAADE2063A26424C4" ma:contentTypeVersion="4" ma:contentTypeDescription="Создание документа." ma:contentTypeScope="" ma:versionID="b5d1dcf41f61eba5d3a0eda7140051e7">
  <xsd:schema xmlns:xsd="http://www.w3.org/2001/XMLSchema" xmlns:xs="http://www.w3.org/2001/XMLSchema" xmlns:p="http://schemas.microsoft.com/office/2006/metadata/properties" xmlns:ns2="54f38671-baa7-4355-b624-161fa54da241" xmlns:ns3="cb3e2e30-a86c-48ff-84e8-d816e7dfa1be" targetNamespace="http://schemas.microsoft.com/office/2006/metadata/properties" ma:root="true" ma:fieldsID="9dce1ca863de952cbdc52bd7b83102d5" ns2:_="" ns3:_="">
    <xsd:import namespace="54f38671-baa7-4355-b624-161fa54da241"/>
    <xsd:import namespace="cb3e2e30-a86c-48ff-84e8-d816e7dfa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8671-baa7-4355-b624-161fa54da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e2e30-a86c-48ff-84e8-d816e7dfa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423FDD-7080-4194-96C9-BE10EC63E8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5CBC09-09C6-4681-9319-C3B00C9C8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8671-baa7-4355-b624-161fa54da241"/>
    <ds:schemaRef ds:uri="cb3e2e30-a86c-48ff-84e8-d816e7dfa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00C879-F546-40A6-90D2-C22997B46B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Ринас Шарифуллин</cp:lastModifiedBy>
  <dcterms:created xsi:type="dcterms:W3CDTF">2021-09-15T11:41:01Z</dcterms:created>
  <dcterms:modified xsi:type="dcterms:W3CDTF">2023-05-02T08:19:54Z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0x0101005E9F282C3AA3B64EAADE2063A26424C4</vt:lpwstr>
  </property>
</Properties>
</file>