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n\OneDrive\Документы\Лаб. работы по мат. стату\"/>
    </mc:Choice>
  </mc:AlternateContent>
  <xr:revisionPtr revIDLastSave="0" documentId="13_ncr:1_{7A0B33D7-660E-4597-A3B7-EEEAC6A8410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1" l="1"/>
  <c r="T21" i="1"/>
  <c r="R26" i="1" l="1"/>
  <c r="R24" i="1"/>
  <c r="R25" i="1"/>
  <c r="R17" i="1" l="1"/>
  <c r="R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  <c r="K24" i="1"/>
  <c r="J24" i="1"/>
  <c r="K23" i="1"/>
  <c r="J2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3" i="1"/>
  <c r="D4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J19" i="1"/>
  <c r="R14" i="1"/>
  <c r="R23" i="1"/>
  <c r="S21" i="1"/>
  <c r="S22" i="1" s="1"/>
  <c r="R21" i="1"/>
  <c r="R22" i="1" s="1"/>
  <c r="S20" i="1"/>
  <c r="R20" i="1"/>
  <c r="J20" i="1" l="1"/>
  <c r="J21" i="1" s="1"/>
  <c r="R7" i="1"/>
  <c r="U7" i="1" s="1"/>
  <c r="U8" i="1"/>
  <c r="R5" i="1"/>
  <c r="R4" i="1"/>
  <c r="T8" i="1"/>
  <c r="T7" i="1"/>
  <c r="T6" i="1"/>
  <c r="S4" i="1"/>
  <c r="S9" i="1" s="1"/>
  <c r="T5" i="1"/>
  <c r="T4" i="1"/>
  <c r="T9" i="1" s="1"/>
  <c r="S8" i="1"/>
  <c r="S7" i="1"/>
  <c r="S6" i="1"/>
  <c r="S5" i="1"/>
  <c r="R8" i="1"/>
  <c r="R6" i="1"/>
  <c r="U6" i="1" s="1"/>
  <c r="U4" i="1" l="1"/>
  <c r="U5" i="1"/>
  <c r="R9" i="1"/>
  <c r="N17" i="1" l="1"/>
  <c r="L15" i="1"/>
  <c r="L17" i="1"/>
  <c r="N14" i="1"/>
  <c r="M18" i="1"/>
  <c r="M16" i="1"/>
  <c r="M15" i="1"/>
  <c r="N16" i="1"/>
  <c r="L16" i="1"/>
  <c r="N15" i="1"/>
  <c r="M17" i="1"/>
  <c r="M14" i="1"/>
  <c r="L18" i="1"/>
  <c r="N18" i="1"/>
  <c r="L14" i="1"/>
  <c r="Q13" i="1" l="1"/>
</calcChain>
</file>

<file path=xl/sharedStrings.xml><?xml version="1.0" encoding="utf-8"?>
<sst xmlns="http://schemas.openxmlformats.org/spreadsheetml/2006/main" count="27" uniqueCount="26">
  <si>
    <t>X</t>
  </si>
  <si>
    <t>Y</t>
  </si>
  <si>
    <t>C</t>
  </si>
  <si>
    <t>D</t>
  </si>
  <si>
    <t>E</t>
  </si>
  <si>
    <t>F</t>
  </si>
  <si>
    <t>G</t>
  </si>
  <si>
    <t>H</t>
  </si>
  <si>
    <t>I</t>
  </si>
  <si>
    <t>Задача 1</t>
  </si>
  <si>
    <t>X0=</t>
  </si>
  <si>
    <t>Y0=</t>
  </si>
  <si>
    <t>alfa=</t>
  </si>
  <si>
    <t>Задача 2</t>
  </si>
  <si>
    <t>X при Y=</t>
  </si>
  <si>
    <t>Задача 3</t>
  </si>
  <si>
    <t>dx=</t>
  </si>
  <si>
    <t>dy=</t>
  </si>
  <si>
    <t>r=</t>
  </si>
  <si>
    <t>s=</t>
  </si>
  <si>
    <t>&gt;182,83</t>
  </si>
  <si>
    <t>&gt;59</t>
  </si>
  <si>
    <t>n = 103</t>
  </si>
  <si>
    <t>a=</t>
  </si>
  <si>
    <t>b=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</si>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</sst>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Данные!$A$3:$A$104</c:f>
              <c:numCache>
                <c:formatCode>General</c:formatCode>
                <c:ptCount val="102"/>
                <c:pt idx="0">
                  <c:v>162.80000000000001</c:v>
                </c:pt>
                <c:pt idx="1">
                  <c:v>162.9</c:v>
                </c:pt>
                <c:pt idx="2">
                  <c:v>163.4</c:v>
                </c:pt>
                <c:pt idx="3">
                  <c:v>163.4</c:v>
                </c:pt>
                <c:pt idx="4">
                  <c:v>164.5</c:v>
                </c:pt>
                <c:pt idx="5">
                  <c:v>164.7</c:v>
                </c:pt>
                <c:pt idx="6">
                  <c:v>165.1</c:v>
                </c:pt>
                <c:pt idx="7">
                  <c:v>166.1</c:v>
                </c:pt>
                <c:pt idx="8">
                  <c:v>166.3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166.8</c:v>
                </c:pt>
                <c:pt idx="13">
                  <c:v>166.8</c:v>
                </c:pt>
                <c:pt idx="14">
                  <c:v>167.4</c:v>
                </c:pt>
                <c:pt idx="15">
                  <c:v>167.7</c:v>
                </c:pt>
                <c:pt idx="16">
                  <c:v>168</c:v>
                </c:pt>
                <c:pt idx="17">
                  <c:v>168.1</c:v>
                </c:pt>
                <c:pt idx="18">
                  <c:v>168.3</c:v>
                </c:pt>
                <c:pt idx="19">
                  <c:v>168.3</c:v>
                </c:pt>
                <c:pt idx="20">
                  <c:v>168.7</c:v>
                </c:pt>
                <c:pt idx="21">
                  <c:v>168.8</c:v>
                </c:pt>
                <c:pt idx="22">
                  <c:v>168.9</c:v>
                </c:pt>
                <c:pt idx="23">
                  <c:v>169.3</c:v>
                </c:pt>
                <c:pt idx="24">
                  <c:v>169.7</c:v>
                </c:pt>
                <c:pt idx="25">
                  <c:v>170.2</c:v>
                </c:pt>
                <c:pt idx="26">
                  <c:v>170.4</c:v>
                </c:pt>
                <c:pt idx="27">
                  <c:v>170.4</c:v>
                </c:pt>
                <c:pt idx="28">
                  <c:v>170.5</c:v>
                </c:pt>
                <c:pt idx="29">
                  <c:v>171</c:v>
                </c:pt>
                <c:pt idx="30">
                  <c:v>171.9</c:v>
                </c:pt>
                <c:pt idx="31">
                  <c:v>172.1</c:v>
                </c:pt>
                <c:pt idx="32">
                  <c:v>172.2</c:v>
                </c:pt>
                <c:pt idx="33">
                  <c:v>172.4</c:v>
                </c:pt>
                <c:pt idx="34">
                  <c:v>172.6</c:v>
                </c:pt>
                <c:pt idx="35">
                  <c:v>172.9</c:v>
                </c:pt>
                <c:pt idx="36">
                  <c:v>174.3</c:v>
                </c:pt>
                <c:pt idx="37">
                  <c:v>174.7</c:v>
                </c:pt>
                <c:pt idx="38">
                  <c:v>175</c:v>
                </c:pt>
                <c:pt idx="39">
                  <c:v>175.1</c:v>
                </c:pt>
                <c:pt idx="40">
                  <c:v>175.4</c:v>
                </c:pt>
                <c:pt idx="41">
                  <c:v>175.4</c:v>
                </c:pt>
                <c:pt idx="42">
                  <c:v>176</c:v>
                </c:pt>
                <c:pt idx="43">
                  <c:v>176.2</c:v>
                </c:pt>
                <c:pt idx="44">
                  <c:v>176.6</c:v>
                </c:pt>
                <c:pt idx="45">
                  <c:v>176.9</c:v>
                </c:pt>
                <c:pt idx="46">
                  <c:v>177</c:v>
                </c:pt>
                <c:pt idx="47">
                  <c:v>177.2</c:v>
                </c:pt>
                <c:pt idx="48">
                  <c:v>177.3</c:v>
                </c:pt>
                <c:pt idx="49">
                  <c:v>177.3</c:v>
                </c:pt>
                <c:pt idx="50">
                  <c:v>177.6</c:v>
                </c:pt>
                <c:pt idx="51">
                  <c:v>177.7</c:v>
                </c:pt>
                <c:pt idx="52">
                  <c:v>178</c:v>
                </c:pt>
                <c:pt idx="53">
                  <c:v>178.3</c:v>
                </c:pt>
                <c:pt idx="54">
                  <c:v>178.7</c:v>
                </c:pt>
                <c:pt idx="55">
                  <c:v>178.7</c:v>
                </c:pt>
                <c:pt idx="56">
                  <c:v>178.9</c:v>
                </c:pt>
                <c:pt idx="57">
                  <c:v>179.1</c:v>
                </c:pt>
                <c:pt idx="58">
                  <c:v>179.4</c:v>
                </c:pt>
                <c:pt idx="59">
                  <c:v>179.6</c:v>
                </c:pt>
                <c:pt idx="60">
                  <c:v>179.8</c:v>
                </c:pt>
                <c:pt idx="61">
                  <c:v>179.9</c:v>
                </c:pt>
                <c:pt idx="62">
                  <c:v>180</c:v>
                </c:pt>
                <c:pt idx="63">
                  <c:v>180.7</c:v>
                </c:pt>
                <c:pt idx="64">
                  <c:v>180.7</c:v>
                </c:pt>
                <c:pt idx="65">
                  <c:v>181.4</c:v>
                </c:pt>
                <c:pt idx="66">
                  <c:v>181.6</c:v>
                </c:pt>
                <c:pt idx="67">
                  <c:v>181.8</c:v>
                </c:pt>
                <c:pt idx="68">
                  <c:v>182.1</c:v>
                </c:pt>
                <c:pt idx="69">
                  <c:v>182.6</c:v>
                </c:pt>
                <c:pt idx="70">
                  <c:v>182.7</c:v>
                </c:pt>
                <c:pt idx="71">
                  <c:v>182.8</c:v>
                </c:pt>
                <c:pt idx="72">
                  <c:v>182.9</c:v>
                </c:pt>
                <c:pt idx="73">
                  <c:v>183</c:v>
                </c:pt>
                <c:pt idx="74">
                  <c:v>183.2</c:v>
                </c:pt>
                <c:pt idx="75">
                  <c:v>183.9</c:v>
                </c:pt>
                <c:pt idx="76">
                  <c:v>184.2</c:v>
                </c:pt>
                <c:pt idx="77">
                  <c:v>184.8</c:v>
                </c:pt>
                <c:pt idx="78">
                  <c:v>185.1</c:v>
                </c:pt>
                <c:pt idx="79">
                  <c:v>185.3</c:v>
                </c:pt>
                <c:pt idx="80">
                  <c:v>185.4</c:v>
                </c:pt>
                <c:pt idx="81">
                  <c:v>185.6</c:v>
                </c:pt>
                <c:pt idx="82">
                  <c:v>185.8</c:v>
                </c:pt>
                <c:pt idx="83">
                  <c:v>185.9</c:v>
                </c:pt>
                <c:pt idx="84">
                  <c:v>186.1</c:v>
                </c:pt>
                <c:pt idx="85">
                  <c:v>186.2</c:v>
                </c:pt>
                <c:pt idx="86">
                  <c:v>186.5</c:v>
                </c:pt>
                <c:pt idx="87">
                  <c:v>186.6</c:v>
                </c:pt>
                <c:pt idx="88">
                  <c:v>186.7</c:v>
                </c:pt>
                <c:pt idx="89">
                  <c:v>186.8</c:v>
                </c:pt>
                <c:pt idx="90">
                  <c:v>187.3</c:v>
                </c:pt>
                <c:pt idx="91">
                  <c:v>187.3</c:v>
                </c:pt>
                <c:pt idx="92">
                  <c:v>187.4</c:v>
                </c:pt>
                <c:pt idx="93">
                  <c:v>187.8</c:v>
                </c:pt>
                <c:pt idx="94">
                  <c:v>189.1</c:v>
                </c:pt>
                <c:pt idx="95">
                  <c:v>189.3</c:v>
                </c:pt>
                <c:pt idx="96">
                  <c:v>189.4</c:v>
                </c:pt>
                <c:pt idx="97">
                  <c:v>189.6</c:v>
                </c:pt>
                <c:pt idx="98">
                  <c:v>190.2</c:v>
                </c:pt>
                <c:pt idx="99">
                  <c:v>190.9</c:v>
                </c:pt>
                <c:pt idx="100">
                  <c:v>191.1</c:v>
                </c:pt>
                <c:pt idx="101">
                  <c:v>191.6</c:v>
                </c:pt>
              </c:numCache>
            </c:numRef>
          </c:xVal>
          <c:yVal>
            <c:numRef>
              <c:f>Данные!$B$3:$B$104</c:f>
              <c:numCache>
                <c:formatCode>General</c:formatCode>
                <c:ptCount val="102"/>
                <c:pt idx="0">
                  <c:v>43.8</c:v>
                </c:pt>
                <c:pt idx="1">
                  <c:v>40.6</c:v>
                </c:pt>
                <c:pt idx="2">
                  <c:v>46.2</c:v>
                </c:pt>
                <c:pt idx="3">
                  <c:v>45.5</c:v>
                </c:pt>
                <c:pt idx="4">
                  <c:v>51.2</c:v>
                </c:pt>
                <c:pt idx="5">
                  <c:v>48.7</c:v>
                </c:pt>
                <c:pt idx="6">
                  <c:v>45.2</c:v>
                </c:pt>
                <c:pt idx="7">
                  <c:v>55.8</c:v>
                </c:pt>
                <c:pt idx="8">
                  <c:v>44.3</c:v>
                </c:pt>
                <c:pt idx="9">
                  <c:v>48</c:v>
                </c:pt>
                <c:pt idx="10">
                  <c:v>54.8</c:v>
                </c:pt>
                <c:pt idx="11">
                  <c:v>50</c:v>
                </c:pt>
                <c:pt idx="12">
                  <c:v>38.799999999999997</c:v>
                </c:pt>
                <c:pt idx="13">
                  <c:v>54.6</c:v>
                </c:pt>
                <c:pt idx="14">
                  <c:v>55.6</c:v>
                </c:pt>
                <c:pt idx="15">
                  <c:v>45.7</c:v>
                </c:pt>
                <c:pt idx="16">
                  <c:v>56</c:v>
                </c:pt>
                <c:pt idx="17">
                  <c:v>45.1</c:v>
                </c:pt>
                <c:pt idx="18">
                  <c:v>51.3</c:v>
                </c:pt>
                <c:pt idx="19">
                  <c:v>55.7</c:v>
                </c:pt>
                <c:pt idx="20">
                  <c:v>40.200000000000003</c:v>
                </c:pt>
                <c:pt idx="21">
                  <c:v>41.7</c:v>
                </c:pt>
                <c:pt idx="22">
                  <c:v>40.5</c:v>
                </c:pt>
                <c:pt idx="23">
                  <c:v>54.5</c:v>
                </c:pt>
                <c:pt idx="24">
                  <c:v>37.799999999999997</c:v>
                </c:pt>
                <c:pt idx="25">
                  <c:v>39</c:v>
                </c:pt>
                <c:pt idx="26">
                  <c:v>45.3</c:v>
                </c:pt>
                <c:pt idx="27">
                  <c:v>53.2</c:v>
                </c:pt>
                <c:pt idx="28">
                  <c:v>53.9</c:v>
                </c:pt>
                <c:pt idx="29">
                  <c:v>42.1</c:v>
                </c:pt>
                <c:pt idx="30">
                  <c:v>47.8</c:v>
                </c:pt>
                <c:pt idx="31">
                  <c:v>44</c:v>
                </c:pt>
                <c:pt idx="32">
                  <c:v>50.2</c:v>
                </c:pt>
                <c:pt idx="33">
                  <c:v>57.4</c:v>
                </c:pt>
                <c:pt idx="34">
                  <c:v>56.7</c:v>
                </c:pt>
                <c:pt idx="35">
                  <c:v>55</c:v>
                </c:pt>
                <c:pt idx="36">
                  <c:v>56.7</c:v>
                </c:pt>
                <c:pt idx="37">
                  <c:v>57.5</c:v>
                </c:pt>
                <c:pt idx="38">
                  <c:v>41.4</c:v>
                </c:pt>
                <c:pt idx="39">
                  <c:v>45.3</c:v>
                </c:pt>
                <c:pt idx="40">
                  <c:v>48.8</c:v>
                </c:pt>
                <c:pt idx="41">
                  <c:v>41.9</c:v>
                </c:pt>
                <c:pt idx="42">
                  <c:v>50.7</c:v>
                </c:pt>
                <c:pt idx="43">
                  <c:v>56.9</c:v>
                </c:pt>
                <c:pt idx="44">
                  <c:v>54.5</c:v>
                </c:pt>
                <c:pt idx="45">
                  <c:v>43.5</c:v>
                </c:pt>
                <c:pt idx="46">
                  <c:v>58</c:v>
                </c:pt>
                <c:pt idx="47">
                  <c:v>49.1</c:v>
                </c:pt>
                <c:pt idx="48">
                  <c:v>53.8</c:v>
                </c:pt>
                <c:pt idx="49">
                  <c:v>45</c:v>
                </c:pt>
                <c:pt idx="50">
                  <c:v>40.9</c:v>
                </c:pt>
                <c:pt idx="51">
                  <c:v>55.8</c:v>
                </c:pt>
                <c:pt idx="52">
                  <c:v>54.2</c:v>
                </c:pt>
                <c:pt idx="53">
                  <c:v>51.1</c:v>
                </c:pt>
                <c:pt idx="54">
                  <c:v>49.2</c:v>
                </c:pt>
                <c:pt idx="55">
                  <c:v>60.5</c:v>
                </c:pt>
                <c:pt idx="56">
                  <c:v>55.1</c:v>
                </c:pt>
                <c:pt idx="57">
                  <c:v>61.2</c:v>
                </c:pt>
                <c:pt idx="58">
                  <c:v>50.8</c:v>
                </c:pt>
                <c:pt idx="59">
                  <c:v>58.8</c:v>
                </c:pt>
                <c:pt idx="60">
                  <c:v>51.5</c:v>
                </c:pt>
                <c:pt idx="61">
                  <c:v>54.7</c:v>
                </c:pt>
                <c:pt idx="62">
                  <c:v>41.8</c:v>
                </c:pt>
                <c:pt idx="63">
                  <c:v>48.5</c:v>
                </c:pt>
                <c:pt idx="64">
                  <c:v>59</c:v>
                </c:pt>
                <c:pt idx="65">
                  <c:v>58.4</c:v>
                </c:pt>
                <c:pt idx="66">
                  <c:v>43.7</c:v>
                </c:pt>
                <c:pt idx="67">
                  <c:v>49.4</c:v>
                </c:pt>
                <c:pt idx="68">
                  <c:v>42.5</c:v>
                </c:pt>
                <c:pt idx="69">
                  <c:v>41.9</c:v>
                </c:pt>
                <c:pt idx="70">
                  <c:v>41.5</c:v>
                </c:pt>
                <c:pt idx="71">
                  <c:v>44.7</c:v>
                </c:pt>
                <c:pt idx="72">
                  <c:v>56.4</c:v>
                </c:pt>
                <c:pt idx="73">
                  <c:v>52.7</c:v>
                </c:pt>
                <c:pt idx="74">
                  <c:v>49.3</c:v>
                </c:pt>
                <c:pt idx="75">
                  <c:v>48.2</c:v>
                </c:pt>
                <c:pt idx="76">
                  <c:v>60.3</c:v>
                </c:pt>
                <c:pt idx="77">
                  <c:v>60.3</c:v>
                </c:pt>
                <c:pt idx="78">
                  <c:v>55.3</c:v>
                </c:pt>
                <c:pt idx="79">
                  <c:v>47.8</c:v>
                </c:pt>
                <c:pt idx="80">
                  <c:v>49.6</c:v>
                </c:pt>
                <c:pt idx="81">
                  <c:v>51.8</c:v>
                </c:pt>
                <c:pt idx="82">
                  <c:v>60.2</c:v>
                </c:pt>
                <c:pt idx="83">
                  <c:v>46.5</c:v>
                </c:pt>
                <c:pt idx="84">
                  <c:v>55.5</c:v>
                </c:pt>
                <c:pt idx="85">
                  <c:v>50.1</c:v>
                </c:pt>
                <c:pt idx="86">
                  <c:v>44</c:v>
                </c:pt>
                <c:pt idx="87">
                  <c:v>56.6</c:v>
                </c:pt>
                <c:pt idx="88">
                  <c:v>44.7</c:v>
                </c:pt>
                <c:pt idx="89">
                  <c:v>57.8</c:v>
                </c:pt>
                <c:pt idx="90">
                  <c:v>51.5</c:v>
                </c:pt>
                <c:pt idx="91">
                  <c:v>48.3</c:v>
                </c:pt>
                <c:pt idx="92">
                  <c:v>54.6</c:v>
                </c:pt>
                <c:pt idx="93">
                  <c:v>59.7</c:v>
                </c:pt>
                <c:pt idx="94">
                  <c:v>50.5</c:v>
                </c:pt>
                <c:pt idx="95">
                  <c:v>54.1</c:v>
                </c:pt>
                <c:pt idx="96">
                  <c:v>60.3</c:v>
                </c:pt>
                <c:pt idx="97">
                  <c:v>51.9</c:v>
                </c:pt>
                <c:pt idx="98">
                  <c:v>62.5</c:v>
                </c:pt>
                <c:pt idx="99">
                  <c:v>57.5</c:v>
                </c:pt>
                <c:pt idx="100">
                  <c:v>58</c:v>
                </c:pt>
                <c:pt idx="101">
                  <c:v>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D-46D1-8CC7-59EF5A9273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Данные!$A$3:$A$104</c:f>
              <c:numCache>
                <c:formatCode>General</c:formatCode>
                <c:ptCount val="102"/>
                <c:pt idx="0">
                  <c:v>162.80000000000001</c:v>
                </c:pt>
                <c:pt idx="1">
                  <c:v>162.9</c:v>
                </c:pt>
                <c:pt idx="2">
                  <c:v>163.4</c:v>
                </c:pt>
                <c:pt idx="3">
                  <c:v>163.4</c:v>
                </c:pt>
                <c:pt idx="4">
                  <c:v>164.5</c:v>
                </c:pt>
                <c:pt idx="5">
                  <c:v>164.7</c:v>
                </c:pt>
                <c:pt idx="6">
                  <c:v>165.1</c:v>
                </c:pt>
                <c:pt idx="7">
                  <c:v>166.1</c:v>
                </c:pt>
                <c:pt idx="8">
                  <c:v>166.3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166.8</c:v>
                </c:pt>
                <c:pt idx="13">
                  <c:v>166.8</c:v>
                </c:pt>
                <c:pt idx="14">
                  <c:v>167.4</c:v>
                </c:pt>
                <c:pt idx="15">
                  <c:v>167.7</c:v>
                </c:pt>
                <c:pt idx="16">
                  <c:v>168</c:v>
                </c:pt>
                <c:pt idx="17">
                  <c:v>168.1</c:v>
                </c:pt>
                <c:pt idx="18">
                  <c:v>168.3</c:v>
                </c:pt>
                <c:pt idx="19">
                  <c:v>168.3</c:v>
                </c:pt>
                <c:pt idx="20">
                  <c:v>168.7</c:v>
                </c:pt>
                <c:pt idx="21">
                  <c:v>168.8</c:v>
                </c:pt>
                <c:pt idx="22">
                  <c:v>168.9</c:v>
                </c:pt>
                <c:pt idx="23">
                  <c:v>169.3</c:v>
                </c:pt>
                <c:pt idx="24">
                  <c:v>169.7</c:v>
                </c:pt>
                <c:pt idx="25">
                  <c:v>170.2</c:v>
                </c:pt>
                <c:pt idx="26">
                  <c:v>170.4</c:v>
                </c:pt>
                <c:pt idx="27">
                  <c:v>170.4</c:v>
                </c:pt>
                <c:pt idx="28">
                  <c:v>170.5</c:v>
                </c:pt>
                <c:pt idx="29">
                  <c:v>171</c:v>
                </c:pt>
                <c:pt idx="30">
                  <c:v>171.9</c:v>
                </c:pt>
                <c:pt idx="31">
                  <c:v>172.1</c:v>
                </c:pt>
                <c:pt idx="32">
                  <c:v>172.2</c:v>
                </c:pt>
                <c:pt idx="33">
                  <c:v>172.4</c:v>
                </c:pt>
                <c:pt idx="34">
                  <c:v>172.6</c:v>
                </c:pt>
                <c:pt idx="35">
                  <c:v>172.9</c:v>
                </c:pt>
                <c:pt idx="36">
                  <c:v>174.3</c:v>
                </c:pt>
                <c:pt idx="37">
                  <c:v>174.7</c:v>
                </c:pt>
                <c:pt idx="38">
                  <c:v>175</c:v>
                </c:pt>
                <c:pt idx="39">
                  <c:v>175.1</c:v>
                </c:pt>
                <c:pt idx="40">
                  <c:v>175.4</c:v>
                </c:pt>
                <c:pt idx="41">
                  <c:v>175.4</c:v>
                </c:pt>
                <c:pt idx="42">
                  <c:v>176</c:v>
                </c:pt>
                <c:pt idx="43">
                  <c:v>176.2</c:v>
                </c:pt>
                <c:pt idx="44">
                  <c:v>176.6</c:v>
                </c:pt>
                <c:pt idx="45">
                  <c:v>176.9</c:v>
                </c:pt>
                <c:pt idx="46">
                  <c:v>177</c:v>
                </c:pt>
                <c:pt idx="47">
                  <c:v>177.2</c:v>
                </c:pt>
                <c:pt idx="48">
                  <c:v>177.3</c:v>
                </c:pt>
                <c:pt idx="49">
                  <c:v>177.3</c:v>
                </c:pt>
                <c:pt idx="50">
                  <c:v>177.6</c:v>
                </c:pt>
                <c:pt idx="51">
                  <c:v>177.7</c:v>
                </c:pt>
                <c:pt idx="52">
                  <c:v>178</c:v>
                </c:pt>
                <c:pt idx="53">
                  <c:v>178.3</c:v>
                </c:pt>
                <c:pt idx="54">
                  <c:v>178.7</c:v>
                </c:pt>
                <c:pt idx="55">
                  <c:v>178.7</c:v>
                </c:pt>
                <c:pt idx="56">
                  <c:v>178.9</c:v>
                </c:pt>
                <c:pt idx="57">
                  <c:v>179.1</c:v>
                </c:pt>
                <c:pt idx="58">
                  <c:v>179.4</c:v>
                </c:pt>
                <c:pt idx="59">
                  <c:v>179.6</c:v>
                </c:pt>
                <c:pt idx="60">
                  <c:v>179.8</c:v>
                </c:pt>
                <c:pt idx="61">
                  <c:v>179.9</c:v>
                </c:pt>
                <c:pt idx="62">
                  <c:v>180</c:v>
                </c:pt>
                <c:pt idx="63">
                  <c:v>180.7</c:v>
                </c:pt>
                <c:pt idx="64">
                  <c:v>180.7</c:v>
                </c:pt>
                <c:pt idx="65">
                  <c:v>181.4</c:v>
                </c:pt>
                <c:pt idx="66">
                  <c:v>181.6</c:v>
                </c:pt>
                <c:pt idx="67">
                  <c:v>181.8</c:v>
                </c:pt>
                <c:pt idx="68">
                  <c:v>182.1</c:v>
                </c:pt>
                <c:pt idx="69">
                  <c:v>182.6</c:v>
                </c:pt>
                <c:pt idx="70">
                  <c:v>182.7</c:v>
                </c:pt>
                <c:pt idx="71">
                  <c:v>182.8</c:v>
                </c:pt>
                <c:pt idx="72">
                  <c:v>182.9</c:v>
                </c:pt>
                <c:pt idx="73">
                  <c:v>183</c:v>
                </c:pt>
                <c:pt idx="74">
                  <c:v>183.2</c:v>
                </c:pt>
                <c:pt idx="75">
                  <c:v>183.9</c:v>
                </c:pt>
                <c:pt idx="76">
                  <c:v>184.2</c:v>
                </c:pt>
                <c:pt idx="77">
                  <c:v>184.8</c:v>
                </c:pt>
                <c:pt idx="78">
                  <c:v>185.1</c:v>
                </c:pt>
                <c:pt idx="79">
                  <c:v>185.3</c:v>
                </c:pt>
                <c:pt idx="80">
                  <c:v>185.4</c:v>
                </c:pt>
                <c:pt idx="81">
                  <c:v>185.6</c:v>
                </c:pt>
                <c:pt idx="82">
                  <c:v>185.8</c:v>
                </c:pt>
                <c:pt idx="83">
                  <c:v>185.9</c:v>
                </c:pt>
                <c:pt idx="84">
                  <c:v>186.1</c:v>
                </c:pt>
                <c:pt idx="85">
                  <c:v>186.2</c:v>
                </c:pt>
                <c:pt idx="86">
                  <c:v>186.5</c:v>
                </c:pt>
                <c:pt idx="87">
                  <c:v>186.6</c:v>
                </c:pt>
                <c:pt idx="88">
                  <c:v>186.7</c:v>
                </c:pt>
                <c:pt idx="89">
                  <c:v>186.8</c:v>
                </c:pt>
                <c:pt idx="90">
                  <c:v>187.3</c:v>
                </c:pt>
                <c:pt idx="91">
                  <c:v>187.3</c:v>
                </c:pt>
                <c:pt idx="92">
                  <c:v>187.4</c:v>
                </c:pt>
                <c:pt idx="93">
                  <c:v>187.8</c:v>
                </c:pt>
                <c:pt idx="94">
                  <c:v>189.1</c:v>
                </c:pt>
                <c:pt idx="95">
                  <c:v>189.3</c:v>
                </c:pt>
                <c:pt idx="96">
                  <c:v>189.4</c:v>
                </c:pt>
                <c:pt idx="97">
                  <c:v>189.6</c:v>
                </c:pt>
                <c:pt idx="98">
                  <c:v>190.2</c:v>
                </c:pt>
                <c:pt idx="99">
                  <c:v>190.9</c:v>
                </c:pt>
                <c:pt idx="100">
                  <c:v>191.1</c:v>
                </c:pt>
                <c:pt idx="101">
                  <c:v>191.6</c:v>
                </c:pt>
              </c:numCache>
            </c:numRef>
          </c:xVal>
          <c:yVal>
            <c:numRef>
              <c:f>Данные!$C$3:$C$104</c:f>
              <c:numCache>
                <c:formatCode>General</c:formatCode>
                <c:ptCount val="102"/>
                <c:pt idx="0">
                  <c:v>51.748492852755945</c:v>
                </c:pt>
                <c:pt idx="1">
                  <c:v>51.912361736210421</c:v>
                </c:pt>
                <c:pt idx="2">
                  <c:v>52.677240101109568</c:v>
                </c:pt>
                <c:pt idx="3">
                  <c:v>52.677240101109568</c:v>
                </c:pt>
                <c:pt idx="4">
                  <c:v>54.123810649181991</c:v>
                </c:pt>
                <c:pt idx="5">
                  <c:v>54.360445889155756</c:v>
                </c:pt>
                <c:pt idx="6">
                  <c:v>54.814133094424683</c:v>
                </c:pt>
                <c:pt idx="7">
                  <c:v>55.850921172992997</c:v>
                </c:pt>
                <c:pt idx="8">
                  <c:v>56.043819047399715</c:v>
                </c:pt>
                <c:pt idx="9">
                  <c:v>56.043819047399715</c:v>
                </c:pt>
                <c:pt idx="10">
                  <c:v>56.043819047399715</c:v>
                </c:pt>
                <c:pt idx="11">
                  <c:v>56.043819047399715</c:v>
                </c:pt>
                <c:pt idx="12">
                  <c:v>56.5076293564615</c:v>
                </c:pt>
                <c:pt idx="13">
                  <c:v>56.5076293564615</c:v>
                </c:pt>
                <c:pt idx="14">
                  <c:v>57.032364168422816</c:v>
                </c:pt>
                <c:pt idx="15">
                  <c:v>57.282795908521791</c:v>
                </c:pt>
                <c:pt idx="16">
                  <c:v>57.525794662535894</c:v>
                </c:pt>
                <c:pt idx="17">
                  <c:v>57.605202404658101</c:v>
                </c:pt>
                <c:pt idx="18">
                  <c:v>57.761701056408128</c:v>
                </c:pt>
                <c:pt idx="19">
                  <c:v>57.761701056408128</c:v>
                </c:pt>
                <c:pt idx="20">
                  <c:v>58.065733963142776</c:v>
                </c:pt>
                <c:pt idx="21">
                  <c:v>58.139933486808488</c:v>
                </c:pt>
                <c:pt idx="22">
                  <c:v>58.213428377294939</c:v>
                </c:pt>
                <c:pt idx="23">
                  <c:v>58.500534985866452</c:v>
                </c:pt>
                <c:pt idx="24">
                  <c:v>58.777028682846961</c:v>
                </c:pt>
                <c:pt idx="25">
                  <c:v>59.108419320988183</c:v>
                </c:pt>
                <c:pt idx="26">
                  <c:v>59.236712873078822</c:v>
                </c:pt>
                <c:pt idx="27">
                  <c:v>59.236712873078822</c:v>
                </c:pt>
                <c:pt idx="28">
                  <c:v>59.299969402436098</c:v>
                </c:pt>
                <c:pt idx="29">
                  <c:v>59.607559711396483</c:v>
                </c:pt>
                <c:pt idx="30">
                  <c:v>60.126174713896361</c:v>
                </c:pt>
                <c:pt idx="31">
                  <c:v>60.23554278286349</c:v>
                </c:pt>
                <c:pt idx="32">
                  <c:v>60.289446584971955</c:v>
                </c:pt>
                <c:pt idx="33">
                  <c:v>60.395709847950833</c:v>
                </c:pt>
                <c:pt idx="34">
                  <c:v>60.499934365074616</c:v>
                </c:pt>
                <c:pt idx="35">
                  <c:v>60.652498773351077</c:v>
                </c:pt>
                <c:pt idx="36">
                  <c:v>61.30644813654024</c:v>
                </c:pt>
                <c:pt idx="37">
                  <c:v>61.476244923532903</c:v>
                </c:pt>
                <c:pt idx="38">
                  <c:v>61.59873832342857</c:v>
                </c:pt>
                <c:pt idx="39">
                  <c:v>61.63865154120468</c:v>
                </c:pt>
                <c:pt idx="40">
                  <c:v>61.755652770344753</c:v>
                </c:pt>
                <c:pt idx="41">
                  <c:v>61.755652770344753</c:v>
                </c:pt>
                <c:pt idx="42">
                  <c:v>61.977414410085267</c:v>
                </c:pt>
                <c:pt idx="43">
                  <c:v>62.047730005761451</c:v>
                </c:pt>
                <c:pt idx="44">
                  <c:v>62.182980134542404</c:v>
                </c:pt>
                <c:pt idx="45">
                  <c:v>62.279720460876874</c:v>
                </c:pt>
                <c:pt idx="46">
                  <c:v>62.311073723991527</c:v>
                </c:pt>
                <c:pt idx="47">
                  <c:v>62.372440574091989</c:v>
                </c:pt>
                <c:pt idx="48">
                  <c:v>62.40245418078905</c:v>
                </c:pt>
                <c:pt idx="49">
                  <c:v>62.40245418078905</c:v>
                </c:pt>
                <c:pt idx="50">
                  <c:v>62.489814779504997</c:v>
                </c:pt>
                <c:pt idx="51">
                  <c:v>62.518041012012205</c:v>
                </c:pt>
                <c:pt idx="52">
                  <c:v>62.600034027203051</c:v>
                </c:pt>
                <c:pt idx="53">
                  <c:v>62.677990148145135</c:v>
                </c:pt>
                <c:pt idx="54">
                  <c:v>62.775626744345288</c:v>
                </c:pt>
                <c:pt idx="55">
                  <c:v>62.775626744345288</c:v>
                </c:pt>
                <c:pt idx="56">
                  <c:v>62.821730333053821</c:v>
                </c:pt>
                <c:pt idx="57">
                  <c:v>62.866015057918162</c:v>
                </c:pt>
                <c:pt idx="58">
                  <c:v>62.929014248526236</c:v>
                </c:pt>
                <c:pt idx="59">
                  <c:v>62.968715265046988</c:v>
                </c:pt>
                <c:pt idx="60">
                  <c:v>63.006565755658784</c:v>
                </c:pt>
                <c:pt idx="61">
                  <c:v>63.024793601057738</c:v>
                </c:pt>
                <c:pt idx="62">
                  <c:v>63.042554548824469</c:v>
                </c:pt>
                <c:pt idx="63">
                  <c:v>63.153669523729512</c:v>
                </c:pt>
                <c:pt idx="64">
                  <c:v>63.153669523729512</c:v>
                </c:pt>
                <c:pt idx="65">
                  <c:v>63.241193445588983</c:v>
                </c:pt>
                <c:pt idx="66">
                  <c:v>63.261760196116064</c:v>
                </c:pt>
                <c:pt idx="67">
                  <c:v>63.280315695578693</c:v>
                </c:pt>
                <c:pt idx="68">
                  <c:v>63.304327392247551</c:v>
                </c:pt>
                <c:pt idx="69">
                  <c:v>63.33394507295224</c:v>
                </c:pt>
                <c:pt idx="70">
                  <c:v>63.338277367657085</c:v>
                </c:pt>
                <c:pt idx="71">
                  <c:v>63.342070596089357</c:v>
                </c:pt>
                <c:pt idx="72">
                  <c:v>63.345320823192544</c:v>
                </c:pt>
                <c:pt idx="73">
                  <c:v>63.348023994618032</c:v>
                </c:pt>
                <c:pt idx="74">
                  <c:v>63.351772335390471</c:v>
                </c:pt>
                <c:pt idx="75">
                  <c:v>63.347002212780652</c:v>
                </c:pt>
                <c:pt idx="76">
                  <c:v>63.336136390643468</c:v>
                </c:pt>
                <c:pt idx="77">
                  <c:v>63.297692702143706</c:v>
                </c:pt>
                <c:pt idx="78">
                  <c:v>63.269753436661979</c:v>
                </c:pt>
                <c:pt idx="79">
                  <c:v>63.247761652261772</c:v>
                </c:pt>
                <c:pt idx="80">
                  <c:v>63.235731432024515</c:v>
                </c:pt>
                <c:pt idx="81">
                  <c:v>63.209558480455961</c:v>
                </c:pt>
                <c:pt idx="82">
                  <c:v>63.180506851771256</c:v>
                </c:pt>
                <c:pt idx="83">
                  <c:v>63.164877073000369</c:v>
                </c:pt>
                <c:pt idx="84">
                  <c:v>63.131357631760736</c:v>
                </c:pt>
                <c:pt idx="85">
                  <c:v>63.113446070214309</c:v>
                </c:pt>
                <c:pt idx="86">
                  <c:v>63.054964130134508</c:v>
                </c:pt>
                <c:pt idx="87">
                  <c:v>63.033846327103603</c:v>
                </c:pt>
                <c:pt idx="88">
                  <c:v>63.01189473197465</c:v>
                </c:pt>
                <c:pt idx="89">
                  <c:v>62.98909545892991</c:v>
                </c:pt>
                <c:pt idx="90">
                  <c:v>62.861858342006485</c:v>
                </c:pt>
                <c:pt idx="91">
                  <c:v>62.861858342006485</c:v>
                </c:pt>
                <c:pt idx="92">
                  <c:v>62.83364894216956</c:v>
                </c:pt>
                <c:pt idx="93">
                  <c:v>62.710997604437516</c:v>
                </c:pt>
                <c:pt idx="94">
                  <c:v>62.188213177815086</c:v>
                </c:pt>
                <c:pt idx="95">
                  <c:v>62.088045742952744</c:v>
                </c:pt>
                <c:pt idx="96">
                  <c:v>62.035674092962445</c:v>
                </c:pt>
                <c:pt idx="97">
                  <c:v>61.926103383227606</c:v>
                </c:pt>
                <c:pt idx="98">
                  <c:v>61.554428379889956</c:v>
                </c:pt>
                <c:pt idx="99">
                  <c:v>61.020836842564208</c:v>
                </c:pt>
                <c:pt idx="100">
                  <c:v>60.843441601614337</c:v>
                </c:pt>
                <c:pt idx="101">
                  <c:v>60.336501200306358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D-46D1-8CC7-59EF5A927318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Данные!$A$3:$A$104</c:f>
              <c:numCache>
                <c:formatCode>General</c:formatCode>
                <c:ptCount val="102"/>
                <c:pt idx="0">
                  <c:v>162.80000000000001</c:v>
                </c:pt>
                <c:pt idx="1">
                  <c:v>162.9</c:v>
                </c:pt>
                <c:pt idx="2">
                  <c:v>163.4</c:v>
                </c:pt>
                <c:pt idx="3">
                  <c:v>163.4</c:v>
                </c:pt>
                <c:pt idx="4">
                  <c:v>164.5</c:v>
                </c:pt>
                <c:pt idx="5">
                  <c:v>164.7</c:v>
                </c:pt>
                <c:pt idx="6">
                  <c:v>165.1</c:v>
                </c:pt>
                <c:pt idx="7">
                  <c:v>166.1</c:v>
                </c:pt>
                <c:pt idx="8">
                  <c:v>166.3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166.8</c:v>
                </c:pt>
                <c:pt idx="13">
                  <c:v>166.8</c:v>
                </c:pt>
                <c:pt idx="14">
                  <c:v>167.4</c:v>
                </c:pt>
                <c:pt idx="15">
                  <c:v>167.7</c:v>
                </c:pt>
                <c:pt idx="16">
                  <c:v>168</c:v>
                </c:pt>
                <c:pt idx="17">
                  <c:v>168.1</c:v>
                </c:pt>
                <c:pt idx="18">
                  <c:v>168.3</c:v>
                </c:pt>
                <c:pt idx="19">
                  <c:v>168.3</c:v>
                </c:pt>
                <c:pt idx="20">
                  <c:v>168.7</c:v>
                </c:pt>
                <c:pt idx="21">
                  <c:v>168.8</c:v>
                </c:pt>
                <c:pt idx="22">
                  <c:v>168.9</c:v>
                </c:pt>
                <c:pt idx="23">
                  <c:v>169.3</c:v>
                </c:pt>
                <c:pt idx="24">
                  <c:v>169.7</c:v>
                </c:pt>
                <c:pt idx="25">
                  <c:v>170.2</c:v>
                </c:pt>
                <c:pt idx="26">
                  <c:v>170.4</c:v>
                </c:pt>
                <c:pt idx="27">
                  <c:v>170.4</c:v>
                </c:pt>
                <c:pt idx="28">
                  <c:v>170.5</c:v>
                </c:pt>
                <c:pt idx="29">
                  <c:v>171</c:v>
                </c:pt>
                <c:pt idx="30">
                  <c:v>171.9</c:v>
                </c:pt>
                <c:pt idx="31">
                  <c:v>172.1</c:v>
                </c:pt>
                <c:pt idx="32">
                  <c:v>172.2</c:v>
                </c:pt>
                <c:pt idx="33">
                  <c:v>172.4</c:v>
                </c:pt>
                <c:pt idx="34">
                  <c:v>172.6</c:v>
                </c:pt>
                <c:pt idx="35">
                  <c:v>172.9</c:v>
                </c:pt>
                <c:pt idx="36">
                  <c:v>174.3</c:v>
                </c:pt>
                <c:pt idx="37">
                  <c:v>174.7</c:v>
                </c:pt>
                <c:pt idx="38">
                  <c:v>175</c:v>
                </c:pt>
                <c:pt idx="39">
                  <c:v>175.1</c:v>
                </c:pt>
                <c:pt idx="40">
                  <c:v>175.4</c:v>
                </c:pt>
                <c:pt idx="41">
                  <c:v>175.4</c:v>
                </c:pt>
                <c:pt idx="42">
                  <c:v>176</c:v>
                </c:pt>
                <c:pt idx="43">
                  <c:v>176.2</c:v>
                </c:pt>
                <c:pt idx="44">
                  <c:v>176.6</c:v>
                </c:pt>
                <c:pt idx="45">
                  <c:v>176.9</c:v>
                </c:pt>
                <c:pt idx="46">
                  <c:v>177</c:v>
                </c:pt>
                <c:pt idx="47">
                  <c:v>177.2</c:v>
                </c:pt>
                <c:pt idx="48">
                  <c:v>177.3</c:v>
                </c:pt>
                <c:pt idx="49">
                  <c:v>177.3</c:v>
                </c:pt>
                <c:pt idx="50">
                  <c:v>177.6</c:v>
                </c:pt>
                <c:pt idx="51">
                  <c:v>177.7</c:v>
                </c:pt>
                <c:pt idx="52">
                  <c:v>178</c:v>
                </c:pt>
                <c:pt idx="53">
                  <c:v>178.3</c:v>
                </c:pt>
                <c:pt idx="54">
                  <c:v>178.7</c:v>
                </c:pt>
                <c:pt idx="55">
                  <c:v>178.7</c:v>
                </c:pt>
                <c:pt idx="56">
                  <c:v>178.9</c:v>
                </c:pt>
                <c:pt idx="57">
                  <c:v>179.1</c:v>
                </c:pt>
                <c:pt idx="58">
                  <c:v>179.4</c:v>
                </c:pt>
                <c:pt idx="59">
                  <c:v>179.6</c:v>
                </c:pt>
                <c:pt idx="60">
                  <c:v>179.8</c:v>
                </c:pt>
                <c:pt idx="61">
                  <c:v>179.9</c:v>
                </c:pt>
                <c:pt idx="62">
                  <c:v>180</c:v>
                </c:pt>
                <c:pt idx="63">
                  <c:v>180.7</c:v>
                </c:pt>
                <c:pt idx="64">
                  <c:v>180.7</c:v>
                </c:pt>
                <c:pt idx="65">
                  <c:v>181.4</c:v>
                </c:pt>
                <c:pt idx="66">
                  <c:v>181.6</c:v>
                </c:pt>
                <c:pt idx="67">
                  <c:v>181.8</c:v>
                </c:pt>
                <c:pt idx="68">
                  <c:v>182.1</c:v>
                </c:pt>
                <c:pt idx="69">
                  <c:v>182.6</c:v>
                </c:pt>
                <c:pt idx="70">
                  <c:v>182.7</c:v>
                </c:pt>
                <c:pt idx="71">
                  <c:v>182.8</c:v>
                </c:pt>
                <c:pt idx="72">
                  <c:v>182.9</c:v>
                </c:pt>
                <c:pt idx="73">
                  <c:v>183</c:v>
                </c:pt>
                <c:pt idx="74">
                  <c:v>183.2</c:v>
                </c:pt>
                <c:pt idx="75">
                  <c:v>183.9</c:v>
                </c:pt>
                <c:pt idx="76">
                  <c:v>184.2</c:v>
                </c:pt>
                <c:pt idx="77">
                  <c:v>184.8</c:v>
                </c:pt>
                <c:pt idx="78">
                  <c:v>185.1</c:v>
                </c:pt>
                <c:pt idx="79">
                  <c:v>185.3</c:v>
                </c:pt>
                <c:pt idx="80">
                  <c:v>185.4</c:v>
                </c:pt>
                <c:pt idx="81">
                  <c:v>185.6</c:v>
                </c:pt>
                <c:pt idx="82">
                  <c:v>185.8</c:v>
                </c:pt>
                <c:pt idx="83">
                  <c:v>185.9</c:v>
                </c:pt>
                <c:pt idx="84">
                  <c:v>186.1</c:v>
                </c:pt>
                <c:pt idx="85">
                  <c:v>186.2</c:v>
                </c:pt>
                <c:pt idx="86">
                  <c:v>186.5</c:v>
                </c:pt>
                <c:pt idx="87">
                  <c:v>186.6</c:v>
                </c:pt>
                <c:pt idx="88">
                  <c:v>186.7</c:v>
                </c:pt>
                <c:pt idx="89">
                  <c:v>186.8</c:v>
                </c:pt>
                <c:pt idx="90">
                  <c:v>187.3</c:v>
                </c:pt>
                <c:pt idx="91">
                  <c:v>187.3</c:v>
                </c:pt>
                <c:pt idx="92">
                  <c:v>187.4</c:v>
                </c:pt>
                <c:pt idx="93">
                  <c:v>187.8</c:v>
                </c:pt>
                <c:pt idx="94">
                  <c:v>189.1</c:v>
                </c:pt>
                <c:pt idx="95">
                  <c:v>189.3</c:v>
                </c:pt>
                <c:pt idx="96">
                  <c:v>189.4</c:v>
                </c:pt>
                <c:pt idx="97">
                  <c:v>189.6</c:v>
                </c:pt>
                <c:pt idx="98">
                  <c:v>190.2</c:v>
                </c:pt>
                <c:pt idx="99">
                  <c:v>190.9</c:v>
                </c:pt>
                <c:pt idx="100">
                  <c:v>191.1</c:v>
                </c:pt>
                <c:pt idx="101">
                  <c:v>191.6</c:v>
                </c:pt>
              </c:numCache>
            </c:numRef>
          </c:xVal>
          <c:yVal>
            <c:numRef>
              <c:f>Данные!$D$3:$D$104</c:f>
              <c:numCache>
                <c:formatCode>General</c:formatCode>
                <c:ptCount val="102"/>
                <c:pt idx="0">
                  <c:v>40.61129353693623</c:v>
                </c:pt>
                <c:pt idx="1">
                  <c:v>40.508618090451158</c:v>
                </c:pt>
                <c:pt idx="2">
                  <c:v>40.049706910399031</c:v>
                </c:pt>
                <c:pt idx="3">
                  <c:v>40.049706910399031</c:v>
                </c:pt>
                <c:pt idx="4">
                  <c:v>39.276264168990025</c:v>
                </c:pt>
                <c:pt idx="5">
                  <c:v>39.162015802955054</c:v>
                </c:pt>
                <c:pt idx="6">
                  <c:v>38.953102345563742</c:v>
                </c:pt>
                <c:pt idx="7">
                  <c:v>38.52824863668944</c:v>
                </c:pt>
                <c:pt idx="8">
                  <c:v>38.457737636221545</c:v>
                </c:pt>
                <c:pt idx="9">
                  <c:v>38.457737636221545</c:v>
                </c:pt>
                <c:pt idx="10">
                  <c:v>38.457737636221545</c:v>
                </c:pt>
                <c:pt idx="11">
                  <c:v>38.457737636221545</c:v>
                </c:pt>
                <c:pt idx="12">
                  <c:v>38.299894512006766</c:v>
                </c:pt>
                <c:pt idx="13">
                  <c:v>38.299894512006766</c:v>
                </c:pt>
                <c:pt idx="14">
                  <c:v>38.14232032186186</c:v>
                </c:pt>
                <c:pt idx="15">
                  <c:v>38.075468892671083</c:v>
                </c:pt>
                <c:pt idx="16">
                  <c:v>38.016050449565192</c:v>
                </c:pt>
                <c:pt idx="17">
                  <c:v>37.997836144412389</c:v>
                </c:pt>
                <c:pt idx="18">
                  <c:v>37.96372436660117</c:v>
                </c:pt>
                <c:pt idx="19">
                  <c:v>37.96372436660117</c:v>
                </c:pt>
                <c:pt idx="20">
                  <c:v>37.904465207744124</c:v>
                </c:pt>
                <c:pt idx="21">
                  <c:v>37.891459121047816</c:v>
                </c:pt>
                <c:pt idx="22">
                  <c:v>37.87915766753077</c:v>
                </c:pt>
                <c:pt idx="23">
                  <c:v>37.836824806836873</c:v>
                </c:pt>
                <c:pt idx="24">
                  <c:v>37.805104857733951</c:v>
                </c:pt>
                <c:pt idx="25">
                  <c:v>37.779681404439749</c:v>
                </c:pt>
                <c:pt idx="26">
                  <c:v>37.773774726287918</c:v>
                </c:pt>
                <c:pt idx="27">
                  <c:v>37.773774726287918</c:v>
                </c:pt>
                <c:pt idx="28">
                  <c:v>37.771711633900047</c:v>
                </c:pt>
                <c:pt idx="29">
                  <c:v>37.770088509786667</c:v>
                </c:pt>
                <c:pt idx="30">
                  <c:v>37.802214440011412</c:v>
                </c:pt>
                <c:pt idx="31">
                  <c:v>37.815233244983077</c:v>
                </c:pt>
                <c:pt idx="32">
                  <c:v>37.822522879844016</c:v>
                </c:pt>
                <c:pt idx="33">
                  <c:v>37.838646490803946</c:v>
                </c:pt>
                <c:pt idx="34">
                  <c:v>37.856808847618971</c:v>
                </c:pt>
                <c:pt idx="35">
                  <c:v>37.887824750250722</c:v>
                </c:pt>
                <c:pt idx="36">
                  <c:v>38.090583504633187</c:v>
                </c:pt>
                <c:pt idx="37">
                  <c:v>38.165560465518126</c:v>
                </c:pt>
                <c:pt idx="38">
                  <c:v>38.226647376530671</c:v>
                </c:pt>
                <c:pt idx="39">
                  <c:v>38.247927595723951</c:v>
                </c:pt>
                <c:pt idx="40">
                  <c:v>38.314506677492091</c:v>
                </c:pt>
                <c:pt idx="41">
                  <c:v>38.314506677492091</c:v>
                </c:pt>
                <c:pt idx="42">
                  <c:v>38.459905659567987</c:v>
                </c:pt>
                <c:pt idx="43">
                  <c:v>38.51197693783061</c:v>
                </c:pt>
                <c:pt idx="44">
                  <c:v>38.621500556927259</c:v>
                </c:pt>
                <c:pt idx="45">
                  <c:v>38.708340541501002</c:v>
                </c:pt>
                <c:pt idx="46">
                  <c:v>38.738180715355753</c:v>
                </c:pt>
                <c:pt idx="47">
                  <c:v>38.799200739194085</c:v>
                </c:pt>
                <c:pt idx="48">
                  <c:v>38.830380569466442</c:v>
                </c:pt>
                <c:pt idx="49">
                  <c:v>38.830380569466442</c:v>
                </c:pt>
                <c:pt idx="50">
                  <c:v>38.926600281658693</c:v>
                </c:pt>
                <c:pt idx="51">
                  <c:v>38.959567486120889</c:v>
                </c:pt>
                <c:pt idx="52">
                  <c:v>39.061154781838255</c:v>
                </c:pt>
                <c:pt idx="53">
                  <c:v>39.166778971804384</c:v>
                </c:pt>
                <c:pt idx="54">
                  <c:v>39.313916123481818</c:v>
                </c:pt>
                <c:pt idx="55">
                  <c:v>39.313916123481818</c:v>
                </c:pt>
                <c:pt idx="56">
                  <c:v>39.390199408712107</c:v>
                </c:pt>
                <c:pt idx="57">
                  <c:v>39.46830155778656</c:v>
                </c:pt>
                <c:pt idx="58">
                  <c:v>39.588882678086698</c:v>
                </c:pt>
                <c:pt idx="59">
                  <c:v>39.67156853550474</c:v>
                </c:pt>
                <c:pt idx="60">
                  <c:v>39.756104918831767</c:v>
                </c:pt>
                <c:pt idx="61">
                  <c:v>39.799070510402203</c:v>
                </c:pt>
                <c:pt idx="62">
                  <c:v>39.842502999604875</c:v>
                </c:pt>
                <c:pt idx="63">
                  <c:v>40.159742083485646</c:v>
                </c:pt>
                <c:pt idx="64">
                  <c:v>40.159742083485646</c:v>
                </c:pt>
                <c:pt idx="65">
                  <c:v>40.500572220411989</c:v>
                </c:pt>
                <c:pt idx="66">
                  <c:v>40.602392343823716</c:v>
                </c:pt>
                <c:pt idx="67">
                  <c:v>40.706223718299896</c:v>
                </c:pt>
                <c:pt idx="68">
                  <c:v>40.865792332539236</c:v>
                </c:pt>
                <c:pt idx="69">
                  <c:v>41.142141836681553</c:v>
                </c:pt>
                <c:pt idx="70">
                  <c:v>41.199002978946112</c:v>
                </c:pt>
                <c:pt idx="71">
                  <c:v>41.256403187483258</c:v>
                </c:pt>
                <c:pt idx="72">
                  <c:v>41.31434639734946</c:v>
                </c:pt>
                <c:pt idx="73">
                  <c:v>41.372836662893377</c:v>
                </c:pt>
                <c:pt idx="74">
                  <c:v>41.491475196059731</c:v>
                </c:pt>
                <c:pt idx="75">
                  <c:v>41.92459937745538</c:v>
                </c:pt>
                <c:pt idx="76">
                  <c:v>42.119045510500762</c:v>
                </c:pt>
                <c:pt idx="77">
                  <c:v>42.524649820816947</c:v>
                </c:pt>
                <c:pt idx="78">
                  <c:v>42.736169397206872</c:v>
                </c:pt>
                <c:pt idx="79">
                  <c:v>42.880548055545887</c:v>
                </c:pt>
                <c:pt idx="80">
                  <c:v>42.953771712752548</c:v>
                </c:pt>
                <c:pt idx="81">
                  <c:v>43.102331538259897</c:v>
                </c:pt>
                <c:pt idx="82">
                  <c:v>43.253770040883424</c:v>
                </c:pt>
                <c:pt idx="83">
                  <c:v>43.3305932566237</c:v>
                </c:pt>
                <c:pt idx="84">
                  <c:v>43.486499571802128</c:v>
                </c:pt>
                <c:pt idx="85">
                  <c:v>43.565604570317959</c:v>
                </c:pt>
                <c:pt idx="86">
                  <c:v>43.807666821305972</c:v>
                </c:pt>
                <c:pt idx="87">
                  <c:v>43.88997806130628</c:v>
                </c:pt>
                <c:pt idx="88">
                  <c:v>43.973123093404624</c:v>
                </c:pt>
                <c:pt idx="89">
                  <c:v>44.057115803418782</c:v>
                </c:pt>
                <c:pt idx="90">
                  <c:v>44.490320105189227</c:v>
                </c:pt>
                <c:pt idx="91">
                  <c:v>44.490320105189227</c:v>
                </c:pt>
                <c:pt idx="92">
                  <c:v>44.579722941995541</c:v>
                </c:pt>
                <c:pt idx="93">
                  <c:v>44.947148027605202</c:v>
                </c:pt>
                <c:pt idx="94">
                  <c:v>46.265447134829842</c:v>
                </c:pt>
                <c:pt idx="95">
                  <c:v>46.488001443631006</c:v>
                </c:pt>
                <c:pt idx="96">
                  <c:v>46.601566530590709</c:v>
                </c:pt>
                <c:pt idx="97">
                  <c:v>46.833524114264343</c:v>
                </c:pt>
                <c:pt idx="98">
                  <c:v>47.572359739418403</c:v>
                </c:pt>
                <c:pt idx="99">
                  <c:v>48.534305335529965</c:v>
                </c:pt>
                <c:pt idx="100">
                  <c:v>48.834087450418643</c:v>
                </c:pt>
                <c:pt idx="101">
                  <c:v>49.646995036573628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D-46D1-8CC7-59EF5A927318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Данные!$A$3:$A$104</c:f>
              <c:numCache>
                <c:formatCode>General</c:formatCode>
                <c:ptCount val="102"/>
                <c:pt idx="0">
                  <c:v>162.80000000000001</c:v>
                </c:pt>
                <c:pt idx="1">
                  <c:v>162.9</c:v>
                </c:pt>
                <c:pt idx="2">
                  <c:v>163.4</c:v>
                </c:pt>
                <c:pt idx="3">
                  <c:v>163.4</c:v>
                </c:pt>
                <c:pt idx="4">
                  <c:v>164.5</c:v>
                </c:pt>
                <c:pt idx="5">
                  <c:v>164.7</c:v>
                </c:pt>
                <c:pt idx="6">
                  <c:v>165.1</c:v>
                </c:pt>
                <c:pt idx="7">
                  <c:v>166.1</c:v>
                </c:pt>
                <c:pt idx="8">
                  <c:v>166.3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166.8</c:v>
                </c:pt>
                <c:pt idx="13">
                  <c:v>166.8</c:v>
                </c:pt>
                <c:pt idx="14">
                  <c:v>167.4</c:v>
                </c:pt>
                <c:pt idx="15">
                  <c:v>167.7</c:v>
                </c:pt>
                <c:pt idx="16">
                  <c:v>168</c:v>
                </c:pt>
                <c:pt idx="17">
                  <c:v>168.1</c:v>
                </c:pt>
                <c:pt idx="18">
                  <c:v>168.3</c:v>
                </c:pt>
                <c:pt idx="19">
                  <c:v>168.3</c:v>
                </c:pt>
                <c:pt idx="20">
                  <c:v>168.7</c:v>
                </c:pt>
                <c:pt idx="21">
                  <c:v>168.8</c:v>
                </c:pt>
                <c:pt idx="22">
                  <c:v>168.9</c:v>
                </c:pt>
                <c:pt idx="23">
                  <c:v>169.3</c:v>
                </c:pt>
                <c:pt idx="24">
                  <c:v>169.7</c:v>
                </c:pt>
                <c:pt idx="25">
                  <c:v>170.2</c:v>
                </c:pt>
                <c:pt idx="26">
                  <c:v>170.4</c:v>
                </c:pt>
                <c:pt idx="27">
                  <c:v>170.4</c:v>
                </c:pt>
                <c:pt idx="28">
                  <c:v>170.5</c:v>
                </c:pt>
                <c:pt idx="29">
                  <c:v>171</c:v>
                </c:pt>
                <c:pt idx="30">
                  <c:v>171.9</c:v>
                </c:pt>
                <c:pt idx="31">
                  <c:v>172.1</c:v>
                </c:pt>
                <c:pt idx="32">
                  <c:v>172.2</c:v>
                </c:pt>
                <c:pt idx="33">
                  <c:v>172.4</c:v>
                </c:pt>
                <c:pt idx="34">
                  <c:v>172.6</c:v>
                </c:pt>
                <c:pt idx="35">
                  <c:v>172.9</c:v>
                </c:pt>
                <c:pt idx="36">
                  <c:v>174.3</c:v>
                </c:pt>
                <c:pt idx="37">
                  <c:v>174.7</c:v>
                </c:pt>
                <c:pt idx="38">
                  <c:v>175</c:v>
                </c:pt>
                <c:pt idx="39">
                  <c:v>175.1</c:v>
                </c:pt>
                <c:pt idx="40">
                  <c:v>175.4</c:v>
                </c:pt>
                <c:pt idx="41">
                  <c:v>175.4</c:v>
                </c:pt>
                <c:pt idx="42">
                  <c:v>176</c:v>
                </c:pt>
                <c:pt idx="43">
                  <c:v>176.2</c:v>
                </c:pt>
                <c:pt idx="44">
                  <c:v>176.6</c:v>
                </c:pt>
                <c:pt idx="45">
                  <c:v>176.9</c:v>
                </c:pt>
                <c:pt idx="46">
                  <c:v>177</c:v>
                </c:pt>
                <c:pt idx="47">
                  <c:v>177.2</c:v>
                </c:pt>
                <c:pt idx="48">
                  <c:v>177.3</c:v>
                </c:pt>
                <c:pt idx="49">
                  <c:v>177.3</c:v>
                </c:pt>
                <c:pt idx="50">
                  <c:v>177.6</c:v>
                </c:pt>
                <c:pt idx="51">
                  <c:v>177.7</c:v>
                </c:pt>
                <c:pt idx="52">
                  <c:v>178</c:v>
                </c:pt>
                <c:pt idx="53">
                  <c:v>178.3</c:v>
                </c:pt>
                <c:pt idx="54">
                  <c:v>178.7</c:v>
                </c:pt>
                <c:pt idx="55">
                  <c:v>178.7</c:v>
                </c:pt>
                <c:pt idx="56">
                  <c:v>178.9</c:v>
                </c:pt>
                <c:pt idx="57">
                  <c:v>179.1</c:v>
                </c:pt>
                <c:pt idx="58">
                  <c:v>179.4</c:v>
                </c:pt>
                <c:pt idx="59">
                  <c:v>179.6</c:v>
                </c:pt>
                <c:pt idx="60">
                  <c:v>179.8</c:v>
                </c:pt>
                <c:pt idx="61">
                  <c:v>179.9</c:v>
                </c:pt>
                <c:pt idx="62">
                  <c:v>180</c:v>
                </c:pt>
                <c:pt idx="63">
                  <c:v>180.7</c:v>
                </c:pt>
                <c:pt idx="64">
                  <c:v>180.7</c:v>
                </c:pt>
                <c:pt idx="65">
                  <c:v>181.4</c:v>
                </c:pt>
                <c:pt idx="66">
                  <c:v>181.6</c:v>
                </c:pt>
                <c:pt idx="67">
                  <c:v>181.8</c:v>
                </c:pt>
                <c:pt idx="68">
                  <c:v>182.1</c:v>
                </c:pt>
                <c:pt idx="69">
                  <c:v>182.6</c:v>
                </c:pt>
                <c:pt idx="70">
                  <c:v>182.7</c:v>
                </c:pt>
                <c:pt idx="71">
                  <c:v>182.8</c:v>
                </c:pt>
                <c:pt idx="72">
                  <c:v>182.9</c:v>
                </c:pt>
                <c:pt idx="73">
                  <c:v>183</c:v>
                </c:pt>
                <c:pt idx="74">
                  <c:v>183.2</c:v>
                </c:pt>
                <c:pt idx="75">
                  <c:v>183.9</c:v>
                </c:pt>
                <c:pt idx="76">
                  <c:v>184.2</c:v>
                </c:pt>
                <c:pt idx="77">
                  <c:v>184.8</c:v>
                </c:pt>
                <c:pt idx="78">
                  <c:v>185.1</c:v>
                </c:pt>
                <c:pt idx="79">
                  <c:v>185.3</c:v>
                </c:pt>
                <c:pt idx="80">
                  <c:v>185.4</c:v>
                </c:pt>
                <c:pt idx="81">
                  <c:v>185.6</c:v>
                </c:pt>
                <c:pt idx="82">
                  <c:v>185.8</c:v>
                </c:pt>
                <c:pt idx="83">
                  <c:v>185.9</c:v>
                </c:pt>
                <c:pt idx="84">
                  <c:v>186.1</c:v>
                </c:pt>
                <c:pt idx="85">
                  <c:v>186.2</c:v>
                </c:pt>
                <c:pt idx="86">
                  <c:v>186.5</c:v>
                </c:pt>
                <c:pt idx="87">
                  <c:v>186.6</c:v>
                </c:pt>
                <c:pt idx="88">
                  <c:v>186.7</c:v>
                </c:pt>
                <c:pt idx="89">
                  <c:v>186.8</c:v>
                </c:pt>
                <c:pt idx="90">
                  <c:v>187.3</c:v>
                </c:pt>
                <c:pt idx="91">
                  <c:v>187.3</c:v>
                </c:pt>
                <c:pt idx="92">
                  <c:v>187.4</c:v>
                </c:pt>
                <c:pt idx="93">
                  <c:v>187.8</c:v>
                </c:pt>
                <c:pt idx="94">
                  <c:v>189.1</c:v>
                </c:pt>
                <c:pt idx="95">
                  <c:v>189.3</c:v>
                </c:pt>
                <c:pt idx="96">
                  <c:v>189.4</c:v>
                </c:pt>
                <c:pt idx="97">
                  <c:v>189.6</c:v>
                </c:pt>
                <c:pt idx="98">
                  <c:v>190.2</c:v>
                </c:pt>
                <c:pt idx="99">
                  <c:v>190.9</c:v>
                </c:pt>
                <c:pt idx="100">
                  <c:v>191.1</c:v>
                </c:pt>
                <c:pt idx="101">
                  <c:v>191.6</c:v>
                </c:pt>
              </c:numCache>
            </c:numRef>
          </c:xVal>
          <c:yVal>
            <c:numRef>
              <c:f>Данные!$E$3:$E$104</c:f>
              <c:numCache>
                <c:formatCode>General</c:formatCode>
                <c:ptCount val="102"/>
                <c:pt idx="0">
                  <c:v>46.179893194846095</c:v>
                </c:pt>
                <c:pt idx="1">
                  <c:v>46.21048991333079</c:v>
                </c:pt>
                <c:pt idx="2">
                  <c:v>46.3634735057543</c:v>
                </c:pt>
                <c:pt idx="3">
                  <c:v>46.3634735057543</c:v>
                </c:pt>
                <c:pt idx="4">
                  <c:v>46.700037409086008</c:v>
                </c:pt>
                <c:pt idx="5">
                  <c:v>46.761230846055405</c:v>
                </c:pt>
                <c:pt idx="6">
                  <c:v>46.883617719994213</c:v>
                </c:pt>
                <c:pt idx="7">
                  <c:v>47.189584904841226</c:v>
                </c:pt>
                <c:pt idx="8">
                  <c:v>47.25077834181063</c:v>
                </c:pt>
                <c:pt idx="9">
                  <c:v>47.25077834181063</c:v>
                </c:pt>
                <c:pt idx="10">
                  <c:v>47.25077834181063</c:v>
                </c:pt>
                <c:pt idx="11">
                  <c:v>47.25077834181063</c:v>
                </c:pt>
                <c:pt idx="12">
                  <c:v>47.403761934234133</c:v>
                </c:pt>
                <c:pt idx="13">
                  <c:v>47.403761934234133</c:v>
                </c:pt>
                <c:pt idx="14">
                  <c:v>47.587342245142338</c:v>
                </c:pt>
                <c:pt idx="15">
                  <c:v>47.679132400596437</c:v>
                </c:pt>
                <c:pt idx="16">
                  <c:v>47.770922556050543</c:v>
                </c:pt>
                <c:pt idx="17">
                  <c:v>47.801519274535245</c:v>
                </c:pt>
                <c:pt idx="18">
                  <c:v>47.862712711504649</c:v>
                </c:pt>
                <c:pt idx="19">
                  <c:v>47.862712711504649</c:v>
                </c:pt>
                <c:pt idx="20">
                  <c:v>47.98509958544345</c:v>
                </c:pt>
                <c:pt idx="21">
                  <c:v>48.015696303928159</c:v>
                </c:pt>
                <c:pt idx="22">
                  <c:v>48.046293022412854</c:v>
                </c:pt>
                <c:pt idx="23">
                  <c:v>48.168679896351662</c:v>
                </c:pt>
                <c:pt idx="24">
                  <c:v>48.291066770290456</c:v>
                </c:pt>
                <c:pt idx="25">
                  <c:v>48.444050362713966</c:v>
                </c:pt>
                <c:pt idx="26">
                  <c:v>48.50524379968337</c:v>
                </c:pt>
                <c:pt idx="27">
                  <c:v>48.50524379968337</c:v>
                </c:pt>
                <c:pt idx="28">
                  <c:v>48.535840518168072</c:v>
                </c:pt>
                <c:pt idx="29">
                  <c:v>48.688824110591575</c:v>
                </c:pt>
                <c:pt idx="30">
                  <c:v>48.964194576953886</c:v>
                </c:pt>
                <c:pt idx="31">
                  <c:v>49.025388013923283</c:v>
                </c:pt>
                <c:pt idx="32">
                  <c:v>49.055984732407985</c:v>
                </c:pt>
                <c:pt idx="33">
                  <c:v>49.117178169377397</c:v>
                </c:pt>
                <c:pt idx="34">
                  <c:v>49.178371606346793</c:v>
                </c:pt>
                <c:pt idx="35">
                  <c:v>49.2701617618009</c:v>
                </c:pt>
                <c:pt idx="36">
                  <c:v>49.698515820586714</c:v>
                </c:pt>
                <c:pt idx="37">
                  <c:v>49.820902694525515</c:v>
                </c:pt>
                <c:pt idx="38">
                  <c:v>49.912692849979621</c:v>
                </c:pt>
                <c:pt idx="39">
                  <c:v>49.943289568464316</c:v>
                </c:pt>
                <c:pt idx="40">
                  <c:v>50.035079723918429</c:v>
                </c:pt>
                <c:pt idx="41">
                  <c:v>50.035079723918429</c:v>
                </c:pt>
                <c:pt idx="42">
                  <c:v>50.218660034826634</c:v>
                </c:pt>
                <c:pt idx="43">
                  <c:v>50.279853471796031</c:v>
                </c:pt>
                <c:pt idx="44">
                  <c:v>50.402240345734832</c:v>
                </c:pt>
                <c:pt idx="45">
                  <c:v>50.494030501188945</c:v>
                </c:pt>
                <c:pt idx="46">
                  <c:v>50.52462721967364</c:v>
                </c:pt>
                <c:pt idx="47">
                  <c:v>50.585820656643037</c:v>
                </c:pt>
                <c:pt idx="48">
                  <c:v>50.616417375127746</c:v>
                </c:pt>
                <c:pt idx="49">
                  <c:v>50.616417375127746</c:v>
                </c:pt>
                <c:pt idx="50">
                  <c:v>50.708207530581845</c:v>
                </c:pt>
                <c:pt idx="51">
                  <c:v>50.738804249066547</c:v>
                </c:pt>
                <c:pt idx="52">
                  <c:v>50.830594404520653</c:v>
                </c:pt>
                <c:pt idx="53">
                  <c:v>50.922384559974759</c:v>
                </c:pt>
                <c:pt idx="54">
                  <c:v>51.044771433913553</c:v>
                </c:pt>
                <c:pt idx="55">
                  <c:v>51.044771433913553</c:v>
                </c:pt>
                <c:pt idx="56">
                  <c:v>51.105964870882964</c:v>
                </c:pt>
                <c:pt idx="57">
                  <c:v>51.167158307852361</c:v>
                </c:pt>
                <c:pt idx="58">
                  <c:v>51.258948463306467</c:v>
                </c:pt>
                <c:pt idx="59">
                  <c:v>51.320141900275864</c:v>
                </c:pt>
                <c:pt idx="60">
                  <c:v>51.381335337245275</c:v>
                </c:pt>
                <c:pt idx="61">
                  <c:v>51.411932055729977</c:v>
                </c:pt>
                <c:pt idx="62">
                  <c:v>51.442528774214672</c:v>
                </c:pt>
                <c:pt idx="63">
                  <c:v>51.656705803607579</c:v>
                </c:pt>
                <c:pt idx="64">
                  <c:v>51.656705803607579</c:v>
                </c:pt>
                <c:pt idx="65">
                  <c:v>51.870882833000486</c:v>
                </c:pt>
                <c:pt idx="66">
                  <c:v>51.93207626996989</c:v>
                </c:pt>
                <c:pt idx="67">
                  <c:v>51.993269706939294</c:v>
                </c:pt>
                <c:pt idx="68">
                  <c:v>52.085059862393393</c:v>
                </c:pt>
                <c:pt idx="69">
                  <c:v>52.238043454816896</c:v>
                </c:pt>
                <c:pt idx="70">
                  <c:v>52.268640173301598</c:v>
                </c:pt>
                <c:pt idx="71">
                  <c:v>52.299236891786308</c:v>
                </c:pt>
                <c:pt idx="72">
                  <c:v>52.329833610271002</c:v>
                </c:pt>
                <c:pt idx="73">
                  <c:v>52.360430328755704</c:v>
                </c:pt>
                <c:pt idx="74">
                  <c:v>52.421623765725101</c:v>
                </c:pt>
                <c:pt idx="75">
                  <c:v>52.635800795118016</c:v>
                </c:pt>
                <c:pt idx="76">
                  <c:v>52.727590950572115</c:v>
                </c:pt>
                <c:pt idx="77">
                  <c:v>52.911171261480327</c:v>
                </c:pt>
                <c:pt idx="78">
                  <c:v>53.002961416934426</c:v>
                </c:pt>
                <c:pt idx="79">
                  <c:v>53.06415485390383</c:v>
                </c:pt>
                <c:pt idx="80">
                  <c:v>53.094751572388532</c:v>
                </c:pt>
                <c:pt idx="81">
                  <c:v>53.155945009357929</c:v>
                </c:pt>
                <c:pt idx="82">
                  <c:v>53.21713844632734</c:v>
                </c:pt>
                <c:pt idx="83">
                  <c:v>53.247735164812035</c:v>
                </c:pt>
                <c:pt idx="84">
                  <c:v>53.308928601781439</c:v>
                </c:pt>
                <c:pt idx="85">
                  <c:v>53.339525320266134</c:v>
                </c:pt>
                <c:pt idx="86">
                  <c:v>53.43131547572024</c:v>
                </c:pt>
                <c:pt idx="87">
                  <c:v>53.461912194204942</c:v>
                </c:pt>
                <c:pt idx="88">
                  <c:v>53.492508912689644</c:v>
                </c:pt>
                <c:pt idx="89">
                  <c:v>53.523105631174346</c:v>
                </c:pt>
                <c:pt idx="90">
                  <c:v>53.676089223597856</c:v>
                </c:pt>
                <c:pt idx="91">
                  <c:v>53.676089223597856</c:v>
                </c:pt>
                <c:pt idx="92">
                  <c:v>53.706685942082551</c:v>
                </c:pt>
                <c:pt idx="93">
                  <c:v>53.829072816021359</c:v>
                </c:pt>
                <c:pt idx="94">
                  <c:v>54.226830156322471</c:v>
                </c:pt>
                <c:pt idx="95">
                  <c:v>54.288023593291875</c:v>
                </c:pt>
                <c:pt idx="96">
                  <c:v>54.318620311776577</c:v>
                </c:pt>
                <c:pt idx="97">
                  <c:v>54.379813748745974</c:v>
                </c:pt>
                <c:pt idx="98">
                  <c:v>54.563394059654179</c:v>
                </c:pt>
                <c:pt idx="99">
                  <c:v>54.777571089047093</c:v>
                </c:pt>
                <c:pt idx="100">
                  <c:v>54.83876452601649</c:v>
                </c:pt>
                <c:pt idx="101">
                  <c:v>54.991748118439993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D-46D1-8CC7-59EF5A927318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Данные!$A$3:$A$104</c:f>
              <c:numCache>
                <c:formatCode>General</c:formatCode>
                <c:ptCount val="102"/>
                <c:pt idx="0">
                  <c:v>162.80000000000001</c:v>
                </c:pt>
                <c:pt idx="1">
                  <c:v>162.9</c:v>
                </c:pt>
                <c:pt idx="2">
                  <c:v>163.4</c:v>
                </c:pt>
                <c:pt idx="3">
                  <c:v>163.4</c:v>
                </c:pt>
                <c:pt idx="4">
                  <c:v>164.5</c:v>
                </c:pt>
                <c:pt idx="5">
                  <c:v>164.7</c:v>
                </c:pt>
                <c:pt idx="6">
                  <c:v>165.1</c:v>
                </c:pt>
                <c:pt idx="7">
                  <c:v>166.1</c:v>
                </c:pt>
                <c:pt idx="8">
                  <c:v>166.3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166.8</c:v>
                </c:pt>
                <c:pt idx="13">
                  <c:v>166.8</c:v>
                </c:pt>
                <c:pt idx="14">
                  <c:v>167.4</c:v>
                </c:pt>
                <c:pt idx="15">
                  <c:v>167.7</c:v>
                </c:pt>
                <c:pt idx="16">
                  <c:v>168</c:v>
                </c:pt>
                <c:pt idx="17">
                  <c:v>168.1</c:v>
                </c:pt>
                <c:pt idx="18">
                  <c:v>168.3</c:v>
                </c:pt>
                <c:pt idx="19">
                  <c:v>168.3</c:v>
                </c:pt>
                <c:pt idx="20">
                  <c:v>168.7</c:v>
                </c:pt>
                <c:pt idx="21">
                  <c:v>168.8</c:v>
                </c:pt>
                <c:pt idx="22">
                  <c:v>168.9</c:v>
                </c:pt>
                <c:pt idx="23">
                  <c:v>169.3</c:v>
                </c:pt>
                <c:pt idx="24">
                  <c:v>169.7</c:v>
                </c:pt>
                <c:pt idx="25">
                  <c:v>170.2</c:v>
                </c:pt>
                <c:pt idx="26">
                  <c:v>170.4</c:v>
                </c:pt>
                <c:pt idx="27">
                  <c:v>170.4</c:v>
                </c:pt>
                <c:pt idx="28">
                  <c:v>170.5</c:v>
                </c:pt>
                <c:pt idx="29">
                  <c:v>171</c:v>
                </c:pt>
                <c:pt idx="30">
                  <c:v>171.9</c:v>
                </c:pt>
                <c:pt idx="31">
                  <c:v>172.1</c:v>
                </c:pt>
                <c:pt idx="32">
                  <c:v>172.2</c:v>
                </c:pt>
                <c:pt idx="33">
                  <c:v>172.4</c:v>
                </c:pt>
                <c:pt idx="34">
                  <c:v>172.6</c:v>
                </c:pt>
                <c:pt idx="35">
                  <c:v>172.9</c:v>
                </c:pt>
                <c:pt idx="36">
                  <c:v>174.3</c:v>
                </c:pt>
                <c:pt idx="37">
                  <c:v>174.7</c:v>
                </c:pt>
                <c:pt idx="38">
                  <c:v>175</c:v>
                </c:pt>
                <c:pt idx="39">
                  <c:v>175.1</c:v>
                </c:pt>
                <c:pt idx="40">
                  <c:v>175.4</c:v>
                </c:pt>
                <c:pt idx="41">
                  <c:v>175.4</c:v>
                </c:pt>
                <c:pt idx="42">
                  <c:v>176</c:v>
                </c:pt>
                <c:pt idx="43">
                  <c:v>176.2</c:v>
                </c:pt>
                <c:pt idx="44">
                  <c:v>176.6</c:v>
                </c:pt>
                <c:pt idx="45">
                  <c:v>176.9</c:v>
                </c:pt>
                <c:pt idx="46">
                  <c:v>177</c:v>
                </c:pt>
                <c:pt idx="47">
                  <c:v>177.2</c:v>
                </c:pt>
                <c:pt idx="48">
                  <c:v>177.3</c:v>
                </c:pt>
                <c:pt idx="49">
                  <c:v>177.3</c:v>
                </c:pt>
                <c:pt idx="50">
                  <c:v>177.6</c:v>
                </c:pt>
                <c:pt idx="51">
                  <c:v>177.7</c:v>
                </c:pt>
                <c:pt idx="52">
                  <c:v>178</c:v>
                </c:pt>
                <c:pt idx="53">
                  <c:v>178.3</c:v>
                </c:pt>
                <c:pt idx="54">
                  <c:v>178.7</c:v>
                </c:pt>
                <c:pt idx="55">
                  <c:v>178.7</c:v>
                </c:pt>
                <c:pt idx="56">
                  <c:v>178.9</c:v>
                </c:pt>
                <c:pt idx="57">
                  <c:v>179.1</c:v>
                </c:pt>
                <c:pt idx="58">
                  <c:v>179.4</c:v>
                </c:pt>
                <c:pt idx="59">
                  <c:v>179.6</c:v>
                </c:pt>
                <c:pt idx="60">
                  <c:v>179.8</c:v>
                </c:pt>
                <c:pt idx="61">
                  <c:v>179.9</c:v>
                </c:pt>
                <c:pt idx="62">
                  <c:v>180</c:v>
                </c:pt>
                <c:pt idx="63">
                  <c:v>180.7</c:v>
                </c:pt>
                <c:pt idx="64">
                  <c:v>180.7</c:v>
                </c:pt>
                <c:pt idx="65">
                  <c:v>181.4</c:v>
                </c:pt>
                <c:pt idx="66">
                  <c:v>181.6</c:v>
                </c:pt>
                <c:pt idx="67">
                  <c:v>181.8</c:v>
                </c:pt>
                <c:pt idx="68">
                  <c:v>182.1</c:v>
                </c:pt>
                <c:pt idx="69">
                  <c:v>182.6</c:v>
                </c:pt>
                <c:pt idx="70">
                  <c:v>182.7</c:v>
                </c:pt>
                <c:pt idx="71">
                  <c:v>182.8</c:v>
                </c:pt>
                <c:pt idx="72">
                  <c:v>182.9</c:v>
                </c:pt>
                <c:pt idx="73">
                  <c:v>183</c:v>
                </c:pt>
                <c:pt idx="74">
                  <c:v>183.2</c:v>
                </c:pt>
                <c:pt idx="75">
                  <c:v>183.9</c:v>
                </c:pt>
                <c:pt idx="76">
                  <c:v>184.2</c:v>
                </c:pt>
                <c:pt idx="77">
                  <c:v>184.8</c:v>
                </c:pt>
                <c:pt idx="78">
                  <c:v>185.1</c:v>
                </c:pt>
                <c:pt idx="79">
                  <c:v>185.3</c:v>
                </c:pt>
                <c:pt idx="80">
                  <c:v>185.4</c:v>
                </c:pt>
                <c:pt idx="81">
                  <c:v>185.6</c:v>
                </c:pt>
                <c:pt idx="82">
                  <c:v>185.8</c:v>
                </c:pt>
                <c:pt idx="83">
                  <c:v>185.9</c:v>
                </c:pt>
                <c:pt idx="84">
                  <c:v>186.1</c:v>
                </c:pt>
                <c:pt idx="85">
                  <c:v>186.2</c:v>
                </c:pt>
                <c:pt idx="86">
                  <c:v>186.5</c:v>
                </c:pt>
                <c:pt idx="87">
                  <c:v>186.6</c:v>
                </c:pt>
                <c:pt idx="88">
                  <c:v>186.7</c:v>
                </c:pt>
                <c:pt idx="89">
                  <c:v>186.8</c:v>
                </c:pt>
                <c:pt idx="90">
                  <c:v>187.3</c:v>
                </c:pt>
                <c:pt idx="91">
                  <c:v>187.3</c:v>
                </c:pt>
                <c:pt idx="92">
                  <c:v>187.4</c:v>
                </c:pt>
                <c:pt idx="93">
                  <c:v>187.8</c:v>
                </c:pt>
                <c:pt idx="94">
                  <c:v>189.1</c:v>
                </c:pt>
                <c:pt idx="95">
                  <c:v>189.3</c:v>
                </c:pt>
                <c:pt idx="96">
                  <c:v>189.4</c:v>
                </c:pt>
                <c:pt idx="97">
                  <c:v>189.6</c:v>
                </c:pt>
                <c:pt idx="98">
                  <c:v>190.2</c:v>
                </c:pt>
                <c:pt idx="99">
                  <c:v>190.9</c:v>
                </c:pt>
                <c:pt idx="100">
                  <c:v>191.1</c:v>
                </c:pt>
                <c:pt idx="101">
                  <c:v>191.6</c:v>
                </c:pt>
              </c:numCache>
            </c:numRef>
          </c:xVal>
          <c:yVal>
            <c:numRef>
              <c:f>Данные!$F$3:$F$104</c:f>
              <c:numCache>
                <c:formatCode>General</c:formatCode>
                <c:ptCount val="102"/>
                <c:pt idx="0">
                  <c:v>21.548113159807396</c:v>
                </c:pt>
                <c:pt idx="1">
                  <c:v>21.750726512884874</c:v>
                </c:pt>
                <c:pt idx="2">
                  <c:v>22.763793278272306</c:v>
                </c:pt>
                <c:pt idx="3">
                  <c:v>22.763793278272306</c:v>
                </c:pt>
                <c:pt idx="4">
                  <c:v>24.992540162124651</c:v>
                </c:pt>
                <c:pt idx="5">
                  <c:v>25.397766868279604</c:v>
                </c:pt>
                <c:pt idx="6">
                  <c:v>26.208220280589561</c:v>
                </c:pt>
                <c:pt idx="7">
                  <c:v>28.234353811364432</c:v>
                </c:pt>
                <c:pt idx="8">
                  <c:v>28.639580517519441</c:v>
                </c:pt>
                <c:pt idx="9">
                  <c:v>28.639580517519441</c:v>
                </c:pt>
                <c:pt idx="10">
                  <c:v>28.639580517519441</c:v>
                </c:pt>
                <c:pt idx="11">
                  <c:v>28.639580517519441</c:v>
                </c:pt>
                <c:pt idx="12">
                  <c:v>29.652647282906873</c:v>
                </c:pt>
                <c:pt idx="13">
                  <c:v>29.652647282906873</c:v>
                </c:pt>
                <c:pt idx="14">
                  <c:v>30.868327401371783</c:v>
                </c:pt>
                <c:pt idx="15">
                  <c:v>31.476167460604209</c:v>
                </c:pt>
                <c:pt idx="16">
                  <c:v>32.084007519836696</c:v>
                </c:pt>
                <c:pt idx="17">
                  <c:v>32.28662087291417</c:v>
                </c:pt>
                <c:pt idx="18">
                  <c:v>32.691847579069176</c:v>
                </c:pt>
                <c:pt idx="19">
                  <c:v>32.691847579069176</c:v>
                </c:pt>
                <c:pt idx="20">
                  <c:v>33.50230099137908</c:v>
                </c:pt>
                <c:pt idx="21">
                  <c:v>33.704914344456611</c:v>
                </c:pt>
                <c:pt idx="22">
                  <c:v>33.907527697534086</c:v>
                </c:pt>
                <c:pt idx="23">
                  <c:v>34.717981109844047</c:v>
                </c:pt>
                <c:pt idx="24">
                  <c:v>35.528434522153951</c:v>
                </c:pt>
                <c:pt idx="25">
                  <c:v>36.541501287541379</c:v>
                </c:pt>
                <c:pt idx="26">
                  <c:v>36.946727993696392</c:v>
                </c:pt>
                <c:pt idx="27">
                  <c:v>36.946727993696392</c:v>
                </c:pt>
                <c:pt idx="28">
                  <c:v>37.149341346773866</c:v>
                </c:pt>
                <c:pt idx="29">
                  <c:v>38.162408112161302</c:v>
                </c:pt>
                <c:pt idx="30">
                  <c:v>39.985928289858691</c:v>
                </c:pt>
                <c:pt idx="31">
                  <c:v>40.391154996013647</c:v>
                </c:pt>
                <c:pt idx="32">
                  <c:v>40.593768349091121</c:v>
                </c:pt>
                <c:pt idx="33">
                  <c:v>40.998995055246127</c:v>
                </c:pt>
                <c:pt idx="34">
                  <c:v>41.404221761401082</c:v>
                </c:pt>
                <c:pt idx="35">
                  <c:v>42.012061820633562</c:v>
                </c:pt>
                <c:pt idx="36">
                  <c:v>44.848648763718394</c:v>
                </c:pt>
                <c:pt idx="37">
                  <c:v>45.659102176028291</c:v>
                </c:pt>
                <c:pt idx="38">
                  <c:v>46.266942235260778</c:v>
                </c:pt>
                <c:pt idx="39">
                  <c:v>46.469555588338253</c:v>
                </c:pt>
                <c:pt idx="40">
                  <c:v>47.077395647570732</c:v>
                </c:pt>
                <c:pt idx="41">
                  <c:v>47.077395647570732</c:v>
                </c:pt>
                <c:pt idx="42">
                  <c:v>48.293075766035642</c:v>
                </c:pt>
                <c:pt idx="43">
                  <c:v>48.698302472190598</c:v>
                </c:pt>
                <c:pt idx="44">
                  <c:v>49.508755884500552</c:v>
                </c:pt>
                <c:pt idx="45">
                  <c:v>50.116595943733039</c:v>
                </c:pt>
                <c:pt idx="46">
                  <c:v>50.319209296810513</c:v>
                </c:pt>
                <c:pt idx="47">
                  <c:v>50.724436002965469</c:v>
                </c:pt>
                <c:pt idx="48">
                  <c:v>50.927049356043</c:v>
                </c:pt>
                <c:pt idx="49">
                  <c:v>50.927049356043</c:v>
                </c:pt>
                <c:pt idx="50">
                  <c:v>51.534889415275423</c:v>
                </c:pt>
                <c:pt idx="51">
                  <c:v>51.737502768352897</c:v>
                </c:pt>
                <c:pt idx="52">
                  <c:v>52.345342827585384</c:v>
                </c:pt>
                <c:pt idx="53">
                  <c:v>52.953182886817864</c:v>
                </c:pt>
                <c:pt idx="54">
                  <c:v>53.763636299127768</c:v>
                </c:pt>
                <c:pt idx="55">
                  <c:v>53.763636299127768</c:v>
                </c:pt>
                <c:pt idx="56">
                  <c:v>54.16886300528278</c:v>
                </c:pt>
                <c:pt idx="57">
                  <c:v>54.574089711437729</c:v>
                </c:pt>
                <c:pt idx="58">
                  <c:v>55.181929770670209</c:v>
                </c:pt>
                <c:pt idx="59">
                  <c:v>55.587156476825164</c:v>
                </c:pt>
                <c:pt idx="60">
                  <c:v>55.99238318298017</c:v>
                </c:pt>
                <c:pt idx="61">
                  <c:v>56.194996536057644</c:v>
                </c:pt>
                <c:pt idx="62">
                  <c:v>56.397609889135119</c:v>
                </c:pt>
                <c:pt idx="63">
                  <c:v>57.81590336067751</c:v>
                </c:pt>
                <c:pt idx="64">
                  <c:v>57.81590336067751</c:v>
                </c:pt>
                <c:pt idx="65">
                  <c:v>59.234196832219951</c:v>
                </c:pt>
                <c:pt idx="66">
                  <c:v>59.639423538374899</c:v>
                </c:pt>
                <c:pt idx="67">
                  <c:v>60.044650244529912</c:v>
                </c:pt>
                <c:pt idx="68">
                  <c:v>60.652490303762335</c:v>
                </c:pt>
                <c:pt idx="69">
                  <c:v>61.66555706914977</c:v>
                </c:pt>
                <c:pt idx="70">
                  <c:v>61.868170422227244</c:v>
                </c:pt>
                <c:pt idx="71">
                  <c:v>62.070783775304776</c:v>
                </c:pt>
                <c:pt idx="72">
                  <c:v>62.27339712838225</c:v>
                </c:pt>
                <c:pt idx="73">
                  <c:v>62.476010481459731</c:v>
                </c:pt>
                <c:pt idx="74">
                  <c:v>62.88123718761468</c:v>
                </c:pt>
                <c:pt idx="75">
                  <c:v>64.299530659157128</c:v>
                </c:pt>
                <c:pt idx="76">
                  <c:v>64.907370718389544</c:v>
                </c:pt>
                <c:pt idx="77">
                  <c:v>66.123050836854517</c:v>
                </c:pt>
                <c:pt idx="78">
                  <c:v>66.730890896086947</c:v>
                </c:pt>
                <c:pt idx="79">
                  <c:v>67.136117602241953</c:v>
                </c:pt>
                <c:pt idx="80">
                  <c:v>67.33873095531942</c:v>
                </c:pt>
                <c:pt idx="81">
                  <c:v>67.743957661474383</c:v>
                </c:pt>
                <c:pt idx="82">
                  <c:v>68.149184367629388</c:v>
                </c:pt>
                <c:pt idx="83">
                  <c:v>68.351797720706855</c:v>
                </c:pt>
                <c:pt idx="84">
                  <c:v>68.757024426861804</c:v>
                </c:pt>
                <c:pt idx="85">
                  <c:v>68.959637779939285</c:v>
                </c:pt>
                <c:pt idx="86">
                  <c:v>69.567477839171772</c:v>
                </c:pt>
                <c:pt idx="87">
                  <c:v>69.770091192249239</c:v>
                </c:pt>
                <c:pt idx="88">
                  <c:v>69.972704545326721</c:v>
                </c:pt>
                <c:pt idx="89">
                  <c:v>70.175317898404259</c:v>
                </c:pt>
                <c:pt idx="90">
                  <c:v>71.188384663791695</c:v>
                </c:pt>
                <c:pt idx="91">
                  <c:v>71.188384663791695</c:v>
                </c:pt>
                <c:pt idx="92">
                  <c:v>71.390998016869162</c:v>
                </c:pt>
                <c:pt idx="93">
                  <c:v>72.201451429179116</c:v>
                </c:pt>
                <c:pt idx="94">
                  <c:v>74.835425019186417</c:v>
                </c:pt>
                <c:pt idx="95">
                  <c:v>75.240651725341422</c:v>
                </c:pt>
                <c:pt idx="96">
                  <c:v>75.443265078418904</c:v>
                </c:pt>
                <c:pt idx="97">
                  <c:v>75.848491784573852</c:v>
                </c:pt>
                <c:pt idx="98">
                  <c:v>77.064171903038755</c:v>
                </c:pt>
                <c:pt idx="99">
                  <c:v>78.48246537458121</c:v>
                </c:pt>
                <c:pt idx="100">
                  <c:v>78.887692080736159</c:v>
                </c:pt>
                <c:pt idx="101">
                  <c:v>79.900758846123594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D-46D1-8CC7-59EF5A92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9392"/>
        <c:axId val="844097392"/>
      </c:scatterChart>
      <c:valAx>
        <c:axId val="8441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97392"/>
        <c:crosses val="autoZero"/>
        <c:crossBetween val="midCat"/>
      </c:valAx>
      <c:valAx>
        <c:axId val="844097392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1093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434784</xdr:colOff>
      <xdr:row>27</xdr:row>
      <xdr:rowOff>17929</xdr:rowOff>
    </xdr:from>
    <xdr:to>
      <xdr:col>26</xdr:col>
      <xdr:colOff>143434</xdr:colOff>
      <xdr:row>52</xdr:row>
      <xdr:rowOff>26895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CD92014-E3F1-ED0F-4AE7-27E3BB165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topLeftCell="N28" zoomScale="85" zoomScaleNormal="85" workbookViewId="0">
      <selection activeCell="U21" sqref="U21"/>
    </sheetView>
  </sheetViews>
  <sheetFormatPr defaultRowHeight="14.4" x14ac:dyDescent="0.3"/>
  <cols>
    <col min="18" max="18" width="14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1" x14ac:dyDescent="0.3">
      <c r="A2">
        <v>160.30000000000001</v>
      </c>
      <c r="B2">
        <v>37.5</v>
      </c>
      <c r="C2" t="e">
        <f>$S$20+$R$23*$S$21/$R$21*(A2-$R$20)+$S$21/$R$21*SQRT(1-$R$23^2)*SQRT(4*$R$21^2-(A2-$R$20)^2)</f>
        <v>#NUM!</v>
      </c>
      <c r="D2" t="e">
        <f>$S$20+$R$23*$S$21/$R$21*(A2-$R$20)-$S$21/$R$21*SQRT(1-$R$23^2)*SQRT(4*$R$21^2-(A2-$R$20)^2)</f>
        <v>#NUM!</v>
      </c>
      <c r="E2">
        <f>A2*$J$24+$K$24</f>
        <v>45.414975232728565</v>
      </c>
      <c r="F2">
        <f>(A2-$K$23)/$J$23</f>
        <v>16.482779332870226</v>
      </c>
      <c r="I2" t="s">
        <v>9</v>
      </c>
    </row>
    <row r="3" spans="1:21" x14ac:dyDescent="0.3">
      <c r="A3">
        <v>162.80000000000001</v>
      </c>
      <c r="B3">
        <v>43.8</v>
      </c>
      <c r="C3">
        <f t="shared" ref="C3:C66" si="0">$S$20+$R$23*$S$21/$R$21*(A3-$R$20)+$S$21/$R$21*SQRT(1-$R$23^2)*SQRT(4*$R$21^2-(A3-$R$20)^2)</f>
        <v>51.748492852755945</v>
      </c>
      <c r="D3">
        <f t="shared" ref="D3:D66" si="1">$S$20+$R$23*$S$21/$R$21*(A3-$R$20)-$S$21/$R$21*SQRT(1-$R$23^2)*SQRT(4*$R$21^2-(A3-$R$20)^2)</f>
        <v>40.61129353693623</v>
      </c>
      <c r="E3">
        <f t="shared" ref="E3:E66" si="2">A3*$J$24+$K$24</f>
        <v>46.179893194846095</v>
      </c>
      <c r="F3">
        <f t="shared" ref="F3:F66" si="3">(A3-$K$23)/$J$23</f>
        <v>21.548113159807396</v>
      </c>
      <c r="I3" t="s">
        <v>10</v>
      </c>
      <c r="J3">
        <v>172.45000000000002</v>
      </c>
      <c r="K3" t="s">
        <v>16</v>
      </c>
      <c r="L3">
        <v>10.38</v>
      </c>
      <c r="M3" t="s">
        <v>18</v>
      </c>
      <c r="N3">
        <v>3</v>
      </c>
      <c r="Q3" s="1">
        <v>0</v>
      </c>
      <c r="R3" s="1">
        <v>172.45</v>
      </c>
      <c r="S3" s="1">
        <v>182.83</v>
      </c>
      <c r="T3" s="1" t="s">
        <v>20</v>
      </c>
      <c r="U3" s="2"/>
    </row>
    <row r="4" spans="1:21" x14ac:dyDescent="0.3">
      <c r="A4">
        <v>162.9</v>
      </c>
      <c r="B4">
        <v>40.6</v>
      </c>
      <c r="C4">
        <f t="shared" si="0"/>
        <v>51.912361736210421</v>
      </c>
      <c r="D4">
        <f t="shared" si="1"/>
        <v>40.508618090451158</v>
      </c>
      <c r="E4">
        <f t="shared" si="2"/>
        <v>46.21048991333079</v>
      </c>
      <c r="F4">
        <f t="shared" si="3"/>
        <v>21.750726512884874</v>
      </c>
      <c r="I4" t="s">
        <v>11</v>
      </c>
      <c r="J4">
        <v>44.15</v>
      </c>
      <c r="K4" t="s">
        <v>17</v>
      </c>
      <c r="L4">
        <v>4.95</v>
      </c>
      <c r="M4" t="s">
        <v>19</v>
      </c>
      <c r="N4">
        <v>5</v>
      </c>
      <c r="Q4" s="1" t="s">
        <v>21</v>
      </c>
      <c r="R4" s="2">
        <f>COUNTIFS($B$2:$B$104,"&gt;="&amp;$Q$5, $A$2:$A$104, "&lt;"&amp;R3, $A$2:$A$104, "&gt;="&amp;Q3)</f>
        <v>0</v>
      </c>
      <c r="S4" s="2">
        <f>COUNTIFS($B$2:$B$104,"&gt;="&amp;$Q$5, $A$2:$A$104, "&lt;"&amp;S3, $A$2:$A$104, "&gt;="&amp;R3)</f>
        <v>3</v>
      </c>
      <c r="T4" s="2">
        <f>COUNTIFS($B$2:$B$104,"&gt;="&amp;$Q$5, $A$2:$A$104, "&gt;="&amp;S3)</f>
        <v>7</v>
      </c>
      <c r="U4" s="2">
        <f>SUM(R4:T4)</f>
        <v>10</v>
      </c>
    </row>
    <row r="5" spans="1:21" x14ac:dyDescent="0.3">
      <c r="A5">
        <v>163.4</v>
      </c>
      <c r="B5">
        <v>46.2</v>
      </c>
      <c r="C5">
        <f t="shared" si="0"/>
        <v>52.677240101109568</v>
      </c>
      <c r="D5">
        <f t="shared" si="1"/>
        <v>40.049706910399031</v>
      </c>
      <c r="E5">
        <f t="shared" si="2"/>
        <v>46.3634735057543</v>
      </c>
      <c r="F5">
        <f t="shared" si="3"/>
        <v>22.763793278272306</v>
      </c>
      <c r="I5" t="s">
        <v>12</v>
      </c>
      <c r="J5">
        <v>0.03</v>
      </c>
      <c r="Q5" s="1">
        <v>59</v>
      </c>
      <c r="R5" s="2">
        <f>COUNTIFS($A$2:$A$104,"&lt;"&amp;R3,$B$2:$B$104,"&lt;"&amp;$Q$5, $B$2:$B$104,"&gt;="&amp;$Q$6, $A$2:$A$104, "&gt;="&amp;Q3)</f>
        <v>8</v>
      </c>
      <c r="S5" s="2">
        <f>COUNTIFS($A$2:$A$104,"&lt;"&amp;S3,$B$2:$B$104,"&lt;"&amp;$Q$5, $B$2:$B$104,"&gt;="&amp;$Q$6, $A$2:$A$104, "&gt;="&amp;R3)</f>
        <v>13</v>
      </c>
      <c r="T5" s="2">
        <f>COUNTIFS($B$2:$B$104,"&lt;"&amp;$Q$5, $B$2:$B$104,"&gt;="&amp;$Q$6, $A$2:$A$104, "&gt;="&amp;S3)</f>
        <v>9</v>
      </c>
      <c r="U5" s="2">
        <f t="shared" ref="U5:U8" si="4">SUM(R5:T5)</f>
        <v>30</v>
      </c>
    </row>
    <row r="6" spans="1:21" x14ac:dyDescent="0.3">
      <c r="A6">
        <v>163.4</v>
      </c>
      <c r="B6">
        <v>45.5</v>
      </c>
      <c r="C6">
        <f t="shared" si="0"/>
        <v>52.677240101109568</v>
      </c>
      <c r="D6">
        <f t="shared" si="1"/>
        <v>40.049706910399031</v>
      </c>
      <c r="E6">
        <f t="shared" si="2"/>
        <v>46.3634735057543</v>
      </c>
      <c r="F6">
        <f t="shared" si="3"/>
        <v>22.763793278272306</v>
      </c>
      <c r="Q6" s="1">
        <v>54.05</v>
      </c>
      <c r="R6" s="2">
        <f>COUNTIFS($A$2:$A$104,"&lt;"&amp;R3,$B$2:$B$104,"&lt;"&amp;$Q$6, $B$2:$B$104,"&gt;="&amp;$Q$7, $A$2:$A$104, "&gt;="&amp;Q3)</f>
        <v>6</v>
      </c>
      <c r="S6" s="2">
        <f>COUNTIFS($A$2:$A$104,"&lt;"&amp;S3,$B$2:$B$104,"&lt;"&amp;$Q$6, $B$2:$B$104,"&gt;="&amp;$Q$7, $A$2:$A$104, "&gt;="&amp;R3)</f>
        <v>8</v>
      </c>
      <c r="T6" s="2">
        <f>COUNTIFS($B$2:$B$104,"&lt;"&amp;$Q$6, $B$2:$B$104,"&gt;="&amp;$Q$7, $A$2:$A$104, "&gt;="&amp;S3)</f>
        <v>8</v>
      </c>
      <c r="U6" s="2">
        <f>SUM(R6:T6)</f>
        <v>22</v>
      </c>
    </row>
    <row r="7" spans="1:21" x14ac:dyDescent="0.3">
      <c r="A7">
        <v>164.5</v>
      </c>
      <c r="B7">
        <v>51.2</v>
      </c>
      <c r="C7">
        <f t="shared" si="0"/>
        <v>54.123810649181991</v>
      </c>
      <c r="D7">
        <f t="shared" si="1"/>
        <v>39.276264168990025</v>
      </c>
      <c r="E7">
        <f t="shared" si="2"/>
        <v>46.700037409086008</v>
      </c>
      <c r="F7">
        <f t="shared" si="3"/>
        <v>24.992540162124651</v>
      </c>
      <c r="I7" t="s">
        <v>13</v>
      </c>
      <c r="Q7" s="1">
        <v>49.1</v>
      </c>
      <c r="R7" s="2">
        <f>COUNTIFS($A$2:$A$104,"&lt;"&amp;R3,$B$2:$B$104,"&lt;"&amp;$Q$7, $B$2:$B$104,"&gt;="&amp;$Q$8, $A$2:$A$104, "&gt;="&amp;Q3)</f>
        <v>10</v>
      </c>
      <c r="S7" s="2">
        <f>COUNTIFS($A$2:$A$104,"&lt;"&amp;S3,$B$2:$B$104,"&lt;"&amp;$Q$7, $B$2:$B$104,"&gt;="&amp;$Q$8, $A$2:$A$104, "&gt;="&amp;R3)</f>
        <v>5</v>
      </c>
      <c r="T7" s="2">
        <f>COUNTIFS($B$2:$B$104,"&lt;"&amp;$Q$7, $B$2:$B$104,"&gt;="&amp;$Q$8, $A$2:$A$104, "&gt;="&amp;S3)</f>
        <v>5</v>
      </c>
      <c r="U7" s="2">
        <f>SUM(R7:T7)</f>
        <v>20</v>
      </c>
    </row>
    <row r="8" spans="1:21" x14ac:dyDescent="0.3">
      <c r="A8">
        <v>164.7</v>
      </c>
      <c r="B8">
        <v>48.7</v>
      </c>
      <c r="C8">
        <f t="shared" si="0"/>
        <v>54.360445889155756</v>
      </c>
      <c r="D8">
        <f t="shared" si="1"/>
        <v>39.162015802955054</v>
      </c>
      <c r="E8">
        <f t="shared" si="2"/>
        <v>46.761230846055405</v>
      </c>
      <c r="F8">
        <f t="shared" si="3"/>
        <v>25.397766868279604</v>
      </c>
      <c r="I8" t="s">
        <v>14</v>
      </c>
      <c r="J8">
        <v>56</v>
      </c>
      <c r="Q8" s="1">
        <v>44.15</v>
      </c>
      <c r="R8" s="2">
        <f>COUNTIFS($A$2:$A$104,"&lt;"&amp;R3, $B$2:$B$104, "&lt;"&amp;$Q$8, $A$2:$A$104, "&gt;="&amp;Q3)</f>
        <v>11</v>
      </c>
      <c r="S8" s="2">
        <f>COUNTIFS($A$2:$A$104,"&lt;"&amp;S3, $B$2:$B$104, "&lt;"&amp;$Q$8, $A$2:$A$104, "&gt;="&amp;R3)</f>
        <v>9</v>
      </c>
      <c r="T8" s="2">
        <f>COUNTIFS($B$2:$B$104, "&lt;"&amp;$Q$8, $A$2:$A$104, "&gt;="&amp;S3)</f>
        <v>1</v>
      </c>
      <c r="U8" s="2">
        <f>SUM(R8:T8)</f>
        <v>21</v>
      </c>
    </row>
    <row r="9" spans="1:21" x14ac:dyDescent="0.3">
      <c r="A9">
        <v>165.1</v>
      </c>
      <c r="B9">
        <v>45.2</v>
      </c>
      <c r="C9">
        <f t="shared" si="0"/>
        <v>54.814133094424683</v>
      </c>
      <c r="D9">
        <f t="shared" si="1"/>
        <v>38.953102345563742</v>
      </c>
      <c r="E9">
        <f t="shared" si="2"/>
        <v>46.883617719994213</v>
      </c>
      <c r="F9">
        <f t="shared" si="3"/>
        <v>26.208220280589561</v>
      </c>
      <c r="Q9" s="2"/>
      <c r="R9" s="2">
        <f>SUM(R4:R8)</f>
        <v>35</v>
      </c>
      <c r="S9" s="2">
        <f>SUM(S4:S8)</f>
        <v>38</v>
      </c>
      <c r="T9" s="2">
        <f t="shared" ref="S9:T9" si="5">SUM(T4:T8)</f>
        <v>30</v>
      </c>
      <c r="U9" s="3" t="s">
        <v>22</v>
      </c>
    </row>
    <row r="10" spans="1:21" x14ac:dyDescent="0.3">
      <c r="A10">
        <v>166.1</v>
      </c>
      <c r="B10">
        <v>55.8</v>
      </c>
      <c r="C10">
        <f t="shared" si="0"/>
        <v>55.850921172992997</v>
      </c>
      <c r="D10">
        <f t="shared" si="1"/>
        <v>38.52824863668944</v>
      </c>
      <c r="E10">
        <f t="shared" si="2"/>
        <v>47.189584904841226</v>
      </c>
      <c r="F10">
        <f t="shared" si="3"/>
        <v>28.234353811364432</v>
      </c>
      <c r="I10" t="s">
        <v>15</v>
      </c>
    </row>
    <row r="11" spans="1:21" x14ac:dyDescent="0.3">
      <c r="A11">
        <v>166.3</v>
      </c>
      <c r="B11">
        <v>44.3</v>
      </c>
      <c r="C11">
        <f t="shared" si="0"/>
        <v>56.043819047399715</v>
      </c>
      <c r="D11">
        <f t="shared" si="1"/>
        <v>38.457737636221545</v>
      </c>
      <c r="E11">
        <f t="shared" si="2"/>
        <v>47.25077834181063</v>
      </c>
      <c r="F11">
        <f t="shared" si="3"/>
        <v>28.639580517519441</v>
      </c>
      <c r="I11" t="s">
        <v>12</v>
      </c>
      <c r="J11">
        <v>0.01</v>
      </c>
    </row>
    <row r="12" spans="1:21" x14ac:dyDescent="0.3">
      <c r="A12">
        <v>166.3</v>
      </c>
      <c r="B12">
        <v>48</v>
      </c>
      <c r="C12">
        <f t="shared" si="0"/>
        <v>56.043819047399715</v>
      </c>
      <c r="D12">
        <f t="shared" si="1"/>
        <v>38.457737636221545</v>
      </c>
      <c r="E12">
        <f t="shared" si="2"/>
        <v>47.25077834181063</v>
      </c>
      <c r="F12">
        <f t="shared" si="3"/>
        <v>28.639580517519441</v>
      </c>
    </row>
    <row r="13" spans="1:21" x14ac:dyDescent="0.3">
      <c r="A13">
        <v>166.3</v>
      </c>
      <c r="B13">
        <v>54.8</v>
      </c>
      <c r="C13">
        <f t="shared" si="0"/>
        <v>56.043819047399715</v>
      </c>
      <c r="D13">
        <f t="shared" si="1"/>
        <v>38.457737636221545</v>
      </c>
      <c r="E13">
        <f t="shared" si="2"/>
        <v>47.25077834181063</v>
      </c>
      <c r="F13">
        <f t="shared" si="3"/>
        <v>28.639580517519441</v>
      </c>
      <c r="Q13">
        <f>SUM(L14:N18)</f>
        <v>19.737783311091579</v>
      </c>
    </row>
    <row r="14" spans="1:21" x14ac:dyDescent="0.3">
      <c r="A14">
        <v>166.3</v>
      </c>
      <c r="B14">
        <v>50</v>
      </c>
      <c r="C14">
        <f t="shared" si="0"/>
        <v>56.043819047399715</v>
      </c>
      <c r="D14">
        <f t="shared" si="1"/>
        <v>38.457737636221545</v>
      </c>
      <c r="E14">
        <f t="shared" si="2"/>
        <v>47.25077834181063</v>
      </c>
      <c r="F14">
        <f t="shared" si="3"/>
        <v>28.639580517519441</v>
      </c>
      <c r="L14">
        <f>(SUM($U$4:$U$8)*R4-R$9*$U4)^2/(R$9*$U4)/SUM($U$4:$U$8)</f>
        <v>3.3980582524271843</v>
      </c>
      <c r="M14">
        <f>(SUM($U$4:$U$8)*S4-S$9*$U4)^2/(S$9*$U4)/SUM($U$4:$U$8)</f>
        <v>0.12879407256004088</v>
      </c>
      <c r="N14">
        <f>(SUM($U$4:$U$8)*T4-T$9*$U4)^2/(T$9*$U4)/SUM($U$4:$U$8)</f>
        <v>5.7359546925566338</v>
      </c>
      <c r="R14">
        <f>_xlfn.CHISQ.INV(J5,2*4)</f>
        <v>2.3100747446944236</v>
      </c>
    </row>
    <row r="15" spans="1:21" x14ac:dyDescent="0.3">
      <c r="A15">
        <v>166.8</v>
      </c>
      <c r="B15">
        <v>38.799999999999997</v>
      </c>
      <c r="C15">
        <f t="shared" si="0"/>
        <v>56.5076293564615</v>
      </c>
      <c r="D15">
        <f t="shared" si="1"/>
        <v>38.299894512006766</v>
      </c>
      <c r="E15">
        <f t="shared" si="2"/>
        <v>47.403761934234133</v>
      </c>
      <c r="F15">
        <f t="shared" si="3"/>
        <v>29.652647282906873</v>
      </c>
      <c r="L15">
        <f>(SUM($U$4:$U$8)*R5-R$9*$U5)^2/(R$9*$U5)/SUM($U$4:$U$8)</f>
        <v>0.47226999537679148</v>
      </c>
      <c r="M15">
        <f>(SUM($U$4:$U$8)*S5-S$9*$U5)^2/(S$9*$U5)/SUM($U$4:$U$8)</f>
        <v>0.33725941066257881</v>
      </c>
      <c r="N15">
        <f>(SUM($U$4:$U$8)*T5-T$9*$U5)^2/(T$9*$U5)/SUM($U$4:$U$8)</f>
        <v>7.8640776699029132E-3</v>
      </c>
      <c r="R15">
        <v>8</v>
      </c>
    </row>
    <row r="16" spans="1:21" x14ac:dyDescent="0.3">
      <c r="A16">
        <v>166.8</v>
      </c>
      <c r="B16">
        <v>54.6</v>
      </c>
      <c r="C16">
        <f t="shared" si="0"/>
        <v>56.5076293564615</v>
      </c>
      <c r="D16">
        <f t="shared" si="1"/>
        <v>38.299894512006766</v>
      </c>
      <c r="E16">
        <f t="shared" si="2"/>
        <v>47.403761934234133</v>
      </c>
      <c r="F16">
        <f t="shared" si="3"/>
        <v>29.652647282906873</v>
      </c>
      <c r="L16">
        <f>(SUM($U$4:$U$8)*R6-R$9*$U6)^2/(R$9*$U6)/SUM($U$4:$U$8)</f>
        <v>0.29131257092422141</v>
      </c>
      <c r="M16">
        <f>(SUM($U$4:$U$8)*S6-S$9*$U6)^2/(S$9*$U6)/SUM($U$4:$U$8)</f>
        <v>1.6723184837645747E-3</v>
      </c>
      <c r="N16">
        <f>(SUM($U$4:$U$8)*T6-T$9*$U6)^2/(T$9*$U6)/SUM($U$4:$U$8)</f>
        <v>0.39564577817004998</v>
      </c>
      <c r="R16">
        <f>_xlfn.CHISQ.INV(0.97,8)</f>
        <v>17.010493213668074</v>
      </c>
    </row>
    <row r="17" spans="1:21" x14ac:dyDescent="0.3">
      <c r="A17">
        <v>167.4</v>
      </c>
      <c r="B17">
        <v>55.6</v>
      </c>
      <c r="C17">
        <f t="shared" si="0"/>
        <v>57.032364168422816</v>
      </c>
      <c r="D17">
        <f t="shared" si="1"/>
        <v>38.14232032186186</v>
      </c>
      <c r="E17">
        <f t="shared" si="2"/>
        <v>47.587342245142338</v>
      </c>
      <c r="F17">
        <f t="shared" si="3"/>
        <v>30.868327401371783</v>
      </c>
      <c r="L17">
        <f>(SUM($U$4:$U$8)*R7-R$9*$U7)^2/(R$9*$U7)/SUM($U$4:$U$8)</f>
        <v>1.5104022191400834</v>
      </c>
      <c r="M17">
        <f>(SUM($U$4:$U$8)*S7-S$9*$U7)^2/(S$9*$U7)/SUM($U$4:$U$8)</f>
        <v>0.76679867143587122</v>
      </c>
      <c r="N17">
        <f>(SUM($U$4:$U$8)*T7-T$9*$U7)^2/(T$9*$U7)/SUM($U$4:$U$8)</f>
        <v>0.11690938511326861</v>
      </c>
      <c r="R17" s="4">
        <f>_xlfn.CHISQ.DIST(Q13,8,FALSE)</f>
        <v>4.1458989144623273E-3</v>
      </c>
    </row>
    <row r="18" spans="1:21" x14ac:dyDescent="0.3">
      <c r="A18">
        <v>167.7</v>
      </c>
      <c r="B18">
        <v>45.7</v>
      </c>
      <c r="C18">
        <f t="shared" si="0"/>
        <v>57.282795908521791</v>
      </c>
      <c r="D18">
        <f t="shared" si="1"/>
        <v>38.075468892671083</v>
      </c>
      <c r="E18">
        <f t="shared" si="2"/>
        <v>47.679132400596437</v>
      </c>
      <c r="F18">
        <f t="shared" si="3"/>
        <v>31.476167460604209</v>
      </c>
      <c r="L18">
        <f>(SUM($U$4:$U$8)*R8-R$9*$U8)^2/(R$9*$U8)/SUM($U$4:$U$8)</f>
        <v>2.0923849151311011</v>
      </c>
      <c r="M18">
        <f>(SUM($U$4:$U$8)*S8-S$9*$U8)^2/(S$9*$U8)/SUM($U$4:$U$8)</f>
        <v>0.20246003357909334</v>
      </c>
      <c r="N18">
        <f>(SUM($U$4:$U$8)*T8-T$9*$U8)^2/(T$9*$U8)/SUM($U$4:$U$8)</f>
        <v>4.2799969178609958</v>
      </c>
    </row>
    <row r="19" spans="1:21" x14ac:dyDescent="0.3">
      <c r="A19">
        <v>168</v>
      </c>
      <c r="B19">
        <v>56</v>
      </c>
      <c r="C19">
        <f t="shared" si="0"/>
        <v>57.525794662535894</v>
      </c>
      <c r="D19">
        <f t="shared" si="1"/>
        <v>38.016050449565192</v>
      </c>
      <c r="E19">
        <f t="shared" si="2"/>
        <v>47.770922556050543</v>
      </c>
      <c r="F19">
        <f t="shared" si="3"/>
        <v>32.084007519836696</v>
      </c>
      <c r="I19" t="s">
        <v>24</v>
      </c>
      <c r="J19">
        <f>R23*R21/S21</f>
        <v>0.4935508863611584</v>
      </c>
    </row>
    <row r="20" spans="1:21" x14ac:dyDescent="0.3">
      <c r="A20">
        <v>168.1</v>
      </c>
      <c r="B20">
        <v>45.1</v>
      </c>
      <c r="C20">
        <f t="shared" si="0"/>
        <v>57.605202404658101</v>
      </c>
      <c r="D20">
        <f t="shared" si="1"/>
        <v>37.997836144412389</v>
      </c>
      <c r="E20">
        <f t="shared" si="2"/>
        <v>47.801519274535245</v>
      </c>
      <c r="F20">
        <f t="shared" si="3"/>
        <v>32.28662087291417</v>
      </c>
      <c r="I20" t="s">
        <v>23</v>
      </c>
      <c r="J20">
        <f>R20-S20*J19</f>
        <v>152.16490965056653</v>
      </c>
      <c r="R20">
        <f>AVERAGE(A2:A104)</f>
        <v>177.11941747572811</v>
      </c>
      <c r="S20">
        <f>AVERAGE(B2:B104)</f>
        <v>50.561165048543707</v>
      </c>
    </row>
    <row r="21" spans="1:21" x14ac:dyDescent="0.3">
      <c r="A21">
        <v>168.3</v>
      </c>
      <c r="B21">
        <v>51.3</v>
      </c>
      <c r="C21">
        <f t="shared" si="0"/>
        <v>57.761701056408128</v>
      </c>
      <c r="D21">
        <f t="shared" si="1"/>
        <v>37.96372436660117</v>
      </c>
      <c r="E21">
        <f t="shared" si="2"/>
        <v>47.862712711504649</v>
      </c>
      <c r="F21">
        <f t="shared" si="3"/>
        <v>32.691847579069176</v>
      </c>
      <c r="I21" t="s">
        <v>25</v>
      </c>
      <c r="J21">
        <f>J19*J8+J20</f>
        <v>179.8037592867914</v>
      </c>
      <c r="R21">
        <f>_xlfn.STDEV.P(A2:A104)</f>
        <v>8.1234774018002085</v>
      </c>
      <c r="S21">
        <f>_xlfn.STDEV.P(B2:B104)</f>
        <v>6.3960733252883442</v>
      </c>
      <c r="T21">
        <f>R22*(1-R23^2)</f>
        <v>56.025576774004698</v>
      </c>
      <c r="U21">
        <f>SQRT(T21)</f>
        <v>7.4850234985606221</v>
      </c>
    </row>
    <row r="22" spans="1:21" x14ac:dyDescent="0.3">
      <c r="A22">
        <v>168.3</v>
      </c>
      <c r="B22">
        <v>55.7</v>
      </c>
      <c r="C22">
        <f t="shared" si="0"/>
        <v>57.761701056408128</v>
      </c>
      <c r="D22">
        <f t="shared" si="1"/>
        <v>37.96372436660117</v>
      </c>
      <c r="E22">
        <f t="shared" si="2"/>
        <v>47.862712711504649</v>
      </c>
      <c r="F22">
        <f t="shared" si="3"/>
        <v>32.691847579069176</v>
      </c>
      <c r="R22">
        <f>(R21)^2</f>
        <v>65.99088509755866</v>
      </c>
      <c r="S22">
        <f>(S21)^2</f>
        <v>40.909753982465098</v>
      </c>
    </row>
    <row r="23" spans="1:21" x14ac:dyDescent="0.3">
      <c r="A23">
        <v>168.7</v>
      </c>
      <c r="B23">
        <v>40.200000000000003</v>
      </c>
      <c r="C23">
        <f t="shared" si="0"/>
        <v>58.065733963142776</v>
      </c>
      <c r="D23">
        <f t="shared" si="1"/>
        <v>37.904465207744124</v>
      </c>
      <c r="E23">
        <f t="shared" si="2"/>
        <v>47.98509958544345</v>
      </c>
      <c r="F23">
        <f t="shared" si="3"/>
        <v>33.50230099137908</v>
      </c>
      <c r="J23">
        <f>R23*R21/S21</f>
        <v>0.4935508863611584</v>
      </c>
      <c r="K23">
        <f>R20-J23*S20</f>
        <v>152.16490965056653</v>
      </c>
      <c r="R23">
        <f>CORREL(A2:A104,B2:B104)</f>
        <v>0.38860053432628028</v>
      </c>
    </row>
    <row r="24" spans="1:21" x14ac:dyDescent="0.3">
      <c r="A24">
        <v>168.8</v>
      </c>
      <c r="B24">
        <v>41.7</v>
      </c>
      <c r="C24">
        <f t="shared" si="0"/>
        <v>58.139933486808488</v>
      </c>
      <c r="D24">
        <f t="shared" si="1"/>
        <v>37.891459121047816</v>
      </c>
      <c r="E24">
        <f t="shared" si="2"/>
        <v>48.015696303928159</v>
      </c>
      <c r="F24">
        <f t="shared" si="3"/>
        <v>33.704914344456611</v>
      </c>
      <c r="J24">
        <f>R23*S21/R21</f>
        <v>0.30596718484701069</v>
      </c>
      <c r="K24">
        <f>S20-J24*R20</f>
        <v>-3.6315644982472506</v>
      </c>
      <c r="R24">
        <f>SQRT(103)*R23/SQRT(1-(R23)^2)</f>
        <v>4.2802665416658483</v>
      </c>
    </row>
    <row r="25" spans="1:21" x14ac:dyDescent="0.3">
      <c r="A25">
        <v>168.9</v>
      </c>
      <c r="B25">
        <v>40.5</v>
      </c>
      <c r="C25">
        <f t="shared" si="0"/>
        <v>58.213428377294939</v>
      </c>
      <c r="D25">
        <f t="shared" si="1"/>
        <v>37.87915766753077</v>
      </c>
      <c r="E25">
        <f t="shared" si="2"/>
        <v>48.046293022412854</v>
      </c>
      <c r="F25">
        <f t="shared" si="3"/>
        <v>33.907527697534086</v>
      </c>
      <c r="R25">
        <f>_xlfn.T.INV.2T(0.005,101)</f>
        <v>2.8700086460699143</v>
      </c>
    </row>
    <row r="26" spans="1:21" x14ac:dyDescent="0.3">
      <c r="A26">
        <v>169.3</v>
      </c>
      <c r="B26">
        <v>54.5</v>
      </c>
      <c r="C26">
        <f t="shared" si="0"/>
        <v>58.500534985866452</v>
      </c>
      <c r="D26">
        <f t="shared" si="1"/>
        <v>37.836824806836873</v>
      </c>
      <c r="E26">
        <f t="shared" si="2"/>
        <v>48.168679896351662</v>
      </c>
      <c r="F26">
        <f t="shared" si="3"/>
        <v>34.717981109844047</v>
      </c>
      <c r="R26" s="5">
        <f>_xlfn.T.DIST.2T(R24,101)</f>
        <v>4.2549607218317093E-5</v>
      </c>
    </row>
    <row r="27" spans="1:21" x14ac:dyDescent="0.3">
      <c r="A27">
        <v>169.7</v>
      </c>
      <c r="B27">
        <v>37.799999999999997</v>
      </c>
      <c r="C27">
        <f t="shared" si="0"/>
        <v>58.777028682846961</v>
      </c>
      <c r="D27">
        <f t="shared" si="1"/>
        <v>37.805104857733951</v>
      </c>
      <c r="E27">
        <f t="shared" si="2"/>
        <v>48.291066770290456</v>
      </c>
      <c r="F27">
        <f t="shared" si="3"/>
        <v>35.528434522153951</v>
      </c>
    </row>
    <row r="28" spans="1:21" x14ac:dyDescent="0.3">
      <c r="A28">
        <v>170.2</v>
      </c>
      <c r="B28">
        <v>39</v>
      </c>
      <c r="C28">
        <f t="shared" si="0"/>
        <v>59.108419320988183</v>
      </c>
      <c r="D28">
        <f t="shared" si="1"/>
        <v>37.779681404439749</v>
      </c>
      <c r="E28">
        <f t="shared" si="2"/>
        <v>48.444050362713966</v>
      </c>
      <c r="F28">
        <f t="shared" si="3"/>
        <v>36.541501287541379</v>
      </c>
    </row>
    <row r="29" spans="1:21" x14ac:dyDescent="0.3">
      <c r="A29">
        <v>170.4</v>
      </c>
      <c r="B29">
        <v>45.3</v>
      </c>
      <c r="C29">
        <f t="shared" si="0"/>
        <v>59.236712873078822</v>
      </c>
      <c r="D29">
        <f t="shared" si="1"/>
        <v>37.773774726287918</v>
      </c>
      <c r="E29">
        <f t="shared" si="2"/>
        <v>48.50524379968337</v>
      </c>
      <c r="F29">
        <f t="shared" si="3"/>
        <v>36.946727993696392</v>
      </c>
    </row>
    <row r="30" spans="1:21" x14ac:dyDescent="0.3">
      <c r="A30">
        <v>170.4</v>
      </c>
      <c r="B30">
        <v>53.2</v>
      </c>
      <c r="C30">
        <f t="shared" si="0"/>
        <v>59.236712873078822</v>
      </c>
      <c r="D30">
        <f t="shared" si="1"/>
        <v>37.773774726287918</v>
      </c>
      <c r="E30">
        <f t="shared" si="2"/>
        <v>48.50524379968337</v>
      </c>
      <c r="F30">
        <f t="shared" si="3"/>
        <v>36.946727993696392</v>
      </c>
    </row>
    <row r="31" spans="1:21" x14ac:dyDescent="0.3">
      <c r="A31">
        <v>170.5</v>
      </c>
      <c r="B31">
        <v>53.9</v>
      </c>
      <c r="C31">
        <f t="shared" si="0"/>
        <v>59.299969402436098</v>
      </c>
      <c r="D31">
        <f t="shared" si="1"/>
        <v>37.771711633900047</v>
      </c>
      <c r="E31">
        <f t="shared" si="2"/>
        <v>48.535840518168072</v>
      </c>
      <c r="F31">
        <f t="shared" si="3"/>
        <v>37.149341346773866</v>
      </c>
    </row>
    <row r="32" spans="1:21" x14ac:dyDescent="0.3">
      <c r="A32">
        <v>171</v>
      </c>
      <c r="B32">
        <v>42.1</v>
      </c>
      <c r="C32">
        <f t="shared" si="0"/>
        <v>59.607559711396483</v>
      </c>
      <c r="D32">
        <f t="shared" si="1"/>
        <v>37.770088509786667</v>
      </c>
      <c r="E32">
        <f t="shared" si="2"/>
        <v>48.688824110591575</v>
      </c>
      <c r="F32">
        <f t="shared" si="3"/>
        <v>38.162408112161302</v>
      </c>
    </row>
    <row r="33" spans="1:6" x14ac:dyDescent="0.3">
      <c r="A33">
        <v>171.9</v>
      </c>
      <c r="B33">
        <v>47.8</v>
      </c>
      <c r="C33">
        <f t="shared" si="0"/>
        <v>60.126174713896361</v>
      </c>
      <c r="D33">
        <f t="shared" si="1"/>
        <v>37.802214440011412</v>
      </c>
      <c r="E33">
        <f t="shared" si="2"/>
        <v>48.964194576953886</v>
      </c>
      <c r="F33">
        <f t="shared" si="3"/>
        <v>39.985928289858691</v>
      </c>
    </row>
    <row r="34" spans="1:6" x14ac:dyDescent="0.3">
      <c r="A34">
        <v>172.1</v>
      </c>
      <c r="B34">
        <v>44</v>
      </c>
      <c r="C34">
        <f t="shared" si="0"/>
        <v>60.23554278286349</v>
      </c>
      <c r="D34">
        <f t="shared" si="1"/>
        <v>37.815233244983077</v>
      </c>
      <c r="E34">
        <f t="shared" si="2"/>
        <v>49.025388013923283</v>
      </c>
      <c r="F34">
        <f t="shared" si="3"/>
        <v>40.391154996013647</v>
      </c>
    </row>
    <row r="35" spans="1:6" x14ac:dyDescent="0.3">
      <c r="A35">
        <v>172.2</v>
      </c>
      <c r="B35">
        <v>50.2</v>
      </c>
      <c r="C35">
        <f t="shared" si="0"/>
        <v>60.289446584971955</v>
      </c>
      <c r="D35">
        <f t="shared" si="1"/>
        <v>37.822522879844016</v>
      </c>
      <c r="E35">
        <f t="shared" si="2"/>
        <v>49.055984732407985</v>
      </c>
      <c r="F35">
        <f t="shared" si="3"/>
        <v>40.593768349091121</v>
      </c>
    </row>
    <row r="36" spans="1:6" x14ac:dyDescent="0.3">
      <c r="A36">
        <v>172.4</v>
      </c>
      <c r="B36">
        <v>57.4</v>
      </c>
      <c r="C36">
        <f t="shared" si="0"/>
        <v>60.395709847950833</v>
      </c>
      <c r="D36">
        <f t="shared" si="1"/>
        <v>37.838646490803946</v>
      </c>
      <c r="E36">
        <f t="shared" si="2"/>
        <v>49.117178169377397</v>
      </c>
      <c r="F36">
        <f t="shared" si="3"/>
        <v>40.998995055246127</v>
      </c>
    </row>
    <row r="37" spans="1:6" x14ac:dyDescent="0.3">
      <c r="A37">
        <v>172.6</v>
      </c>
      <c r="B37">
        <v>56.7</v>
      </c>
      <c r="C37">
        <f t="shared" si="0"/>
        <v>60.499934365074616</v>
      </c>
      <c r="D37">
        <f t="shared" si="1"/>
        <v>37.856808847618971</v>
      </c>
      <c r="E37">
        <f t="shared" si="2"/>
        <v>49.178371606346793</v>
      </c>
      <c r="F37">
        <f t="shared" si="3"/>
        <v>41.404221761401082</v>
      </c>
    </row>
    <row r="38" spans="1:6" x14ac:dyDescent="0.3">
      <c r="A38">
        <v>172.9</v>
      </c>
      <c r="B38">
        <v>55</v>
      </c>
      <c r="C38">
        <f t="shared" si="0"/>
        <v>60.652498773351077</v>
      </c>
      <c r="D38">
        <f t="shared" si="1"/>
        <v>37.887824750250722</v>
      </c>
      <c r="E38">
        <f t="shared" si="2"/>
        <v>49.2701617618009</v>
      </c>
      <c r="F38">
        <f t="shared" si="3"/>
        <v>42.012061820633562</v>
      </c>
    </row>
    <row r="39" spans="1:6" x14ac:dyDescent="0.3">
      <c r="A39">
        <v>174.3</v>
      </c>
      <c r="B39">
        <v>56.7</v>
      </c>
      <c r="C39">
        <f t="shared" si="0"/>
        <v>61.30644813654024</v>
      </c>
      <c r="D39">
        <f t="shared" si="1"/>
        <v>38.090583504633187</v>
      </c>
      <c r="E39">
        <f t="shared" si="2"/>
        <v>49.698515820586714</v>
      </c>
      <c r="F39">
        <f t="shared" si="3"/>
        <v>44.848648763718394</v>
      </c>
    </row>
    <row r="40" spans="1:6" x14ac:dyDescent="0.3">
      <c r="A40">
        <v>174.7</v>
      </c>
      <c r="B40">
        <v>57.5</v>
      </c>
      <c r="C40">
        <f t="shared" si="0"/>
        <v>61.476244923532903</v>
      </c>
      <c r="D40">
        <f t="shared" si="1"/>
        <v>38.165560465518126</v>
      </c>
      <c r="E40">
        <f t="shared" si="2"/>
        <v>49.820902694525515</v>
      </c>
      <c r="F40">
        <f t="shared" si="3"/>
        <v>45.659102176028291</v>
      </c>
    </row>
    <row r="41" spans="1:6" x14ac:dyDescent="0.3">
      <c r="A41">
        <v>175</v>
      </c>
      <c r="B41">
        <v>41.4</v>
      </c>
      <c r="C41">
        <f t="shared" si="0"/>
        <v>61.59873832342857</v>
      </c>
      <c r="D41">
        <f t="shared" si="1"/>
        <v>38.226647376530671</v>
      </c>
      <c r="E41">
        <f t="shared" si="2"/>
        <v>49.912692849979621</v>
      </c>
      <c r="F41">
        <f t="shared" si="3"/>
        <v>46.266942235260778</v>
      </c>
    </row>
    <row r="42" spans="1:6" x14ac:dyDescent="0.3">
      <c r="A42">
        <v>175.1</v>
      </c>
      <c r="B42">
        <v>45.3</v>
      </c>
      <c r="C42">
        <f t="shared" si="0"/>
        <v>61.63865154120468</v>
      </c>
      <c r="D42">
        <f t="shared" si="1"/>
        <v>38.247927595723951</v>
      </c>
      <c r="E42">
        <f t="shared" si="2"/>
        <v>49.943289568464316</v>
      </c>
      <c r="F42">
        <f t="shared" si="3"/>
        <v>46.469555588338253</v>
      </c>
    </row>
    <row r="43" spans="1:6" x14ac:dyDescent="0.3">
      <c r="A43">
        <v>175.4</v>
      </c>
      <c r="B43">
        <v>48.8</v>
      </c>
      <c r="C43">
        <f t="shared" si="0"/>
        <v>61.755652770344753</v>
      </c>
      <c r="D43">
        <f t="shared" si="1"/>
        <v>38.314506677492091</v>
      </c>
      <c r="E43">
        <f t="shared" si="2"/>
        <v>50.035079723918429</v>
      </c>
      <c r="F43">
        <f t="shared" si="3"/>
        <v>47.077395647570732</v>
      </c>
    </row>
    <row r="44" spans="1:6" x14ac:dyDescent="0.3">
      <c r="A44">
        <v>175.4</v>
      </c>
      <c r="B44">
        <v>41.9</v>
      </c>
      <c r="C44">
        <f t="shared" si="0"/>
        <v>61.755652770344753</v>
      </c>
      <c r="D44">
        <f t="shared" si="1"/>
        <v>38.314506677492091</v>
      </c>
      <c r="E44">
        <f t="shared" si="2"/>
        <v>50.035079723918429</v>
      </c>
      <c r="F44">
        <f t="shared" si="3"/>
        <v>47.077395647570732</v>
      </c>
    </row>
    <row r="45" spans="1:6" x14ac:dyDescent="0.3">
      <c r="A45">
        <v>176</v>
      </c>
      <c r="B45">
        <v>50.7</v>
      </c>
      <c r="C45">
        <f t="shared" si="0"/>
        <v>61.977414410085267</v>
      </c>
      <c r="D45">
        <f t="shared" si="1"/>
        <v>38.459905659567987</v>
      </c>
      <c r="E45">
        <f t="shared" si="2"/>
        <v>50.218660034826634</v>
      </c>
      <c r="F45">
        <f t="shared" si="3"/>
        <v>48.293075766035642</v>
      </c>
    </row>
    <row r="46" spans="1:6" x14ac:dyDescent="0.3">
      <c r="A46">
        <v>176.2</v>
      </c>
      <c r="B46">
        <v>56.9</v>
      </c>
      <c r="C46">
        <f t="shared" si="0"/>
        <v>62.047730005761451</v>
      </c>
      <c r="D46">
        <f t="shared" si="1"/>
        <v>38.51197693783061</v>
      </c>
      <c r="E46">
        <f t="shared" si="2"/>
        <v>50.279853471796031</v>
      </c>
      <c r="F46">
        <f t="shared" si="3"/>
        <v>48.698302472190598</v>
      </c>
    </row>
    <row r="47" spans="1:6" x14ac:dyDescent="0.3">
      <c r="A47">
        <v>176.6</v>
      </c>
      <c r="B47">
        <v>54.5</v>
      </c>
      <c r="C47">
        <f t="shared" si="0"/>
        <v>62.182980134542404</v>
      </c>
      <c r="D47">
        <f t="shared" si="1"/>
        <v>38.621500556927259</v>
      </c>
      <c r="E47">
        <f t="shared" si="2"/>
        <v>50.402240345734832</v>
      </c>
      <c r="F47">
        <f t="shared" si="3"/>
        <v>49.508755884500552</v>
      </c>
    </row>
    <row r="48" spans="1:6" x14ac:dyDescent="0.3">
      <c r="A48">
        <v>176.9</v>
      </c>
      <c r="B48">
        <v>43.5</v>
      </c>
      <c r="C48">
        <f t="shared" si="0"/>
        <v>62.279720460876874</v>
      </c>
      <c r="D48">
        <f t="shared" si="1"/>
        <v>38.708340541501002</v>
      </c>
      <c r="E48">
        <f t="shared" si="2"/>
        <v>50.494030501188945</v>
      </c>
      <c r="F48">
        <f t="shared" si="3"/>
        <v>50.116595943733039</v>
      </c>
    </row>
    <row r="49" spans="1:6" x14ac:dyDescent="0.3">
      <c r="A49">
        <v>177</v>
      </c>
      <c r="B49">
        <v>58</v>
      </c>
      <c r="C49">
        <f t="shared" si="0"/>
        <v>62.311073723991527</v>
      </c>
      <c r="D49">
        <f t="shared" si="1"/>
        <v>38.738180715355753</v>
      </c>
      <c r="E49">
        <f t="shared" si="2"/>
        <v>50.52462721967364</v>
      </c>
      <c r="F49">
        <f t="shared" si="3"/>
        <v>50.319209296810513</v>
      </c>
    </row>
    <row r="50" spans="1:6" x14ac:dyDescent="0.3">
      <c r="A50">
        <v>177.2</v>
      </c>
      <c r="B50">
        <v>49.1</v>
      </c>
      <c r="C50">
        <f t="shared" si="0"/>
        <v>62.372440574091989</v>
      </c>
      <c r="D50">
        <f t="shared" si="1"/>
        <v>38.799200739194085</v>
      </c>
      <c r="E50">
        <f t="shared" si="2"/>
        <v>50.585820656643037</v>
      </c>
      <c r="F50">
        <f t="shared" si="3"/>
        <v>50.724436002965469</v>
      </c>
    </row>
    <row r="51" spans="1:6" x14ac:dyDescent="0.3">
      <c r="A51">
        <v>177.3</v>
      </c>
      <c r="B51">
        <v>53.8</v>
      </c>
      <c r="C51">
        <f t="shared" si="0"/>
        <v>62.40245418078905</v>
      </c>
      <c r="D51">
        <f t="shared" si="1"/>
        <v>38.830380569466442</v>
      </c>
      <c r="E51">
        <f t="shared" si="2"/>
        <v>50.616417375127746</v>
      </c>
      <c r="F51">
        <f t="shared" si="3"/>
        <v>50.927049356043</v>
      </c>
    </row>
    <row r="52" spans="1:6" x14ac:dyDescent="0.3">
      <c r="A52">
        <v>177.3</v>
      </c>
      <c r="B52">
        <v>45</v>
      </c>
      <c r="C52">
        <f t="shared" si="0"/>
        <v>62.40245418078905</v>
      </c>
      <c r="D52">
        <f t="shared" si="1"/>
        <v>38.830380569466442</v>
      </c>
      <c r="E52">
        <f t="shared" si="2"/>
        <v>50.616417375127746</v>
      </c>
      <c r="F52">
        <f t="shared" si="3"/>
        <v>50.927049356043</v>
      </c>
    </row>
    <row r="53" spans="1:6" x14ac:dyDescent="0.3">
      <c r="A53">
        <v>177.6</v>
      </c>
      <c r="B53">
        <v>40.9</v>
      </c>
      <c r="C53">
        <f t="shared" si="0"/>
        <v>62.489814779504997</v>
      </c>
      <c r="D53">
        <f t="shared" si="1"/>
        <v>38.926600281658693</v>
      </c>
      <c r="E53">
        <f t="shared" si="2"/>
        <v>50.708207530581845</v>
      </c>
      <c r="F53">
        <f t="shared" si="3"/>
        <v>51.534889415275423</v>
      </c>
    </row>
    <row r="54" spans="1:6" x14ac:dyDescent="0.3">
      <c r="A54">
        <v>177.7</v>
      </c>
      <c r="B54">
        <v>55.8</v>
      </c>
      <c r="C54">
        <f t="shared" si="0"/>
        <v>62.518041012012205</v>
      </c>
      <c r="D54">
        <f t="shared" si="1"/>
        <v>38.959567486120889</v>
      </c>
      <c r="E54">
        <f t="shared" si="2"/>
        <v>50.738804249066547</v>
      </c>
      <c r="F54">
        <f t="shared" si="3"/>
        <v>51.737502768352897</v>
      </c>
    </row>
    <row r="55" spans="1:6" x14ac:dyDescent="0.3">
      <c r="A55">
        <v>178</v>
      </c>
      <c r="B55">
        <v>54.2</v>
      </c>
      <c r="C55">
        <f t="shared" si="0"/>
        <v>62.600034027203051</v>
      </c>
      <c r="D55">
        <f t="shared" si="1"/>
        <v>39.061154781838255</v>
      </c>
      <c r="E55">
        <f t="shared" si="2"/>
        <v>50.830594404520653</v>
      </c>
      <c r="F55">
        <f t="shared" si="3"/>
        <v>52.345342827585384</v>
      </c>
    </row>
    <row r="56" spans="1:6" x14ac:dyDescent="0.3">
      <c r="A56">
        <v>178.3</v>
      </c>
      <c r="B56">
        <v>51.1</v>
      </c>
      <c r="C56">
        <f t="shared" si="0"/>
        <v>62.677990148145135</v>
      </c>
      <c r="D56">
        <f t="shared" si="1"/>
        <v>39.166778971804384</v>
      </c>
      <c r="E56">
        <f t="shared" si="2"/>
        <v>50.922384559974759</v>
      </c>
      <c r="F56">
        <f t="shared" si="3"/>
        <v>52.953182886817864</v>
      </c>
    </row>
    <row r="57" spans="1:6" x14ac:dyDescent="0.3">
      <c r="A57">
        <v>178.7</v>
      </c>
      <c r="B57">
        <v>49.2</v>
      </c>
      <c r="C57">
        <f t="shared" si="0"/>
        <v>62.775626744345288</v>
      </c>
      <c r="D57">
        <f t="shared" si="1"/>
        <v>39.313916123481818</v>
      </c>
      <c r="E57">
        <f t="shared" si="2"/>
        <v>51.044771433913553</v>
      </c>
      <c r="F57">
        <f t="shared" si="3"/>
        <v>53.763636299127768</v>
      </c>
    </row>
    <row r="58" spans="1:6" x14ac:dyDescent="0.3">
      <c r="A58">
        <v>178.7</v>
      </c>
      <c r="B58">
        <v>60.5</v>
      </c>
      <c r="C58">
        <f t="shared" si="0"/>
        <v>62.775626744345288</v>
      </c>
      <c r="D58">
        <f t="shared" si="1"/>
        <v>39.313916123481818</v>
      </c>
      <c r="E58">
        <f t="shared" si="2"/>
        <v>51.044771433913553</v>
      </c>
      <c r="F58">
        <f t="shared" si="3"/>
        <v>53.763636299127768</v>
      </c>
    </row>
    <row r="59" spans="1:6" x14ac:dyDescent="0.3">
      <c r="A59">
        <v>178.9</v>
      </c>
      <c r="B59">
        <v>55.1</v>
      </c>
      <c r="C59">
        <f t="shared" si="0"/>
        <v>62.821730333053821</v>
      </c>
      <c r="D59">
        <f t="shared" si="1"/>
        <v>39.390199408712107</v>
      </c>
      <c r="E59">
        <f t="shared" si="2"/>
        <v>51.105964870882964</v>
      </c>
      <c r="F59">
        <f t="shared" si="3"/>
        <v>54.16886300528278</v>
      </c>
    </row>
    <row r="60" spans="1:6" x14ac:dyDescent="0.3">
      <c r="A60">
        <v>179.1</v>
      </c>
      <c r="B60">
        <v>61.2</v>
      </c>
      <c r="C60">
        <f t="shared" si="0"/>
        <v>62.866015057918162</v>
      </c>
      <c r="D60">
        <f t="shared" si="1"/>
        <v>39.46830155778656</v>
      </c>
      <c r="E60">
        <f t="shared" si="2"/>
        <v>51.167158307852361</v>
      </c>
      <c r="F60">
        <f t="shared" si="3"/>
        <v>54.574089711437729</v>
      </c>
    </row>
    <row r="61" spans="1:6" x14ac:dyDescent="0.3">
      <c r="A61">
        <v>179.4</v>
      </c>
      <c r="B61">
        <v>50.8</v>
      </c>
      <c r="C61">
        <f t="shared" si="0"/>
        <v>62.929014248526236</v>
      </c>
      <c r="D61">
        <f t="shared" si="1"/>
        <v>39.588882678086698</v>
      </c>
      <c r="E61">
        <f t="shared" si="2"/>
        <v>51.258948463306467</v>
      </c>
      <c r="F61">
        <f t="shared" si="3"/>
        <v>55.181929770670209</v>
      </c>
    </row>
    <row r="62" spans="1:6" x14ac:dyDescent="0.3">
      <c r="A62">
        <v>179.6</v>
      </c>
      <c r="B62">
        <v>58.8</v>
      </c>
      <c r="C62">
        <f t="shared" si="0"/>
        <v>62.968715265046988</v>
      </c>
      <c r="D62">
        <f t="shared" si="1"/>
        <v>39.67156853550474</v>
      </c>
      <c r="E62">
        <f t="shared" si="2"/>
        <v>51.320141900275864</v>
      </c>
      <c r="F62">
        <f t="shared" si="3"/>
        <v>55.587156476825164</v>
      </c>
    </row>
    <row r="63" spans="1:6" x14ac:dyDescent="0.3">
      <c r="A63">
        <v>179.8</v>
      </c>
      <c r="B63">
        <v>51.5</v>
      </c>
      <c r="C63">
        <f t="shared" si="0"/>
        <v>63.006565755658784</v>
      </c>
      <c r="D63">
        <f t="shared" si="1"/>
        <v>39.756104918831767</v>
      </c>
      <c r="E63">
        <f t="shared" si="2"/>
        <v>51.381335337245275</v>
      </c>
      <c r="F63">
        <f t="shared" si="3"/>
        <v>55.99238318298017</v>
      </c>
    </row>
    <row r="64" spans="1:6" x14ac:dyDescent="0.3">
      <c r="A64">
        <v>179.9</v>
      </c>
      <c r="B64">
        <v>54.7</v>
      </c>
      <c r="C64">
        <f t="shared" si="0"/>
        <v>63.024793601057738</v>
      </c>
      <c r="D64">
        <f t="shared" si="1"/>
        <v>39.799070510402203</v>
      </c>
      <c r="E64">
        <f t="shared" si="2"/>
        <v>51.411932055729977</v>
      </c>
      <c r="F64">
        <f t="shared" si="3"/>
        <v>56.194996536057644</v>
      </c>
    </row>
    <row r="65" spans="1:6" x14ac:dyDescent="0.3">
      <c r="A65">
        <v>180</v>
      </c>
      <c r="B65">
        <v>41.8</v>
      </c>
      <c r="C65">
        <f t="shared" si="0"/>
        <v>63.042554548824469</v>
      </c>
      <c r="D65">
        <f t="shared" si="1"/>
        <v>39.842502999604875</v>
      </c>
      <c r="E65">
        <f t="shared" si="2"/>
        <v>51.442528774214672</v>
      </c>
      <c r="F65">
        <f t="shared" si="3"/>
        <v>56.397609889135119</v>
      </c>
    </row>
    <row r="66" spans="1:6" x14ac:dyDescent="0.3">
      <c r="A66">
        <v>180.7</v>
      </c>
      <c r="B66">
        <v>48.5</v>
      </c>
      <c r="C66">
        <f t="shared" si="0"/>
        <v>63.153669523729512</v>
      </c>
      <c r="D66">
        <f t="shared" si="1"/>
        <v>40.159742083485646</v>
      </c>
      <c r="E66">
        <f t="shared" si="2"/>
        <v>51.656705803607579</v>
      </c>
      <c r="F66">
        <f t="shared" si="3"/>
        <v>57.81590336067751</v>
      </c>
    </row>
    <row r="67" spans="1:6" x14ac:dyDescent="0.3">
      <c r="A67">
        <v>180.7</v>
      </c>
      <c r="B67">
        <v>59</v>
      </c>
      <c r="C67">
        <f t="shared" ref="C67:C104" si="6">$S$20+$R$23*$S$21/$R$21*(A67-$R$20)+$S$21/$R$21*SQRT(1-$R$23^2)*SQRT(4*$R$21^2-(A67-$R$20)^2)</f>
        <v>63.153669523729512</v>
      </c>
      <c r="D67">
        <f t="shared" ref="D67:D104" si="7">$S$20+$R$23*$S$21/$R$21*(A67-$R$20)-$S$21/$R$21*SQRT(1-$R$23^2)*SQRT(4*$R$21^2-(A67-$R$20)^2)</f>
        <v>40.159742083485646</v>
      </c>
      <c r="E67">
        <f t="shared" ref="E67:E104" si="8">A67*$J$24+$K$24</f>
        <v>51.656705803607579</v>
      </c>
      <c r="F67">
        <f t="shared" ref="F67:F104" si="9">(A67-$K$23)/$J$23</f>
        <v>57.81590336067751</v>
      </c>
    </row>
    <row r="68" spans="1:6" x14ac:dyDescent="0.3">
      <c r="A68">
        <v>181.4</v>
      </c>
      <c r="B68">
        <v>58.4</v>
      </c>
      <c r="C68">
        <f t="shared" si="6"/>
        <v>63.241193445588983</v>
      </c>
      <c r="D68">
        <f t="shared" si="7"/>
        <v>40.500572220411989</v>
      </c>
      <c r="E68">
        <f t="shared" si="8"/>
        <v>51.870882833000486</v>
      </c>
      <c r="F68">
        <f t="shared" si="9"/>
        <v>59.234196832219951</v>
      </c>
    </row>
    <row r="69" spans="1:6" x14ac:dyDescent="0.3">
      <c r="A69">
        <v>181.6</v>
      </c>
      <c r="B69">
        <v>43.7</v>
      </c>
      <c r="C69">
        <f t="shared" si="6"/>
        <v>63.261760196116064</v>
      </c>
      <c r="D69">
        <f t="shared" si="7"/>
        <v>40.602392343823716</v>
      </c>
      <c r="E69">
        <f t="shared" si="8"/>
        <v>51.93207626996989</v>
      </c>
      <c r="F69">
        <f t="shared" si="9"/>
        <v>59.639423538374899</v>
      </c>
    </row>
    <row r="70" spans="1:6" x14ac:dyDescent="0.3">
      <c r="A70">
        <v>181.8</v>
      </c>
      <c r="B70">
        <v>49.4</v>
      </c>
      <c r="C70">
        <f t="shared" si="6"/>
        <v>63.280315695578693</v>
      </c>
      <c r="D70">
        <f t="shared" si="7"/>
        <v>40.706223718299896</v>
      </c>
      <c r="E70">
        <f t="shared" si="8"/>
        <v>51.993269706939294</v>
      </c>
      <c r="F70">
        <f t="shared" si="9"/>
        <v>60.044650244529912</v>
      </c>
    </row>
    <row r="71" spans="1:6" x14ac:dyDescent="0.3">
      <c r="A71">
        <v>182.1</v>
      </c>
      <c r="B71">
        <v>42.5</v>
      </c>
      <c r="C71">
        <f t="shared" si="6"/>
        <v>63.304327392247551</v>
      </c>
      <c r="D71">
        <f t="shared" si="7"/>
        <v>40.865792332539236</v>
      </c>
      <c r="E71">
        <f t="shared" si="8"/>
        <v>52.085059862393393</v>
      </c>
      <c r="F71">
        <f t="shared" si="9"/>
        <v>60.652490303762335</v>
      </c>
    </row>
    <row r="72" spans="1:6" x14ac:dyDescent="0.3">
      <c r="A72">
        <v>182.6</v>
      </c>
      <c r="B72">
        <v>41.9</v>
      </c>
      <c r="C72">
        <f t="shared" si="6"/>
        <v>63.33394507295224</v>
      </c>
      <c r="D72">
        <f t="shared" si="7"/>
        <v>41.142141836681553</v>
      </c>
      <c r="E72">
        <f t="shared" si="8"/>
        <v>52.238043454816896</v>
      </c>
      <c r="F72">
        <f t="shared" si="9"/>
        <v>61.66555706914977</v>
      </c>
    </row>
    <row r="73" spans="1:6" x14ac:dyDescent="0.3">
      <c r="A73">
        <v>182.7</v>
      </c>
      <c r="B73">
        <v>41.5</v>
      </c>
      <c r="C73">
        <f t="shared" si="6"/>
        <v>63.338277367657085</v>
      </c>
      <c r="D73">
        <f t="shared" si="7"/>
        <v>41.199002978946112</v>
      </c>
      <c r="E73">
        <f t="shared" si="8"/>
        <v>52.268640173301598</v>
      </c>
      <c r="F73">
        <f t="shared" si="9"/>
        <v>61.868170422227244</v>
      </c>
    </row>
    <row r="74" spans="1:6" x14ac:dyDescent="0.3">
      <c r="A74">
        <v>182.8</v>
      </c>
      <c r="B74">
        <v>44.7</v>
      </c>
      <c r="C74">
        <f t="shared" si="6"/>
        <v>63.342070596089357</v>
      </c>
      <c r="D74">
        <f t="shared" si="7"/>
        <v>41.256403187483258</v>
      </c>
      <c r="E74">
        <f t="shared" si="8"/>
        <v>52.299236891786308</v>
      </c>
      <c r="F74">
        <f t="shared" si="9"/>
        <v>62.070783775304776</v>
      </c>
    </row>
    <row r="75" spans="1:6" x14ac:dyDescent="0.3">
      <c r="A75">
        <v>182.9</v>
      </c>
      <c r="B75">
        <v>56.4</v>
      </c>
      <c r="C75">
        <f t="shared" si="6"/>
        <v>63.345320823192544</v>
      </c>
      <c r="D75">
        <f t="shared" si="7"/>
        <v>41.31434639734946</v>
      </c>
      <c r="E75">
        <f t="shared" si="8"/>
        <v>52.329833610271002</v>
      </c>
      <c r="F75">
        <f t="shared" si="9"/>
        <v>62.27339712838225</v>
      </c>
    </row>
    <row r="76" spans="1:6" x14ac:dyDescent="0.3">
      <c r="A76">
        <v>183</v>
      </c>
      <c r="B76">
        <v>52.7</v>
      </c>
      <c r="C76">
        <f t="shared" si="6"/>
        <v>63.348023994618032</v>
      </c>
      <c r="D76">
        <f t="shared" si="7"/>
        <v>41.372836662893377</v>
      </c>
      <c r="E76">
        <f t="shared" si="8"/>
        <v>52.360430328755704</v>
      </c>
      <c r="F76">
        <f t="shared" si="9"/>
        <v>62.476010481459731</v>
      </c>
    </row>
    <row r="77" spans="1:6" x14ac:dyDescent="0.3">
      <c r="A77">
        <v>183.2</v>
      </c>
      <c r="B77">
        <v>49.3</v>
      </c>
      <c r="C77">
        <f t="shared" si="6"/>
        <v>63.351772335390471</v>
      </c>
      <c r="D77">
        <f t="shared" si="7"/>
        <v>41.491475196059731</v>
      </c>
      <c r="E77">
        <f t="shared" si="8"/>
        <v>52.421623765725101</v>
      </c>
      <c r="F77">
        <f t="shared" si="9"/>
        <v>62.88123718761468</v>
      </c>
    </row>
    <row r="78" spans="1:6" x14ac:dyDescent="0.3">
      <c r="A78">
        <v>183.9</v>
      </c>
      <c r="B78">
        <v>48.2</v>
      </c>
      <c r="C78">
        <f t="shared" si="6"/>
        <v>63.347002212780652</v>
      </c>
      <c r="D78">
        <f t="shared" si="7"/>
        <v>41.92459937745538</v>
      </c>
      <c r="E78">
        <f t="shared" si="8"/>
        <v>52.635800795118016</v>
      </c>
      <c r="F78">
        <f t="shared" si="9"/>
        <v>64.299530659157128</v>
      </c>
    </row>
    <row r="79" spans="1:6" x14ac:dyDescent="0.3">
      <c r="A79">
        <v>184.2</v>
      </c>
      <c r="B79">
        <v>60.3</v>
      </c>
      <c r="C79">
        <f t="shared" si="6"/>
        <v>63.336136390643468</v>
      </c>
      <c r="D79">
        <f t="shared" si="7"/>
        <v>42.119045510500762</v>
      </c>
      <c r="E79">
        <f t="shared" si="8"/>
        <v>52.727590950572115</v>
      </c>
      <c r="F79">
        <f t="shared" si="9"/>
        <v>64.907370718389544</v>
      </c>
    </row>
    <row r="80" spans="1:6" x14ac:dyDescent="0.3">
      <c r="A80">
        <v>184.8</v>
      </c>
      <c r="B80">
        <v>60.3</v>
      </c>
      <c r="C80">
        <f t="shared" si="6"/>
        <v>63.297692702143706</v>
      </c>
      <c r="D80">
        <f t="shared" si="7"/>
        <v>42.524649820816947</v>
      </c>
      <c r="E80">
        <f t="shared" si="8"/>
        <v>52.911171261480327</v>
      </c>
      <c r="F80">
        <f t="shared" si="9"/>
        <v>66.123050836854517</v>
      </c>
    </row>
    <row r="81" spans="1:6" x14ac:dyDescent="0.3">
      <c r="A81">
        <v>185.1</v>
      </c>
      <c r="B81">
        <v>55.3</v>
      </c>
      <c r="C81">
        <f t="shared" si="6"/>
        <v>63.269753436661979</v>
      </c>
      <c r="D81">
        <f t="shared" si="7"/>
        <v>42.736169397206872</v>
      </c>
      <c r="E81">
        <f t="shared" si="8"/>
        <v>53.002961416934426</v>
      </c>
      <c r="F81">
        <f t="shared" si="9"/>
        <v>66.730890896086947</v>
      </c>
    </row>
    <row r="82" spans="1:6" x14ac:dyDescent="0.3">
      <c r="A82">
        <v>185.3</v>
      </c>
      <c r="B82">
        <v>47.8</v>
      </c>
      <c r="C82">
        <f t="shared" si="6"/>
        <v>63.247761652261772</v>
      </c>
      <c r="D82">
        <f t="shared" si="7"/>
        <v>42.880548055545887</v>
      </c>
      <c r="E82">
        <f t="shared" si="8"/>
        <v>53.06415485390383</v>
      </c>
      <c r="F82">
        <f t="shared" si="9"/>
        <v>67.136117602241953</v>
      </c>
    </row>
    <row r="83" spans="1:6" x14ac:dyDescent="0.3">
      <c r="A83">
        <v>185.4</v>
      </c>
      <c r="B83">
        <v>49.6</v>
      </c>
      <c r="C83">
        <f t="shared" si="6"/>
        <v>63.235731432024515</v>
      </c>
      <c r="D83">
        <f t="shared" si="7"/>
        <v>42.953771712752548</v>
      </c>
      <c r="E83">
        <f t="shared" si="8"/>
        <v>53.094751572388532</v>
      </c>
      <c r="F83">
        <f t="shared" si="9"/>
        <v>67.33873095531942</v>
      </c>
    </row>
    <row r="84" spans="1:6" x14ac:dyDescent="0.3">
      <c r="A84">
        <v>185.6</v>
      </c>
      <c r="B84">
        <v>51.8</v>
      </c>
      <c r="C84">
        <f t="shared" si="6"/>
        <v>63.209558480455961</v>
      </c>
      <c r="D84">
        <f t="shared" si="7"/>
        <v>43.102331538259897</v>
      </c>
      <c r="E84">
        <f t="shared" si="8"/>
        <v>53.155945009357929</v>
      </c>
      <c r="F84">
        <f t="shared" si="9"/>
        <v>67.743957661474383</v>
      </c>
    </row>
    <row r="85" spans="1:6" x14ac:dyDescent="0.3">
      <c r="A85">
        <v>185.8</v>
      </c>
      <c r="B85">
        <v>60.2</v>
      </c>
      <c r="C85">
        <f t="shared" si="6"/>
        <v>63.180506851771256</v>
      </c>
      <c r="D85">
        <f t="shared" si="7"/>
        <v>43.253770040883424</v>
      </c>
      <c r="E85">
        <f t="shared" si="8"/>
        <v>53.21713844632734</v>
      </c>
      <c r="F85">
        <f t="shared" si="9"/>
        <v>68.149184367629388</v>
      </c>
    </row>
    <row r="86" spans="1:6" x14ac:dyDescent="0.3">
      <c r="A86">
        <v>185.9</v>
      </c>
      <c r="B86">
        <v>46.5</v>
      </c>
      <c r="C86">
        <f t="shared" si="6"/>
        <v>63.164877073000369</v>
      </c>
      <c r="D86">
        <f t="shared" si="7"/>
        <v>43.3305932566237</v>
      </c>
      <c r="E86">
        <f t="shared" si="8"/>
        <v>53.247735164812035</v>
      </c>
      <c r="F86">
        <f t="shared" si="9"/>
        <v>68.351797720706855</v>
      </c>
    </row>
    <row r="87" spans="1:6" x14ac:dyDescent="0.3">
      <c r="A87">
        <v>186.1</v>
      </c>
      <c r="B87">
        <v>55.5</v>
      </c>
      <c r="C87">
        <f t="shared" si="6"/>
        <v>63.131357631760736</v>
      </c>
      <c r="D87">
        <f t="shared" si="7"/>
        <v>43.486499571802128</v>
      </c>
      <c r="E87">
        <f t="shared" si="8"/>
        <v>53.308928601781439</v>
      </c>
      <c r="F87">
        <f t="shared" si="9"/>
        <v>68.757024426861804</v>
      </c>
    </row>
    <row r="88" spans="1:6" x14ac:dyDescent="0.3">
      <c r="A88">
        <v>186.2</v>
      </c>
      <c r="B88">
        <v>50.1</v>
      </c>
      <c r="C88">
        <f t="shared" si="6"/>
        <v>63.113446070214309</v>
      </c>
      <c r="D88">
        <f t="shared" si="7"/>
        <v>43.565604570317959</v>
      </c>
      <c r="E88">
        <f t="shared" si="8"/>
        <v>53.339525320266134</v>
      </c>
      <c r="F88">
        <f t="shared" si="9"/>
        <v>68.959637779939285</v>
      </c>
    </row>
    <row r="89" spans="1:6" x14ac:dyDescent="0.3">
      <c r="A89">
        <v>186.5</v>
      </c>
      <c r="B89">
        <v>44</v>
      </c>
      <c r="C89">
        <f t="shared" si="6"/>
        <v>63.054964130134508</v>
      </c>
      <c r="D89">
        <f t="shared" si="7"/>
        <v>43.807666821305972</v>
      </c>
      <c r="E89">
        <f t="shared" si="8"/>
        <v>53.43131547572024</v>
      </c>
      <c r="F89">
        <f t="shared" si="9"/>
        <v>69.567477839171772</v>
      </c>
    </row>
    <row r="90" spans="1:6" x14ac:dyDescent="0.3">
      <c r="A90">
        <v>186.6</v>
      </c>
      <c r="B90">
        <v>56.6</v>
      </c>
      <c r="C90">
        <f t="shared" si="6"/>
        <v>63.033846327103603</v>
      </c>
      <c r="D90">
        <f t="shared" si="7"/>
        <v>43.88997806130628</v>
      </c>
      <c r="E90">
        <f t="shared" si="8"/>
        <v>53.461912194204942</v>
      </c>
      <c r="F90">
        <f t="shared" si="9"/>
        <v>69.770091192249239</v>
      </c>
    </row>
    <row r="91" spans="1:6" x14ac:dyDescent="0.3">
      <c r="A91">
        <v>186.7</v>
      </c>
      <c r="B91">
        <v>44.7</v>
      </c>
      <c r="C91">
        <f t="shared" si="6"/>
        <v>63.01189473197465</v>
      </c>
      <c r="D91">
        <f t="shared" si="7"/>
        <v>43.973123093404624</v>
      </c>
      <c r="E91">
        <f t="shared" si="8"/>
        <v>53.492508912689644</v>
      </c>
      <c r="F91">
        <f t="shared" si="9"/>
        <v>69.972704545326721</v>
      </c>
    </row>
    <row r="92" spans="1:6" x14ac:dyDescent="0.3">
      <c r="A92">
        <v>186.8</v>
      </c>
      <c r="B92">
        <v>57.8</v>
      </c>
      <c r="C92">
        <f t="shared" si="6"/>
        <v>62.98909545892991</v>
      </c>
      <c r="D92">
        <f t="shared" si="7"/>
        <v>44.057115803418782</v>
      </c>
      <c r="E92">
        <f t="shared" si="8"/>
        <v>53.523105631174346</v>
      </c>
      <c r="F92">
        <f t="shared" si="9"/>
        <v>70.175317898404259</v>
      </c>
    </row>
    <row r="93" spans="1:6" x14ac:dyDescent="0.3">
      <c r="A93">
        <v>187.3</v>
      </c>
      <c r="B93">
        <v>51.5</v>
      </c>
      <c r="C93">
        <f t="shared" si="6"/>
        <v>62.861858342006485</v>
      </c>
      <c r="D93">
        <f t="shared" si="7"/>
        <v>44.490320105189227</v>
      </c>
      <c r="E93">
        <f t="shared" si="8"/>
        <v>53.676089223597856</v>
      </c>
      <c r="F93">
        <f t="shared" si="9"/>
        <v>71.188384663791695</v>
      </c>
    </row>
    <row r="94" spans="1:6" x14ac:dyDescent="0.3">
      <c r="A94">
        <v>187.3</v>
      </c>
      <c r="B94">
        <v>48.3</v>
      </c>
      <c r="C94">
        <f t="shared" si="6"/>
        <v>62.861858342006485</v>
      </c>
      <c r="D94">
        <f t="shared" si="7"/>
        <v>44.490320105189227</v>
      </c>
      <c r="E94">
        <f t="shared" si="8"/>
        <v>53.676089223597856</v>
      </c>
      <c r="F94">
        <f t="shared" si="9"/>
        <v>71.188384663791695</v>
      </c>
    </row>
    <row r="95" spans="1:6" x14ac:dyDescent="0.3">
      <c r="A95">
        <v>187.4</v>
      </c>
      <c r="B95">
        <v>54.6</v>
      </c>
      <c r="C95">
        <f t="shared" si="6"/>
        <v>62.83364894216956</v>
      </c>
      <c r="D95">
        <f t="shared" si="7"/>
        <v>44.579722941995541</v>
      </c>
      <c r="E95">
        <f t="shared" si="8"/>
        <v>53.706685942082551</v>
      </c>
      <c r="F95">
        <f t="shared" si="9"/>
        <v>71.390998016869162</v>
      </c>
    </row>
    <row r="96" spans="1:6" x14ac:dyDescent="0.3">
      <c r="A96">
        <v>187.8</v>
      </c>
      <c r="B96">
        <v>59.7</v>
      </c>
      <c r="C96">
        <f t="shared" si="6"/>
        <v>62.710997604437516</v>
      </c>
      <c r="D96">
        <f t="shared" si="7"/>
        <v>44.947148027605202</v>
      </c>
      <c r="E96">
        <f t="shared" si="8"/>
        <v>53.829072816021359</v>
      </c>
      <c r="F96">
        <f t="shared" si="9"/>
        <v>72.201451429179116</v>
      </c>
    </row>
    <row r="97" spans="1:6" x14ac:dyDescent="0.3">
      <c r="A97">
        <v>189.1</v>
      </c>
      <c r="B97">
        <v>50.5</v>
      </c>
      <c r="C97">
        <f t="shared" si="6"/>
        <v>62.188213177815086</v>
      </c>
      <c r="D97">
        <f t="shared" si="7"/>
        <v>46.265447134829842</v>
      </c>
      <c r="E97">
        <f t="shared" si="8"/>
        <v>54.226830156322471</v>
      </c>
      <c r="F97">
        <f t="shared" si="9"/>
        <v>74.835425019186417</v>
      </c>
    </row>
    <row r="98" spans="1:6" x14ac:dyDescent="0.3">
      <c r="A98">
        <v>189.3</v>
      </c>
      <c r="B98">
        <v>54.1</v>
      </c>
      <c r="C98">
        <f t="shared" si="6"/>
        <v>62.088045742952744</v>
      </c>
      <c r="D98">
        <f t="shared" si="7"/>
        <v>46.488001443631006</v>
      </c>
      <c r="E98">
        <f t="shared" si="8"/>
        <v>54.288023593291875</v>
      </c>
      <c r="F98">
        <f t="shared" si="9"/>
        <v>75.240651725341422</v>
      </c>
    </row>
    <row r="99" spans="1:6" x14ac:dyDescent="0.3">
      <c r="A99">
        <v>189.4</v>
      </c>
      <c r="B99">
        <v>60.3</v>
      </c>
      <c r="C99">
        <f t="shared" si="6"/>
        <v>62.035674092962445</v>
      </c>
      <c r="D99">
        <f t="shared" si="7"/>
        <v>46.601566530590709</v>
      </c>
      <c r="E99">
        <f t="shared" si="8"/>
        <v>54.318620311776577</v>
      </c>
      <c r="F99">
        <f t="shared" si="9"/>
        <v>75.443265078418904</v>
      </c>
    </row>
    <row r="100" spans="1:6" x14ac:dyDescent="0.3">
      <c r="A100">
        <v>189.6</v>
      </c>
      <c r="B100">
        <v>51.9</v>
      </c>
      <c r="C100">
        <f t="shared" si="6"/>
        <v>61.926103383227606</v>
      </c>
      <c r="D100">
        <f t="shared" si="7"/>
        <v>46.833524114264343</v>
      </c>
      <c r="E100">
        <f t="shared" si="8"/>
        <v>54.379813748745974</v>
      </c>
      <c r="F100">
        <f t="shared" si="9"/>
        <v>75.848491784573852</v>
      </c>
    </row>
    <row r="101" spans="1:6" x14ac:dyDescent="0.3">
      <c r="A101">
        <v>190.2</v>
      </c>
      <c r="B101">
        <v>62.5</v>
      </c>
      <c r="C101">
        <f t="shared" si="6"/>
        <v>61.554428379889956</v>
      </c>
      <c r="D101">
        <f t="shared" si="7"/>
        <v>47.572359739418403</v>
      </c>
      <c r="E101">
        <f t="shared" si="8"/>
        <v>54.563394059654179</v>
      </c>
      <c r="F101">
        <f t="shared" si="9"/>
        <v>77.064171903038755</v>
      </c>
    </row>
    <row r="102" spans="1:6" x14ac:dyDescent="0.3">
      <c r="A102">
        <v>190.9</v>
      </c>
      <c r="B102">
        <v>57.5</v>
      </c>
      <c r="C102">
        <f t="shared" si="6"/>
        <v>61.020836842564208</v>
      </c>
      <c r="D102">
        <f t="shared" si="7"/>
        <v>48.534305335529965</v>
      </c>
      <c r="E102">
        <f t="shared" si="8"/>
        <v>54.777571089047093</v>
      </c>
      <c r="F102">
        <f t="shared" si="9"/>
        <v>78.48246537458121</v>
      </c>
    </row>
    <row r="103" spans="1:6" x14ac:dyDescent="0.3">
      <c r="A103">
        <v>191.1</v>
      </c>
      <c r="B103">
        <v>58</v>
      </c>
      <c r="C103">
        <f t="shared" si="6"/>
        <v>60.843441601614337</v>
      </c>
      <c r="D103">
        <f t="shared" si="7"/>
        <v>48.834087450418643</v>
      </c>
      <c r="E103">
        <f t="shared" si="8"/>
        <v>54.83876452601649</v>
      </c>
      <c r="F103">
        <f t="shared" si="9"/>
        <v>78.887692080736159</v>
      </c>
    </row>
    <row r="104" spans="1:6" x14ac:dyDescent="0.3">
      <c r="A104">
        <v>191.6</v>
      </c>
      <c r="B104">
        <v>59.8</v>
      </c>
      <c r="C104">
        <f t="shared" si="6"/>
        <v>60.336501200306358</v>
      </c>
      <c r="D104">
        <f t="shared" si="7"/>
        <v>49.646995036573628</v>
      </c>
      <c r="E104">
        <f t="shared" si="8"/>
        <v>54.991748118439993</v>
      </c>
      <c r="F104">
        <f t="shared" si="9"/>
        <v>79.900758846123594</v>
      </c>
    </row>
  </sheetData>
  <sortState xmlns:xlrd2="http://schemas.microsoft.com/office/spreadsheetml/2017/richdata2" ref="A2:B104">
    <sortCondition ref="A2:A10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Ринас Шарифуллин</cp:lastModifiedBy>
  <dcterms:created xsi:type="dcterms:W3CDTF">2021-12-06T22:34:31Z</dcterms:created>
  <dcterms:modified xsi:type="dcterms:W3CDTF">2023-05-29T21:51:12Z</dcterms:modified>
</cp:coreProperties>
</file>